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drexmfg-my.sharepoint.com/personal/adriana_ramirez_cadrex_com/Documents/Desktop/"/>
    </mc:Choice>
  </mc:AlternateContent>
  <xr:revisionPtr revIDLastSave="0" documentId="8_{FAD97140-B761-4D81-9680-FC68B60F2B2D}" xr6:coauthVersionLast="47" xr6:coauthVersionMax="47" xr10:uidLastSave="{00000000-0000-0000-0000-000000000000}"/>
  <bookViews>
    <workbookView xWindow="-108" yWindow="-108" windowWidth="23256" windowHeight="13896" xr2:uid="{376B603E-A34F-437B-A144-D4451498B27D}"/>
  </bookViews>
  <sheets>
    <sheet name="Plan for every part" sheetId="4" r:id="rId1"/>
    <sheet name="Cart-PN Matrix" sheetId="12" r:id="rId2"/>
    <sheet name="Cart nomenclature" sheetId="11" r:id="rId3"/>
    <sheet name="Process map" sheetId="5" r:id="rId4"/>
    <sheet name="BOM" sheetId="9" r:id="rId5"/>
    <sheet name="Leadtimes" sheetId="8" r:id="rId6"/>
    <sheet name="Assy WC" sheetId="10" r:id="rId7"/>
  </sheets>
  <definedNames>
    <definedName name="_xlnm._FilterDatabase" localSheetId="6" hidden="1">'Assy WC'!$A$1:$Q$400</definedName>
    <definedName name="_xlnm._FilterDatabase" localSheetId="4" hidden="1">BOM!$A$1:$R$163</definedName>
    <definedName name="_xlnm._FilterDatabase" localSheetId="0" hidden="1">'Plan for every part'!$C$2:$X$2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6" i="8" l="1"/>
  <c r="C305" i="8"/>
  <c r="C307" i="8"/>
  <c r="C304" i="8"/>
  <c r="AD10" i="4"/>
  <c r="T4" i="4"/>
  <c r="P54" i="12" l="1" a="1"/>
  <c r="P54" i="12" s="1"/>
  <c r="N54" i="12" a="1"/>
  <c r="N54" i="12" s="1"/>
  <c r="L54" i="12" a="1"/>
  <c r="L54" i="12" s="1"/>
  <c r="J54" i="12" a="1"/>
  <c r="J54" i="12" s="1"/>
  <c r="H54" i="12" a="1"/>
  <c r="H54" i="12" s="1"/>
  <c r="F54" i="12" a="1"/>
  <c r="F54" i="12" s="1"/>
  <c r="D54" i="12" a="1"/>
  <c r="D54" i="12" s="1"/>
  <c r="L44" i="12" a="1"/>
  <c r="L44" i="12" s="1"/>
  <c r="J44" i="12" a="1"/>
  <c r="J44" i="12" s="1"/>
  <c r="H44" i="12" a="1"/>
  <c r="H44" i="12" s="1"/>
  <c r="F44" i="12" a="1"/>
  <c r="F44" i="12" s="1"/>
  <c r="D44" i="12" a="1"/>
  <c r="D44" i="12" s="1"/>
  <c r="R34" i="12" a="1"/>
  <c r="R34" i="12" s="1"/>
  <c r="P34" i="12" a="1"/>
  <c r="P34" i="12" s="1"/>
  <c r="N34" i="12" a="1"/>
  <c r="N34" i="12" s="1"/>
  <c r="L34" i="12" a="1"/>
  <c r="L34" i="12" s="1"/>
  <c r="J34" i="12" a="1"/>
  <c r="J34" i="12" s="1"/>
  <c r="H34" i="12" a="1"/>
  <c r="H34" i="12" s="1"/>
  <c r="F34" i="12" a="1"/>
  <c r="F34" i="12" s="1"/>
  <c r="D34" i="12" a="1"/>
  <c r="D34" i="12" s="1"/>
  <c r="R24" i="12" a="1"/>
  <c r="R24" i="12" s="1"/>
  <c r="P24" i="12" a="1"/>
  <c r="P24" i="12" s="1"/>
  <c r="N24" i="12" a="1"/>
  <c r="N24" i="12" s="1"/>
  <c r="L24" i="12" a="1"/>
  <c r="L24" i="12" s="1"/>
  <c r="J24" i="12" a="1"/>
  <c r="J24" i="12" s="1"/>
  <c r="H24" i="12" a="1"/>
  <c r="H24" i="12" s="1"/>
  <c r="F24" i="12" a="1"/>
  <c r="F24" i="12" s="1"/>
  <c r="D24" i="12" a="1"/>
  <c r="D24" i="12" s="1"/>
  <c r="P14" i="12" a="1"/>
  <c r="P14" i="12" s="1"/>
  <c r="N14" i="12" a="1"/>
  <c r="N14" i="12" s="1"/>
  <c r="L14" i="12" a="1"/>
  <c r="L14" i="12" s="1"/>
  <c r="J14" i="12" a="1"/>
  <c r="J14" i="12" s="1"/>
  <c r="H14" i="12" a="1"/>
  <c r="H14" i="12" s="1"/>
  <c r="F14" i="12" a="1"/>
  <c r="F14" i="12" s="1"/>
  <c r="D14" i="12" a="1"/>
  <c r="D14" i="12" s="1"/>
  <c r="P4" i="12" a="1"/>
  <c r="P4" i="12" s="1"/>
  <c r="N4" i="12" a="1"/>
  <c r="N4" i="12" s="1"/>
  <c r="L4" i="12" a="1"/>
  <c r="L4" i="12" s="1"/>
  <c r="J4" i="12" a="1"/>
  <c r="J4" i="12" s="1"/>
  <c r="H4" i="12" a="1"/>
  <c r="H4" i="12" s="1"/>
  <c r="F4" i="12" a="1"/>
  <c r="F4" i="12" s="1"/>
  <c r="D4" i="12" a="1"/>
  <c r="D4" i="12" s="1"/>
  <c r="T94" i="4"/>
  <c r="O94" i="4"/>
  <c r="AB5" i="4" l="1"/>
  <c r="AB6" i="4"/>
  <c r="AD9" i="4" l="1"/>
  <c r="R94" i="4" s="1"/>
  <c r="U94" i="4" s="1"/>
  <c r="T74" i="4" l="1"/>
  <c r="O74" i="4"/>
  <c r="T127" i="4"/>
  <c r="O127" i="4"/>
  <c r="T126" i="4"/>
  <c r="O126" i="4"/>
  <c r="T125" i="4"/>
  <c r="O125" i="4"/>
  <c r="T124" i="4"/>
  <c r="O124" i="4"/>
  <c r="AA5" i="4"/>
  <c r="T123" i="4"/>
  <c r="O123" i="4"/>
  <c r="T122" i="4"/>
  <c r="O122" i="4"/>
  <c r="T121" i="4"/>
  <c r="O121" i="4"/>
  <c r="T120" i="4"/>
  <c r="O120" i="4"/>
  <c r="T119" i="4"/>
  <c r="O119" i="4"/>
  <c r="T118" i="4"/>
  <c r="O118" i="4"/>
  <c r="T117" i="4"/>
  <c r="O117" i="4"/>
  <c r="T116" i="4"/>
  <c r="O116" i="4"/>
  <c r="T115" i="4"/>
  <c r="O115" i="4"/>
  <c r="T114" i="4"/>
  <c r="O114" i="4"/>
  <c r="T113" i="4"/>
  <c r="O113" i="4"/>
  <c r="T112" i="4"/>
  <c r="O112" i="4"/>
  <c r="T111" i="4"/>
  <c r="O111" i="4"/>
  <c r="T110" i="4"/>
  <c r="O110" i="4"/>
  <c r="T109" i="4"/>
  <c r="O109" i="4"/>
  <c r="T108" i="4"/>
  <c r="O108" i="4"/>
  <c r="R108" i="4" s="1"/>
  <c r="U108" i="4" s="1"/>
  <c r="T107" i="4"/>
  <c r="O107" i="4"/>
  <c r="T106" i="4"/>
  <c r="O106" i="4"/>
  <c r="T105" i="4"/>
  <c r="O105" i="4"/>
  <c r="R105" i="4" s="1"/>
  <c r="U105" i="4" s="1"/>
  <c r="T104" i="4"/>
  <c r="O104" i="4"/>
  <c r="R104" i="4" s="1"/>
  <c r="U104" i="4" s="1"/>
  <c r="T103" i="4"/>
  <c r="O103" i="4"/>
  <c r="T102" i="4"/>
  <c r="O102" i="4"/>
  <c r="T101" i="4"/>
  <c r="O101" i="4"/>
  <c r="T100" i="4"/>
  <c r="O100" i="4"/>
  <c r="T99" i="4"/>
  <c r="O99" i="4"/>
  <c r="T98" i="4"/>
  <c r="O98" i="4"/>
  <c r="T97" i="4"/>
  <c r="O97" i="4"/>
  <c r="T96" i="4"/>
  <c r="O96" i="4"/>
  <c r="T95" i="4"/>
  <c r="O95" i="4"/>
  <c r="T93" i="4"/>
  <c r="O93" i="4"/>
  <c r="T92" i="4"/>
  <c r="O92" i="4"/>
  <c r="T91" i="4"/>
  <c r="O91" i="4"/>
  <c r="T90" i="4"/>
  <c r="T89" i="4"/>
  <c r="T88" i="4"/>
  <c r="T87" i="4"/>
  <c r="U87" i="4"/>
  <c r="T86" i="4"/>
  <c r="T85" i="4"/>
  <c r="T84" i="4"/>
  <c r="T83" i="4"/>
  <c r="T82" i="4"/>
  <c r="T81" i="4"/>
  <c r="T80" i="4"/>
  <c r="T79" i="4"/>
  <c r="T78" i="4"/>
  <c r="T77" i="4"/>
  <c r="T76" i="4"/>
  <c r="T75" i="4"/>
  <c r="T73" i="4"/>
  <c r="T72" i="4"/>
  <c r="T70" i="4"/>
  <c r="T69" i="4"/>
  <c r="T68" i="4"/>
  <c r="T67" i="4"/>
  <c r="U67" i="4"/>
  <c r="T66" i="4"/>
  <c r="T65" i="4"/>
  <c r="U65" i="4"/>
  <c r="T64" i="4"/>
  <c r="T63" i="4"/>
  <c r="T62" i="4"/>
  <c r="T61" i="4"/>
  <c r="T59" i="4"/>
  <c r="T58" i="4"/>
  <c r="T57" i="4"/>
  <c r="T56" i="4"/>
  <c r="T55" i="4"/>
  <c r="T53" i="4"/>
  <c r="T52" i="4"/>
  <c r="T51" i="4"/>
  <c r="T50" i="4" l="1"/>
  <c r="T49" i="4"/>
  <c r="T48" i="4"/>
  <c r="T47" i="4"/>
  <c r="T46" i="4"/>
  <c r="T45" i="4"/>
  <c r="T44" i="4"/>
  <c r="T43" i="4"/>
  <c r="T42" i="4"/>
  <c r="T41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O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R116" i="4"/>
  <c r="U116" i="4" s="1"/>
  <c r="R100" i="4" l="1"/>
  <c r="U100" i="4" s="1"/>
  <c r="R111" i="4"/>
  <c r="U111" i="4" s="1"/>
  <c r="R117" i="4"/>
  <c r="U117" i="4" s="1"/>
  <c r="R113" i="4"/>
  <c r="U113" i="4" s="1"/>
  <c r="R124" i="4"/>
  <c r="U124" i="4" s="1"/>
  <c r="R121" i="4"/>
  <c r="U121" i="4" s="1"/>
  <c r="R107" i="4"/>
  <c r="U107" i="4" s="1"/>
  <c r="R95" i="4"/>
  <c r="U95" i="4" s="1"/>
  <c r="R74" i="4"/>
  <c r="U74" i="4" s="1"/>
  <c r="R118" i="4"/>
  <c r="U118" i="4" s="1"/>
  <c r="R106" i="4"/>
  <c r="U106" i="4" s="1"/>
  <c r="R112" i="4"/>
  <c r="U112" i="4" s="1"/>
  <c r="R114" i="4"/>
  <c r="U114" i="4" s="1"/>
  <c r="R127" i="4"/>
  <c r="U127" i="4" s="1"/>
  <c r="R119" i="4"/>
  <c r="U119" i="4" s="1"/>
  <c r="R115" i="4"/>
  <c r="U115" i="4" s="1"/>
  <c r="R102" i="4"/>
  <c r="U102" i="4" s="1"/>
  <c r="R109" i="4"/>
  <c r="U109" i="4" s="1"/>
  <c r="R96" i="4"/>
  <c r="U96" i="4" s="1"/>
  <c r="R103" i="4"/>
  <c r="U103" i="4" s="1"/>
  <c r="R98" i="4"/>
  <c r="U98" i="4" s="1"/>
  <c r="R101" i="4"/>
  <c r="U101" i="4" s="1"/>
  <c r="R120" i="4"/>
  <c r="U120" i="4" s="1"/>
  <c r="R99" i="4"/>
  <c r="U99" i="4" s="1"/>
  <c r="R110" i="4"/>
  <c r="U110" i="4" s="1"/>
  <c r="R93" i="4"/>
  <c r="U93" i="4" s="1"/>
  <c r="R97" i="4"/>
  <c r="U97" i="4" s="1"/>
  <c r="R91" i="4"/>
  <c r="U91" i="4" s="1"/>
  <c r="R122" i="4"/>
  <c r="U122" i="4" s="1"/>
  <c r="R125" i="4"/>
  <c r="U125" i="4" s="1"/>
  <c r="R92" i="4"/>
  <c r="U92" i="4" s="1"/>
  <c r="R123" i="4"/>
  <c r="U123" i="4" s="1"/>
  <c r="R126" i="4"/>
  <c r="U126" i="4" s="1"/>
  <c r="R27" i="4"/>
  <c r="U27" i="4" s="1"/>
  <c r="B5" i="8"/>
  <c r="B6" i="8"/>
  <c r="B7" i="8"/>
  <c r="L12" i="8"/>
  <c r="F12" i="8"/>
  <c r="K16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F8" i="8" s="1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F11" i="8" s="1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F10" i="8" s="1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I7" i="8" s="1"/>
  <c r="K180" i="8"/>
  <c r="K181" i="8"/>
  <c r="K182" i="8"/>
  <c r="K183" i="8"/>
  <c r="K184" i="8"/>
  <c r="I8" i="8" s="1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I6" i="8" s="1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L9" i="8" s="1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I5" i="8" s="1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17" i="8"/>
  <c r="F5" i="8" s="1"/>
  <c r="K15" i="8"/>
  <c r="I10" i="8" l="1"/>
  <c r="F6" i="8"/>
  <c r="I12" i="8"/>
  <c r="F7" i="8"/>
  <c r="L5" i="8"/>
  <c r="F9" i="8"/>
  <c r="I9" i="8"/>
  <c r="I11" i="8"/>
  <c r="L8" i="8"/>
  <c r="L6" i="8"/>
  <c r="L7" i="8"/>
  <c r="T3" i="4"/>
  <c r="C6" i="8" l="1"/>
  <c r="C5" i="8"/>
  <c r="C7" i="8"/>
  <c r="AA6" i="4" l="1"/>
  <c r="O4" i="4"/>
  <c r="R4" i="4" s="1"/>
  <c r="O5" i="4"/>
  <c r="R5" i="4" s="1"/>
  <c r="U5" i="4" s="1"/>
  <c r="O6" i="4"/>
  <c r="R6" i="4" s="1"/>
  <c r="U6" i="4" s="1"/>
  <c r="O7" i="4"/>
  <c r="R7" i="4" s="1"/>
  <c r="U7" i="4" s="1"/>
  <c r="O8" i="4"/>
  <c r="R8" i="4" s="1"/>
  <c r="U8" i="4" s="1"/>
  <c r="O9" i="4"/>
  <c r="R9" i="4" s="1"/>
  <c r="U9" i="4" s="1"/>
  <c r="O10" i="4"/>
  <c r="R10" i="4" s="1"/>
  <c r="U10" i="4" s="1"/>
  <c r="O11" i="4"/>
  <c r="R11" i="4" s="1"/>
  <c r="U11" i="4" s="1"/>
  <c r="O12" i="4"/>
  <c r="O13" i="4"/>
  <c r="O14" i="4"/>
  <c r="R14" i="4" s="1"/>
  <c r="U14" i="4" s="1"/>
  <c r="O15" i="4"/>
  <c r="R15" i="4" s="1"/>
  <c r="U15" i="4" s="1"/>
  <c r="O16" i="4"/>
  <c r="R16" i="4" s="1"/>
  <c r="U16" i="4" s="1"/>
  <c r="O17" i="4"/>
  <c r="R17" i="4" s="1"/>
  <c r="U17" i="4" s="1"/>
  <c r="O18" i="4"/>
  <c r="R18" i="4" s="1"/>
  <c r="U18" i="4" s="1"/>
  <c r="O19" i="4"/>
  <c r="R19" i="4" s="1"/>
  <c r="U19" i="4" s="1"/>
  <c r="O20" i="4"/>
  <c r="R20" i="4" s="1"/>
  <c r="U20" i="4" s="1"/>
  <c r="O21" i="4"/>
  <c r="R21" i="4" s="1"/>
  <c r="U21" i="4" s="1"/>
  <c r="O22" i="4"/>
  <c r="R22" i="4" s="1"/>
  <c r="U22" i="4" s="1"/>
  <c r="O23" i="4"/>
  <c r="R23" i="4" s="1"/>
  <c r="U23" i="4" s="1"/>
  <c r="O24" i="4"/>
  <c r="R24" i="4" s="1"/>
  <c r="U24" i="4" s="1"/>
  <c r="O25" i="4"/>
  <c r="R25" i="4" s="1"/>
  <c r="U25" i="4" s="1"/>
  <c r="O26" i="4"/>
  <c r="R26" i="4" s="1"/>
  <c r="U26" i="4" s="1"/>
  <c r="O28" i="4"/>
  <c r="R28" i="4" s="1"/>
  <c r="U28" i="4" s="1"/>
  <c r="O29" i="4"/>
  <c r="R29" i="4" s="1"/>
  <c r="U29" i="4" s="1"/>
  <c r="O30" i="4"/>
  <c r="R30" i="4" s="1"/>
  <c r="U30" i="4" s="1"/>
  <c r="O31" i="4"/>
  <c r="R31" i="4" s="1"/>
  <c r="U31" i="4" s="1"/>
  <c r="O32" i="4"/>
  <c r="R32" i="4" s="1"/>
  <c r="U32" i="4" s="1"/>
  <c r="O33" i="4"/>
  <c r="U33" i="4" s="1"/>
  <c r="O34" i="4"/>
  <c r="R34" i="4" s="1"/>
  <c r="U34" i="4" s="1"/>
  <c r="O35" i="4"/>
  <c r="R35" i="4" s="1"/>
  <c r="U35" i="4" s="1"/>
  <c r="O36" i="4"/>
  <c r="R36" i="4" s="1"/>
  <c r="U36" i="4" s="1"/>
  <c r="O37" i="4"/>
  <c r="R37" i="4" s="1"/>
  <c r="U37" i="4" s="1"/>
  <c r="O38" i="4"/>
  <c r="R38" i="4" s="1"/>
  <c r="U38" i="4" s="1"/>
  <c r="O39" i="4"/>
  <c r="R39" i="4" s="1"/>
  <c r="U39" i="4" s="1"/>
  <c r="O41" i="4"/>
  <c r="R41" i="4" s="1"/>
  <c r="U41" i="4" s="1"/>
  <c r="O42" i="4"/>
  <c r="R42" i="4" s="1"/>
  <c r="U42" i="4" s="1"/>
  <c r="O43" i="4"/>
  <c r="R43" i="4" s="1"/>
  <c r="U43" i="4" s="1"/>
  <c r="O44" i="4"/>
  <c r="R44" i="4" s="1"/>
  <c r="U44" i="4" s="1"/>
  <c r="O45" i="4"/>
  <c r="R45" i="4" s="1"/>
  <c r="U45" i="4" s="1"/>
  <c r="O46" i="4"/>
  <c r="R46" i="4" s="1"/>
  <c r="U46" i="4" s="1"/>
  <c r="O47" i="4"/>
  <c r="R47" i="4" s="1"/>
  <c r="U47" i="4" s="1"/>
  <c r="O48" i="4"/>
  <c r="R48" i="4" s="1"/>
  <c r="U48" i="4" s="1"/>
  <c r="O49" i="4"/>
  <c r="R49" i="4" s="1"/>
  <c r="U49" i="4" s="1"/>
  <c r="O50" i="4"/>
  <c r="R50" i="4" s="1"/>
  <c r="U50" i="4" s="1"/>
  <c r="O51" i="4"/>
  <c r="R51" i="4" s="1"/>
  <c r="U51" i="4" s="1"/>
  <c r="O52" i="4"/>
  <c r="R52" i="4" s="1"/>
  <c r="U52" i="4" s="1"/>
  <c r="O53" i="4"/>
  <c r="R53" i="4" s="1"/>
  <c r="U53" i="4" s="1"/>
  <c r="O54" i="4"/>
  <c r="O55" i="4"/>
  <c r="R55" i="4" s="1"/>
  <c r="U55" i="4" s="1"/>
  <c r="O56" i="4"/>
  <c r="R56" i="4" s="1"/>
  <c r="U56" i="4" s="1"/>
  <c r="O57" i="4"/>
  <c r="R57" i="4" s="1"/>
  <c r="U57" i="4" s="1"/>
  <c r="O58" i="4"/>
  <c r="R58" i="4" s="1"/>
  <c r="U58" i="4" s="1"/>
  <c r="O59" i="4"/>
  <c r="R59" i="4" s="1"/>
  <c r="U59" i="4" s="1"/>
  <c r="O60" i="4"/>
  <c r="O61" i="4"/>
  <c r="R61" i="4" s="1"/>
  <c r="U61" i="4" s="1"/>
  <c r="O62" i="4"/>
  <c r="R62" i="4" s="1"/>
  <c r="U62" i="4" s="1"/>
  <c r="O63" i="4"/>
  <c r="R63" i="4" s="1"/>
  <c r="U63" i="4" s="1"/>
  <c r="O64" i="4"/>
  <c r="R64" i="4" s="1"/>
  <c r="U64" i="4" s="1"/>
  <c r="O65" i="4"/>
  <c r="O66" i="4"/>
  <c r="R66" i="4" s="1"/>
  <c r="U66" i="4" s="1"/>
  <c r="O67" i="4"/>
  <c r="O68" i="4"/>
  <c r="R68" i="4" s="1"/>
  <c r="U68" i="4" s="1"/>
  <c r="O69" i="4"/>
  <c r="R69" i="4" s="1"/>
  <c r="U69" i="4" s="1"/>
  <c r="O70" i="4"/>
  <c r="R70" i="4" s="1"/>
  <c r="U70" i="4" s="1"/>
  <c r="O71" i="4"/>
  <c r="O72" i="4"/>
  <c r="R72" i="4" s="1"/>
  <c r="U72" i="4" s="1"/>
  <c r="O73" i="4"/>
  <c r="R73" i="4" s="1"/>
  <c r="U73" i="4" s="1"/>
  <c r="O75" i="4"/>
  <c r="R75" i="4" s="1"/>
  <c r="U75" i="4" s="1"/>
  <c r="O76" i="4"/>
  <c r="R76" i="4" s="1"/>
  <c r="U76" i="4" s="1"/>
  <c r="O77" i="4"/>
  <c r="R77" i="4" s="1"/>
  <c r="U77" i="4" s="1"/>
  <c r="O78" i="4"/>
  <c r="R78" i="4" s="1"/>
  <c r="U78" i="4" s="1"/>
  <c r="O79" i="4"/>
  <c r="R79" i="4" s="1"/>
  <c r="U79" i="4" s="1"/>
  <c r="O80" i="4"/>
  <c r="R80" i="4" s="1"/>
  <c r="U80" i="4" s="1"/>
  <c r="O81" i="4"/>
  <c r="R81" i="4" s="1"/>
  <c r="U81" i="4" s="1"/>
  <c r="O82" i="4"/>
  <c r="R82" i="4" s="1"/>
  <c r="U82" i="4" s="1"/>
  <c r="O83" i="4"/>
  <c r="R83" i="4" s="1"/>
  <c r="U83" i="4" s="1"/>
  <c r="O84" i="4"/>
  <c r="R84" i="4" s="1"/>
  <c r="U84" i="4" s="1"/>
  <c r="O85" i="4"/>
  <c r="R85" i="4" s="1"/>
  <c r="U85" i="4" s="1"/>
  <c r="O86" i="4"/>
  <c r="R86" i="4" s="1"/>
  <c r="U86" i="4" s="1"/>
  <c r="O87" i="4"/>
  <c r="O88" i="4"/>
  <c r="R88" i="4" s="1"/>
  <c r="U88" i="4" s="1"/>
  <c r="O89" i="4"/>
  <c r="R89" i="4" s="1"/>
  <c r="U89" i="4" s="1"/>
  <c r="O90" i="4"/>
  <c r="R90" i="4" s="1"/>
  <c r="U90" i="4" s="1"/>
  <c r="O3" i="4"/>
  <c r="AA4" i="4"/>
  <c r="R13" i="4" l="1"/>
  <c r="U13" i="4" s="1"/>
  <c r="R12" i="4"/>
  <c r="U12" i="4" s="1"/>
  <c r="R3" i="4"/>
  <c r="U3" i="4" s="1"/>
  <c r="U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Tovias</author>
  </authors>
  <commentList>
    <comment ref="S2" authorId="0" shapeId="0" xr:uid="{B31BE519-E8A6-4D67-9453-907D28B808A9}">
      <text>
        <r>
          <rPr>
            <b/>
            <sz val="9"/>
            <color indexed="81"/>
            <rFont val="Tahoma"/>
            <family val="2"/>
          </rPr>
          <t>Batch size criteria:
OSP - 1 week batch
More than 5 fab processes - 1 week batch
Rates &lt;30(any process) -  1 week batch
Rates &gt;100(any process) + small part - 1 week batch
Bin quantity optimized to reduce supermarket storage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<sst xmlns="http://schemas.openxmlformats.org/spreadsheetml/2006/main" count="9450" uniqueCount="837">
  <si>
    <t>Operator:</t>
  </si>
  <si>
    <t>Model:</t>
  </si>
  <si>
    <t>Station:</t>
  </si>
  <si>
    <t>Step:</t>
  </si>
  <si>
    <t>Component:</t>
  </si>
  <si>
    <t>Quantity:</t>
  </si>
  <si>
    <t>Image:</t>
  </si>
  <si>
    <t>Assembled using:</t>
  </si>
  <si>
    <t>Tool used to assemble:</t>
  </si>
  <si>
    <t>Bin location:</t>
  </si>
  <si>
    <t>Rivet gun</t>
  </si>
  <si>
    <t>-</t>
  </si>
  <si>
    <t>Manually</t>
  </si>
  <si>
    <t>MTL-02321-01;A0</t>
  </si>
  <si>
    <t>Place in fixture</t>
  </si>
  <si>
    <t>ASY-05258-01;A0</t>
  </si>
  <si>
    <t>SK41H x6</t>
  </si>
  <si>
    <t>Storage:</t>
  </si>
  <si>
    <t>Bin</t>
  </si>
  <si>
    <t>Cart</t>
  </si>
  <si>
    <t>GSKT-00352</t>
  </si>
  <si>
    <t>GSKT-00353</t>
  </si>
  <si>
    <t>Stick onto
 ASY-05258-01;A0</t>
  </si>
  <si>
    <t>MTL-02217-01;A0</t>
  </si>
  <si>
    <t>ASY-05257-01;A0</t>
  </si>
  <si>
    <t>SK41H x14</t>
  </si>
  <si>
    <t>Assembled to 
MTL-02217-01;A0</t>
  </si>
  <si>
    <t>ASY-05277-02;A0</t>
  </si>
  <si>
    <t>MTL-02324-02;A0</t>
  </si>
  <si>
    <t>SK41H x9</t>
  </si>
  <si>
    <t>MTL-02214-01;A1</t>
  </si>
  <si>
    <t>Assembled to
MTL-02324-02;A0</t>
  </si>
  <si>
    <t>ASY-05275-01;A0</t>
  </si>
  <si>
    <t>MTL-02216-03;A0</t>
  </si>
  <si>
    <t>SK41H x11</t>
  </si>
  <si>
    <t>ASY-05299-02;A0</t>
  </si>
  <si>
    <t>Assembled to 
MTL-02216-03;A0</t>
  </si>
  <si>
    <t>H FAS-00525</t>
  </si>
  <si>
    <t>Assembled into
ASY-05275-01;A0</t>
  </si>
  <si>
    <t>MTL-02215-02;A1</t>
  </si>
  <si>
    <t>Assembled to
ASY-05299-02;A0
SK41H x25</t>
  </si>
  <si>
    <t>MECH-02707-01;B0</t>
  </si>
  <si>
    <t>Stick onto part</t>
  </si>
  <si>
    <t>A MECH-02688-02</t>
  </si>
  <si>
    <t>Assembled into part</t>
  </si>
  <si>
    <t>A MECH-02687-02</t>
  </si>
  <si>
    <t>ASY-03668-01;A0</t>
  </si>
  <si>
    <t>MTL-02352-04;A0</t>
  </si>
  <si>
    <t>Aassembled to
ASY-03668-01;A0
SK41H 5x</t>
  </si>
  <si>
    <t>ASY-04181-02;A0</t>
  </si>
  <si>
    <t>SK41H x16</t>
  </si>
  <si>
    <t>ASY-03278-05;A0</t>
  </si>
  <si>
    <t>ASY-03157-02;A0</t>
  </si>
  <si>
    <t>SK41H x21</t>
  </si>
  <si>
    <t>A LBL-00829-03;B0</t>
  </si>
  <si>
    <t>MTL-02239-01;A0</t>
  </si>
  <si>
    <t>Assemble to
 ASY-03145-02;A0</t>
  </si>
  <si>
    <t>ASY-03145-02;A0</t>
  </si>
  <si>
    <t>SK41H 2x</t>
  </si>
  <si>
    <t>MTL-02237-04;A0</t>
  </si>
  <si>
    <t>SK41H x7</t>
  </si>
  <si>
    <t>Pending</t>
  </si>
  <si>
    <t>fas-00391 X7</t>
  </si>
  <si>
    <t>MTL-02434-01;A0</t>
  </si>
  <si>
    <t>Assemble to 
MTL-02236-04;A0</t>
  </si>
  <si>
    <t>MTL-02236-04;A0</t>
  </si>
  <si>
    <t>B ASY-05269-03;B0
(FRAME)</t>
  </si>
  <si>
    <t>ASY-03135-03;A0</t>
  </si>
  <si>
    <t>SK41H 13x</t>
  </si>
  <si>
    <t>MTL-02212-01;A0</t>
  </si>
  <si>
    <t>SK41H 4x</t>
  </si>
  <si>
    <t>MTL-02220-03;A0</t>
  </si>
  <si>
    <t>SK41H 12x</t>
  </si>
  <si>
    <t>MTL-03697-01;A0</t>
  </si>
  <si>
    <t>SK41H 6x</t>
  </si>
  <si>
    <t>ASY-03139-03;A0</t>
  </si>
  <si>
    <t>SK41H 8x</t>
  </si>
  <si>
    <t>MTL-02738-01;A0</t>
  </si>
  <si>
    <t>SK41H 5x</t>
  </si>
  <si>
    <t>A GSKT-00349</t>
  </si>
  <si>
    <t>ASY-04776-01;B0</t>
  </si>
  <si>
    <t>FAS-00532
15 in/lbs</t>
  </si>
  <si>
    <t>Atornillador</t>
  </si>
  <si>
    <t>A MECH-01754-04</t>
  </si>
  <si>
    <t>Assembled to
ASY-04776-01;B0</t>
  </si>
  <si>
    <t>A CBL-00408-05;B0</t>
  </si>
  <si>
    <t>A ASY-03229-07;C0</t>
  </si>
  <si>
    <t>FAS-00381 x4
FAS-00380 x4</t>
  </si>
  <si>
    <t>Atornillador
40 in/lbs</t>
  </si>
  <si>
    <t>A MECH-02689-01;B</t>
  </si>
  <si>
    <t>Assembly</t>
  </si>
  <si>
    <t>A MECH-01200-02</t>
  </si>
  <si>
    <t>ASY-03152-06;A0</t>
  </si>
  <si>
    <t>SK41H 80x
MECH-01196-03</t>
  </si>
  <si>
    <t>Rivet gun
Aatornillador
15 in/lbs</t>
  </si>
  <si>
    <t>MTL-02254-02;A1</t>
  </si>
  <si>
    <t>ASY-03143-06;A0</t>
  </si>
  <si>
    <t>SK41H x20</t>
  </si>
  <si>
    <t>SK41H x4</t>
  </si>
  <si>
    <t>MTL-02226-02;A0</t>
  </si>
  <si>
    <t>Place onto part</t>
  </si>
  <si>
    <t>ASY-05272-01;A0</t>
  </si>
  <si>
    <t>MTL-03975-01;A1</t>
  </si>
  <si>
    <t>SK41H x22</t>
  </si>
  <si>
    <t>ASY-04756-04;A0</t>
  </si>
  <si>
    <t>SK41H x41
SK42H x10</t>
  </si>
  <si>
    <t>ASY-03156-03;A0</t>
  </si>
  <si>
    <t>ASY-03136-03;A0</t>
  </si>
  <si>
    <t>SK41H x26</t>
  </si>
  <si>
    <t>ASY-03137-03;A0</t>
  </si>
  <si>
    <t>SK41H x36</t>
  </si>
  <si>
    <t>MTL-02213-05;A0</t>
  </si>
  <si>
    <t>SK41H x44
SKK3030PT x23
SK42H x24</t>
  </si>
  <si>
    <t>MTL-02218-01;B0</t>
  </si>
  <si>
    <t>FAS-05905</t>
  </si>
  <si>
    <t>Atornillador
6 in/lb</t>
  </si>
  <si>
    <t>A MECH-01253-01</t>
  </si>
  <si>
    <t>ASY-03153-05;A0</t>
  </si>
  <si>
    <t>SK41H x99</t>
  </si>
  <si>
    <t>ASY-04757-04;A0</t>
  </si>
  <si>
    <t>SK41H x51
SK42H x10</t>
  </si>
  <si>
    <t>MTL-02247-05;A0</t>
  </si>
  <si>
    <t>SK41H x44
SKK3030PT x27
SK42H x24</t>
  </si>
  <si>
    <t>MTL-02322-03;B0</t>
  </si>
  <si>
    <t>FAS-05905 x2</t>
  </si>
  <si>
    <t>ASY-03128-24;A0</t>
  </si>
  <si>
    <t>ASY-03185-02;A0</t>
  </si>
  <si>
    <t>ASY-03131-08;C0</t>
  </si>
  <si>
    <t>ASY-04183-01;A0</t>
  </si>
  <si>
    <t>ASY-03184-05;A0</t>
  </si>
  <si>
    <t>Place in fixture
SK41H x58</t>
  </si>
  <si>
    <t>MTL-02258-06;A0</t>
  </si>
  <si>
    <t>SK3025PT x2</t>
  </si>
  <si>
    <t>ASY-03187-07;A0</t>
  </si>
  <si>
    <t>SK3030PT x4</t>
  </si>
  <si>
    <t>MTL-02368-02;A0</t>
  </si>
  <si>
    <t>MTL-03292-01;A0</t>
  </si>
  <si>
    <t>SK3030PT x12</t>
  </si>
  <si>
    <t>B MTL-03296-02;B0</t>
  </si>
  <si>
    <t>FAS-00617</t>
  </si>
  <si>
    <t>ASY-03188-06;A0</t>
  </si>
  <si>
    <t>ASY-03189-05;A0</t>
  </si>
  <si>
    <t>A MECH-01645-02A0</t>
  </si>
  <si>
    <t>MTL-02844-02;A0</t>
  </si>
  <si>
    <t>MTL-02356-04;B0</t>
  </si>
  <si>
    <t>Place on fixture</t>
  </si>
  <si>
    <t>MTL-02357-02;A0</t>
  </si>
  <si>
    <t>MTL-02358-03;A3</t>
  </si>
  <si>
    <t>SK42H x4</t>
  </si>
  <si>
    <t>MTL-02360-06;A0</t>
  </si>
  <si>
    <t>MTL-02362-04;B0</t>
  </si>
  <si>
    <t>7-8</t>
  </si>
  <si>
    <t>Place on fixture
SK42H x2</t>
  </si>
  <si>
    <t>MTL-02363-03;A0</t>
  </si>
  <si>
    <t>H MECH-02436-01</t>
  </si>
  <si>
    <t>H FAS-00797
(SPRING)</t>
  </si>
  <si>
    <t>ASY-08774-01;A0</t>
  </si>
  <si>
    <t>A MECH-01883-01</t>
  </si>
  <si>
    <t>A MECH-02488-04A1</t>
  </si>
  <si>
    <t>ASY-04138-02;A0</t>
  </si>
  <si>
    <t>MECH-01827-01;B0</t>
  </si>
  <si>
    <t>ASY-04138-02</t>
  </si>
  <si>
    <t>A MECH-01820-02</t>
  </si>
  <si>
    <t>MTL-03976-01;B0</t>
  </si>
  <si>
    <t>MTL-03977-01;A0</t>
  </si>
  <si>
    <t>B MTL-03978-01;C0</t>
  </si>
  <si>
    <t>Insert into assembly</t>
  </si>
  <si>
    <t>3 4 5 6</t>
  </si>
  <si>
    <t>Bin capacity:</t>
  </si>
  <si>
    <t xml:space="preserve">	28765T78</t>
  </si>
  <si>
    <t>23.87 x 35.87 x 17.5</t>
  </si>
  <si>
    <t>Inner vol</t>
  </si>
  <si>
    <t>Inner dim</t>
  </si>
  <si>
    <t>Outter dim</t>
  </si>
  <si>
    <t>Bin model:</t>
  </si>
  <si>
    <t>Bin ID</t>
  </si>
  <si>
    <t>Bin 1</t>
  </si>
  <si>
    <t>Bin 2</t>
  </si>
  <si>
    <t>Height:</t>
  </si>
  <si>
    <t>Depth:</t>
  </si>
  <si>
    <t>Widht:</t>
  </si>
  <si>
    <t>Supermarket staff</t>
  </si>
  <si>
    <t>42185T92</t>
  </si>
  <si>
    <t>N/A</t>
  </si>
  <si>
    <t>TURR - BRK - PEM</t>
  </si>
  <si>
    <t>Process route:</t>
  </si>
  <si>
    <t>LSR</t>
  </si>
  <si>
    <t>TURR - BRK</t>
  </si>
  <si>
    <t>LSR - BRK - OSP</t>
  </si>
  <si>
    <t>LSR - BRK</t>
  </si>
  <si>
    <t>TURR - PEM - BRK</t>
  </si>
  <si>
    <t>TURR - OSP</t>
  </si>
  <si>
    <t>in3:</t>
  </si>
  <si>
    <t>Batch size:</t>
  </si>
  <si>
    <t>Required bins</t>
  </si>
  <si>
    <t>Days of stock:</t>
  </si>
  <si>
    <t>Process Sheet Number</t>
  </si>
  <si>
    <t>End Item Part Number</t>
  </si>
  <si>
    <t>Work Center/Vendor</t>
  </si>
  <si>
    <t>Step Number</t>
  </si>
  <si>
    <t>Run/Setup</t>
  </si>
  <si>
    <t>Description 11</t>
  </si>
  <si>
    <t>Standard Rate</t>
  </si>
  <si>
    <t>Lead Time</t>
  </si>
  <si>
    <t>Crew Size</t>
  </si>
  <si>
    <t>6AARI</t>
  </si>
  <si>
    <t>00100</t>
  </si>
  <si>
    <t>ASY-53727-127;A0</t>
  </si>
  <si>
    <t>00110</t>
  </si>
  <si>
    <t>R</t>
  </si>
  <si>
    <t>ENSAMBLE SEGUN DIBUJO</t>
  </si>
  <si>
    <t>PUNZONADO EN TORRETA</t>
  </si>
  <si>
    <t>00120</t>
  </si>
  <si>
    <t>REBABEO PARA MANEJO</t>
  </si>
  <si>
    <t>00130</t>
  </si>
  <si>
    <t>00140</t>
  </si>
  <si>
    <t>DOBLADORA AMADA</t>
  </si>
  <si>
    <t>00150</t>
  </si>
  <si>
    <t>00160</t>
  </si>
  <si>
    <t>INSERCION DE PEM</t>
  </si>
  <si>
    <t>00170</t>
  </si>
  <si>
    <t>00180</t>
  </si>
  <si>
    <t>00190</t>
  </si>
  <si>
    <t>00200</t>
  </si>
  <si>
    <t>ASY-03138-03;A0</t>
  </si>
  <si>
    <t>00210</t>
  </si>
  <si>
    <t>00220</t>
  </si>
  <si>
    <t>ASY-03158-05;A0</t>
  </si>
  <si>
    <t>ASY-03183-03;A0</t>
  </si>
  <si>
    <t>CORTE LASER AMADA</t>
  </si>
  <si>
    <t>REBABEO DE FILOS</t>
  </si>
  <si>
    <t xml:space="preserve"> </t>
  </si>
  <si>
    <t>ESTAMPADO NO PARTE</t>
  </si>
  <si>
    <t>ESTAMPADO DE NUMERO DE</t>
  </si>
  <si>
    <t>6APEM</t>
  </si>
  <si>
    <t>ASY-03327-02;A0</t>
  </si>
  <si>
    <t>ASY-03330-03;A0</t>
  </si>
  <si>
    <t>ASY-03333-04;A0</t>
  </si>
  <si>
    <t>ASY-03727-27;A0</t>
  </si>
  <si>
    <t>ENSAMBLE SEGUN</t>
  </si>
  <si>
    <t xml:space="preserve">PRUEBA EN EL CUARTO </t>
  </si>
  <si>
    <t>6P200</t>
  </si>
  <si>
    <t>RUN PIERCE/BLANK DIE</t>
  </si>
  <si>
    <t>ASY-04184-02;A0</t>
  </si>
  <si>
    <t>ASY-04192-06;B0</t>
  </si>
  <si>
    <t>6N042</t>
  </si>
  <si>
    <t>SERIGRAFIA DE ACUERDO</t>
  </si>
  <si>
    <t>ASY-04780-05;B0</t>
  </si>
  <si>
    <t>INSTALACION DE REMACHE</t>
  </si>
  <si>
    <t>ASY-05271-01;A0</t>
  </si>
  <si>
    <t>ENSAMBLE</t>
  </si>
  <si>
    <t>232625</t>
  </si>
  <si>
    <t>MECH-01827-01 REV B0</t>
  </si>
  <si>
    <t>6MACH</t>
  </si>
  <si>
    <t>MAQUINADO</t>
  </si>
  <si>
    <t>MTL-02214-01 REV A1</t>
  </si>
  <si>
    <t>MTL-02215-02 REV A1</t>
  </si>
  <si>
    <t>465250</t>
  </si>
  <si>
    <t>MTL-02218-01 REV B0</t>
  </si>
  <si>
    <t>745150</t>
  </si>
  <si>
    <t>TROQUELADO</t>
  </si>
  <si>
    <t>MTL-02322-03 REV B0</t>
  </si>
  <si>
    <t>MTL-02325-02;A0</t>
  </si>
  <si>
    <t>MTL-02325-02 A0</t>
  </si>
  <si>
    <t>MTL-02356-04 B0</t>
  </si>
  <si>
    <t>MTL-02358-03 A3</t>
  </si>
  <si>
    <t>MTL-02362-04 REV B0</t>
  </si>
  <si>
    <t>MTL-02368-02 REV A0</t>
  </si>
  <si>
    <t>MTL-02844-02 REV A0</t>
  </si>
  <si>
    <t>MTL-03292-01 REV A0</t>
  </si>
  <si>
    <t>MTL-03527-04;A0</t>
  </si>
  <si>
    <t>00121</t>
  </si>
  <si>
    <t>INSPECCION ANTES DE</t>
  </si>
  <si>
    <t>MTL-03527-04 REV A0</t>
  </si>
  <si>
    <t>MTL-03528-05;A0</t>
  </si>
  <si>
    <t>00141</t>
  </si>
  <si>
    <t>MTL-03528-05 REV A0</t>
  </si>
  <si>
    <t>MTL-03529-05;B0</t>
  </si>
  <si>
    <t>MTL-03529-05 REV B0</t>
  </si>
  <si>
    <t>MTL-03552-04;A0</t>
  </si>
  <si>
    <t>MTL-03552-04 REV A0</t>
  </si>
  <si>
    <t>MTL-03664-05;B0</t>
  </si>
  <si>
    <t>MTL-03664-05 REV B0</t>
  </si>
  <si>
    <t>6P250</t>
  </si>
  <si>
    <t>MTL-05286-01;A0</t>
  </si>
  <si>
    <t>1W batch hours:</t>
  </si>
  <si>
    <t>6N02</t>
  </si>
  <si>
    <t>6DBR</t>
  </si>
  <si>
    <t>6BRK</t>
  </si>
  <si>
    <t>6N045</t>
  </si>
  <si>
    <t>6N04</t>
  </si>
  <si>
    <t>6N041</t>
  </si>
  <si>
    <t>6N044</t>
  </si>
  <si>
    <t>6N03</t>
  </si>
  <si>
    <t>6BRG</t>
  </si>
  <si>
    <t>6ASB</t>
  </si>
  <si>
    <t>6ASAN</t>
  </si>
  <si>
    <t>6SLK</t>
  </si>
  <si>
    <t>6N043</t>
  </si>
  <si>
    <t>RG100</t>
  </si>
  <si>
    <t>6BATC</t>
  </si>
  <si>
    <t>6P25C</t>
  </si>
  <si>
    <t>BRK80</t>
  </si>
  <si>
    <t>6P20C</t>
  </si>
  <si>
    <t>6INS</t>
  </si>
  <si>
    <t>BR130</t>
  </si>
  <si>
    <t>Weekly demand:</t>
  </si>
  <si>
    <t>Press</t>
  </si>
  <si>
    <t>Primary ops:</t>
  </si>
  <si>
    <t>Midfield:</t>
  </si>
  <si>
    <t>Press:</t>
  </si>
  <si>
    <t>Area:</t>
  </si>
  <si>
    <t>Leadtime:</t>
  </si>
  <si>
    <t>Workcenter:</t>
  </si>
  <si>
    <r>
      <rPr>
        <b/>
        <sz val="11"/>
        <color theme="1"/>
        <rFont val="Aptos Narrow"/>
        <family val="2"/>
      </rPr>
      <t xml:space="preserve">∑ </t>
    </r>
    <r>
      <rPr>
        <b/>
        <sz val="11"/>
        <color theme="1"/>
        <rFont val="Aptos Narrow"/>
        <family val="2"/>
        <scheme val="minor"/>
      </rPr>
      <t>Hours:</t>
    </r>
  </si>
  <si>
    <t>Hours available:</t>
  </si>
  <si>
    <t>Primary operations:</t>
  </si>
  <si>
    <t>Machines:</t>
  </si>
  <si>
    <t>M/B</t>
  </si>
  <si>
    <t>LEVEL</t>
  </si>
  <si>
    <t>PARENT</t>
  </si>
  <si>
    <t>BACKLOG</t>
  </si>
  <si>
    <t>COMPONENT</t>
  </si>
  <si>
    <t>STATUS</t>
  </si>
  <si>
    <t>PROCESO INICIAL</t>
  </si>
  <si>
    <t>DESCRIPTION1</t>
  </si>
  <si>
    <t>REQ</t>
  </si>
  <si>
    <t>U/M</t>
  </si>
  <si>
    <t>ON HAND</t>
  </si>
  <si>
    <t>ON ORD</t>
  </si>
  <si>
    <t>COMM</t>
  </si>
  <si>
    <t>AVAIL</t>
  </si>
  <si>
    <t>LEAD TIME</t>
  </si>
  <si>
    <t>VENDOR NAME</t>
  </si>
  <si>
    <t>TYPE</t>
  </si>
  <si>
    <t>PROGRAMA</t>
  </si>
  <si>
    <t>M</t>
  </si>
  <si>
    <t>S</t>
  </si>
  <si>
    <t xml:space="preserve">6AARI </t>
  </si>
  <si>
    <t>ASY, DN, TOP LEVEL, CH</t>
  </si>
  <si>
    <t/>
  </si>
  <si>
    <t>ARISTA NETWORKS, INC</t>
  </si>
  <si>
    <t>_1</t>
  </si>
  <si>
    <t>ASY, DN, BASE LEVEL, C</t>
  </si>
  <si>
    <t>EA</t>
  </si>
  <si>
    <t>B</t>
  </si>
  <si>
    <t>__2</t>
  </si>
  <si>
    <t>A ASY-03230-06;A0</t>
  </si>
  <si>
    <t>ASY,DN8,BUSBAR,HORIZON</t>
  </si>
  <si>
    <t>INTERPLEX (SUZHOU) PRECISION</t>
  </si>
  <si>
    <t>A ASY-03248-06;A0</t>
  </si>
  <si>
    <t>A CBL-00407-05;D0</t>
  </si>
  <si>
    <t>CABLE ASY, BUSBAR, VSE</t>
  </si>
  <si>
    <t>GREAT ASIA TAI TECH CO LTD</t>
  </si>
  <si>
    <t>A CT4BK18-C</t>
  </si>
  <si>
    <t>WIRE_ZIP_TIE 4"</t>
  </si>
  <si>
    <t>D B ROBERTS COMPANY</t>
  </si>
  <si>
    <t>A LBL-00112</t>
  </si>
  <si>
    <t>1.000 IN W X 0.25 IN H</t>
  </si>
  <si>
    <t>BRADLEY NAMEPLATE CORPORATION</t>
  </si>
  <si>
    <t>A LBL-00918-07;A1</t>
  </si>
  <si>
    <t>LBL, DENALI PSU CAGE</t>
  </si>
  <si>
    <t>CYMMETRIK PRINTING CO, LTD</t>
  </si>
  <si>
    <t>A LBL-00960-02;A0</t>
  </si>
  <si>
    <t>LBL,DN8,PSU CAGE,LWR R</t>
  </si>
  <si>
    <t>A LBL-00961-02;A1</t>
  </si>
  <si>
    <t>LBL,DN8,CHAS,LC,ESD</t>
  </si>
  <si>
    <t>A LBL-00990-02;A1</t>
  </si>
  <si>
    <t>LBL-CN8,CHAS,FM,ESD</t>
  </si>
  <si>
    <t>A LBL-00991-03;A0</t>
  </si>
  <si>
    <t>LBL,DN8,CCB,FM,UPR</t>
  </si>
  <si>
    <t>A LBL-00992-04;A0</t>
  </si>
  <si>
    <t>LBL,DN8,CCB,FM,LWR</t>
  </si>
  <si>
    <t>A LBL-01002-02;A0</t>
  </si>
  <si>
    <t>LBL,DN,CHASSIS,CAUTION</t>
  </si>
  <si>
    <t>A LBL-01010-01</t>
  </si>
  <si>
    <t>LBL,DN8,CHAS,SHELF,UPR</t>
  </si>
  <si>
    <t>A LBL-01268-01;B0</t>
  </si>
  <si>
    <t>LBL,DN,CHAS,PROTECTIVE</t>
  </si>
  <si>
    <t>A LBL-01269-01;B0</t>
  </si>
  <si>
    <t>A LBL-01322-01;A0</t>
  </si>
  <si>
    <t>LBL,DN8,CHAS,SHELF,MID</t>
  </si>
  <si>
    <t>A LBL-01363-01;A0</t>
  </si>
  <si>
    <t>LBL,DN8,CCB,LF</t>
  </si>
  <si>
    <t>LUSTRE-CAL NAMEPLATE</t>
  </si>
  <si>
    <t>A LBL-01364-01;A0</t>
  </si>
  <si>
    <t>LBL,DN8,CCB,RT</t>
  </si>
  <si>
    <t>MECH, DN8,AIR SEAL,BRI</t>
  </si>
  <si>
    <t>BOYD CORPORATION</t>
  </si>
  <si>
    <t>A MECH-01540-06A0</t>
  </si>
  <si>
    <t>MECH,DN8,CHAS,FILLER,U</t>
  </si>
  <si>
    <t>SANMINA-SCI CORPORATION</t>
  </si>
  <si>
    <t>A MECH-01563-05A0</t>
  </si>
  <si>
    <t>MECH,DN8,CHAS,FILLER,S</t>
  </si>
  <si>
    <t>A MECH-01566-05A0</t>
  </si>
  <si>
    <t>MECH, DN8, CHAS, FILLE</t>
  </si>
  <si>
    <t>A MECH-01567-05A0</t>
  </si>
  <si>
    <t>A MECH-03518-01</t>
  </si>
  <si>
    <t>MECH DN 4/8 SUP POWER</t>
  </si>
  <si>
    <t>A PCA-01083-05;A0</t>
  </si>
  <si>
    <t>PCA, DN8, OOB MIDPLANE</t>
  </si>
  <si>
    <t>AMPHENOL TCS</t>
  </si>
  <si>
    <t>A PCA-01084-02</t>
  </si>
  <si>
    <t>PCA,NORTH FACE BRIDGE</t>
  </si>
  <si>
    <t>A PCA-01305-03</t>
  </si>
  <si>
    <t>PCA, FDL-BOARD-WP ENAB</t>
  </si>
  <si>
    <t>___3</t>
  </si>
  <si>
    <t>ASY,DN8,BUSBAR,MAIN 1</t>
  </si>
  <si>
    <t>CABLE ASY, BUSBAR, SUP</t>
  </si>
  <si>
    <t>GASKET,EMI,FOF,D-SHAPE</t>
  </si>
  <si>
    <t>SCHLEGEL ELECTRONIC MATERIALS</t>
  </si>
  <si>
    <t>A GSKT-00352</t>
  </si>
  <si>
    <t>A GSKT-00353</t>
  </si>
  <si>
    <t>INSULATOR,DN8,CHASSIS,</t>
  </si>
  <si>
    <t>MECH,DN8,BUSBAR,MAIN,A</t>
  </si>
  <si>
    <t>DENALI,LC,EJECTORNUT</t>
  </si>
  <si>
    <t>SOUTHCO INC</t>
  </si>
  <si>
    <t>MECH,CHAS,AIR BLOCKER,</t>
  </si>
  <si>
    <t>W&amp;B TECHNOLOGY LTD</t>
  </si>
  <si>
    <t>A MECH-02707-01;B</t>
  </si>
  <si>
    <t xml:space="preserve">6N02  </t>
  </si>
  <si>
    <t>ASY DN8 CHASSIS BULKHE</t>
  </si>
  <si>
    <t>____4</t>
  </si>
  <si>
    <t>SW ANDERSON COMPANY</t>
  </si>
  <si>
    <t xml:space="preserve">6N045 </t>
  </si>
  <si>
    <t>ASY DN8 CHASSIS TOP FR</t>
  </si>
  <si>
    <t xml:space="preserve">6N04  </t>
  </si>
  <si>
    <t>ASY DN8 CHASSIS TOP RE</t>
  </si>
  <si>
    <t>H MECH-05243</t>
  </si>
  <si>
    <t>11RU ESD JACK PENCOM P</t>
  </si>
  <si>
    <t>PENCOM-SO CA</t>
  </si>
  <si>
    <t>ASY, DN8, CHASSIS, TOP</t>
  </si>
  <si>
    <t xml:space="preserve">6N041 </t>
  </si>
  <si>
    <t>ASY,DN8,CHASSIS,SHELF,</t>
  </si>
  <si>
    <t xml:space="preserve">6N042 </t>
  </si>
  <si>
    <t>ASY DN8 CHASSIS SUP DI</t>
  </si>
  <si>
    <t>ASY,DN8,CHASSIS,CCB,IN</t>
  </si>
  <si>
    <t>H MECH-02384-02</t>
  </si>
  <si>
    <t>MECH, DENALI, FACEPLAT</t>
  </si>
  <si>
    <t>ASY, DN8, CHASSIS, BOT</t>
  </si>
  <si>
    <t xml:space="preserve">6N044 </t>
  </si>
  <si>
    <t>ASY,DN8,CHASSIS,BOTTOM</t>
  </si>
  <si>
    <t>ASY DN8/DN4/CANT CHASS</t>
  </si>
  <si>
    <t>H FAS-00797</t>
  </si>
  <si>
    <t>SPRING,EXT.,0.188" OD,</t>
  </si>
  <si>
    <t>CENTURY SPRING CORP</t>
  </si>
  <si>
    <t>MECH,DN,CHASSIS,HANDLE</t>
  </si>
  <si>
    <t>LEMTECH INTERNATIONAL LTD</t>
  </si>
  <si>
    <t xml:space="preserve">6P25C </t>
  </si>
  <si>
    <t>MTL, DN, CHASSIS, HAND</t>
  </si>
  <si>
    <t xml:space="preserve">6P20C </t>
  </si>
  <si>
    <t>MTL,DN,CHASSIS,HANDLE,</t>
  </si>
  <si>
    <t xml:space="preserve">6N04 </t>
  </si>
  <si>
    <t>ASY, DN8, PSU CAGE, SH</t>
  </si>
  <si>
    <t>ASY,DN8,CHASSIS,BULKHE</t>
  </si>
  <si>
    <t>ASY, DN8, CHASSIS, INS</t>
  </si>
  <si>
    <t>H MECH-04255-01</t>
  </si>
  <si>
    <t>AFAR TECHNOLOGY (HK) LIMITED</t>
  </si>
  <si>
    <t>ASY DN8 CHASSIS INSIDE</t>
  </si>
  <si>
    <t xml:space="preserve">6SLK  </t>
  </si>
  <si>
    <t>ASY,DN8,SUP DIVDR,EJEC</t>
  </si>
  <si>
    <t>MTL,DN8,SUP DIVDR,EJEC</t>
  </si>
  <si>
    <t xml:space="preserve">6N043 </t>
  </si>
  <si>
    <t>ASY,DN8,CHASSIS,CARD C</t>
  </si>
  <si>
    <t>ASY, DN8, CHASSIS, SHE</t>
  </si>
  <si>
    <t>MTL, DN8, CHASSIS, SH</t>
  </si>
  <si>
    <t>MTL, DN8, CHASSIS, SHE</t>
  </si>
  <si>
    <t>ASY,CZ,CHASSIS,FABRIC</t>
  </si>
  <si>
    <t>MTL, DN, CHASSIS, DIVI</t>
  </si>
  <si>
    <t>SPRING CENTURY #80506</t>
  </si>
  <si>
    <t>MTL, DN, CHASSIS, FABR</t>
  </si>
  <si>
    <t>ASY,DN8,CHASSIS,CARDCA</t>
  </si>
  <si>
    <t>H MECH-03876-01</t>
  </si>
  <si>
    <t>B ASY-05269-03;B0</t>
  </si>
  <si>
    <t>ASY, DN8, CHASSIS, FRA</t>
  </si>
  <si>
    <t>H MECH-01196-03</t>
  </si>
  <si>
    <t>MECH, DN8, MAIN BUSBAR</t>
  </si>
  <si>
    <t xml:space="preserve">6N03  </t>
  </si>
  <si>
    <t>MTL, DN8, CHASSIS, STI</t>
  </si>
  <si>
    <t>MTL,DN8,CHASSIS,SIDE,R</t>
  </si>
  <si>
    <t xml:space="preserve">6N03 </t>
  </si>
  <si>
    <t>MTL,DN8,CHASSIS,FABRIC</t>
  </si>
  <si>
    <t>MTL,DN8,CHASSIS,CCB,BR</t>
  </si>
  <si>
    <t>MTL, DN8, CHASSIS, HAN</t>
  </si>
  <si>
    <t>MTL, DN8, CHASSIS, RAC</t>
  </si>
  <si>
    <t>MTL, DN8, CHASSIS, LOW</t>
  </si>
  <si>
    <t>MTL, DN8, CHASSIS, SUP</t>
  </si>
  <si>
    <t>MTL,DN8,CHASSIS,SIDE,L</t>
  </si>
  <si>
    <t>MTL,DN8,CHASSIS,LINECA</t>
  </si>
  <si>
    <t>MTL,DN8,CCB,STFNR,LFT</t>
  </si>
  <si>
    <t>MTL-DN8,CCB,BRKT,HDL,S</t>
  </si>
  <si>
    <t>MTL, DN8, CHASSIS, FAB</t>
  </si>
  <si>
    <t>MTL DN8 STFNR BULKHEAD</t>
  </si>
  <si>
    <t>MTL, DN8, CHASSIS, BRA</t>
  </si>
  <si>
    <t>ASY,CZ,PSU CAGE ENSAMB</t>
  </si>
  <si>
    <t>MECH, DN, TOOL HOLDER,</t>
  </si>
  <si>
    <t>ASY, DN8, CHASSIS, PSU</t>
  </si>
  <si>
    <t>ASY,DN8,PSU,CAGE,STIFF</t>
  </si>
  <si>
    <t>ASY, DN8, PSU, MIDDLE</t>
  </si>
  <si>
    <t>H MECH-01254-01</t>
  </si>
  <si>
    <t>SELF CLINCH KEYHOLE3.5</t>
  </si>
  <si>
    <t>MTL,DN8,PSU CAGE,STOP,</t>
  </si>
  <si>
    <t>ASY,DN8,PSU,TOP</t>
  </si>
  <si>
    <t>ASY, DN8, PSU CAGE, FR</t>
  </si>
  <si>
    <t>ASY, DN8, PSU CAGE, ST</t>
  </si>
  <si>
    <t>MTL;,PSU CAGE CATCH,1.</t>
  </si>
  <si>
    <t>MTL, DN8, PSU, VERTICA</t>
  </si>
  <si>
    <t>MTL, DN, TOOL HOLDER,</t>
  </si>
  <si>
    <t>MTL,PSU,HARD STOP</t>
  </si>
  <si>
    <t>ASY,DN8,CHASSIS,TOP,CO</t>
  </si>
  <si>
    <t>ASY DN8 OOB STIFFENER</t>
  </si>
  <si>
    <t>ASY,DN8 / CZ,PSU,BP,PC</t>
  </si>
  <si>
    <t>A PCA-01086-03;A0</t>
  </si>
  <si>
    <t>PCA, NORTH FACE PSU BO</t>
  </si>
  <si>
    <t>ASY DN8 PSU BP BOARD L</t>
  </si>
  <si>
    <t>A LBL-00890-02</t>
  </si>
  <si>
    <t>INSULATOR,DN8,OOB,MP,R</t>
  </si>
  <si>
    <t>ASY NORTHFACE PSU BP P</t>
  </si>
  <si>
    <t>ASY DN8 BRACE BUSBAR</t>
  </si>
  <si>
    <t>H PF11-M4-0</t>
  </si>
  <si>
    <t>LARGE KNOW, SPRING-LOA</t>
  </si>
  <si>
    <t>MTL,CHAS,AIR BLOCKER,J</t>
  </si>
  <si>
    <t>ASY,DN,ACCESSORY,NORTH</t>
  </si>
  <si>
    <t>A CBL-00711-01;A0</t>
  </si>
  <si>
    <t>POWER CORD, SAF-D GRID</t>
  </si>
  <si>
    <t>IDEAL ANDERSON ASIA PACIFIC LT</t>
  </si>
  <si>
    <t>A LBL-00212-01</t>
  </si>
  <si>
    <t>LBL,ASY NUMBER</t>
  </si>
  <si>
    <t>A LBL-01460-03;A0</t>
  </si>
  <si>
    <t>LBL, DN8, CHASSIS, MOU</t>
  </si>
  <si>
    <t>A PDOC-00036-12A0</t>
  </si>
  <si>
    <t>DOCUMENT,  GETTING STA</t>
  </si>
  <si>
    <t>(D)GAMA ETIQUETAS SA DE CV</t>
  </si>
  <si>
    <t>ASY, DENALI, RACK KIT,</t>
  </si>
  <si>
    <t>A ASY-04714-01;A1</t>
  </si>
  <si>
    <t>ASY,DNNALI,RACK,BASKET</t>
  </si>
  <si>
    <t>HUANJOW KNITTING CO., LTD.</t>
  </si>
  <si>
    <t>A LBL-01241-01</t>
  </si>
  <si>
    <t>LBL,DN,RMK,INSTRUCTION</t>
  </si>
  <si>
    <t>MTL,DN,RACK KIT,FRONT,</t>
  </si>
  <si>
    <t>MTL,DN, RACK KIT, REAR</t>
  </si>
  <si>
    <t>ASY,DN EJECTOR,TOOL,KI</t>
  </si>
  <si>
    <t>MECH,LANYARD,RETRACTAB</t>
  </si>
  <si>
    <t>WEST COAST CORPORATION</t>
  </si>
  <si>
    <t>MECH,DENALI,LANYARD,HA</t>
  </si>
  <si>
    <t xml:space="preserve">6ASAN </t>
  </si>
  <si>
    <t>ASY,DN8 / CZ EJECTOR,T</t>
  </si>
  <si>
    <t>MECH,DN,EJECTOR, TOOL</t>
  </si>
  <si>
    <t>MECH,DN,EJECTOR,TOOL,C</t>
  </si>
  <si>
    <t>P S-1898</t>
  </si>
  <si>
    <t>4 x 7" Bolsas con Cier</t>
  </si>
  <si>
    <t>(D)ULINE SHIPPING SUPPLIES</t>
  </si>
  <si>
    <t>P PKG-00395;B0</t>
  </si>
  <si>
    <t>BAG, ZIP LOCK, 9 x 12"</t>
  </si>
  <si>
    <t>P PKG-00876;A0</t>
  </si>
  <si>
    <t>BAG, ZIPLOCK, 3" X 5",</t>
  </si>
  <si>
    <t>P S-948</t>
  </si>
  <si>
    <t>ULINE S-948 5 X 7" BOL</t>
  </si>
  <si>
    <t>P APKG-00105-03B1</t>
  </si>
  <si>
    <t>SY, PKG, DENALI, NORTH</t>
  </si>
  <si>
    <t>NEFAB MEXICO SA DE CV</t>
  </si>
  <si>
    <t>P PKG-00817-01</t>
  </si>
  <si>
    <t>BAG,CVR,4MIL A/S VCI D</t>
  </si>
  <si>
    <t>BUY</t>
  </si>
  <si>
    <t>A PCA-01084-02;A0</t>
  </si>
  <si>
    <t>BUSBAR</t>
  </si>
  <si>
    <t>PENDING</t>
  </si>
  <si>
    <t>EndItemPartNumber</t>
  </si>
  <si>
    <t>Parent:</t>
  </si>
  <si>
    <t>Description 1</t>
  </si>
  <si>
    <t>Description 2</t>
  </si>
  <si>
    <t>Operation Code</t>
  </si>
  <si>
    <t>Component Part Number</t>
  </si>
  <si>
    <t>Description 21</t>
  </si>
  <si>
    <t>Overlap Step Number</t>
  </si>
  <si>
    <t>Overlap Quantity</t>
  </si>
  <si>
    <t>JCG 20 08 24</t>
  </si>
  <si>
    <t xml:space="preserve">801  </t>
  </si>
  <si>
    <t>JCG 05 28 20</t>
  </si>
  <si>
    <t>KSS 05 14 19</t>
  </si>
  <si>
    <t xml:space="preserve">102  </t>
  </si>
  <si>
    <t xml:space="preserve">6DBR </t>
  </si>
  <si>
    <t xml:space="preserve">200  </t>
  </si>
  <si>
    <t xml:space="preserve"> SEGURO</t>
  </si>
  <si>
    <t xml:space="preserve">6BRK </t>
  </si>
  <si>
    <t xml:space="preserve">302  </t>
  </si>
  <si>
    <t xml:space="preserve">6APEM </t>
  </si>
  <si>
    <t xml:space="preserve">400  </t>
  </si>
  <si>
    <t>FEOX-M3(11X)</t>
  </si>
  <si>
    <t>KSS 01 23 19</t>
  </si>
  <si>
    <t xml:space="preserve">6DBR  </t>
  </si>
  <si>
    <t xml:space="preserve">6BRK  </t>
  </si>
  <si>
    <t>CLS-M3-1 (11X)</t>
  </si>
  <si>
    <t>MECH-05243</t>
  </si>
  <si>
    <t>CLS-M4-1 (4X)</t>
  </si>
  <si>
    <t>CLS-M3-1(11X)</t>
  </si>
  <si>
    <t>JCG 10 28 20</t>
  </si>
  <si>
    <t xml:space="preserve"> CLS-M3-1 (6X)</t>
  </si>
  <si>
    <t>JCG 11 09 19</t>
  </si>
  <si>
    <t xml:space="preserve"> CLS-M3-0 (9X)</t>
  </si>
  <si>
    <t xml:space="preserve">  PEM GPSS-M3-6 (6)</t>
  </si>
  <si>
    <t>CLS-M3-1 (2X)</t>
  </si>
  <si>
    <t>JCG 11 10 19</t>
  </si>
  <si>
    <t xml:space="preserve"> CON ALIMENTADOR</t>
  </si>
  <si>
    <t xml:space="preserve">  PEM MECH-02384-02</t>
  </si>
  <si>
    <t xml:space="preserve"> GPSS-M3-6-P (2X)</t>
  </si>
  <si>
    <t xml:space="preserve"> CLS-M4-1 (2X)</t>
  </si>
  <si>
    <t xml:space="preserve"> CON CARGADOR</t>
  </si>
  <si>
    <t xml:space="preserve"> MECH-02384-02</t>
  </si>
  <si>
    <t>GPSS-M3-6-P (2X)</t>
  </si>
  <si>
    <t xml:space="preserve"> TPS-3MM-10</t>
  </si>
  <si>
    <t xml:space="preserve"> SO-3.5M3-6ZI (5X)</t>
  </si>
  <si>
    <t>CLS-M3-0 (22X)</t>
  </si>
  <si>
    <t>JCG 11 11 19</t>
  </si>
  <si>
    <t xml:space="preserve">104  </t>
  </si>
  <si>
    <t xml:space="preserve">6BRG  </t>
  </si>
  <si>
    <t xml:space="preserve">303  </t>
  </si>
  <si>
    <t>CLS-M3-1 (8X)</t>
  </si>
  <si>
    <t>JCG 10 18 19</t>
  </si>
  <si>
    <t>CLS-M3-1</t>
  </si>
  <si>
    <t>KSS 01 24 19</t>
  </si>
  <si>
    <t xml:space="preserve">  KSS 03 13 19</t>
  </si>
  <si>
    <t xml:space="preserve"> PARTE</t>
  </si>
  <si>
    <t>CLS-M3-1 (7X)</t>
  </si>
  <si>
    <t>ASY-03185-02;A0 P</t>
  </si>
  <si>
    <t xml:space="preserve">6P250 </t>
  </si>
  <si>
    <t xml:space="preserve"> ERD 08 24 2022</t>
  </si>
  <si>
    <t xml:space="preserve">300  </t>
  </si>
  <si>
    <t>ASY-03185-02;A0 S</t>
  </si>
  <si>
    <t>JCG 11 01 22</t>
  </si>
  <si>
    <t xml:space="preserve">6BRG </t>
  </si>
  <si>
    <t>GPSS-M3-6</t>
  </si>
  <si>
    <t>H MECH-01254-01 (8X)</t>
  </si>
  <si>
    <t>CLS M4X0.7 (2X)</t>
  </si>
  <si>
    <t xml:space="preserve">6ASB  </t>
  </si>
  <si>
    <t>JCG 06 01 20</t>
  </si>
  <si>
    <t>MECH-01254-01 (8X)</t>
  </si>
  <si>
    <t>CLS-M4-1 (2X)</t>
  </si>
  <si>
    <t>CLS-M3-1 (4X)</t>
  </si>
  <si>
    <t>JCG 10 04 19</t>
  </si>
  <si>
    <t>FH4-M3-10 (2X)</t>
  </si>
  <si>
    <t>TP4-3MM-10 (2X)</t>
  </si>
  <si>
    <t xml:space="preserve"> SOS-63.6-6 (2X)</t>
  </si>
  <si>
    <t>CLS-M3-1 (3X)</t>
  </si>
  <si>
    <t>JCG 20 28 24</t>
  </si>
  <si>
    <t xml:space="preserve"> INSTRUCCION Y TEST</t>
  </si>
  <si>
    <t xml:space="preserve">     </t>
  </si>
  <si>
    <t xml:space="preserve"> DE TEST</t>
  </si>
  <si>
    <t>JCG 07 04 19</t>
  </si>
  <si>
    <t>AS-M4-1 (4X)</t>
  </si>
  <si>
    <t xml:space="preserve">  AS-M4-1 (4X)</t>
  </si>
  <si>
    <t>PF11-M4-0 (6X)</t>
  </si>
  <si>
    <t xml:space="preserve"> H GPSS-M3-6-P(2)</t>
  </si>
  <si>
    <t xml:space="preserve"> H MECH-04255-01(8)</t>
  </si>
  <si>
    <t xml:space="preserve">6SLK </t>
  </si>
  <si>
    <t xml:space="preserve">700  </t>
  </si>
  <si>
    <t xml:space="preserve"> A DIBUJO</t>
  </si>
  <si>
    <t>JCG 05 03 21</t>
  </si>
  <si>
    <t xml:space="preserve">  SJR 03 29 22</t>
  </si>
  <si>
    <t xml:space="preserve"> SOLIDO</t>
  </si>
  <si>
    <t>JCG 03 24 20</t>
  </si>
  <si>
    <t xml:space="preserve"> CLS-M4-1 (3)</t>
  </si>
  <si>
    <t xml:space="preserve">  FEOX-M3 (4X)</t>
  </si>
  <si>
    <t xml:space="preserve"> H FH-M4-8ZI(2)</t>
  </si>
  <si>
    <t xml:space="preserve"> H MECH-03876-01(6)</t>
  </si>
  <si>
    <t>JCG 01 07 24</t>
  </si>
  <si>
    <t>JCG 13 08 24</t>
  </si>
  <si>
    <t>JCG 07 09 20</t>
  </si>
  <si>
    <t xml:space="preserve">RG100 </t>
  </si>
  <si>
    <t>PLATINADO SEGUN DIBUJO</t>
  </si>
  <si>
    <t>KSS 01 22 19</t>
  </si>
  <si>
    <t>JCG 10 17 19</t>
  </si>
  <si>
    <t xml:space="preserve">6BATC </t>
  </si>
  <si>
    <t>JCG 13 06 22</t>
  </si>
  <si>
    <t xml:space="preserve">112  </t>
  </si>
  <si>
    <t>PASIVADO SEGUN DIBUJO</t>
  </si>
  <si>
    <t xml:space="preserve"> MAQUINADO</t>
  </si>
  <si>
    <t xml:space="preserve"> PLATINADO SEG DIBUJO</t>
  </si>
  <si>
    <t>JCG 11 19 19</t>
  </si>
  <si>
    <t>JCG 31 07 24</t>
  </si>
  <si>
    <t xml:space="preserve"> JL 12 19 24</t>
  </si>
  <si>
    <t xml:space="preserve"> FORMANDO</t>
  </si>
  <si>
    <t>MTL-02226-02;A0 P</t>
  </si>
  <si>
    <t xml:space="preserve"> JL 07 13 22</t>
  </si>
  <si>
    <t xml:space="preserve">6P200 </t>
  </si>
  <si>
    <t>MTL-02226-02;A0 S</t>
  </si>
  <si>
    <t>JCG 11 01 23</t>
  </si>
  <si>
    <t>MTL-02237-04;A0 P</t>
  </si>
  <si>
    <t xml:space="preserve"> PERFORACIAN</t>
  </si>
  <si>
    <t xml:space="preserve"> BORRADO</t>
  </si>
  <si>
    <t>MTL-02237-04;A0 S</t>
  </si>
  <si>
    <t>JCG 12 28 20</t>
  </si>
  <si>
    <t xml:space="preserve">BRK80 </t>
  </si>
  <si>
    <t>MTL-02254-02;A1 P</t>
  </si>
  <si>
    <t>MTL-02254-02;A1 S</t>
  </si>
  <si>
    <t>MTL-02325-02;A0 P</t>
  </si>
  <si>
    <t>MTL-02325-02;A0 S</t>
  </si>
  <si>
    <t>MTL-02325-02 REV A0</t>
  </si>
  <si>
    <t>MTL-02356-04;B0 P</t>
  </si>
  <si>
    <t>MTL-02356-04;B0 S</t>
  </si>
  <si>
    <t>MTL-02356-04 REV B0</t>
  </si>
  <si>
    <t>MTL-02357-02;A0 P</t>
  </si>
  <si>
    <t>JL 07 12 22</t>
  </si>
  <si>
    <t>MTL-02357-02;A0 S</t>
  </si>
  <si>
    <t>MTL-02358-03;A3 P</t>
  </si>
  <si>
    <t>MTL-02358-03;A3 S</t>
  </si>
  <si>
    <t>MTL-02358-03 REV A3</t>
  </si>
  <si>
    <t>JCG 10 05 19</t>
  </si>
  <si>
    <t xml:space="preserve"> JCG 16 01 23</t>
  </si>
  <si>
    <t xml:space="preserve"> AVANCE 1.5"</t>
  </si>
  <si>
    <t>MTL-02360-06;A0 P</t>
  </si>
  <si>
    <t xml:space="preserve"> JL 07 12 22</t>
  </si>
  <si>
    <t>MTL-02360-06;A0 S</t>
  </si>
  <si>
    <t xml:space="preserve"> PLATINADO SEG DIBUJ0</t>
  </si>
  <si>
    <t>MTL-02362-04;B0 P</t>
  </si>
  <si>
    <t xml:space="preserve"> JL 07 26 22</t>
  </si>
  <si>
    <t xml:space="preserve"> #1</t>
  </si>
  <si>
    <t xml:space="preserve"> #2</t>
  </si>
  <si>
    <t xml:space="preserve"> #3</t>
  </si>
  <si>
    <t xml:space="preserve"> #4</t>
  </si>
  <si>
    <t xml:space="preserve"> #5</t>
  </si>
  <si>
    <t>736550</t>
  </si>
  <si>
    <t xml:space="preserve"> PLATINADO SEG DIBUJ</t>
  </si>
  <si>
    <t>MTL-02362-04;B0 S</t>
  </si>
  <si>
    <t>MTL-02363-03;A0 P</t>
  </si>
  <si>
    <t>MTL-02363-03;A0 S</t>
  </si>
  <si>
    <t xml:space="preserve">6MACH </t>
  </si>
  <si>
    <t xml:space="preserve"> AVANCE 18.0"</t>
  </si>
  <si>
    <t>MTL-02434-01;A0 P</t>
  </si>
  <si>
    <t xml:space="preserve"> JL 07 14 22</t>
  </si>
  <si>
    <t>MTL-02434-01;A0 S</t>
  </si>
  <si>
    <t xml:space="preserve"> JL 12 18 24</t>
  </si>
  <si>
    <t xml:space="preserve"> PASIVADO SEGUN DIBUJO</t>
  </si>
  <si>
    <t>MTL-02844-02;A0 P</t>
  </si>
  <si>
    <t>MTL-02844-02;A0 S</t>
  </si>
  <si>
    <t>KSS 02 18 19</t>
  </si>
  <si>
    <t>MAQUINADO EXTERNO</t>
  </si>
  <si>
    <t xml:space="preserve"> AVANCE 0.750"</t>
  </si>
  <si>
    <t xml:space="preserve">6INS  </t>
  </si>
  <si>
    <t xml:space="preserve">982  </t>
  </si>
  <si>
    <t xml:space="preserve"> ENVIO A PROCESO EXT</t>
  </si>
  <si>
    <t>MTL-03527-04;A0 P</t>
  </si>
  <si>
    <t>MTL-03527-04;A0 S</t>
  </si>
  <si>
    <t xml:space="preserve"> JCG 17 01 23</t>
  </si>
  <si>
    <t xml:space="preserve"> AVANCE 1.65"</t>
  </si>
  <si>
    <t xml:space="preserve"> FORMADO</t>
  </si>
  <si>
    <t>MTL-03528-05;A0 P</t>
  </si>
  <si>
    <t>MTL-03528-05;A0 S</t>
  </si>
  <si>
    <t xml:space="preserve">  PLATINADO SEG DIBUJO</t>
  </si>
  <si>
    <t>MTL-03529-05;B0 P</t>
  </si>
  <si>
    <t>MTL-03529-05;B0 S</t>
  </si>
  <si>
    <t>MTL-03552-04;A0 P</t>
  </si>
  <si>
    <t>MTL-03552-04;A0 S</t>
  </si>
  <si>
    <t xml:space="preserve">BR130 </t>
  </si>
  <si>
    <t>JCG 06 02 21</t>
  </si>
  <si>
    <t>MTL-03976-01;B0 P</t>
  </si>
  <si>
    <t>ERD 08 25 2022</t>
  </si>
  <si>
    <t>MTL-03976-01;B0 S</t>
  </si>
  <si>
    <t>MTL-03977-01;A0 P</t>
  </si>
  <si>
    <t xml:space="preserve"> FORMANDO 1</t>
  </si>
  <si>
    <t xml:space="preserve"> FORMANDO 2</t>
  </si>
  <si>
    <t xml:space="preserve"> FORMANDO 3</t>
  </si>
  <si>
    <t>MTL-03977-01;A0 S</t>
  </si>
  <si>
    <t>JCG 26 01 23</t>
  </si>
  <si>
    <t>11 x 23.87 x 10</t>
  </si>
  <si>
    <t>9.4 x 18.7 x 9.5</t>
  </si>
  <si>
    <t>Type:</t>
  </si>
  <si>
    <t>Part numbers assignment</t>
  </si>
  <si>
    <t>Carts needed:</t>
  </si>
  <si>
    <t>Space used:</t>
  </si>
  <si>
    <t>Cart dimensions:</t>
  </si>
  <si>
    <t>2.1' x 4.6'</t>
  </si>
  <si>
    <t>9 x 3 Array
18.9' x 13.8'</t>
  </si>
  <si>
    <t>Assembly line staff</t>
  </si>
  <si>
    <t>50 A WEEK</t>
  </si>
  <si>
    <t>A LBL-00849-02</t>
  </si>
  <si>
    <t>Cart:</t>
  </si>
  <si>
    <t>Bin compartment:</t>
  </si>
  <si>
    <t>Carts for operator 1</t>
  </si>
  <si>
    <t>Carts for operator 2</t>
  </si>
  <si>
    <t>C8-B1-PB8</t>
  </si>
  <si>
    <t>C9-B2-PB9</t>
  </si>
  <si>
    <t>C10-B2-PB10</t>
  </si>
  <si>
    <t>C11-B2-PB11</t>
  </si>
  <si>
    <t>C12-B2-PB12</t>
  </si>
  <si>
    <t>C-13-B1-PB13</t>
  </si>
  <si>
    <t>C-14-B1-PB14</t>
  </si>
  <si>
    <t>Carts for operator 3</t>
  </si>
  <si>
    <t>C15-B1-PB15</t>
  </si>
  <si>
    <t>C16-B1-PB16</t>
  </si>
  <si>
    <t>C26-B2-PB26</t>
  </si>
  <si>
    <t>C17-B2-PB17</t>
  </si>
  <si>
    <t>C18-B2-PB18</t>
  </si>
  <si>
    <t>C19-B2-PB19</t>
  </si>
  <si>
    <t>C20-B2-PB20</t>
  </si>
  <si>
    <t>C21-B1-PB21</t>
  </si>
  <si>
    <t>C22-B2-PB22</t>
  </si>
  <si>
    <t>Carts for operator 4</t>
  </si>
  <si>
    <t>C23-B1-PB23</t>
  </si>
  <si>
    <t>C24-B2-PB24</t>
  </si>
  <si>
    <t>C25-B2-PB25</t>
  </si>
  <si>
    <t>C27-B2-PB27</t>
  </si>
  <si>
    <t>C28-B1-PB28</t>
  </si>
  <si>
    <t>C29-B2-PB29</t>
  </si>
  <si>
    <t>C30-B2-PB30</t>
  </si>
  <si>
    <t>Carts for operator 5</t>
  </si>
  <si>
    <t>C31-B2-PB31</t>
  </si>
  <si>
    <t>C32-B2-PB32</t>
  </si>
  <si>
    <t>C33-B2-PB33</t>
  </si>
  <si>
    <t>C34-B2-PB34</t>
  </si>
  <si>
    <t>C35-B1-PB35</t>
  </si>
  <si>
    <t>C36-B1-PB36</t>
  </si>
  <si>
    <t>C37-B1-PB37</t>
  </si>
  <si>
    <t>C39-B1-PB39</t>
  </si>
  <si>
    <t>C38-B2-PB38</t>
  </si>
  <si>
    <t>C40-B2-PB40</t>
  </si>
  <si>
    <t>C41-B1-PB41</t>
  </si>
  <si>
    <t>C42-B1-PB42</t>
  </si>
  <si>
    <t>Carts for operator 7</t>
  </si>
  <si>
    <t>Carts for operator 8</t>
  </si>
  <si>
    <t>Bin:</t>
  </si>
  <si>
    <t>Midfield area</t>
  </si>
  <si>
    <t>Primary operations</t>
  </si>
  <si>
    <t>Blue bin for make items</t>
  </si>
  <si>
    <t>Yellow bin for buy items</t>
  </si>
  <si>
    <t>22.4 x 28.3 x 17.2</t>
  </si>
  <si>
    <t>C3-B2-PB3-WS#1</t>
  </si>
  <si>
    <t>C4-B2-PB4-WS#1</t>
  </si>
  <si>
    <t>C1-B1-PB1-WS#1</t>
  </si>
  <si>
    <t>C2-B1-PB2-WS#2</t>
  </si>
  <si>
    <t>C5-B2-PB5-WS#1</t>
  </si>
  <si>
    <t>C6-B2-PB6-WS#1</t>
  </si>
  <si>
    <t>C7-B2-PB7-WS#2</t>
  </si>
  <si>
    <t>*</t>
  </si>
  <si>
    <t>Weekly Demand:</t>
  </si>
  <si>
    <t>Batch size in days:</t>
  </si>
  <si>
    <t>Brake - Pem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</si>
</sst>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&quot; in3&quot;"/>
    <numFmt numFmtId="166" formatCode="#,##0\ &quot;Bin&quot;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Aptos Narrow"/>
      <family val="2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9" fillId="0" borderId="0" xfId="0" applyFont="1" applyAlignment="1">
      <alignment horizontal="center" vertical="center"/>
    </xf>
    <xf numFmtId="0" fontId="10" fillId="4" borderId="0" xfId="0" applyFont="1" applyFill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/>
    <xf numFmtId="2" fontId="0" fillId="0" borderId="1" xfId="0" applyNumberFormat="1" applyBorder="1" applyAlignment="1">
      <alignment horizontal="center" vertical="center"/>
    </xf>
    <xf numFmtId="0" fontId="0" fillId="7" borderId="1" xfId="0" applyFill="1" applyBorder="1"/>
    <xf numFmtId="0" fontId="2" fillId="0" borderId="0" xfId="0" applyFont="1" applyAlignment="1">
      <alignment horizontal="center"/>
    </xf>
    <xf numFmtId="0" fontId="0" fillId="6" borderId="0" xfId="0" applyFill="1"/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0" fillId="8" borderId="0" xfId="0" applyFill="1"/>
    <xf numFmtId="0" fontId="13" fillId="0" borderId="0" xfId="0" applyFont="1"/>
    <xf numFmtId="0" fontId="13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" fontId="0" fillId="0" borderId="0" xfId="0" quotePrefix="1" applyNumberFormat="1"/>
    <xf numFmtId="0" fontId="0" fillId="0" borderId="0" xfId="0" quotePrefix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2.svg"/><Relationship Id="rId7" Type="http://schemas.openxmlformats.org/officeDocument/2006/relationships/image" Target="../media/image116.svg"/><Relationship Id="rId2" Type="http://schemas.openxmlformats.org/officeDocument/2006/relationships/image" Target="../media/image111.png"/><Relationship Id="rId1" Type="http://schemas.openxmlformats.org/officeDocument/2006/relationships/hyperlink" Target="https://cadrexmfg-my.sharepoint.com/personal/luis_tovias_cadrex_com/Documents/Escritorio/Projects/2.%20Stock%20and%20production%20controlling%20with%20Kanban/2.%20Kanban%20electronic%20board%20format/Kanban%20-%20AFL%20Ascend.xlsm" TargetMode="External"/><Relationship Id="rId6" Type="http://schemas.openxmlformats.org/officeDocument/2006/relationships/image" Target="../media/image115.png"/><Relationship Id="rId5" Type="http://schemas.openxmlformats.org/officeDocument/2006/relationships/image" Target="../media/image114.svg"/><Relationship Id="rId4" Type="http://schemas.openxmlformats.org/officeDocument/2006/relationships/image" Target="../media/image1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106867</xdr:colOff>
      <xdr:row>2</xdr:row>
      <xdr:rowOff>18585</xdr:rowOff>
    </xdr:from>
    <xdr:to>
      <xdr:col>10</xdr:col>
      <xdr:colOff>1333501</xdr:colOff>
      <xdr:row>2</xdr:row>
      <xdr:rowOff>742069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EFB18-B820-4A46-A0B4-E5E355E68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9502" y="404734"/>
          <a:ext cx="1226634" cy="723484"/>
        </a:xfrm>
        <a:prstGeom prst="rect">
          <a:avLst/>
        </a:prstGeom>
      </xdr:spPr>
    </xdr:pic>
    <xdr:clientData/>
  </xdr:twoCellAnchor>
  <xdr:twoCellAnchor editAs="oneCell">
    <xdr:from>
      <xdr:col>10</xdr:col>
      <xdr:colOff>124035</xdr:colOff>
      <xdr:row>3</xdr:row>
      <xdr:rowOff>47420</xdr:rowOff>
    </xdr:from>
    <xdr:to>
      <xdr:col>10</xdr:col>
      <xdr:colOff>1333504</xdr:colOff>
      <xdr:row>3</xdr:row>
      <xdr:rowOff>720652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CABF-56D0-43AD-8EF1-C4432D587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002357" y="924875"/>
          <a:ext cx="673232" cy="1209469"/>
        </a:xfrm>
        <a:prstGeom prst="rect">
          <a:avLst/>
        </a:prstGeom>
      </xdr:spPr>
    </xdr:pic>
    <xdr:clientData/>
  </xdr:twoCellAnchor>
  <xdr:twoCellAnchor editAs="oneCell">
    <xdr:from>
      <xdr:col>10</xdr:col>
      <xdr:colOff>35915</xdr:colOff>
      <xdr:row>4</xdr:row>
      <xdr:rowOff>161715</xdr:rowOff>
    </xdr:from>
    <xdr:to>
      <xdr:col>10</xdr:col>
      <xdr:colOff>1410891</xdr:colOff>
      <xdr:row>4</xdr:row>
      <xdr:rowOff>626225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5250B7-3146-41AF-AC1F-5277DC197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46118" y="2066715"/>
          <a:ext cx="1374976" cy="454985"/>
        </a:xfrm>
        <a:prstGeom prst="rect">
          <a:avLst/>
        </a:prstGeom>
      </xdr:spPr>
    </xdr:pic>
    <xdr:clientData/>
  </xdr:twoCellAnchor>
  <xdr:oneCellAnchor>
    <xdr:from>
      <xdr:col>10</xdr:col>
      <xdr:colOff>35915</xdr:colOff>
      <xdr:row>5</xdr:row>
      <xdr:rowOff>161715</xdr:rowOff>
    </xdr:from>
    <xdr:ext cx="1374976" cy="454985"/>
    <xdr:pic>
      <xdr:nvPicPr>
        <xdr:cNvPr id="5" name="Picture 4">
          <a:extLst>
            <a:ext uri="{FF2B5EF4-FFF2-40B4-BE49-F238E27FC236}">
              <a16:creationId xmlns:a16="http://schemas.microsoft.com/office/drawing/2014/main" id="{C4E7844D-7DEC-47FB-87F3-93D0A54C3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1415" y="2828715"/>
          <a:ext cx="1374976" cy="454985"/>
        </a:xfrm>
        <a:prstGeom prst="rect">
          <a:avLst/>
        </a:prstGeom>
      </xdr:spPr>
    </xdr:pic>
    <xdr:clientData/>
  </xdr:oneCellAnchor>
  <xdr:twoCellAnchor editAs="oneCell">
    <xdr:from>
      <xdr:col>10</xdr:col>
      <xdr:colOff>195626</xdr:colOff>
      <xdr:row>6</xdr:row>
      <xdr:rowOff>32107</xdr:rowOff>
    </xdr:from>
    <xdr:to>
      <xdr:col>10</xdr:col>
      <xdr:colOff>1258304</xdr:colOff>
      <xdr:row>6</xdr:row>
      <xdr:rowOff>740583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13C647-A076-49BC-93AE-6153929B0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01126" y="3461107"/>
          <a:ext cx="1062678" cy="702761"/>
        </a:xfrm>
        <a:prstGeom prst="rect">
          <a:avLst/>
        </a:prstGeom>
      </xdr:spPr>
    </xdr:pic>
    <xdr:clientData/>
  </xdr:twoCellAnchor>
  <xdr:twoCellAnchor editAs="oneCell">
    <xdr:from>
      <xdr:col>10</xdr:col>
      <xdr:colOff>26010</xdr:colOff>
      <xdr:row>7</xdr:row>
      <xdr:rowOff>27881</xdr:rowOff>
    </xdr:from>
    <xdr:to>
      <xdr:col>10</xdr:col>
      <xdr:colOff>1352201</xdr:colOff>
      <xdr:row>7</xdr:row>
      <xdr:rowOff>742276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5D83-1769-4DC4-B162-4B650FB26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0608064" y="3909173"/>
          <a:ext cx="714395" cy="1333811"/>
        </a:xfrm>
        <a:prstGeom prst="rect">
          <a:avLst/>
        </a:prstGeom>
      </xdr:spPr>
    </xdr:pic>
    <xdr:clientData/>
  </xdr:twoCellAnchor>
  <xdr:twoCellAnchor editAs="oneCell">
    <xdr:from>
      <xdr:col>10</xdr:col>
      <xdr:colOff>131049</xdr:colOff>
      <xdr:row>8</xdr:row>
      <xdr:rowOff>35619</xdr:rowOff>
    </xdr:from>
    <xdr:to>
      <xdr:col>10</xdr:col>
      <xdr:colOff>1316083</xdr:colOff>
      <xdr:row>8</xdr:row>
      <xdr:rowOff>742740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4A3E2C-BA09-4A1E-84DA-F9508893B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90254" y="5000164"/>
          <a:ext cx="1169794" cy="714741"/>
        </a:xfrm>
        <a:prstGeom prst="rect">
          <a:avLst/>
        </a:prstGeom>
      </xdr:spPr>
    </xdr:pic>
    <xdr:clientData/>
  </xdr:twoCellAnchor>
  <xdr:twoCellAnchor editAs="oneCell">
    <xdr:from>
      <xdr:col>10</xdr:col>
      <xdr:colOff>154332</xdr:colOff>
      <xdr:row>9</xdr:row>
      <xdr:rowOff>41466</xdr:rowOff>
    </xdr:from>
    <xdr:to>
      <xdr:col>10</xdr:col>
      <xdr:colOff>1236673</xdr:colOff>
      <xdr:row>9</xdr:row>
      <xdr:rowOff>742832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F8E82F-9B54-4E7D-A5D2-6650CE05D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59832" y="5756466"/>
          <a:ext cx="1093771" cy="708986"/>
        </a:xfrm>
        <a:prstGeom prst="rect">
          <a:avLst/>
        </a:prstGeom>
      </xdr:spPr>
    </xdr:pic>
    <xdr:clientData/>
  </xdr:twoCellAnchor>
  <xdr:twoCellAnchor editAs="oneCell">
    <xdr:from>
      <xdr:col>10</xdr:col>
      <xdr:colOff>128298</xdr:colOff>
      <xdr:row>10</xdr:row>
      <xdr:rowOff>31588</xdr:rowOff>
    </xdr:from>
    <xdr:to>
      <xdr:col>10</xdr:col>
      <xdr:colOff>1241602</xdr:colOff>
      <xdr:row>10</xdr:row>
      <xdr:rowOff>744141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A4D7DE-420C-4393-ACC4-7CCDB3475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33798" y="6508588"/>
          <a:ext cx="1105684" cy="712553"/>
        </a:xfrm>
        <a:prstGeom prst="rect">
          <a:avLst/>
        </a:prstGeom>
      </xdr:spPr>
    </xdr:pic>
    <xdr:clientData/>
  </xdr:twoCellAnchor>
  <xdr:twoCellAnchor editAs="oneCell">
    <xdr:from>
      <xdr:col>10</xdr:col>
      <xdr:colOff>178889</xdr:colOff>
      <xdr:row>11</xdr:row>
      <xdr:rowOff>21534</xdr:rowOff>
    </xdr:from>
    <xdr:to>
      <xdr:col>10</xdr:col>
      <xdr:colOff>1219994</xdr:colOff>
      <xdr:row>11</xdr:row>
      <xdr:rowOff>744014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9E39252-8982-4006-88BC-817974E78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54018" y="7214551"/>
          <a:ext cx="1041105" cy="70724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171451</xdr:colOff>
      <xdr:row>12</xdr:row>
      <xdr:rowOff>35440</xdr:rowOff>
    </xdr:from>
    <xdr:to>
      <xdr:col>10</xdr:col>
      <xdr:colOff>1257301</xdr:colOff>
      <xdr:row>12</xdr:row>
      <xdr:rowOff>704559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48D7D3-9AED-41BF-B0AF-882FB9583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76951" y="9560440"/>
          <a:ext cx="1085850" cy="684359"/>
        </a:xfrm>
        <a:prstGeom prst="rect">
          <a:avLst/>
        </a:prstGeom>
      </xdr:spPr>
    </xdr:pic>
    <xdr:clientData/>
  </xdr:twoCellAnchor>
  <xdr:twoCellAnchor editAs="oneCell">
    <xdr:from>
      <xdr:col>10</xdr:col>
      <xdr:colOff>242284</xdr:colOff>
      <xdr:row>13</xdr:row>
      <xdr:rowOff>43962</xdr:rowOff>
    </xdr:from>
    <xdr:to>
      <xdr:col>10</xdr:col>
      <xdr:colOff>1199025</xdr:colOff>
      <xdr:row>13</xdr:row>
      <xdr:rowOff>726133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5D1302F-36B3-4770-B55A-0D8C5D5B9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17413" y="9503272"/>
          <a:ext cx="971981" cy="682171"/>
        </a:xfrm>
        <a:prstGeom prst="rect">
          <a:avLst/>
        </a:prstGeom>
      </xdr:spPr>
    </xdr:pic>
    <xdr:clientData/>
  </xdr:twoCellAnchor>
  <xdr:twoCellAnchor editAs="oneCell">
    <xdr:from>
      <xdr:col>10</xdr:col>
      <xdr:colOff>201219</xdr:colOff>
      <xdr:row>14</xdr:row>
      <xdr:rowOff>32697</xdr:rowOff>
    </xdr:from>
    <xdr:to>
      <xdr:col>10</xdr:col>
      <xdr:colOff>1234771</xdr:colOff>
      <xdr:row>14</xdr:row>
      <xdr:rowOff>739758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D6E01BA-68A2-45DC-8F41-D48F15E22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76348" y="9492007"/>
          <a:ext cx="1041172" cy="714681"/>
        </a:xfrm>
        <a:prstGeom prst="rect">
          <a:avLst/>
        </a:prstGeom>
      </xdr:spPr>
    </xdr:pic>
    <xdr:clientData/>
  </xdr:twoCellAnchor>
  <xdr:twoCellAnchor editAs="oneCell">
    <xdr:from>
      <xdr:col>10</xdr:col>
      <xdr:colOff>45459</xdr:colOff>
      <xdr:row>15</xdr:row>
      <xdr:rowOff>65484</xdr:rowOff>
    </xdr:from>
    <xdr:to>
      <xdr:col>10</xdr:col>
      <xdr:colOff>1393713</xdr:colOff>
      <xdr:row>15</xdr:row>
      <xdr:rowOff>745066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DA96B8D-BFBD-4E10-A49A-048121864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6293868" y="12295575"/>
          <a:ext cx="671962" cy="1357779"/>
        </a:xfrm>
        <a:prstGeom prst="rect">
          <a:avLst/>
        </a:prstGeom>
      </xdr:spPr>
    </xdr:pic>
    <xdr:clientData/>
  </xdr:twoCellAnchor>
  <xdr:twoCellAnchor editAs="oneCell">
    <xdr:from>
      <xdr:col>10</xdr:col>
      <xdr:colOff>348707</xdr:colOff>
      <xdr:row>16</xdr:row>
      <xdr:rowOff>50020</xdr:rowOff>
    </xdr:from>
    <xdr:to>
      <xdr:col>10</xdr:col>
      <xdr:colOff>1044354</xdr:colOff>
      <xdr:row>16</xdr:row>
      <xdr:rowOff>743506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E08FEA-B779-4134-A73D-E6D490C72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0800000">
          <a:off x="6254207" y="13385020"/>
          <a:ext cx="695647" cy="693486"/>
        </a:xfrm>
        <a:prstGeom prst="rect">
          <a:avLst/>
        </a:prstGeom>
      </xdr:spPr>
    </xdr:pic>
    <xdr:clientData/>
  </xdr:twoCellAnchor>
  <xdr:twoCellAnchor editAs="oneCell">
    <xdr:from>
      <xdr:col>10</xdr:col>
      <xdr:colOff>36322</xdr:colOff>
      <xdr:row>17</xdr:row>
      <xdr:rowOff>85397</xdr:rowOff>
    </xdr:from>
    <xdr:to>
      <xdr:col>10</xdr:col>
      <xdr:colOff>1390559</xdr:colOff>
      <xdr:row>17</xdr:row>
      <xdr:rowOff>739588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4011C1C-CABC-4AB1-A733-27E12312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1451" y="11811000"/>
          <a:ext cx="1354237" cy="654191"/>
        </a:xfrm>
        <a:prstGeom prst="rect">
          <a:avLst/>
        </a:prstGeom>
      </xdr:spPr>
    </xdr:pic>
    <xdr:clientData/>
  </xdr:twoCellAnchor>
  <xdr:twoCellAnchor editAs="oneCell">
    <xdr:from>
      <xdr:col>10</xdr:col>
      <xdr:colOff>196390</xdr:colOff>
      <xdr:row>18</xdr:row>
      <xdr:rowOff>50760</xdr:rowOff>
    </xdr:from>
    <xdr:to>
      <xdr:col>10</xdr:col>
      <xdr:colOff>1276546</xdr:colOff>
      <xdr:row>18</xdr:row>
      <xdr:rowOff>743226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B6F90CF-7FEF-488D-8824-0AD91A2B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471519" y="12531794"/>
          <a:ext cx="1080156" cy="681036"/>
        </a:xfrm>
        <a:prstGeom prst="rect">
          <a:avLst/>
        </a:prstGeom>
      </xdr:spPr>
    </xdr:pic>
    <xdr:clientData/>
  </xdr:twoCellAnchor>
  <xdr:twoCellAnchor editAs="oneCell">
    <xdr:from>
      <xdr:col>10</xdr:col>
      <xdr:colOff>157114</xdr:colOff>
      <xdr:row>19</xdr:row>
      <xdr:rowOff>29459</xdr:rowOff>
    </xdr:from>
    <xdr:to>
      <xdr:col>10</xdr:col>
      <xdr:colOff>1315826</xdr:colOff>
      <xdr:row>19</xdr:row>
      <xdr:rowOff>743652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5205564-58BF-444C-A71E-21E321EDA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62614" y="15650459"/>
          <a:ext cx="1158712" cy="714193"/>
        </a:xfrm>
        <a:prstGeom prst="rect">
          <a:avLst/>
        </a:prstGeom>
      </xdr:spPr>
    </xdr:pic>
    <xdr:clientData/>
  </xdr:twoCellAnchor>
  <xdr:twoCellAnchor editAs="oneCell">
    <xdr:from>
      <xdr:col>10</xdr:col>
      <xdr:colOff>358587</xdr:colOff>
      <xdr:row>20</xdr:row>
      <xdr:rowOff>53935</xdr:rowOff>
    </xdr:from>
    <xdr:to>
      <xdr:col>10</xdr:col>
      <xdr:colOff>1161377</xdr:colOff>
      <xdr:row>20</xdr:row>
      <xdr:rowOff>741554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3F539EF-9C63-47BF-8337-22006BDCB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33716" y="14045832"/>
          <a:ext cx="818030" cy="687619"/>
        </a:xfrm>
        <a:prstGeom prst="rect">
          <a:avLst/>
        </a:prstGeom>
      </xdr:spPr>
    </xdr:pic>
    <xdr:clientData/>
  </xdr:twoCellAnchor>
  <xdr:twoCellAnchor editAs="oneCell">
    <xdr:from>
      <xdr:col>10</xdr:col>
      <xdr:colOff>292245</xdr:colOff>
      <xdr:row>21</xdr:row>
      <xdr:rowOff>32472</xdr:rowOff>
    </xdr:from>
    <xdr:to>
      <xdr:col>10</xdr:col>
      <xdr:colOff>1126980</xdr:colOff>
      <xdr:row>21</xdr:row>
      <xdr:rowOff>739668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EB6ABD9-AF11-4609-AB3A-02011F134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902448" y="14847708"/>
          <a:ext cx="844260" cy="701481"/>
        </a:xfrm>
        <a:prstGeom prst="rect">
          <a:avLst/>
        </a:prstGeom>
      </xdr:spPr>
    </xdr:pic>
    <xdr:clientData/>
  </xdr:twoCellAnchor>
  <xdr:twoCellAnchor editAs="oneCell">
    <xdr:from>
      <xdr:col>10</xdr:col>
      <xdr:colOff>407809</xdr:colOff>
      <xdr:row>22</xdr:row>
      <xdr:rowOff>43630</xdr:rowOff>
    </xdr:from>
    <xdr:to>
      <xdr:col>10</xdr:col>
      <xdr:colOff>1010742</xdr:colOff>
      <xdr:row>22</xdr:row>
      <xdr:rowOff>746142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C19CE91-36E7-414E-A805-E325A5A09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13309" y="19474630"/>
          <a:ext cx="595313" cy="694892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246531</xdr:colOff>
      <xdr:row>23</xdr:row>
      <xdr:rowOff>44824</xdr:rowOff>
    </xdr:from>
    <xdr:to>
      <xdr:col>10</xdr:col>
      <xdr:colOff>1197350</xdr:colOff>
      <xdr:row>23</xdr:row>
      <xdr:rowOff>704094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60D7E1C-957B-4A8B-B007-9A404BF641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10526" b="20718"/>
        <a:stretch/>
      </xdr:blipFill>
      <xdr:spPr>
        <a:xfrm>
          <a:off x="6152031" y="20237824"/>
          <a:ext cx="941294" cy="67451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246531</xdr:colOff>
      <xdr:row>24</xdr:row>
      <xdr:rowOff>33618</xdr:rowOff>
    </xdr:from>
    <xdr:to>
      <xdr:col>10</xdr:col>
      <xdr:colOff>1236233</xdr:colOff>
      <xdr:row>24</xdr:row>
      <xdr:rowOff>744426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B5525A0-89DB-46EB-A02F-124C8B76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52031" y="20988618"/>
          <a:ext cx="997322" cy="695568"/>
        </a:xfrm>
        <a:prstGeom prst="rect">
          <a:avLst/>
        </a:prstGeom>
      </xdr:spPr>
    </xdr:pic>
    <xdr:clientData/>
  </xdr:twoCellAnchor>
  <xdr:twoCellAnchor editAs="oneCell">
    <xdr:from>
      <xdr:col>10</xdr:col>
      <xdr:colOff>493059</xdr:colOff>
      <xdr:row>25</xdr:row>
      <xdr:rowOff>34611</xdr:rowOff>
    </xdr:from>
    <xdr:to>
      <xdr:col>10</xdr:col>
      <xdr:colOff>1006849</xdr:colOff>
      <xdr:row>25</xdr:row>
      <xdr:rowOff>742619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ABC8C1B-B3BB-4DD0-AC10-1D5457CB7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780059" y="17941611"/>
          <a:ext cx="504265" cy="708008"/>
        </a:xfrm>
        <a:prstGeom prst="rect">
          <a:avLst/>
        </a:prstGeom>
      </xdr:spPr>
    </xdr:pic>
    <xdr:clientData/>
  </xdr:twoCellAnchor>
  <xdr:twoCellAnchor editAs="oneCell">
    <xdr:from>
      <xdr:col>10</xdr:col>
      <xdr:colOff>347383</xdr:colOff>
      <xdr:row>26</xdr:row>
      <xdr:rowOff>34030</xdr:rowOff>
    </xdr:from>
    <xdr:to>
      <xdr:col>10</xdr:col>
      <xdr:colOff>952500</xdr:colOff>
      <xdr:row>26</xdr:row>
      <xdr:rowOff>727310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BD14F11-A13A-467E-9D8C-36300C00A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252883" y="22513030"/>
          <a:ext cx="605117" cy="693280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201705</xdr:colOff>
      <xdr:row>27</xdr:row>
      <xdr:rowOff>48049</xdr:rowOff>
    </xdr:from>
    <xdr:to>
      <xdr:col>10</xdr:col>
      <xdr:colOff>1279151</xdr:colOff>
      <xdr:row>27</xdr:row>
      <xdr:rowOff>724462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177FE37-FE7F-4645-B51D-9B86A0DED7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l="902" t="5098" r="1900" b="9524"/>
        <a:stretch/>
      </xdr:blipFill>
      <xdr:spPr>
        <a:xfrm>
          <a:off x="6107205" y="23289049"/>
          <a:ext cx="1086971" cy="67641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248389</xdr:colOff>
      <xdr:row>28</xdr:row>
      <xdr:rowOff>35481</xdr:rowOff>
    </xdr:from>
    <xdr:to>
      <xdr:col>10</xdr:col>
      <xdr:colOff>1198805</xdr:colOff>
      <xdr:row>28</xdr:row>
      <xdr:rowOff>743656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2C53F59-B2D8-42D7-A435-620EEFE39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b="4172"/>
        <a:stretch/>
      </xdr:blipFill>
      <xdr:spPr>
        <a:xfrm rot="5400000">
          <a:off x="11991142" y="20034147"/>
          <a:ext cx="696745" cy="961846"/>
        </a:xfrm>
        <a:prstGeom prst="rect">
          <a:avLst/>
        </a:prstGeom>
      </xdr:spPr>
    </xdr:pic>
    <xdr:clientData/>
  </xdr:twoCellAnchor>
  <xdr:twoCellAnchor editAs="oneCell">
    <xdr:from>
      <xdr:col>10</xdr:col>
      <xdr:colOff>302559</xdr:colOff>
      <xdr:row>29</xdr:row>
      <xdr:rowOff>43420</xdr:rowOff>
    </xdr:from>
    <xdr:to>
      <xdr:col>10</xdr:col>
      <xdr:colOff>1221441</xdr:colOff>
      <xdr:row>29</xdr:row>
      <xdr:rowOff>726554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9CBBBE2-5309-48FD-A3B2-2A71118D7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208059" y="26332420"/>
          <a:ext cx="918882" cy="683134"/>
        </a:xfrm>
        <a:prstGeom prst="rect">
          <a:avLst/>
        </a:prstGeom>
      </xdr:spPr>
    </xdr:pic>
    <xdr:clientData/>
  </xdr:twoCellAnchor>
  <xdr:twoCellAnchor editAs="oneCell">
    <xdr:from>
      <xdr:col>10</xdr:col>
      <xdr:colOff>252452</xdr:colOff>
      <xdr:row>30</xdr:row>
      <xdr:rowOff>61312</xdr:rowOff>
    </xdr:from>
    <xdr:to>
      <xdr:col>10</xdr:col>
      <xdr:colOff>1332891</xdr:colOff>
      <xdr:row>30</xdr:row>
      <xdr:rowOff>739587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A2909CC-3548-4393-9776-442B5B015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6359034" y="26911230"/>
          <a:ext cx="678275" cy="1080439"/>
        </a:xfrm>
        <a:prstGeom prst="rect">
          <a:avLst/>
        </a:prstGeom>
      </xdr:spPr>
    </xdr:pic>
    <xdr:clientData/>
  </xdr:twoCellAnchor>
  <xdr:twoCellAnchor editAs="oneCell">
    <xdr:from>
      <xdr:col>10</xdr:col>
      <xdr:colOff>459442</xdr:colOff>
      <xdr:row>31</xdr:row>
      <xdr:rowOff>32729</xdr:rowOff>
    </xdr:from>
    <xdr:to>
      <xdr:col>10</xdr:col>
      <xdr:colOff>970878</xdr:colOff>
      <xdr:row>31</xdr:row>
      <xdr:rowOff>743622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D0FD454-A1F5-445B-9F05-EFF37B250D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l="13128" b="6818"/>
        <a:stretch/>
      </xdr:blipFill>
      <xdr:spPr>
        <a:xfrm>
          <a:off x="6364942" y="27845729"/>
          <a:ext cx="526676" cy="695653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156882</xdr:colOff>
      <xdr:row>32</xdr:row>
      <xdr:rowOff>56030</xdr:rowOff>
    </xdr:from>
    <xdr:to>
      <xdr:col>10</xdr:col>
      <xdr:colOff>1316579</xdr:colOff>
      <xdr:row>32</xdr:row>
      <xdr:rowOff>743953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DF96F66-8D54-47C4-BD02-B7F36CEE7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414664" y="23372157"/>
          <a:ext cx="1165412" cy="672683"/>
        </a:xfrm>
        <a:prstGeom prst="rect">
          <a:avLst/>
        </a:prstGeom>
      </xdr:spPr>
    </xdr:pic>
    <xdr:clientData/>
  </xdr:twoCellAnchor>
  <xdr:twoCellAnchor>
    <xdr:from>
      <xdr:col>25</xdr:col>
      <xdr:colOff>257736</xdr:colOff>
      <xdr:row>34</xdr:row>
      <xdr:rowOff>0</xdr:rowOff>
    </xdr:from>
    <xdr:to>
      <xdr:col>28</xdr:col>
      <xdr:colOff>593912</xdr:colOff>
      <xdr:row>34</xdr:row>
      <xdr:rowOff>190501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9BE3C7E5-4C9C-498A-BD51-0BCD596BAA51}"/>
            </a:ext>
          </a:extLst>
        </xdr:cNvPr>
        <xdr:cNvSpPr/>
      </xdr:nvSpPr>
      <xdr:spPr>
        <a:xfrm>
          <a:off x="18936261" y="30110206"/>
          <a:ext cx="3812801" cy="9412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25</xdr:col>
      <xdr:colOff>336177</xdr:colOff>
      <xdr:row>33</xdr:row>
      <xdr:rowOff>459442</xdr:rowOff>
    </xdr:from>
    <xdr:to>
      <xdr:col>29</xdr:col>
      <xdr:colOff>67235</xdr:colOff>
      <xdr:row>34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F3479F4F-2EE4-4CD4-B69D-6B25CCC957CF}"/>
            </a:ext>
          </a:extLst>
        </xdr:cNvPr>
        <xdr:cNvSpPr/>
      </xdr:nvSpPr>
      <xdr:spPr>
        <a:xfrm>
          <a:off x="19014702" y="29796442"/>
          <a:ext cx="4588808" cy="9412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 editAs="oneCell">
    <xdr:from>
      <xdr:col>10</xdr:col>
      <xdr:colOff>212914</xdr:colOff>
      <xdr:row>33</xdr:row>
      <xdr:rowOff>56029</xdr:rowOff>
    </xdr:from>
    <xdr:to>
      <xdr:col>10</xdr:col>
      <xdr:colOff>1314151</xdr:colOff>
      <xdr:row>33</xdr:row>
      <xdr:rowOff>743623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99B0B43-D132-4414-A88A-8B0C04B5E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118414" y="29393029"/>
          <a:ext cx="1116477" cy="672354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201705</xdr:colOff>
      <xdr:row>34</xdr:row>
      <xdr:rowOff>44824</xdr:rowOff>
    </xdr:from>
    <xdr:to>
      <xdr:col>10</xdr:col>
      <xdr:colOff>1255059</xdr:colOff>
      <xdr:row>34</xdr:row>
      <xdr:rowOff>744588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9873C38-464D-4168-9ABD-A39280015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107205" y="30905824"/>
          <a:ext cx="1053354" cy="684524"/>
        </a:xfrm>
        <a:prstGeom prst="rect">
          <a:avLst/>
        </a:prstGeom>
      </xdr:spPr>
    </xdr:pic>
    <xdr:clientData/>
  </xdr:twoCellAnchor>
  <xdr:twoCellAnchor editAs="oneCell">
    <xdr:from>
      <xdr:col>10</xdr:col>
      <xdr:colOff>324971</xdr:colOff>
      <xdr:row>35</xdr:row>
      <xdr:rowOff>56029</xdr:rowOff>
    </xdr:from>
    <xdr:to>
      <xdr:col>10</xdr:col>
      <xdr:colOff>1180048</xdr:colOff>
      <xdr:row>35</xdr:row>
      <xdr:rowOff>743622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7723EB4-EE9C-435A-941F-8F5FADD47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230471" y="31679029"/>
          <a:ext cx="855077" cy="672353"/>
        </a:xfrm>
        <a:prstGeom prst="rect">
          <a:avLst/>
        </a:prstGeom>
      </xdr:spPr>
    </xdr:pic>
    <xdr:clientData/>
  </xdr:twoCellAnchor>
  <xdr:twoCellAnchor editAs="oneCell">
    <xdr:from>
      <xdr:col>10</xdr:col>
      <xdr:colOff>72582</xdr:colOff>
      <xdr:row>36</xdr:row>
      <xdr:rowOff>123266</xdr:rowOff>
    </xdr:from>
    <xdr:to>
      <xdr:col>10</xdr:col>
      <xdr:colOff>1374267</xdr:colOff>
      <xdr:row>36</xdr:row>
      <xdr:rowOff>664734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E1BD90F-25D2-42B9-AFAA-7BFC402B0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5400000">
          <a:off x="6354381" y="32131967"/>
          <a:ext cx="549088" cy="1301685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56029</xdr:colOff>
      <xdr:row>37</xdr:row>
      <xdr:rowOff>123265</xdr:rowOff>
    </xdr:from>
    <xdr:to>
      <xdr:col>10</xdr:col>
      <xdr:colOff>1389305</xdr:colOff>
      <xdr:row>37</xdr:row>
      <xdr:rowOff>706305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66B573-B2AD-44CD-B302-E611A32CC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961529" y="33270265"/>
          <a:ext cx="1344706" cy="571610"/>
        </a:xfrm>
        <a:prstGeom prst="rect">
          <a:avLst/>
        </a:prstGeom>
      </xdr:spPr>
    </xdr:pic>
    <xdr:clientData/>
  </xdr:twoCellAnchor>
  <xdr:twoCellAnchor editAs="oneCell">
    <xdr:from>
      <xdr:col>10</xdr:col>
      <xdr:colOff>100854</xdr:colOff>
      <xdr:row>38</xdr:row>
      <xdr:rowOff>44824</xdr:rowOff>
    </xdr:from>
    <xdr:to>
      <xdr:col>10</xdr:col>
      <xdr:colOff>1279151</xdr:colOff>
      <xdr:row>38</xdr:row>
      <xdr:rowOff>722204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8C6F8EF-B7E4-4C66-AD11-AFDAA02EA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006354" y="34715824"/>
          <a:ext cx="1187822" cy="677380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156882</xdr:colOff>
      <xdr:row>39</xdr:row>
      <xdr:rowOff>56031</xdr:rowOff>
    </xdr:from>
    <xdr:to>
      <xdr:col>10</xdr:col>
      <xdr:colOff>1255059</xdr:colOff>
      <xdr:row>39</xdr:row>
      <xdr:rowOff>707852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6D8F57F-2109-4482-9062-11E06A9210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rcRect r="5749" b="36881"/>
        <a:stretch/>
      </xdr:blipFill>
      <xdr:spPr>
        <a:xfrm>
          <a:off x="6062382" y="35489031"/>
          <a:ext cx="1098177" cy="651821"/>
        </a:xfrm>
        <a:prstGeom prst="rect">
          <a:avLst/>
        </a:prstGeom>
      </xdr:spPr>
    </xdr:pic>
    <xdr:clientData/>
  </xdr:twoCellAnchor>
  <xdr:twoCellAnchor editAs="oneCell">
    <xdr:from>
      <xdr:col>10</xdr:col>
      <xdr:colOff>67235</xdr:colOff>
      <xdr:row>40</xdr:row>
      <xdr:rowOff>56029</xdr:rowOff>
    </xdr:from>
    <xdr:to>
      <xdr:col>10</xdr:col>
      <xdr:colOff>1387848</xdr:colOff>
      <xdr:row>40</xdr:row>
      <xdr:rowOff>703421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629B19C-80EC-4441-AD28-46B51CF63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972735" y="37013029"/>
          <a:ext cx="1311088" cy="658822"/>
        </a:xfrm>
        <a:prstGeom prst="rect">
          <a:avLst/>
        </a:prstGeom>
      </xdr:spPr>
    </xdr:pic>
    <xdr:clientData/>
  </xdr:twoCellAnchor>
  <xdr:twoCellAnchor editAs="oneCell">
    <xdr:from>
      <xdr:col>10</xdr:col>
      <xdr:colOff>56030</xdr:colOff>
      <xdr:row>41</xdr:row>
      <xdr:rowOff>190500</xdr:rowOff>
    </xdr:from>
    <xdr:to>
      <xdr:col>10</xdr:col>
      <xdr:colOff>1389306</xdr:colOff>
      <xdr:row>41</xdr:row>
      <xdr:rowOff>631772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D93CEC8-7C3B-4E1F-A571-E21B02E90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961530" y="39433500"/>
          <a:ext cx="1344706" cy="450797"/>
        </a:xfrm>
        <a:prstGeom prst="rect">
          <a:avLst/>
        </a:prstGeom>
      </xdr:spPr>
    </xdr:pic>
    <xdr:clientData/>
  </xdr:twoCellAnchor>
  <xdr:twoCellAnchor editAs="oneCell">
    <xdr:from>
      <xdr:col>10</xdr:col>
      <xdr:colOff>111064</xdr:colOff>
      <xdr:row>42</xdr:row>
      <xdr:rowOff>68232</xdr:rowOff>
    </xdr:from>
    <xdr:to>
      <xdr:col>10</xdr:col>
      <xdr:colOff>1335646</xdr:colOff>
      <xdr:row>42</xdr:row>
      <xdr:rowOff>707654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1407A73-1094-451C-B0E0-9996FD235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6304381" y="39785415"/>
          <a:ext cx="648947" cy="1224582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224118</xdr:colOff>
      <xdr:row>43</xdr:row>
      <xdr:rowOff>67235</xdr:rowOff>
    </xdr:from>
    <xdr:to>
      <xdr:col>10</xdr:col>
      <xdr:colOff>1221442</xdr:colOff>
      <xdr:row>43</xdr:row>
      <xdr:rowOff>722735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508C725-814A-4C48-B41C-B4A0D4500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129618" y="40834235"/>
          <a:ext cx="997324" cy="655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246530</xdr:colOff>
      <xdr:row>44</xdr:row>
      <xdr:rowOff>67235</xdr:rowOff>
    </xdr:from>
    <xdr:to>
      <xdr:col>10</xdr:col>
      <xdr:colOff>1236233</xdr:colOff>
      <xdr:row>44</xdr:row>
      <xdr:rowOff>723701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F61A682-096F-45C8-9546-CD8BD275D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152030" y="42358235"/>
          <a:ext cx="997323" cy="656466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201707</xdr:colOff>
      <xdr:row>45</xdr:row>
      <xdr:rowOff>67236</xdr:rowOff>
    </xdr:from>
    <xdr:to>
      <xdr:col>10</xdr:col>
      <xdr:colOff>1255059</xdr:colOff>
      <xdr:row>45</xdr:row>
      <xdr:rowOff>702173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D973D8B-9324-4060-984E-93E46782E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107207" y="45406236"/>
          <a:ext cx="1053352" cy="634937"/>
        </a:xfrm>
        <a:prstGeom prst="rect">
          <a:avLst/>
        </a:prstGeom>
      </xdr:spPr>
    </xdr:pic>
    <xdr:clientData/>
  </xdr:twoCellAnchor>
  <xdr:twoCellAnchor editAs="oneCell">
    <xdr:from>
      <xdr:col>10</xdr:col>
      <xdr:colOff>257735</xdr:colOff>
      <xdr:row>46</xdr:row>
      <xdr:rowOff>56030</xdr:rowOff>
    </xdr:from>
    <xdr:to>
      <xdr:col>10</xdr:col>
      <xdr:colOff>1277471</xdr:colOff>
      <xdr:row>46</xdr:row>
      <xdr:rowOff>706502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E818527-5B46-484F-9165-5D5E4E452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163235" y="46157030"/>
          <a:ext cx="1019736" cy="650472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156883</xdr:colOff>
      <xdr:row>47</xdr:row>
      <xdr:rowOff>32329</xdr:rowOff>
    </xdr:from>
    <xdr:to>
      <xdr:col>10</xdr:col>
      <xdr:colOff>1255059</xdr:colOff>
      <xdr:row>47</xdr:row>
      <xdr:rowOff>740502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EB0E0BD-9495-4C89-AA63-9DF3F0471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093065" y="34703329"/>
          <a:ext cx="1098176" cy="702458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56029</xdr:colOff>
      <xdr:row>48</xdr:row>
      <xdr:rowOff>89646</xdr:rowOff>
    </xdr:from>
    <xdr:to>
      <xdr:col>10</xdr:col>
      <xdr:colOff>1389529</xdr:colOff>
      <xdr:row>48</xdr:row>
      <xdr:rowOff>706765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CD3D702-CA69-4E2F-8144-02513986B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961529" y="47714646"/>
          <a:ext cx="1333500" cy="609499"/>
        </a:xfrm>
        <a:prstGeom prst="rect">
          <a:avLst/>
        </a:prstGeom>
      </xdr:spPr>
    </xdr:pic>
    <xdr:clientData/>
  </xdr:twoCellAnchor>
  <xdr:twoCellAnchor editAs="oneCell">
    <xdr:from>
      <xdr:col>10</xdr:col>
      <xdr:colOff>56714</xdr:colOff>
      <xdr:row>49</xdr:row>
      <xdr:rowOff>112061</xdr:rowOff>
    </xdr:from>
    <xdr:to>
      <xdr:col>10</xdr:col>
      <xdr:colOff>1426496</xdr:colOff>
      <xdr:row>49</xdr:row>
      <xdr:rowOff>631265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3026C42-6D82-4CC2-ADB6-E5B55B59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5400000">
          <a:off x="6386551" y="48836724"/>
          <a:ext cx="511584" cy="1360257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190499</xdr:colOff>
      <xdr:row>50</xdr:row>
      <xdr:rowOff>44825</xdr:rowOff>
    </xdr:from>
    <xdr:to>
      <xdr:col>10</xdr:col>
      <xdr:colOff>1236232</xdr:colOff>
      <xdr:row>50</xdr:row>
      <xdr:rowOff>701667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BC3A5CFF-0D85-420E-A9DA-0A2650A8D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095999" y="49955825"/>
          <a:ext cx="1053353" cy="664462"/>
        </a:xfrm>
        <a:prstGeom prst="rect">
          <a:avLst/>
        </a:prstGeom>
      </xdr:spPr>
    </xdr:pic>
    <xdr:clientData/>
  </xdr:twoCellAnchor>
  <xdr:twoCellAnchor editAs="oneCell">
    <xdr:from>
      <xdr:col>10</xdr:col>
      <xdr:colOff>69107</xdr:colOff>
      <xdr:row>51</xdr:row>
      <xdr:rowOff>33618</xdr:rowOff>
    </xdr:from>
    <xdr:to>
      <xdr:col>10</xdr:col>
      <xdr:colOff>1351878</xdr:colOff>
      <xdr:row>51</xdr:row>
      <xdr:rowOff>702021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EB2B58C-3BBD-429B-9AB9-E44B9CDF3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022357" y="50706618"/>
          <a:ext cx="1298011" cy="662688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201706</xdr:colOff>
      <xdr:row>52</xdr:row>
      <xdr:rowOff>67235</xdr:rowOff>
    </xdr:from>
    <xdr:to>
      <xdr:col>10</xdr:col>
      <xdr:colOff>1310790</xdr:colOff>
      <xdr:row>52</xdr:row>
      <xdr:rowOff>739585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7A0E1143-B04C-4CFB-9A63-AD7C32AF7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107206" y="51502235"/>
          <a:ext cx="1099559" cy="662825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53</xdr:row>
      <xdr:rowOff>38100</xdr:rowOff>
    </xdr:from>
    <xdr:to>
      <xdr:col>10</xdr:col>
      <xdr:colOff>1101385</xdr:colOff>
      <xdr:row>53</xdr:row>
      <xdr:rowOff>744220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AAFB7A61-D8E7-4E31-A861-E2B93A141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10800000">
          <a:off x="6156826" y="52235100"/>
          <a:ext cx="860085" cy="6985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139700</xdr:colOff>
      <xdr:row>54</xdr:row>
      <xdr:rowOff>38100</xdr:rowOff>
    </xdr:from>
    <xdr:to>
      <xdr:col>10</xdr:col>
      <xdr:colOff>1236980</xdr:colOff>
      <xdr:row>54</xdr:row>
      <xdr:rowOff>723247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BFE82D6-43E9-4DE2-9F12-9A6FDD8E1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045200" y="52997100"/>
          <a:ext cx="1104900" cy="685147"/>
        </a:xfrm>
        <a:prstGeom prst="rect">
          <a:avLst/>
        </a:prstGeom>
      </xdr:spPr>
    </xdr:pic>
    <xdr:clientData/>
  </xdr:twoCellAnchor>
  <xdr:oneCellAnchor>
    <xdr:from>
      <xdr:col>10</xdr:col>
      <xdr:colOff>56029</xdr:colOff>
      <xdr:row>55</xdr:row>
      <xdr:rowOff>123265</xdr:rowOff>
    </xdr:from>
    <xdr:ext cx="1344706" cy="571610"/>
    <xdr:pic>
      <xdr:nvPicPr>
        <xdr:cNvPr id="74" name="Picture 73">
          <a:extLst>
            <a:ext uri="{FF2B5EF4-FFF2-40B4-BE49-F238E27FC236}">
              <a16:creationId xmlns:a16="http://schemas.microsoft.com/office/drawing/2014/main" id="{0359F6E4-C920-46F8-956A-C4D19C317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961529" y="53844265"/>
          <a:ext cx="1344706" cy="571610"/>
        </a:xfrm>
        <a:prstGeom prst="rect">
          <a:avLst/>
        </a:prstGeom>
      </xdr:spPr>
    </xdr:pic>
    <xdr:clientData/>
  </xdr:oneCellAnchor>
  <xdr:twoCellAnchor editAs="oneCell">
    <xdr:from>
      <xdr:col>10</xdr:col>
      <xdr:colOff>120252</xdr:colOff>
      <xdr:row>56</xdr:row>
      <xdr:rowOff>30425</xdr:rowOff>
    </xdr:from>
    <xdr:to>
      <xdr:col>10</xdr:col>
      <xdr:colOff>1315163</xdr:colOff>
      <xdr:row>56</xdr:row>
      <xdr:rowOff>743784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2E1AC4C0-CA51-4817-8F55-64AA37BC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025752" y="54513425"/>
          <a:ext cx="1183481" cy="713359"/>
        </a:xfrm>
        <a:prstGeom prst="rect">
          <a:avLst/>
        </a:prstGeom>
      </xdr:spPr>
    </xdr:pic>
    <xdr:clientData/>
  </xdr:twoCellAnchor>
  <xdr:twoCellAnchor editAs="oneCell">
    <xdr:from>
      <xdr:col>10</xdr:col>
      <xdr:colOff>90594</xdr:colOff>
      <xdr:row>57</xdr:row>
      <xdr:rowOff>78584</xdr:rowOff>
    </xdr:from>
    <xdr:to>
      <xdr:col>10</xdr:col>
      <xdr:colOff>1316578</xdr:colOff>
      <xdr:row>57</xdr:row>
      <xdr:rowOff>723605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094CC8B-28DA-43D8-81B9-6933B7911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5400000">
          <a:off x="7641715" y="42218449"/>
          <a:ext cx="645021" cy="1231699"/>
        </a:xfrm>
        <a:prstGeom prst="rect">
          <a:avLst/>
        </a:prstGeom>
      </xdr:spPr>
    </xdr:pic>
    <xdr:clientData/>
  </xdr:twoCellAnchor>
  <xdr:twoCellAnchor editAs="oneCell">
    <xdr:from>
      <xdr:col>10</xdr:col>
      <xdr:colOff>34569</xdr:colOff>
      <xdr:row>58</xdr:row>
      <xdr:rowOff>133522</xdr:rowOff>
    </xdr:from>
    <xdr:to>
      <xdr:col>10</xdr:col>
      <xdr:colOff>1389308</xdr:colOff>
      <xdr:row>58</xdr:row>
      <xdr:rowOff>683597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50572BF-9C30-462C-9DE4-83A4CD201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16200000">
          <a:off x="12052819" y="42639461"/>
          <a:ext cx="550075" cy="1366169"/>
        </a:xfrm>
        <a:prstGeom prst="rect">
          <a:avLst/>
        </a:prstGeom>
      </xdr:spPr>
    </xdr:pic>
    <xdr:clientData/>
  </xdr:twoCellAnchor>
  <xdr:twoCellAnchor editAs="oneCell">
    <xdr:from>
      <xdr:col>10</xdr:col>
      <xdr:colOff>221937</xdr:colOff>
      <xdr:row>59</xdr:row>
      <xdr:rowOff>35801</xdr:rowOff>
    </xdr:from>
    <xdr:to>
      <xdr:col>10</xdr:col>
      <xdr:colOff>1198804</xdr:colOff>
      <xdr:row>59</xdr:row>
      <xdr:rowOff>724439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41EE9C2-2280-4DC2-BCBB-3361252D5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400000">
          <a:off x="6277267" y="56654971"/>
          <a:ext cx="688638" cy="988297"/>
        </a:xfrm>
        <a:prstGeom prst="rect">
          <a:avLst/>
        </a:prstGeom>
      </xdr:spPr>
    </xdr:pic>
    <xdr:clientData/>
  </xdr:twoCellAnchor>
  <xdr:twoCellAnchor editAs="oneCell">
    <xdr:from>
      <xdr:col>10</xdr:col>
      <xdr:colOff>268944</xdr:colOff>
      <xdr:row>60</xdr:row>
      <xdr:rowOff>67235</xdr:rowOff>
    </xdr:from>
    <xdr:to>
      <xdr:col>10</xdr:col>
      <xdr:colOff>1315124</xdr:colOff>
      <xdr:row>60</xdr:row>
      <xdr:rowOff>703678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4AFEC2F6-2856-4624-8327-A288CCDA3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174444" y="57598235"/>
          <a:ext cx="1030940" cy="644063"/>
        </a:xfrm>
        <a:prstGeom prst="rect">
          <a:avLst/>
        </a:prstGeom>
      </xdr:spPr>
    </xdr:pic>
    <xdr:clientData/>
  </xdr:twoCellAnchor>
  <xdr:oneCellAnchor>
    <xdr:from>
      <xdr:col>10</xdr:col>
      <xdr:colOff>59839</xdr:colOff>
      <xdr:row>61</xdr:row>
      <xdr:rowOff>125170</xdr:rowOff>
    </xdr:from>
    <xdr:ext cx="1344706" cy="571610"/>
    <xdr:pic>
      <xdr:nvPicPr>
        <xdr:cNvPr id="80" name="Picture 79">
          <a:extLst>
            <a:ext uri="{FF2B5EF4-FFF2-40B4-BE49-F238E27FC236}">
              <a16:creationId xmlns:a16="http://schemas.microsoft.com/office/drawing/2014/main" id="{9D27F09A-D072-4426-9985-9650A1DF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306018" y="45436956"/>
          <a:ext cx="1344706" cy="571610"/>
        </a:xfrm>
        <a:prstGeom prst="rect">
          <a:avLst/>
        </a:prstGeom>
      </xdr:spPr>
    </xdr:pic>
    <xdr:clientData/>
  </xdr:oneCellAnchor>
  <xdr:twoCellAnchor editAs="oneCell">
    <xdr:from>
      <xdr:col>10</xdr:col>
      <xdr:colOff>187818</xdr:colOff>
      <xdr:row>62</xdr:row>
      <xdr:rowOff>40248</xdr:rowOff>
    </xdr:from>
    <xdr:to>
      <xdr:col>10</xdr:col>
      <xdr:colOff>1314719</xdr:colOff>
      <xdr:row>62</xdr:row>
      <xdr:rowOff>739205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CB9C6F75-EC68-4394-BF91-26B7F496E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798021" y="45991937"/>
          <a:ext cx="1126901" cy="693242"/>
        </a:xfrm>
        <a:prstGeom prst="rect">
          <a:avLst/>
        </a:prstGeom>
      </xdr:spPr>
    </xdr:pic>
    <xdr:clientData/>
  </xdr:twoCellAnchor>
  <xdr:twoCellAnchor editAs="oneCell">
    <xdr:from>
      <xdr:col>10</xdr:col>
      <xdr:colOff>150502</xdr:colOff>
      <xdr:row>63</xdr:row>
      <xdr:rowOff>31748</xdr:rowOff>
    </xdr:from>
    <xdr:to>
      <xdr:col>10</xdr:col>
      <xdr:colOff>1275927</xdr:colOff>
      <xdr:row>63</xdr:row>
      <xdr:rowOff>743823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86C3E2E-746E-4DDE-A84F-BB644F907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056002" y="59848748"/>
          <a:ext cx="1140665" cy="704455"/>
        </a:xfrm>
        <a:prstGeom prst="rect">
          <a:avLst/>
        </a:prstGeom>
      </xdr:spPr>
    </xdr:pic>
    <xdr:clientData/>
  </xdr:twoCellAnchor>
  <xdr:twoCellAnchor editAs="oneCell">
    <xdr:from>
      <xdr:col>10</xdr:col>
      <xdr:colOff>232317</xdr:colOff>
      <xdr:row>64</xdr:row>
      <xdr:rowOff>58080</xdr:rowOff>
    </xdr:from>
    <xdr:to>
      <xdr:col>10</xdr:col>
      <xdr:colOff>1235276</xdr:colOff>
      <xdr:row>64</xdr:row>
      <xdr:rowOff>746543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AB06DC67-1FA5-4E69-B55E-C72F790D9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505710" y="47683080"/>
          <a:ext cx="1010579" cy="680843"/>
        </a:xfrm>
        <a:prstGeom prst="rect">
          <a:avLst/>
        </a:prstGeom>
      </xdr:spPr>
    </xdr:pic>
    <xdr:clientData/>
  </xdr:twoCellAnchor>
  <xdr:twoCellAnchor editAs="oneCell">
    <xdr:from>
      <xdr:col>10</xdr:col>
      <xdr:colOff>69694</xdr:colOff>
      <xdr:row>65</xdr:row>
      <xdr:rowOff>46463</xdr:rowOff>
    </xdr:from>
    <xdr:to>
      <xdr:col>10</xdr:col>
      <xdr:colOff>1370670</xdr:colOff>
      <xdr:row>65</xdr:row>
      <xdr:rowOff>704676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0C52720-1B84-4D21-88F0-CF0891E9D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975194" y="62149463"/>
          <a:ext cx="1300976" cy="658213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246530</xdr:colOff>
      <xdr:row>66</xdr:row>
      <xdr:rowOff>56030</xdr:rowOff>
    </xdr:from>
    <xdr:to>
      <xdr:col>10</xdr:col>
      <xdr:colOff>1236233</xdr:colOff>
      <xdr:row>66</xdr:row>
      <xdr:rowOff>741487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EC17BE1A-D694-4735-B963-92832D290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7523005" y="49398653"/>
          <a:ext cx="997323" cy="685457"/>
        </a:xfrm>
        <a:prstGeom prst="rect">
          <a:avLst/>
        </a:prstGeom>
      </xdr:spPr>
    </xdr:pic>
    <xdr:clientData/>
  </xdr:twoCellAnchor>
  <xdr:twoCellAnchor editAs="oneCell">
    <xdr:from>
      <xdr:col>10</xdr:col>
      <xdr:colOff>280147</xdr:colOff>
      <xdr:row>67</xdr:row>
      <xdr:rowOff>67235</xdr:rowOff>
    </xdr:from>
    <xdr:to>
      <xdr:col>10</xdr:col>
      <xdr:colOff>1161378</xdr:colOff>
      <xdr:row>67</xdr:row>
      <xdr:rowOff>703709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72E3E199-D2D7-4F5F-BA67-96B832574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185647" y="64456235"/>
          <a:ext cx="896471" cy="647904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156881</xdr:colOff>
      <xdr:row>68</xdr:row>
      <xdr:rowOff>33618</xdr:rowOff>
    </xdr:from>
    <xdr:to>
      <xdr:col>10</xdr:col>
      <xdr:colOff>1313246</xdr:colOff>
      <xdr:row>68</xdr:row>
      <xdr:rowOff>743622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03600D3-47C8-4A64-9279-6437CACF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062381" y="65184618"/>
          <a:ext cx="1167795" cy="694764"/>
        </a:xfrm>
        <a:prstGeom prst="rect">
          <a:avLst/>
        </a:prstGeom>
      </xdr:spPr>
    </xdr:pic>
    <xdr:clientData/>
  </xdr:twoCellAnchor>
  <xdr:twoCellAnchor editAs="oneCell">
    <xdr:from>
      <xdr:col>10</xdr:col>
      <xdr:colOff>358589</xdr:colOff>
      <xdr:row>69</xdr:row>
      <xdr:rowOff>56029</xdr:rowOff>
    </xdr:from>
    <xdr:to>
      <xdr:col>10</xdr:col>
      <xdr:colOff>1161378</xdr:colOff>
      <xdr:row>69</xdr:row>
      <xdr:rowOff>706987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7D7E310-9593-42C4-BDA3-26025333E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264089" y="65969029"/>
          <a:ext cx="818029" cy="660483"/>
        </a:xfrm>
        <a:prstGeom prst="rect">
          <a:avLst/>
        </a:prstGeom>
      </xdr:spPr>
    </xdr:pic>
    <xdr:clientData/>
  </xdr:twoCellAnchor>
  <xdr:oneCellAnchor>
    <xdr:from>
      <xdr:col>10</xdr:col>
      <xdr:colOff>58431</xdr:colOff>
      <xdr:row>70</xdr:row>
      <xdr:rowOff>67240</xdr:rowOff>
    </xdr:from>
    <xdr:ext cx="1304339" cy="650458"/>
    <xdr:pic>
      <xdr:nvPicPr>
        <xdr:cNvPr id="93" name="Picture 92">
          <a:extLst>
            <a:ext uri="{FF2B5EF4-FFF2-40B4-BE49-F238E27FC236}">
              <a16:creationId xmlns:a16="http://schemas.microsoft.com/office/drawing/2014/main" id="{5C29A8E2-72C2-44A7-8209-43D4C6906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5400000">
          <a:off x="10658765" y="51937299"/>
          <a:ext cx="650458" cy="1304339"/>
        </a:xfrm>
        <a:prstGeom prst="rect">
          <a:avLst/>
        </a:prstGeom>
      </xdr:spPr>
    </xdr:pic>
    <xdr:clientData/>
  </xdr:oneCellAnchor>
  <xdr:twoCellAnchor editAs="oneCell">
    <xdr:from>
      <xdr:col>10</xdr:col>
      <xdr:colOff>89647</xdr:colOff>
      <xdr:row>71</xdr:row>
      <xdr:rowOff>56029</xdr:rowOff>
    </xdr:from>
    <xdr:to>
      <xdr:col>10</xdr:col>
      <xdr:colOff>1313375</xdr:colOff>
      <xdr:row>71</xdr:row>
      <xdr:rowOff>743622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372C29B9-A4BD-45DF-A4D5-2DC3D2CC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699850" y="52842549"/>
          <a:ext cx="1223728" cy="672353"/>
        </a:xfrm>
        <a:prstGeom prst="rect">
          <a:avLst/>
        </a:prstGeom>
      </xdr:spPr>
    </xdr:pic>
    <xdr:clientData/>
  </xdr:twoCellAnchor>
  <xdr:oneCellAnchor>
    <xdr:from>
      <xdr:col>10</xdr:col>
      <xdr:colOff>156881</xdr:colOff>
      <xdr:row>72</xdr:row>
      <xdr:rowOff>33618</xdr:rowOff>
    </xdr:from>
    <xdr:ext cx="1167795" cy="694764"/>
    <xdr:pic>
      <xdr:nvPicPr>
        <xdr:cNvPr id="98" name="Picture 97">
          <a:extLst>
            <a:ext uri="{FF2B5EF4-FFF2-40B4-BE49-F238E27FC236}">
              <a16:creationId xmlns:a16="http://schemas.microsoft.com/office/drawing/2014/main" id="{934AC958-1D89-4CAC-9DC4-3E97E3B4B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062381" y="72042618"/>
          <a:ext cx="1167795" cy="694764"/>
        </a:xfrm>
        <a:prstGeom prst="rect">
          <a:avLst/>
        </a:prstGeom>
      </xdr:spPr>
    </xdr:pic>
    <xdr:clientData/>
  </xdr:oneCellAnchor>
  <xdr:twoCellAnchor editAs="oneCell">
    <xdr:from>
      <xdr:col>10</xdr:col>
      <xdr:colOff>56030</xdr:colOff>
      <xdr:row>74</xdr:row>
      <xdr:rowOff>78441</xdr:rowOff>
    </xdr:from>
    <xdr:to>
      <xdr:col>10</xdr:col>
      <xdr:colOff>1387290</xdr:colOff>
      <xdr:row>74</xdr:row>
      <xdr:rowOff>683559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56E2308-D1DA-4A05-A6BD-40E6C269F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961530" y="72849441"/>
          <a:ext cx="1331260" cy="605118"/>
        </a:xfrm>
        <a:prstGeom prst="rect">
          <a:avLst/>
        </a:prstGeom>
      </xdr:spPr>
    </xdr:pic>
    <xdr:clientData/>
  </xdr:twoCellAnchor>
  <xdr:twoCellAnchor editAs="oneCell">
    <xdr:from>
      <xdr:col>10</xdr:col>
      <xdr:colOff>90004</xdr:colOff>
      <xdr:row>75</xdr:row>
      <xdr:rowOff>33261</xdr:rowOff>
    </xdr:from>
    <xdr:to>
      <xdr:col>10</xdr:col>
      <xdr:colOff>1350421</xdr:colOff>
      <xdr:row>75</xdr:row>
      <xdr:rowOff>744177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684D5C8-E045-4D55-B798-EBDCACB47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9303794" y="55762653"/>
          <a:ext cx="699486" cy="1254702"/>
        </a:xfrm>
        <a:prstGeom prst="rect">
          <a:avLst/>
        </a:prstGeom>
      </xdr:spPr>
    </xdr:pic>
    <xdr:clientData/>
  </xdr:twoCellAnchor>
  <xdr:twoCellAnchor editAs="oneCell">
    <xdr:from>
      <xdr:col>10</xdr:col>
      <xdr:colOff>257737</xdr:colOff>
      <xdr:row>76</xdr:row>
      <xdr:rowOff>44824</xdr:rowOff>
    </xdr:from>
    <xdr:to>
      <xdr:col>10</xdr:col>
      <xdr:colOff>1161379</xdr:colOff>
      <xdr:row>76</xdr:row>
      <xdr:rowOff>704487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8887C8EF-2EE0-4217-B935-E2FFAC140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163237" y="77387824"/>
          <a:ext cx="918882" cy="674903"/>
        </a:xfrm>
        <a:prstGeom prst="rect">
          <a:avLst/>
        </a:prstGeom>
      </xdr:spPr>
    </xdr:pic>
    <xdr:clientData/>
  </xdr:twoCellAnchor>
  <xdr:twoCellAnchor editAs="oneCell">
    <xdr:from>
      <xdr:col>10</xdr:col>
      <xdr:colOff>44066</xdr:colOff>
      <xdr:row>77</xdr:row>
      <xdr:rowOff>123265</xdr:rowOff>
    </xdr:from>
    <xdr:to>
      <xdr:col>10</xdr:col>
      <xdr:colOff>1388071</xdr:colOff>
      <xdr:row>77</xdr:row>
      <xdr:rowOff>627017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09A3343-F574-4B66-8783-B52CEA5E0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6361120" y="77816711"/>
          <a:ext cx="515182" cy="1338290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33619</xdr:colOff>
      <xdr:row>78</xdr:row>
      <xdr:rowOff>89648</xdr:rowOff>
    </xdr:from>
    <xdr:to>
      <xdr:col>10</xdr:col>
      <xdr:colOff>1411941</xdr:colOff>
      <xdr:row>78</xdr:row>
      <xdr:rowOff>665321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3C1F544-A176-447B-917D-DA6E6216F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939119" y="78956648"/>
          <a:ext cx="1378322" cy="587103"/>
        </a:xfrm>
        <a:prstGeom prst="rect">
          <a:avLst/>
        </a:prstGeom>
      </xdr:spPr>
    </xdr:pic>
    <xdr:clientData/>
  </xdr:twoCellAnchor>
  <xdr:twoCellAnchor editAs="oneCell">
    <xdr:from>
      <xdr:col>10</xdr:col>
      <xdr:colOff>100851</xdr:colOff>
      <xdr:row>79</xdr:row>
      <xdr:rowOff>33619</xdr:rowOff>
    </xdr:from>
    <xdr:to>
      <xdr:col>10</xdr:col>
      <xdr:colOff>1277470</xdr:colOff>
      <xdr:row>79</xdr:row>
      <xdr:rowOff>743899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11F96A1-F9C5-4F73-8F14-45D0D46D8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/>
        <a:srcRect b="16345"/>
        <a:stretch/>
      </xdr:blipFill>
      <xdr:spPr>
        <a:xfrm>
          <a:off x="6006351" y="79662619"/>
          <a:ext cx="1176619" cy="695040"/>
        </a:xfrm>
        <a:prstGeom prst="rect">
          <a:avLst/>
        </a:prstGeom>
      </xdr:spPr>
    </xdr:pic>
    <xdr:clientData/>
  </xdr:twoCellAnchor>
  <xdr:twoCellAnchor editAs="oneCell">
    <xdr:from>
      <xdr:col>10</xdr:col>
      <xdr:colOff>235324</xdr:colOff>
      <xdr:row>80</xdr:row>
      <xdr:rowOff>33618</xdr:rowOff>
    </xdr:from>
    <xdr:to>
      <xdr:col>10</xdr:col>
      <xdr:colOff>1198805</xdr:colOff>
      <xdr:row>80</xdr:row>
      <xdr:rowOff>701982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2EC91C7-77C2-4650-9F68-15A05579C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511799" y="59322839"/>
          <a:ext cx="974911" cy="675984"/>
        </a:xfrm>
        <a:prstGeom prst="rect">
          <a:avLst/>
        </a:prstGeom>
      </xdr:spPr>
    </xdr:pic>
    <xdr:clientData/>
  </xdr:twoCellAnchor>
  <xdr:twoCellAnchor editAs="oneCell">
    <xdr:from>
      <xdr:col>10</xdr:col>
      <xdr:colOff>235324</xdr:colOff>
      <xdr:row>81</xdr:row>
      <xdr:rowOff>56030</xdr:rowOff>
    </xdr:from>
    <xdr:to>
      <xdr:col>10</xdr:col>
      <xdr:colOff>1236233</xdr:colOff>
      <xdr:row>81</xdr:row>
      <xdr:rowOff>745608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CA761B5C-D6E0-41D3-B57E-50832C117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140824" y="81209030"/>
          <a:ext cx="1008529" cy="681958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56028</xdr:colOff>
      <xdr:row>82</xdr:row>
      <xdr:rowOff>44822</xdr:rowOff>
    </xdr:from>
    <xdr:to>
      <xdr:col>10</xdr:col>
      <xdr:colOff>1333500</xdr:colOff>
      <xdr:row>82</xdr:row>
      <xdr:rowOff>688025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D5E5339F-AC42-4818-830A-588766BD43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/>
        <a:srcRect r="9051" b="43143"/>
        <a:stretch/>
      </xdr:blipFill>
      <xdr:spPr>
        <a:xfrm>
          <a:off x="5961528" y="81959822"/>
          <a:ext cx="1277472" cy="643203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83</xdr:row>
      <xdr:rowOff>44824</xdr:rowOff>
    </xdr:from>
    <xdr:to>
      <xdr:col>10</xdr:col>
      <xdr:colOff>935579</xdr:colOff>
      <xdr:row>83</xdr:row>
      <xdr:rowOff>703909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9391EA-D018-424E-A466-0C9DF4E50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286500" y="85007824"/>
          <a:ext cx="560294" cy="670515"/>
        </a:xfrm>
        <a:prstGeom prst="rect">
          <a:avLst/>
        </a:prstGeom>
      </xdr:spPr>
    </xdr:pic>
    <xdr:clientData/>
  </xdr:twoCellAnchor>
  <xdr:twoCellAnchor editAs="oneCell">
    <xdr:from>
      <xdr:col>10</xdr:col>
      <xdr:colOff>280151</xdr:colOff>
      <xdr:row>84</xdr:row>
      <xdr:rowOff>56030</xdr:rowOff>
    </xdr:from>
    <xdr:to>
      <xdr:col>10</xdr:col>
      <xdr:colOff>1101863</xdr:colOff>
      <xdr:row>84</xdr:row>
      <xdr:rowOff>707652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1BA90CF-693F-410C-A981-5D9F6DCB4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185651" y="85781030"/>
          <a:ext cx="821712" cy="661147"/>
        </a:xfrm>
        <a:prstGeom prst="rect">
          <a:avLst/>
        </a:prstGeom>
      </xdr:spPr>
    </xdr:pic>
    <xdr:clientData/>
  </xdr:twoCellAnchor>
  <xdr:twoCellAnchor editAs="oneCell">
    <xdr:from>
      <xdr:col>10</xdr:col>
      <xdr:colOff>425824</xdr:colOff>
      <xdr:row>85</xdr:row>
      <xdr:rowOff>44822</xdr:rowOff>
    </xdr:from>
    <xdr:to>
      <xdr:col>10</xdr:col>
      <xdr:colOff>1049768</xdr:colOff>
      <xdr:row>85</xdr:row>
      <xdr:rowOff>722779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DA66039-C8B1-41E7-80E6-81CFEFE89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331324" y="87293822"/>
          <a:ext cx="616324" cy="677957"/>
        </a:xfrm>
        <a:prstGeom prst="rect">
          <a:avLst/>
        </a:prstGeom>
      </xdr:spPr>
    </xdr:pic>
    <xdr:clientData/>
  </xdr:twoCellAnchor>
  <xdr:oneCellAnchor>
    <xdr:from>
      <xdr:col>10</xdr:col>
      <xdr:colOff>56030</xdr:colOff>
      <xdr:row>86</xdr:row>
      <xdr:rowOff>56030</xdr:rowOff>
    </xdr:from>
    <xdr:ext cx="1333500" cy="622101"/>
    <xdr:pic>
      <xdr:nvPicPr>
        <xdr:cNvPr id="118" name="Picture 117">
          <a:extLst>
            <a:ext uri="{FF2B5EF4-FFF2-40B4-BE49-F238E27FC236}">
              <a16:creationId xmlns:a16="http://schemas.microsoft.com/office/drawing/2014/main" id="{843AD109-8904-4F53-B220-C9C7D1787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961530" y="88067030"/>
          <a:ext cx="1333500" cy="622101"/>
        </a:xfrm>
        <a:prstGeom prst="rect">
          <a:avLst/>
        </a:prstGeom>
      </xdr:spPr>
    </xdr:pic>
    <xdr:clientData/>
  </xdr:oneCellAnchor>
  <xdr:twoCellAnchor editAs="oneCell">
    <xdr:from>
      <xdr:col>10</xdr:col>
      <xdr:colOff>44163</xdr:colOff>
      <xdr:row>87</xdr:row>
      <xdr:rowOff>228913</xdr:rowOff>
    </xdr:from>
    <xdr:to>
      <xdr:col>10</xdr:col>
      <xdr:colOff>1389531</xdr:colOff>
      <xdr:row>87</xdr:row>
      <xdr:rowOff>550706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5E0431E2-5094-433C-BAE0-9D3E41184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16200000">
          <a:off x="12166153" y="64654457"/>
          <a:ext cx="321793" cy="1345368"/>
        </a:xfrm>
        <a:prstGeom prst="rect">
          <a:avLst/>
        </a:prstGeom>
      </xdr:spPr>
    </xdr:pic>
    <xdr:clientData/>
  </xdr:twoCellAnchor>
  <xdr:twoCellAnchor editAs="oneCell">
    <xdr:from>
      <xdr:col>10</xdr:col>
      <xdr:colOff>42218</xdr:colOff>
      <xdr:row>88</xdr:row>
      <xdr:rowOff>293959</xdr:rowOff>
    </xdr:from>
    <xdr:to>
      <xdr:col>10</xdr:col>
      <xdr:colOff>1387231</xdr:colOff>
      <xdr:row>88</xdr:row>
      <xdr:rowOff>459441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970FD467-1EFA-48C9-8689-D1986F761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2245997" y="65397140"/>
          <a:ext cx="165482" cy="1352633"/>
        </a:xfrm>
        <a:prstGeom prst="rect">
          <a:avLst/>
        </a:prstGeom>
      </xdr:spPr>
    </xdr:pic>
    <xdr:clientData/>
  </xdr:twoCellAnchor>
  <xdr:twoCellAnchor editAs="oneCell">
    <xdr:from>
      <xdr:col>10</xdr:col>
      <xdr:colOff>59478</xdr:colOff>
      <xdr:row>89</xdr:row>
      <xdr:rowOff>66805</xdr:rowOff>
    </xdr:from>
    <xdr:to>
      <xdr:col>10</xdr:col>
      <xdr:colOff>1392978</xdr:colOff>
      <xdr:row>89</xdr:row>
      <xdr:rowOff>705779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D220DA2F-5976-4291-A78F-AA69D8CEC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964978" y="90363805"/>
          <a:ext cx="1333500" cy="623734"/>
        </a:xfrm>
        <a:prstGeom prst="rect">
          <a:avLst/>
        </a:prstGeom>
      </xdr:spPr>
    </xdr:pic>
    <xdr:clientData/>
  </xdr:twoCellAnchor>
  <xdr:twoCellAnchor editAs="oneCell">
    <xdr:from>
      <xdr:col>10</xdr:col>
      <xdr:colOff>53210</xdr:colOff>
      <xdr:row>90</xdr:row>
      <xdr:rowOff>61499</xdr:rowOff>
    </xdr:from>
    <xdr:to>
      <xdr:col>10</xdr:col>
      <xdr:colOff>1388459</xdr:colOff>
      <xdr:row>90</xdr:row>
      <xdr:rowOff>701801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699F62D-8AF2-5FF8-230D-62CBC25AF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7336172" y="66736499"/>
          <a:ext cx="1342869" cy="634587"/>
        </a:xfrm>
        <a:prstGeom prst="rect">
          <a:avLst/>
        </a:prstGeom>
      </xdr:spPr>
    </xdr:pic>
    <xdr:clientData/>
  </xdr:twoCellAnchor>
  <xdr:oneCellAnchor>
    <xdr:from>
      <xdr:col>10</xdr:col>
      <xdr:colOff>53210</xdr:colOff>
      <xdr:row>91</xdr:row>
      <xdr:rowOff>61499</xdr:rowOff>
    </xdr:from>
    <xdr:ext cx="1342869" cy="634587"/>
    <xdr:pic>
      <xdr:nvPicPr>
        <xdr:cNvPr id="15" name="Picture 14">
          <a:extLst>
            <a:ext uri="{FF2B5EF4-FFF2-40B4-BE49-F238E27FC236}">
              <a16:creationId xmlns:a16="http://schemas.microsoft.com/office/drawing/2014/main" id="{AC49B679-145F-4941-8787-1A4F8DA99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7336172" y="66736499"/>
          <a:ext cx="1342869" cy="634587"/>
        </a:xfrm>
        <a:prstGeom prst="rect">
          <a:avLst/>
        </a:prstGeom>
      </xdr:spPr>
    </xdr:pic>
    <xdr:clientData/>
  </xdr:oneCellAnchor>
  <xdr:oneCellAnchor>
    <xdr:from>
      <xdr:col>10</xdr:col>
      <xdr:colOff>53210</xdr:colOff>
      <xdr:row>92</xdr:row>
      <xdr:rowOff>61499</xdr:rowOff>
    </xdr:from>
    <xdr:ext cx="1342869" cy="634587"/>
    <xdr:pic>
      <xdr:nvPicPr>
        <xdr:cNvPr id="23" name="Picture 22">
          <a:extLst>
            <a:ext uri="{FF2B5EF4-FFF2-40B4-BE49-F238E27FC236}">
              <a16:creationId xmlns:a16="http://schemas.microsoft.com/office/drawing/2014/main" id="{C1EC6517-9690-422B-8D64-1CC525B99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7336172" y="66736499"/>
          <a:ext cx="1342869" cy="634587"/>
        </a:xfrm>
        <a:prstGeom prst="rect">
          <a:avLst/>
        </a:prstGeom>
      </xdr:spPr>
    </xdr:pic>
    <xdr:clientData/>
  </xdr:oneCellAnchor>
  <xdr:twoCellAnchor editAs="oneCell">
    <xdr:from>
      <xdr:col>10</xdr:col>
      <xdr:colOff>154080</xdr:colOff>
      <xdr:row>94</xdr:row>
      <xdr:rowOff>84044</xdr:rowOff>
    </xdr:from>
    <xdr:to>
      <xdr:col>10</xdr:col>
      <xdr:colOff>1330698</xdr:colOff>
      <xdr:row>94</xdr:row>
      <xdr:rowOff>647319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EFF7A7A-44B5-0F4E-5410-6DF361BD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7451911" y="68551985"/>
          <a:ext cx="1176618" cy="563275"/>
        </a:xfrm>
        <a:prstGeom prst="rect">
          <a:avLst/>
        </a:prstGeom>
      </xdr:spPr>
    </xdr:pic>
    <xdr:clientData/>
  </xdr:twoCellAnchor>
  <xdr:twoCellAnchor editAs="oneCell">
    <xdr:from>
      <xdr:col>10</xdr:col>
      <xdr:colOff>434229</xdr:colOff>
      <xdr:row>95</xdr:row>
      <xdr:rowOff>70037</xdr:rowOff>
    </xdr:from>
    <xdr:to>
      <xdr:col>10</xdr:col>
      <xdr:colOff>1009763</xdr:colOff>
      <xdr:row>95</xdr:row>
      <xdr:rowOff>685669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6D30B47-632B-0F80-D25A-A7545414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7732060" y="69294375"/>
          <a:ext cx="560294" cy="615632"/>
        </a:xfrm>
        <a:prstGeom prst="rect">
          <a:avLst/>
        </a:prstGeom>
      </xdr:spPr>
    </xdr:pic>
    <xdr:clientData/>
  </xdr:twoCellAnchor>
  <xdr:twoCellAnchor editAs="oneCell">
    <xdr:from>
      <xdr:col>10</xdr:col>
      <xdr:colOff>370441</xdr:colOff>
      <xdr:row>96</xdr:row>
      <xdr:rowOff>29308</xdr:rowOff>
    </xdr:from>
    <xdr:to>
      <xdr:col>10</xdr:col>
      <xdr:colOff>1089298</xdr:colOff>
      <xdr:row>96</xdr:row>
      <xdr:rowOff>724072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D7E30E7-7DFF-55D7-CB06-3FC79D8E8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7653403" y="70514308"/>
          <a:ext cx="728382" cy="694764"/>
        </a:xfrm>
        <a:prstGeom prst="rect">
          <a:avLst/>
        </a:prstGeom>
      </xdr:spPr>
    </xdr:pic>
    <xdr:clientData/>
  </xdr:twoCellAnchor>
  <xdr:twoCellAnchor editAs="oneCell">
    <xdr:from>
      <xdr:col>10</xdr:col>
      <xdr:colOff>280147</xdr:colOff>
      <xdr:row>97</xdr:row>
      <xdr:rowOff>67236</xdr:rowOff>
    </xdr:from>
    <xdr:to>
      <xdr:col>10</xdr:col>
      <xdr:colOff>1088651</xdr:colOff>
      <xdr:row>97</xdr:row>
      <xdr:rowOff>707100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F6EDDF9-C9F9-BECA-4DA5-1645224B9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7552765" y="71314236"/>
          <a:ext cx="818029" cy="645579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246530</xdr:colOff>
      <xdr:row>98</xdr:row>
      <xdr:rowOff>89647</xdr:rowOff>
    </xdr:from>
    <xdr:to>
      <xdr:col>10</xdr:col>
      <xdr:colOff>1159921</xdr:colOff>
      <xdr:row>98</xdr:row>
      <xdr:rowOff>706194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AF9DAC8-C423-32E9-7459-D0335FBC8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209165" y="73380661"/>
          <a:ext cx="907676" cy="605117"/>
        </a:xfrm>
        <a:prstGeom prst="rect">
          <a:avLst/>
        </a:prstGeom>
      </xdr:spPr>
    </xdr:pic>
    <xdr:clientData/>
  </xdr:twoCellAnchor>
  <xdr:twoCellAnchor editAs="oneCell">
    <xdr:from>
      <xdr:col>10</xdr:col>
      <xdr:colOff>44823</xdr:colOff>
      <xdr:row>99</xdr:row>
      <xdr:rowOff>78443</xdr:rowOff>
    </xdr:from>
    <xdr:to>
      <xdr:col>10</xdr:col>
      <xdr:colOff>1354044</xdr:colOff>
      <xdr:row>99</xdr:row>
      <xdr:rowOff>682699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5E32993-8199-7D0C-8644-C33407131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7317441" y="72849443"/>
          <a:ext cx="1309221" cy="604256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156882</xdr:colOff>
      <xdr:row>100</xdr:row>
      <xdr:rowOff>42024</xdr:rowOff>
    </xdr:from>
    <xdr:to>
      <xdr:col>10</xdr:col>
      <xdr:colOff>1236232</xdr:colOff>
      <xdr:row>100</xdr:row>
      <xdr:rowOff>670374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5BDBF65-CC39-3681-1240-C241D837B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7429500" y="73575024"/>
          <a:ext cx="1086970" cy="634065"/>
        </a:xfrm>
        <a:prstGeom prst="rect">
          <a:avLst/>
        </a:prstGeom>
      </xdr:spPr>
    </xdr:pic>
    <xdr:clientData/>
  </xdr:twoCellAnchor>
  <xdr:twoCellAnchor editAs="oneCell">
    <xdr:from>
      <xdr:col>10</xdr:col>
      <xdr:colOff>268941</xdr:colOff>
      <xdr:row>101</xdr:row>
      <xdr:rowOff>123265</xdr:rowOff>
    </xdr:from>
    <xdr:to>
      <xdr:col>10</xdr:col>
      <xdr:colOff>1197348</xdr:colOff>
      <xdr:row>101</xdr:row>
      <xdr:rowOff>670541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AD31EEA-99A0-DD51-3DDF-30947503A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7541559" y="74418265"/>
          <a:ext cx="918882" cy="547276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102</xdr:row>
      <xdr:rowOff>56031</xdr:rowOff>
    </xdr:from>
    <xdr:to>
      <xdr:col>10</xdr:col>
      <xdr:colOff>1255059</xdr:colOff>
      <xdr:row>102</xdr:row>
      <xdr:rowOff>707440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13B9F46-1DE9-A359-7BF0-1FC9CC896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7463118" y="75113031"/>
          <a:ext cx="1064559" cy="660934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78441</xdr:colOff>
      <xdr:row>105</xdr:row>
      <xdr:rowOff>112059</xdr:rowOff>
    </xdr:from>
    <xdr:to>
      <xdr:col>10</xdr:col>
      <xdr:colOff>1279151</xdr:colOff>
      <xdr:row>105</xdr:row>
      <xdr:rowOff>646199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6F9D14B-ABFB-A987-3F65-636DC3931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7351059" y="77455059"/>
          <a:ext cx="1210235" cy="534140"/>
        </a:xfrm>
        <a:prstGeom prst="rect">
          <a:avLst/>
        </a:prstGeom>
      </xdr:spPr>
    </xdr:pic>
    <xdr:clientData/>
  </xdr:twoCellAnchor>
  <xdr:twoCellAnchor editAs="oneCell">
    <xdr:from>
      <xdr:col>10</xdr:col>
      <xdr:colOff>134471</xdr:colOff>
      <xdr:row>106</xdr:row>
      <xdr:rowOff>100853</xdr:rowOff>
    </xdr:from>
    <xdr:to>
      <xdr:col>10</xdr:col>
      <xdr:colOff>1311088</xdr:colOff>
      <xdr:row>106</xdr:row>
      <xdr:rowOff>631414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3933DAD-DBC6-9ACE-DF9A-1D48B19D3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7407089" y="78205853"/>
          <a:ext cx="1176617" cy="522941"/>
        </a:xfrm>
        <a:prstGeom prst="rect">
          <a:avLst/>
        </a:prstGeom>
      </xdr:spPr>
    </xdr:pic>
    <xdr:clientData/>
  </xdr:twoCellAnchor>
  <xdr:twoCellAnchor editAs="oneCell">
    <xdr:from>
      <xdr:col>10</xdr:col>
      <xdr:colOff>347384</xdr:colOff>
      <xdr:row>108</xdr:row>
      <xdr:rowOff>56030</xdr:rowOff>
    </xdr:from>
    <xdr:to>
      <xdr:col>10</xdr:col>
      <xdr:colOff>1126081</xdr:colOff>
      <xdr:row>108</xdr:row>
      <xdr:rowOff>742979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BE1A7B8-8713-8CCA-2E78-DD95A8755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1957587" y="80941300"/>
          <a:ext cx="784412" cy="671709"/>
        </a:xfrm>
        <a:prstGeom prst="rect">
          <a:avLst/>
        </a:prstGeom>
      </xdr:spPr>
    </xdr:pic>
    <xdr:clientData/>
  </xdr:twoCellAnchor>
  <xdr:twoCellAnchor editAs="oneCell">
    <xdr:from>
      <xdr:col>10</xdr:col>
      <xdr:colOff>257736</xdr:colOff>
      <xdr:row>109</xdr:row>
      <xdr:rowOff>67236</xdr:rowOff>
    </xdr:from>
    <xdr:to>
      <xdr:col>10</xdr:col>
      <xdr:colOff>1199030</xdr:colOff>
      <xdr:row>109</xdr:row>
      <xdr:rowOff>664154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8B444E6-F766-996F-B92F-A4A76D815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7530354" y="80458236"/>
          <a:ext cx="941294" cy="604538"/>
        </a:xfrm>
        <a:prstGeom prst="rect">
          <a:avLst/>
        </a:prstGeom>
      </xdr:spPr>
    </xdr:pic>
    <xdr:clientData/>
  </xdr:twoCellAnchor>
  <xdr:twoCellAnchor editAs="oneCell">
    <xdr:from>
      <xdr:col>10</xdr:col>
      <xdr:colOff>313764</xdr:colOff>
      <xdr:row>110</xdr:row>
      <xdr:rowOff>67236</xdr:rowOff>
    </xdr:from>
    <xdr:to>
      <xdr:col>10</xdr:col>
      <xdr:colOff>1030941</xdr:colOff>
      <xdr:row>110</xdr:row>
      <xdr:rowOff>706680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2E7357AC-3E9B-CEDC-E4D4-FFDB16320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7586382" y="81220236"/>
          <a:ext cx="717177" cy="628014"/>
        </a:xfrm>
        <a:prstGeom prst="rect">
          <a:avLst/>
        </a:prstGeom>
      </xdr:spPr>
    </xdr:pic>
    <xdr:clientData/>
  </xdr:twoCellAnchor>
  <xdr:twoCellAnchor editAs="oneCell">
    <xdr:from>
      <xdr:col>10</xdr:col>
      <xdr:colOff>359451</xdr:colOff>
      <xdr:row>111</xdr:row>
      <xdr:rowOff>60643</xdr:rowOff>
    </xdr:from>
    <xdr:to>
      <xdr:col>10</xdr:col>
      <xdr:colOff>1221442</xdr:colOff>
      <xdr:row>111</xdr:row>
      <xdr:rowOff>708599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B44F10E-A2C8-2E5B-679B-DEAA3771F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16200000">
          <a:off x="7742897" y="81864815"/>
          <a:ext cx="640336" cy="861991"/>
        </a:xfrm>
        <a:prstGeom prst="rect">
          <a:avLst/>
        </a:prstGeom>
      </xdr:spPr>
    </xdr:pic>
    <xdr:clientData/>
  </xdr:twoCellAnchor>
  <xdr:twoCellAnchor editAs="oneCell">
    <xdr:from>
      <xdr:col>10</xdr:col>
      <xdr:colOff>112059</xdr:colOff>
      <xdr:row>112</xdr:row>
      <xdr:rowOff>33617</xdr:rowOff>
    </xdr:from>
    <xdr:to>
      <xdr:col>10</xdr:col>
      <xdr:colOff>1277695</xdr:colOff>
      <xdr:row>112</xdr:row>
      <xdr:rowOff>704518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D53086FE-3135-A8B5-F590-F183774F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7384677" y="82710617"/>
          <a:ext cx="1154206" cy="686141"/>
        </a:xfrm>
        <a:prstGeom prst="rect">
          <a:avLst/>
        </a:prstGeom>
      </xdr:spPr>
    </xdr:pic>
    <xdr:clientData/>
  </xdr:twoCellAnchor>
  <xdr:twoCellAnchor editAs="oneCell">
    <xdr:from>
      <xdr:col>10</xdr:col>
      <xdr:colOff>237909</xdr:colOff>
      <xdr:row>113</xdr:row>
      <xdr:rowOff>75857</xdr:rowOff>
    </xdr:from>
    <xdr:to>
      <xdr:col>10</xdr:col>
      <xdr:colOff>1221443</xdr:colOff>
      <xdr:row>113</xdr:row>
      <xdr:rowOff>665682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61499A5-05B6-868C-8AF1-FCE134DEE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16200000">
          <a:off x="7701666" y="83323718"/>
          <a:ext cx="601255" cy="983534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78442</xdr:colOff>
      <xdr:row>114</xdr:row>
      <xdr:rowOff>123265</xdr:rowOff>
    </xdr:from>
    <xdr:to>
      <xdr:col>10</xdr:col>
      <xdr:colOff>1333500</xdr:colOff>
      <xdr:row>114</xdr:row>
      <xdr:rowOff>632072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8AF760A-5137-A954-085B-DAB236FE9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7351060" y="84324265"/>
          <a:ext cx="1255058" cy="508807"/>
        </a:xfrm>
        <a:prstGeom prst="rect">
          <a:avLst/>
        </a:prstGeom>
      </xdr:spPr>
    </xdr:pic>
    <xdr:clientData/>
  </xdr:twoCellAnchor>
  <xdr:oneCellAnchor>
    <xdr:from>
      <xdr:col>10</xdr:col>
      <xdr:colOff>78442</xdr:colOff>
      <xdr:row>115</xdr:row>
      <xdr:rowOff>123265</xdr:rowOff>
    </xdr:from>
    <xdr:ext cx="1255058" cy="508807"/>
    <xdr:pic>
      <xdr:nvPicPr>
        <xdr:cNvPr id="128" name="Picture 127">
          <a:extLst>
            <a:ext uri="{FF2B5EF4-FFF2-40B4-BE49-F238E27FC236}">
              <a16:creationId xmlns:a16="http://schemas.microsoft.com/office/drawing/2014/main" id="{3D46B44F-5E83-4E6B-A32E-393BA4F82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7351060" y="84324265"/>
          <a:ext cx="1255058" cy="508807"/>
        </a:xfrm>
        <a:prstGeom prst="rect">
          <a:avLst/>
        </a:prstGeom>
      </xdr:spPr>
    </xdr:pic>
    <xdr:clientData/>
  </xdr:oneCellAnchor>
  <xdr:oneCellAnchor>
    <xdr:from>
      <xdr:col>10</xdr:col>
      <xdr:colOff>78442</xdr:colOff>
      <xdr:row>116</xdr:row>
      <xdr:rowOff>123265</xdr:rowOff>
    </xdr:from>
    <xdr:ext cx="1255058" cy="508807"/>
    <xdr:pic>
      <xdr:nvPicPr>
        <xdr:cNvPr id="129" name="Picture 128">
          <a:extLst>
            <a:ext uri="{FF2B5EF4-FFF2-40B4-BE49-F238E27FC236}">
              <a16:creationId xmlns:a16="http://schemas.microsoft.com/office/drawing/2014/main" id="{C7F2B601-97AE-4136-AFAA-F3921CE23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7351060" y="84324265"/>
          <a:ext cx="1255058" cy="508807"/>
        </a:xfrm>
        <a:prstGeom prst="rect">
          <a:avLst/>
        </a:prstGeom>
      </xdr:spPr>
    </xdr:pic>
    <xdr:clientData/>
  </xdr:oneCellAnchor>
  <xdr:twoCellAnchor editAs="oneCell">
    <xdr:from>
      <xdr:col>10</xdr:col>
      <xdr:colOff>44824</xdr:colOff>
      <xdr:row>117</xdr:row>
      <xdr:rowOff>224118</xdr:rowOff>
    </xdr:from>
    <xdr:to>
      <xdr:col>10</xdr:col>
      <xdr:colOff>1387849</xdr:colOff>
      <xdr:row>117</xdr:row>
      <xdr:rowOff>494453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9F8CEA75-37C8-EF88-CD67-D997B7396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7317442" y="86711118"/>
          <a:ext cx="1333500" cy="270335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336176</xdr:colOff>
      <xdr:row>118</xdr:row>
      <xdr:rowOff>67236</xdr:rowOff>
    </xdr:from>
    <xdr:to>
      <xdr:col>10</xdr:col>
      <xdr:colOff>1355911</xdr:colOff>
      <xdr:row>118</xdr:row>
      <xdr:rowOff>703866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E5AB00A-475F-2322-9E6B-B1B6DB899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7608794" y="87316236"/>
          <a:ext cx="1019735" cy="636630"/>
        </a:xfrm>
        <a:prstGeom prst="rect">
          <a:avLst/>
        </a:prstGeom>
      </xdr:spPr>
    </xdr:pic>
    <xdr:clientData/>
  </xdr:twoCellAnchor>
  <xdr:oneCellAnchor>
    <xdr:from>
      <xdr:col>10</xdr:col>
      <xdr:colOff>336176</xdr:colOff>
      <xdr:row>119</xdr:row>
      <xdr:rowOff>67236</xdr:rowOff>
    </xdr:from>
    <xdr:ext cx="1019735" cy="636630"/>
    <xdr:pic>
      <xdr:nvPicPr>
        <xdr:cNvPr id="132" name="Picture 131">
          <a:extLst>
            <a:ext uri="{FF2B5EF4-FFF2-40B4-BE49-F238E27FC236}">
              <a16:creationId xmlns:a16="http://schemas.microsoft.com/office/drawing/2014/main" id="{7E8ECAC6-12EB-4D4C-87A5-ECBDFA970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7608794" y="87316236"/>
          <a:ext cx="1019735" cy="636630"/>
        </a:xfrm>
        <a:prstGeom prst="rect">
          <a:avLst/>
        </a:prstGeom>
      </xdr:spPr>
    </xdr:pic>
    <xdr:clientData/>
  </xdr:oneCellAnchor>
  <xdr:oneCellAnchor>
    <xdr:from>
      <xdr:col>10</xdr:col>
      <xdr:colOff>336176</xdr:colOff>
      <xdr:row>120</xdr:row>
      <xdr:rowOff>67236</xdr:rowOff>
    </xdr:from>
    <xdr:ext cx="1019735" cy="636630"/>
    <xdr:pic>
      <xdr:nvPicPr>
        <xdr:cNvPr id="133" name="Picture 132">
          <a:extLst>
            <a:ext uri="{FF2B5EF4-FFF2-40B4-BE49-F238E27FC236}">
              <a16:creationId xmlns:a16="http://schemas.microsoft.com/office/drawing/2014/main" id="{C597A466-89F5-42AF-83F9-3173A4223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7608794" y="87316236"/>
          <a:ext cx="1019735" cy="636630"/>
        </a:xfrm>
        <a:prstGeom prst="rect">
          <a:avLst/>
        </a:prstGeom>
      </xdr:spPr>
    </xdr:pic>
    <xdr:clientData/>
  </xdr:oneCellAnchor>
  <xdr:oneCellAnchor>
    <xdr:from>
      <xdr:col>10</xdr:col>
      <xdr:colOff>336176</xdr:colOff>
      <xdr:row>121</xdr:row>
      <xdr:rowOff>67236</xdr:rowOff>
    </xdr:from>
    <xdr:ext cx="1019735" cy="636630"/>
    <xdr:pic>
      <xdr:nvPicPr>
        <xdr:cNvPr id="134" name="Picture 133">
          <a:extLst>
            <a:ext uri="{FF2B5EF4-FFF2-40B4-BE49-F238E27FC236}">
              <a16:creationId xmlns:a16="http://schemas.microsoft.com/office/drawing/2014/main" id="{ECC710C5-57A4-4E72-956C-E5F80AF1F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7608794" y="87316236"/>
          <a:ext cx="1019735" cy="636630"/>
        </a:xfrm>
        <a:prstGeom prst="rect">
          <a:avLst/>
        </a:prstGeom>
      </xdr:spPr>
    </xdr:pic>
    <xdr:clientData/>
  </xdr:oneCellAnchor>
  <xdr:twoCellAnchor editAs="oneCell">
    <xdr:from>
      <xdr:col>10</xdr:col>
      <xdr:colOff>293083</xdr:colOff>
      <xdr:row>122</xdr:row>
      <xdr:rowOff>76191</xdr:rowOff>
    </xdr:from>
    <xdr:to>
      <xdr:col>10</xdr:col>
      <xdr:colOff>1197351</xdr:colOff>
      <xdr:row>122</xdr:row>
      <xdr:rowOff>702547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5912418A-6CD9-4BF0-BC1C-EEA9085D0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16200000">
          <a:off x="7704657" y="90234235"/>
          <a:ext cx="616831" cy="894743"/>
        </a:xfrm>
        <a:prstGeom prst="rect">
          <a:avLst/>
        </a:prstGeom>
      </xdr:spPr>
    </xdr:pic>
    <xdr:clientData/>
  </xdr:twoCellAnchor>
  <xdr:oneCellAnchor>
    <xdr:from>
      <xdr:col>10</xdr:col>
      <xdr:colOff>293083</xdr:colOff>
      <xdr:row>123</xdr:row>
      <xdr:rowOff>76191</xdr:rowOff>
    </xdr:from>
    <xdr:ext cx="894743" cy="616831"/>
    <xdr:pic>
      <xdr:nvPicPr>
        <xdr:cNvPr id="136" name="Picture 135">
          <a:extLst>
            <a:ext uri="{FF2B5EF4-FFF2-40B4-BE49-F238E27FC236}">
              <a16:creationId xmlns:a16="http://schemas.microsoft.com/office/drawing/2014/main" id="{453FD443-0290-43F9-A77C-F668138AB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16200000">
          <a:off x="7704657" y="90234235"/>
          <a:ext cx="616831" cy="894743"/>
        </a:xfrm>
        <a:prstGeom prst="rect">
          <a:avLst/>
        </a:prstGeom>
      </xdr:spPr>
    </xdr:pic>
    <xdr:clientData/>
  </xdr:oneCellAnchor>
  <xdr:twoCellAnchor editAs="oneCell">
    <xdr:from>
      <xdr:col>10</xdr:col>
      <xdr:colOff>291354</xdr:colOff>
      <xdr:row>124</xdr:row>
      <xdr:rowOff>33618</xdr:rowOff>
    </xdr:from>
    <xdr:to>
      <xdr:col>10</xdr:col>
      <xdr:colOff>1064560</xdr:colOff>
      <xdr:row>124</xdr:row>
      <xdr:rowOff>721470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4CB0F9C2-A855-D9C9-21AB-C42B6C8C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7563972" y="91854618"/>
          <a:ext cx="773206" cy="687852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125</xdr:row>
      <xdr:rowOff>67236</xdr:rowOff>
    </xdr:from>
    <xdr:to>
      <xdr:col>10</xdr:col>
      <xdr:colOff>974911</xdr:colOff>
      <xdr:row>125</xdr:row>
      <xdr:rowOff>743757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3B284783-DFEC-E381-6B20-CE8D5F03F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7653618" y="92650236"/>
          <a:ext cx="593911" cy="665091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419161</xdr:colOff>
      <xdr:row>126</xdr:row>
      <xdr:rowOff>65570</xdr:rowOff>
    </xdr:from>
    <xdr:to>
      <xdr:col>10</xdr:col>
      <xdr:colOff>934631</xdr:colOff>
      <xdr:row>126</xdr:row>
      <xdr:rowOff>701955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3071226-1E20-24B2-2D38-2D523F8A9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029364" y="94620502"/>
          <a:ext cx="515470" cy="630670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336177</xdr:colOff>
      <xdr:row>73</xdr:row>
      <xdr:rowOff>56030</xdr:rowOff>
    </xdr:from>
    <xdr:to>
      <xdr:col>10</xdr:col>
      <xdr:colOff>1049767</xdr:colOff>
      <xdr:row>73</xdr:row>
      <xdr:rowOff>627998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25AE23C3-E9B0-EA29-3BE3-E4FDA2099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7608795" y="54539030"/>
          <a:ext cx="705970" cy="587208"/>
        </a:xfrm>
        <a:prstGeom prst="rect">
          <a:avLst/>
        </a:prstGeom>
      </xdr:spPr>
    </xdr:pic>
    <xdr:clientData/>
  </xdr:twoCellAnchor>
  <xdr:twoCellAnchor editAs="oneCell">
    <xdr:from>
      <xdr:col>10</xdr:col>
      <xdr:colOff>154072</xdr:colOff>
      <xdr:row>93</xdr:row>
      <xdr:rowOff>40011</xdr:rowOff>
    </xdr:from>
    <xdr:to>
      <xdr:col>10</xdr:col>
      <xdr:colOff>1315740</xdr:colOff>
      <xdr:row>93</xdr:row>
      <xdr:rowOff>740081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14D7A9-EE0C-8B35-BA38-9C96EBA50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9074727" y="69763011"/>
          <a:ext cx="1146428" cy="7000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224574</xdr:colOff>
      <xdr:row>1</xdr:row>
      <xdr:rowOff>161959</xdr:rowOff>
    </xdr:from>
    <xdr:to>
      <xdr:col>20</xdr:col>
      <xdr:colOff>436404</xdr:colOff>
      <xdr:row>40</xdr:row>
      <xdr:rowOff>157878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70B1187F-A9F5-48D1-D01F-1C0E0BE8707E}"/>
            </a:ext>
          </a:extLst>
        </xdr:cNvPr>
        <xdr:cNvGrpSpPr/>
      </xdr:nvGrpSpPr>
      <xdr:grpSpPr>
        <a:xfrm>
          <a:off x="2672967" y="349336"/>
          <a:ext cx="10005404" cy="7303624"/>
          <a:chOff x="612940" y="351064"/>
          <a:chExt cx="9909094" cy="7425419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794CB979-34E9-1057-1B34-79394BA90BF7}"/>
              </a:ext>
            </a:extLst>
          </xdr:cNvPr>
          <xdr:cNvSpPr txBox="1"/>
        </xdr:nvSpPr>
        <xdr:spPr>
          <a:xfrm>
            <a:off x="1707574" y="3849461"/>
            <a:ext cx="8317922" cy="2457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500"/>
              <a:t>C1 - B1</a:t>
            </a:r>
            <a:r>
              <a:rPr lang="es-MX" sz="11500" baseline="0"/>
              <a:t> - PB1</a:t>
            </a:r>
            <a:endParaRPr lang="es-MX" sz="115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6F56C611-4EEC-2292-A77B-51F4C64723AF}"/>
              </a:ext>
            </a:extLst>
          </xdr:cNvPr>
          <xdr:cNvSpPr txBox="1"/>
        </xdr:nvSpPr>
        <xdr:spPr>
          <a:xfrm>
            <a:off x="4114427" y="1992086"/>
            <a:ext cx="2464009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2800"/>
              <a:t>Bin</a:t>
            </a:r>
            <a:r>
              <a:rPr lang="es-MX" sz="2800" baseline="0"/>
              <a:t> type(1 or 2)</a:t>
            </a:r>
            <a:endParaRPr lang="es-MX" sz="2800"/>
          </a:p>
        </xdr:txBody>
      </xdr: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27DE7C4-1484-2CC7-615C-2E50636FB9CB}"/>
              </a:ext>
            </a:extLst>
          </xdr:cNvPr>
          <xdr:cNvCxnSpPr/>
        </xdr:nvCxnSpPr>
        <xdr:spPr>
          <a:xfrm flipH="1" flipV="1">
            <a:off x="5253224" y="2668361"/>
            <a:ext cx="9525" cy="1162050"/>
          </a:xfrm>
          <a:prstGeom prst="straightConnector1">
            <a:avLst/>
          </a:prstGeom>
          <a:ln w="3810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61436A7-30C7-4871-5D6A-A01AE3177006}"/>
              </a:ext>
            </a:extLst>
          </xdr:cNvPr>
          <xdr:cNvSpPr txBox="1"/>
        </xdr:nvSpPr>
        <xdr:spPr>
          <a:xfrm>
            <a:off x="5502854" y="7026728"/>
            <a:ext cx="5019180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2800"/>
              <a:t>Parking box consecutive number</a:t>
            </a:r>
          </a:p>
        </xdr:txBody>
      </xdr: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83FA1C36-A014-0532-E0C7-8F5A7A1FCF73}"/>
              </a:ext>
            </a:extLst>
          </xdr:cNvPr>
          <xdr:cNvCxnSpPr/>
        </xdr:nvCxnSpPr>
        <xdr:spPr>
          <a:xfrm flipH="1">
            <a:off x="8009041" y="5702754"/>
            <a:ext cx="9525" cy="1162050"/>
          </a:xfrm>
          <a:prstGeom prst="straightConnector1">
            <a:avLst/>
          </a:prstGeom>
          <a:ln w="3810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C06040D-74AC-ED4E-C628-505EDA35464E}"/>
              </a:ext>
            </a:extLst>
          </xdr:cNvPr>
          <xdr:cNvSpPr txBox="1"/>
        </xdr:nvSpPr>
        <xdr:spPr>
          <a:xfrm>
            <a:off x="3464750" y="1811112"/>
            <a:ext cx="3465368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200">
                <a:solidFill>
                  <a:srgbClr val="FF0000"/>
                </a:solidFill>
              </a:rPr>
              <a:t>Avoid</a:t>
            </a:r>
            <a:r>
              <a:rPr lang="es-MX" sz="1200" baseline="0">
                <a:solidFill>
                  <a:srgbClr val="FF0000"/>
                </a:solidFill>
              </a:rPr>
              <a:t> putting bins on wrong carts</a:t>
            </a:r>
            <a:endParaRPr lang="es-MX" sz="1200">
              <a:solidFill>
                <a:srgbClr val="FF0000"/>
              </a:solidFill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CE78F96-E65B-35C9-CC4D-95BF2956EA11}"/>
              </a:ext>
            </a:extLst>
          </xdr:cNvPr>
          <xdr:cNvSpPr txBox="1"/>
        </xdr:nvSpPr>
        <xdr:spPr>
          <a:xfrm>
            <a:off x="6170221" y="7471683"/>
            <a:ext cx="3471553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200">
                <a:solidFill>
                  <a:srgbClr val="FF0000"/>
                </a:solidFill>
              </a:rPr>
              <a:t>Cart with respective bins always in</a:t>
            </a:r>
            <a:r>
              <a:rPr lang="es-MX" sz="1200" baseline="0">
                <a:solidFill>
                  <a:srgbClr val="FF0000"/>
                </a:solidFill>
              </a:rPr>
              <a:t> the same place</a:t>
            </a:r>
            <a:endParaRPr lang="es-MX" sz="1200">
              <a:solidFill>
                <a:srgbClr val="FF0000"/>
              </a:solidFill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6BDDC865-7CFF-F583-D9F5-6624269011DD}"/>
              </a:ext>
            </a:extLst>
          </xdr:cNvPr>
          <xdr:cNvSpPr txBox="1"/>
        </xdr:nvSpPr>
        <xdr:spPr>
          <a:xfrm>
            <a:off x="612940" y="7026728"/>
            <a:ext cx="4147086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2800"/>
              <a:t>Cart consecutive number</a:t>
            </a:r>
          </a:p>
        </xdr:txBody>
      </xdr: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915CB4A7-4F89-D5DF-34D6-20A24233FAC2}"/>
              </a:ext>
            </a:extLst>
          </xdr:cNvPr>
          <xdr:cNvCxnSpPr/>
        </xdr:nvCxnSpPr>
        <xdr:spPr>
          <a:xfrm flipH="1">
            <a:off x="2689884" y="5702754"/>
            <a:ext cx="9525" cy="1162050"/>
          </a:xfrm>
          <a:prstGeom prst="straightConnector1">
            <a:avLst/>
          </a:prstGeom>
          <a:ln w="3810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274CAD2C-9AEF-8375-8F67-161FADBBBCF5}"/>
              </a:ext>
            </a:extLst>
          </xdr:cNvPr>
          <xdr:cNvSpPr txBox="1"/>
        </xdr:nvSpPr>
        <xdr:spPr>
          <a:xfrm>
            <a:off x="851064" y="7471683"/>
            <a:ext cx="3465369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200">
                <a:solidFill>
                  <a:srgbClr val="FF0000"/>
                </a:solidFill>
              </a:rPr>
              <a:t>Cart identification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206927-296D-20F2-FB0F-1B30646774BB}"/>
              </a:ext>
            </a:extLst>
          </xdr:cNvPr>
          <xdr:cNvSpPr txBox="1"/>
        </xdr:nvSpPr>
        <xdr:spPr>
          <a:xfrm>
            <a:off x="3733837" y="351064"/>
            <a:ext cx="3471553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2800"/>
              <a:t>CART LABEL ID</a:t>
            </a:r>
          </a:p>
        </xdr:txBody>
      </xdr:sp>
    </xdr:grpSp>
    <xdr:clientData/>
  </xdr:twoCellAnchor>
  <xdr:twoCellAnchor>
    <xdr:from>
      <xdr:col>26</xdr:col>
      <xdr:colOff>82261</xdr:colOff>
      <xdr:row>1</xdr:row>
      <xdr:rowOff>160564</xdr:rowOff>
    </xdr:from>
    <xdr:to>
      <xdr:col>46</xdr:col>
      <xdr:colOff>190500</xdr:colOff>
      <xdr:row>40</xdr:row>
      <xdr:rowOff>156483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5DACBFE-F1F4-0887-0636-8C7567213FBB}"/>
            </a:ext>
          </a:extLst>
        </xdr:cNvPr>
        <xdr:cNvGrpSpPr/>
      </xdr:nvGrpSpPr>
      <xdr:grpSpPr>
        <a:xfrm>
          <a:off x="15996818" y="347941"/>
          <a:ext cx="12350207" cy="7303624"/>
          <a:chOff x="15841806" y="351064"/>
          <a:chExt cx="12230967" cy="7425419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E568192-697D-365E-3C1A-4CFFB0F66FF3}"/>
              </a:ext>
            </a:extLst>
          </xdr:cNvPr>
          <xdr:cNvSpPr txBox="1"/>
        </xdr:nvSpPr>
        <xdr:spPr>
          <a:xfrm>
            <a:off x="16900018" y="3849461"/>
            <a:ext cx="11172755" cy="2457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500"/>
              <a:t>C1 - B1</a:t>
            </a:r>
            <a:r>
              <a:rPr lang="es-MX" sz="11500" baseline="0"/>
              <a:t> - C1 - WS1</a:t>
            </a:r>
            <a:endParaRPr lang="es-MX" sz="11500"/>
          </a:p>
        </xdr:txBody>
      </xdr: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5029A274-4491-2C46-9BCC-D8C9DACC6224}"/>
              </a:ext>
            </a:extLst>
          </xdr:cNvPr>
          <xdr:cNvCxnSpPr/>
        </xdr:nvCxnSpPr>
        <xdr:spPr>
          <a:xfrm flipH="1" flipV="1">
            <a:off x="20347974" y="2668361"/>
            <a:ext cx="9621" cy="1162050"/>
          </a:xfrm>
          <a:prstGeom prst="straightConnector1">
            <a:avLst/>
          </a:prstGeom>
          <a:ln w="3810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B818FC2B-BB4A-149E-C85B-4109F97A481B}"/>
              </a:ext>
            </a:extLst>
          </xdr:cNvPr>
          <xdr:cNvSpPr txBox="1"/>
        </xdr:nvSpPr>
        <xdr:spPr>
          <a:xfrm>
            <a:off x="21422616" y="7059386"/>
            <a:ext cx="3463072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2800"/>
              <a:t>Cart compartment</a:t>
            </a:r>
          </a:p>
        </xdr:txBody>
      </xdr: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9E96D881-C662-DD68-3853-99C620E488A2}"/>
              </a:ext>
            </a:extLst>
          </xdr:cNvPr>
          <xdr:cNvCxnSpPr/>
        </xdr:nvCxnSpPr>
        <xdr:spPr>
          <a:xfrm flipH="1">
            <a:off x="23114296" y="5689147"/>
            <a:ext cx="9621" cy="1162050"/>
          </a:xfrm>
          <a:prstGeom prst="straightConnector1">
            <a:avLst/>
          </a:prstGeom>
          <a:ln w="3810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6142844-8B7F-1FA6-1459-3BA0C3B5823C}"/>
              </a:ext>
            </a:extLst>
          </xdr:cNvPr>
          <xdr:cNvSpPr txBox="1"/>
        </xdr:nvSpPr>
        <xdr:spPr>
          <a:xfrm>
            <a:off x="20621224" y="351064"/>
            <a:ext cx="3463072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2800"/>
              <a:t>BIN LABEL ID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51819B8C-A04D-EC30-2126-FDBCC4478F2F}"/>
              </a:ext>
            </a:extLst>
          </xdr:cNvPr>
          <xdr:cNvSpPr txBox="1"/>
        </xdr:nvSpPr>
        <xdr:spPr>
          <a:xfrm>
            <a:off x="15841806" y="7026728"/>
            <a:ext cx="4145391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2800"/>
              <a:t>Cart consecutive number</a:t>
            </a:r>
          </a:p>
        </xdr:txBody>
      </xdr:sp>
      <xdr:cxnSp macro="">
        <xdr:nvCxnSpPr>
          <xdr:cNvPr id="31" name="Straight Arrow Connector 30">
            <a:extLst>
              <a:ext uri="{FF2B5EF4-FFF2-40B4-BE49-F238E27FC236}">
                <a16:creationId xmlns:a16="http://schemas.microsoft.com/office/drawing/2014/main" id="{CE9A3DC0-D242-F131-997F-141948DB94A4}"/>
              </a:ext>
            </a:extLst>
          </xdr:cNvPr>
          <xdr:cNvCxnSpPr/>
        </xdr:nvCxnSpPr>
        <xdr:spPr>
          <a:xfrm flipH="1">
            <a:off x="17921063" y="5702754"/>
            <a:ext cx="9621" cy="1162050"/>
          </a:xfrm>
          <a:prstGeom prst="straightConnector1">
            <a:avLst/>
          </a:prstGeom>
          <a:ln w="3810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59B58373-2FB8-ACA3-409A-EBB463E985E2}"/>
              </a:ext>
            </a:extLst>
          </xdr:cNvPr>
          <xdr:cNvSpPr txBox="1"/>
        </xdr:nvSpPr>
        <xdr:spPr>
          <a:xfrm>
            <a:off x="16082322" y="7471683"/>
            <a:ext cx="3463073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200">
                <a:solidFill>
                  <a:srgbClr val="FF0000"/>
                </a:solidFill>
              </a:rPr>
              <a:t>Cart identification</a:t>
            </a: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9F4FE463-0CFE-7AB8-D24C-3C74F0C7B528}"/>
              </a:ext>
            </a:extLst>
          </xdr:cNvPr>
          <xdr:cNvSpPr txBox="1"/>
        </xdr:nvSpPr>
        <xdr:spPr>
          <a:xfrm>
            <a:off x="21481713" y="7471683"/>
            <a:ext cx="3463072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200">
                <a:solidFill>
                  <a:srgbClr val="FF0000"/>
                </a:solidFill>
              </a:rPr>
              <a:t>Assembly picking process with no variation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5DAF789-1CA0-8908-C6DF-350EC4C33155}"/>
              </a:ext>
            </a:extLst>
          </xdr:cNvPr>
          <xdr:cNvSpPr txBox="1"/>
        </xdr:nvSpPr>
        <xdr:spPr>
          <a:xfrm>
            <a:off x="19128893" y="1992086"/>
            <a:ext cx="2464023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2800"/>
              <a:t>Bin</a:t>
            </a:r>
            <a:r>
              <a:rPr lang="es-MX" sz="2800" baseline="0"/>
              <a:t> type(1 or 2)</a:t>
            </a:r>
            <a:endParaRPr lang="es-MX" sz="28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DD0A9599-25E6-9D2D-25EC-75E1AFCA678B}"/>
              </a:ext>
            </a:extLst>
          </xdr:cNvPr>
          <xdr:cNvSpPr txBox="1"/>
        </xdr:nvSpPr>
        <xdr:spPr>
          <a:xfrm>
            <a:off x="18478874" y="1811112"/>
            <a:ext cx="3463072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200">
                <a:solidFill>
                  <a:srgbClr val="FF0000"/>
                </a:solidFill>
              </a:rPr>
              <a:t>Avoid</a:t>
            </a:r>
            <a:r>
              <a:rPr lang="es-MX" sz="1200" baseline="0">
                <a:solidFill>
                  <a:srgbClr val="FF0000"/>
                </a:solidFill>
              </a:rPr>
              <a:t> putting bins on wrong carts</a:t>
            </a:r>
            <a:endParaRPr lang="es-MX" sz="1200">
              <a:solidFill>
                <a:srgbClr val="FF0000"/>
              </a:solidFill>
            </a:endParaRPr>
          </a:p>
        </xdr:txBody>
      </xdr: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1E09641F-CE87-C070-EB66-27AE5CD1E8AE}"/>
              </a:ext>
            </a:extLst>
          </xdr:cNvPr>
          <xdr:cNvCxnSpPr/>
        </xdr:nvCxnSpPr>
        <xdr:spPr>
          <a:xfrm flipH="1" flipV="1">
            <a:off x="26123588" y="2668361"/>
            <a:ext cx="9621" cy="1162050"/>
          </a:xfrm>
          <a:prstGeom prst="straightConnector1">
            <a:avLst/>
          </a:prstGeom>
          <a:ln w="3810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13D6717E-A8E0-63CB-EF83-B044E68D98FA}"/>
              </a:ext>
            </a:extLst>
          </xdr:cNvPr>
          <xdr:cNvSpPr txBox="1"/>
        </xdr:nvSpPr>
        <xdr:spPr>
          <a:xfrm>
            <a:off x="24421634" y="1992086"/>
            <a:ext cx="3381178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2800"/>
              <a:t>Workstation number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7B49C8E-3BB3-A339-6CE1-E41D3D154167}"/>
              </a:ext>
            </a:extLst>
          </xdr:cNvPr>
          <xdr:cNvSpPr txBox="1"/>
        </xdr:nvSpPr>
        <xdr:spPr>
          <a:xfrm>
            <a:off x="24254488" y="1811112"/>
            <a:ext cx="3469256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200">
                <a:solidFill>
                  <a:srgbClr val="FF0000"/>
                </a:solidFill>
              </a:rPr>
              <a:t>Part to be installed in workstation x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2469407</xdr:colOff>
      <xdr:row>5</xdr:row>
      <xdr:rowOff>14824</xdr:rowOff>
    </xdr:from>
    <xdr:to>
      <xdr:col>3</xdr:col>
      <xdr:colOff>820655</xdr:colOff>
      <xdr:row>5</xdr:row>
      <xdr:rowOff>24771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C6FEBF7-894B-44C1-A43C-B2A2E33DA1C1}"/>
            </a:ext>
          </a:extLst>
        </xdr:cNvPr>
        <xdr:cNvCxnSpPr/>
      </xdr:nvCxnSpPr>
      <xdr:spPr>
        <a:xfrm flipV="1">
          <a:off x="2850407" y="1014949"/>
          <a:ext cx="2113623" cy="9947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2714863</xdr:colOff>
      <xdr:row>5</xdr:row>
      <xdr:rowOff>9472</xdr:rowOff>
    </xdr:from>
    <xdr:to>
      <xdr:col>3</xdr:col>
      <xdr:colOff>461760</xdr:colOff>
      <xdr:row>6</xdr:row>
      <xdr:rowOff>80185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24160E-0D7F-49F1-925D-D87B6C5A60FD}"/>
            </a:ext>
          </a:extLst>
        </xdr:cNvPr>
        <xdr:cNvSpPr txBox="1"/>
      </xdr:nvSpPr>
      <xdr:spPr>
        <a:xfrm>
          <a:off x="3095863" y="1009597"/>
          <a:ext cx="1509272" cy="261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 kern="1200">
              <a:latin typeface="Aptos Narrow" panose="020B0004020202020204" pitchFamily="34" charset="0"/>
            </a:rPr>
            <a:t>Kanban signal flow</a:t>
          </a:r>
          <a:endParaRPr lang="es-MX" sz="1200" b="1" kern="1200" baseline="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1670927</xdr:colOff>
      <xdr:row>13</xdr:row>
      <xdr:rowOff>185057</xdr:rowOff>
    </xdr:from>
    <xdr:to>
      <xdr:col>3</xdr:col>
      <xdr:colOff>1670927</xdr:colOff>
      <xdr:row>16</xdr:row>
      <xdr:rowOff>10887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A474E1F4-42C5-4D13-BF70-1D5BC3BF844A}"/>
            </a:ext>
          </a:extLst>
        </xdr:cNvPr>
        <xdr:cNvCxnSpPr>
          <a:cxnSpLocks/>
          <a:stCxn id="73" idx="2"/>
          <a:endCxn id="9" idx="0"/>
        </xdr:cNvCxnSpPr>
      </xdr:nvCxnSpPr>
      <xdr:spPr>
        <a:xfrm>
          <a:off x="5815944" y="2707540"/>
          <a:ext cx="0" cy="39733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410927</xdr:colOff>
      <xdr:row>8</xdr:row>
      <xdr:rowOff>10887</xdr:rowOff>
    </xdr:from>
    <xdr:to>
      <xdr:col>3</xdr:col>
      <xdr:colOff>2930927</xdr:colOff>
      <xdr:row>13</xdr:row>
      <xdr:rowOff>185057</xdr:rowOff>
    </xdr:to>
    <xdr:sp macro="" textlink="">
      <xdr:nvSpPr>
        <xdr:cNvPr id="73" name="Flowchart: Process 72">
          <a:extLst>
            <a:ext uri="{FF2B5EF4-FFF2-40B4-BE49-F238E27FC236}">
              <a16:creationId xmlns:a16="http://schemas.microsoft.com/office/drawing/2014/main" id="{E3AD3370-DE0F-4E6B-9095-755676967912}"/>
            </a:ext>
          </a:extLst>
        </xdr:cNvPr>
        <xdr:cNvSpPr/>
      </xdr:nvSpPr>
      <xdr:spPr>
        <a:xfrm>
          <a:off x="4552231" y="1584583"/>
          <a:ext cx="2520000" cy="1126670"/>
        </a:xfrm>
        <a:prstGeom prst="flowChart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kern="1200">
              <a:solidFill>
                <a:schemeClr val="tx1"/>
              </a:solidFill>
            </a:rPr>
            <a:t>Replace empty cart with a full one</a:t>
          </a:r>
        </a:p>
      </xdr:txBody>
    </xdr:sp>
    <xdr:clientData/>
  </xdr:twoCellAnchor>
  <xdr:twoCellAnchor>
    <xdr:from>
      <xdr:col>1</xdr:col>
      <xdr:colOff>410068</xdr:colOff>
      <xdr:row>8</xdr:row>
      <xdr:rowOff>18799</xdr:rowOff>
    </xdr:from>
    <xdr:to>
      <xdr:col>1</xdr:col>
      <xdr:colOff>2930068</xdr:colOff>
      <xdr:row>13</xdr:row>
      <xdr:rowOff>183697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D05CE411-4458-4864-A5C9-89A9E0429483}"/>
            </a:ext>
          </a:extLst>
        </xdr:cNvPr>
        <xdr:cNvSpPr/>
      </xdr:nvSpPr>
      <xdr:spPr>
        <a:xfrm>
          <a:off x="1553068" y="1590424"/>
          <a:ext cx="2520000" cy="1117398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kern="1200">
              <a:solidFill>
                <a:schemeClr val="tx1"/>
              </a:solidFill>
              <a:latin typeface="Aptos Narrow" panose="020B0004020202020204" pitchFamily="34" charset="0"/>
            </a:rPr>
            <a:t>Request material replenishment.</a:t>
          </a:r>
        </a:p>
      </xdr:txBody>
    </xdr:sp>
    <xdr:clientData/>
  </xdr:twoCellAnchor>
  <xdr:twoCellAnchor>
    <xdr:from>
      <xdr:col>3</xdr:col>
      <xdr:colOff>410927</xdr:colOff>
      <xdr:row>16</xdr:row>
      <xdr:rowOff>10887</xdr:rowOff>
    </xdr:from>
    <xdr:to>
      <xdr:col>3</xdr:col>
      <xdr:colOff>2930927</xdr:colOff>
      <xdr:row>21</xdr:row>
      <xdr:rowOff>185057</xdr:rowOff>
    </xdr:to>
    <xdr:sp macro="" textlink="">
      <xdr:nvSpPr>
        <xdr:cNvPr id="9" name="Flowchart: Proces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41E6C-DDD5-4261-87D3-87FABD15DE43}"/>
            </a:ext>
          </a:extLst>
        </xdr:cNvPr>
        <xdr:cNvSpPr/>
      </xdr:nvSpPr>
      <xdr:spPr>
        <a:xfrm>
          <a:off x="4555944" y="1580870"/>
          <a:ext cx="2520000" cy="1126670"/>
        </a:xfrm>
        <a:prstGeom prst="flowChart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kern="1200">
              <a:solidFill>
                <a:schemeClr val="tx1"/>
              </a:solidFill>
            </a:rPr>
            <a:t>Update database and</a:t>
          </a:r>
          <a:r>
            <a:rPr lang="es-MX" sz="1100" kern="1200" baseline="0">
              <a:solidFill>
                <a:schemeClr val="tx1"/>
              </a:solidFill>
            </a:rPr>
            <a:t> send a notification of &lt;6 hr inventory parts or escalate it.</a:t>
          </a:r>
          <a:br>
            <a:rPr lang="es-MX" sz="1100" kern="1200" baseline="0">
              <a:solidFill>
                <a:schemeClr val="tx1"/>
              </a:solidFill>
            </a:rPr>
          </a:br>
          <a:endParaRPr lang="es-MX" sz="1100" kern="1200" baseline="0">
            <a:solidFill>
              <a:schemeClr val="tx1"/>
            </a:solidFill>
          </a:endParaRPr>
        </a:p>
        <a:p>
          <a:pPr algn="ctr"/>
          <a:r>
            <a:rPr lang="es-MX" sz="1100" kern="1200" baseline="0">
              <a:solidFill>
                <a:schemeClr val="tx1"/>
              </a:solidFill>
            </a:rPr>
            <a:t>Kanban file example:</a:t>
          </a:r>
        </a:p>
        <a:p>
          <a:pPr algn="ctr"/>
          <a:r>
            <a:rPr lang="es-MX" sz="1100" u="sng" kern="1200">
              <a:solidFill>
                <a:srgbClr val="0070C0"/>
              </a:solidFill>
            </a:rPr>
            <a:t>Kanban - AFL Ascend</a:t>
          </a:r>
        </a:p>
      </xdr:txBody>
    </xdr:sp>
    <xdr:clientData/>
  </xdr:twoCellAnchor>
  <xdr:twoCellAnchor>
    <xdr:from>
      <xdr:col>1</xdr:col>
      <xdr:colOff>2930068</xdr:colOff>
      <xdr:row>11</xdr:row>
      <xdr:rowOff>2722</xdr:rowOff>
    </xdr:from>
    <xdr:to>
      <xdr:col>3</xdr:col>
      <xdr:colOff>410927</xdr:colOff>
      <xdr:row>11</xdr:row>
      <xdr:rowOff>5998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26BFDE6-775C-0E4E-C109-9388B66EA81C}"/>
            </a:ext>
          </a:extLst>
        </xdr:cNvPr>
        <xdr:cNvCxnSpPr>
          <a:cxnSpLocks/>
          <a:stCxn id="2" idx="3"/>
          <a:endCxn id="73" idx="1"/>
        </xdr:cNvCxnSpPr>
      </xdr:nvCxnSpPr>
      <xdr:spPr>
        <a:xfrm flipV="1">
          <a:off x="3311068" y="2144205"/>
          <a:ext cx="1244876" cy="327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1208943</xdr:colOff>
      <xdr:row>1</xdr:row>
      <xdr:rowOff>241788</xdr:rowOff>
    </xdr:from>
    <xdr:to>
      <xdr:col>1</xdr:col>
      <xdr:colOff>1978270</xdr:colOff>
      <xdr:row>6</xdr:row>
      <xdr:rowOff>7327</xdr:rowOff>
    </xdr:to>
    <xdr:pic>
      <xdr:nvPicPr>
        <xdr:cNvPr id="18" name="Graphic 17" descr="Construction worker male with solid fill">
          <a:extLst>
            <a:ext uri="{FF2B5EF4-FFF2-40B4-BE49-F238E27FC236}">
              <a16:creationId xmlns:a16="http://schemas.microsoft.com/office/drawing/2014/main" id="{1172B27D-7C57-72BB-4519-7FBB7EAFD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89943" y="432288"/>
          <a:ext cx="769327" cy="769327"/>
        </a:xfrm>
        <a:prstGeom prst="rect">
          <a:avLst/>
        </a:prstGeom>
      </xdr:spPr>
    </xdr:pic>
    <xdr:clientData/>
  </xdr:twoCellAnchor>
  <xdr:twoCellAnchor>
    <xdr:from>
      <xdr:col>1</xdr:col>
      <xdr:colOff>2469407</xdr:colOff>
      <xdr:row>2</xdr:row>
      <xdr:rowOff>154036</xdr:rowOff>
    </xdr:from>
    <xdr:to>
      <xdr:col>3</xdr:col>
      <xdr:colOff>820655</xdr:colOff>
      <xdr:row>2</xdr:row>
      <xdr:rowOff>163983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B705796-1226-36B9-E043-C89F4E42233E}"/>
            </a:ext>
          </a:extLst>
        </xdr:cNvPr>
        <xdr:cNvCxnSpPr/>
      </xdr:nvCxnSpPr>
      <xdr:spPr>
        <a:xfrm flipH="1" flipV="1">
          <a:off x="2850407" y="582661"/>
          <a:ext cx="2113623" cy="9947"/>
        </a:xfrm>
        <a:prstGeom prst="straightConnector1">
          <a:avLst/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2714863</xdr:colOff>
      <xdr:row>2</xdr:row>
      <xdr:rowOff>148684</xdr:rowOff>
    </xdr:from>
    <xdr:to>
      <xdr:col>3</xdr:col>
      <xdr:colOff>461760</xdr:colOff>
      <xdr:row>4</xdr:row>
      <xdr:rowOff>28897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670D180-15EB-7836-D73A-42EAFAA107B4}"/>
            </a:ext>
          </a:extLst>
        </xdr:cNvPr>
        <xdr:cNvSpPr txBox="1"/>
      </xdr:nvSpPr>
      <xdr:spPr>
        <a:xfrm>
          <a:off x="3095863" y="577309"/>
          <a:ext cx="1509272" cy="261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 kern="1200">
              <a:latin typeface="Aptos Narrow" panose="020B0004020202020204" pitchFamily="34" charset="0"/>
            </a:rPr>
            <a:t>Product flow</a:t>
          </a:r>
          <a:endParaRPr lang="es-MX" sz="1200" b="1" kern="1200" baseline="0">
            <a:latin typeface="Aptos Narrow" panose="020B0004020202020204" pitchFamily="34" charset="0"/>
          </a:endParaRPr>
        </a:p>
      </xdr:txBody>
    </xdr:sp>
    <xdr:clientData/>
  </xdr:twoCellAnchor>
  <xdr:twoCellAnchor editAs="oneCell">
    <xdr:from>
      <xdr:col>3</xdr:col>
      <xdr:colOff>1337072</xdr:colOff>
      <xdr:row>2</xdr:row>
      <xdr:rowOff>2381</xdr:rowOff>
    </xdr:from>
    <xdr:to>
      <xdr:col>3</xdr:col>
      <xdr:colOff>2103872</xdr:colOff>
      <xdr:row>6</xdr:row>
      <xdr:rowOff>7181</xdr:rowOff>
    </xdr:to>
    <xdr:pic>
      <xdr:nvPicPr>
        <xdr:cNvPr id="22" name="Graphic 21" descr="Shopping cart with solid fill">
          <a:extLst>
            <a:ext uri="{FF2B5EF4-FFF2-40B4-BE49-F238E27FC236}">
              <a16:creationId xmlns:a16="http://schemas.microsoft.com/office/drawing/2014/main" id="{F01120B8-ADF0-AF09-3354-8D1E0BE68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480447" y="431006"/>
          <a:ext cx="766800" cy="766800"/>
        </a:xfrm>
        <a:prstGeom prst="rect">
          <a:avLst/>
        </a:prstGeom>
      </xdr:spPr>
    </xdr:pic>
    <xdr:clientData/>
  </xdr:twoCellAnchor>
  <xdr:twoCellAnchor>
    <xdr:from>
      <xdr:col>3</xdr:col>
      <xdr:colOff>2555132</xdr:colOff>
      <xdr:row>5</xdr:row>
      <xdr:rowOff>14824</xdr:rowOff>
    </xdr:from>
    <xdr:to>
      <xdr:col>5</xdr:col>
      <xdr:colOff>906380</xdr:colOff>
      <xdr:row>5</xdr:row>
      <xdr:rowOff>24771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D2C6695-ABCB-20C0-30FF-F83D50525584}"/>
            </a:ext>
          </a:extLst>
        </xdr:cNvPr>
        <xdr:cNvCxnSpPr/>
      </xdr:nvCxnSpPr>
      <xdr:spPr>
        <a:xfrm flipV="1">
          <a:off x="6698507" y="1014949"/>
          <a:ext cx="2113623" cy="9947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2800588</xdr:colOff>
      <xdr:row>5</xdr:row>
      <xdr:rowOff>9472</xdr:rowOff>
    </xdr:from>
    <xdr:to>
      <xdr:col>5</xdr:col>
      <xdr:colOff>547485</xdr:colOff>
      <xdr:row>6</xdr:row>
      <xdr:rowOff>80185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97F7EFD-A357-9908-2E5B-5030201ECE96}"/>
            </a:ext>
          </a:extLst>
        </xdr:cNvPr>
        <xdr:cNvSpPr txBox="1"/>
      </xdr:nvSpPr>
      <xdr:spPr>
        <a:xfrm>
          <a:off x="6943963" y="1009597"/>
          <a:ext cx="1509272" cy="261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 kern="1200">
              <a:latin typeface="Aptos Narrow" panose="020B0004020202020204" pitchFamily="34" charset="0"/>
            </a:rPr>
            <a:t>Kanban signal flow</a:t>
          </a:r>
          <a:endParaRPr lang="es-MX" sz="1200" b="1" kern="1200" baseline="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2555132</xdr:colOff>
      <xdr:row>2</xdr:row>
      <xdr:rowOff>154036</xdr:rowOff>
    </xdr:from>
    <xdr:to>
      <xdr:col>5</xdr:col>
      <xdr:colOff>906380</xdr:colOff>
      <xdr:row>2</xdr:row>
      <xdr:rowOff>163983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4CC352A-6CB7-92B6-7682-5E4F0A0D46CF}"/>
            </a:ext>
          </a:extLst>
        </xdr:cNvPr>
        <xdr:cNvCxnSpPr/>
      </xdr:nvCxnSpPr>
      <xdr:spPr>
        <a:xfrm flipH="1" flipV="1">
          <a:off x="6698507" y="582661"/>
          <a:ext cx="2113623" cy="9947"/>
        </a:xfrm>
        <a:prstGeom prst="straightConnector1">
          <a:avLst/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2800588</xdr:colOff>
      <xdr:row>2</xdr:row>
      <xdr:rowOff>148684</xdr:rowOff>
    </xdr:from>
    <xdr:to>
      <xdr:col>5</xdr:col>
      <xdr:colOff>547485</xdr:colOff>
      <xdr:row>4</xdr:row>
      <xdr:rowOff>28897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1F6622E-85E9-3058-3702-EFEF6A3F48DB}"/>
            </a:ext>
          </a:extLst>
        </xdr:cNvPr>
        <xdr:cNvSpPr txBox="1"/>
      </xdr:nvSpPr>
      <xdr:spPr>
        <a:xfrm>
          <a:off x="6943963" y="577309"/>
          <a:ext cx="1509272" cy="261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 kern="1200">
              <a:latin typeface="Aptos Narrow" panose="020B0004020202020204" pitchFamily="34" charset="0"/>
            </a:rPr>
            <a:t>Product flow</a:t>
          </a:r>
          <a:endParaRPr lang="es-MX" sz="1200" b="1" kern="1200" baseline="0">
            <a:latin typeface="Aptos Narrow" panose="020B0004020202020204" pitchFamily="34" charset="0"/>
          </a:endParaRPr>
        </a:p>
      </xdr:txBody>
    </xdr:sp>
    <xdr:clientData/>
  </xdr:twoCellAnchor>
  <xdr:twoCellAnchor editAs="oneCell">
    <xdr:from>
      <xdr:col>5</xdr:col>
      <xdr:colOff>1352550</xdr:colOff>
      <xdr:row>1</xdr:row>
      <xdr:rowOff>219075</xdr:rowOff>
    </xdr:from>
    <xdr:to>
      <xdr:col>5</xdr:col>
      <xdr:colOff>2119350</xdr:colOff>
      <xdr:row>5</xdr:row>
      <xdr:rowOff>176250</xdr:rowOff>
    </xdr:to>
    <xdr:pic>
      <xdr:nvPicPr>
        <xdr:cNvPr id="28" name="Graphic 27" descr="Robot Hand with solid fill">
          <a:extLst>
            <a:ext uri="{FF2B5EF4-FFF2-40B4-BE49-F238E27FC236}">
              <a16:creationId xmlns:a16="http://schemas.microsoft.com/office/drawing/2014/main" id="{2E5A5DF9-7403-B8BC-71E9-C954A59C9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258300" y="409575"/>
          <a:ext cx="766800" cy="766800"/>
        </a:xfrm>
        <a:prstGeom prst="rect">
          <a:avLst/>
        </a:prstGeom>
      </xdr:spPr>
    </xdr:pic>
    <xdr:clientData/>
  </xdr:twoCellAnchor>
  <xdr:twoCellAnchor>
    <xdr:from>
      <xdr:col>5</xdr:col>
      <xdr:colOff>2545607</xdr:colOff>
      <xdr:row>5</xdr:row>
      <xdr:rowOff>14824</xdr:rowOff>
    </xdr:from>
    <xdr:to>
      <xdr:col>7</xdr:col>
      <xdr:colOff>896855</xdr:colOff>
      <xdr:row>5</xdr:row>
      <xdr:rowOff>24771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B200D3E-ED0A-9EBC-6657-68E2EC6730FC}"/>
            </a:ext>
          </a:extLst>
        </xdr:cNvPr>
        <xdr:cNvCxnSpPr/>
      </xdr:nvCxnSpPr>
      <xdr:spPr>
        <a:xfrm flipV="1">
          <a:off x="10451357" y="1014949"/>
          <a:ext cx="2113623" cy="9947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2791063</xdr:colOff>
      <xdr:row>5</xdr:row>
      <xdr:rowOff>9472</xdr:rowOff>
    </xdr:from>
    <xdr:to>
      <xdr:col>7</xdr:col>
      <xdr:colOff>537960</xdr:colOff>
      <xdr:row>6</xdr:row>
      <xdr:rowOff>80185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85066D7-FD3B-9242-742C-448D7FEF6CFB}"/>
            </a:ext>
          </a:extLst>
        </xdr:cNvPr>
        <xdr:cNvSpPr txBox="1"/>
      </xdr:nvSpPr>
      <xdr:spPr>
        <a:xfrm>
          <a:off x="10696813" y="1009597"/>
          <a:ext cx="1509272" cy="261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 kern="1200">
              <a:latin typeface="Aptos Narrow" panose="020B0004020202020204" pitchFamily="34" charset="0"/>
            </a:rPr>
            <a:t>Kanban signal flow</a:t>
          </a:r>
          <a:endParaRPr lang="es-MX" sz="1200" b="1" kern="1200" baseline="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2545607</xdr:colOff>
      <xdr:row>2</xdr:row>
      <xdr:rowOff>154036</xdr:rowOff>
    </xdr:from>
    <xdr:to>
      <xdr:col>7</xdr:col>
      <xdr:colOff>896855</xdr:colOff>
      <xdr:row>2</xdr:row>
      <xdr:rowOff>163983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42031927-ABEB-78C6-98FC-4EE80EB7A1D8}"/>
            </a:ext>
          </a:extLst>
        </xdr:cNvPr>
        <xdr:cNvCxnSpPr/>
      </xdr:nvCxnSpPr>
      <xdr:spPr>
        <a:xfrm flipH="1" flipV="1">
          <a:off x="10451357" y="582661"/>
          <a:ext cx="2113623" cy="9947"/>
        </a:xfrm>
        <a:prstGeom prst="straightConnector1">
          <a:avLst/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2791063</xdr:colOff>
      <xdr:row>2</xdr:row>
      <xdr:rowOff>148684</xdr:rowOff>
    </xdr:from>
    <xdr:to>
      <xdr:col>7</xdr:col>
      <xdr:colOff>537960</xdr:colOff>
      <xdr:row>4</xdr:row>
      <xdr:rowOff>28897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33EA8E2-6B2E-6A4F-DDE5-C43DA0BE9EA2}"/>
            </a:ext>
          </a:extLst>
        </xdr:cNvPr>
        <xdr:cNvSpPr txBox="1"/>
      </xdr:nvSpPr>
      <xdr:spPr>
        <a:xfrm>
          <a:off x="10696813" y="577309"/>
          <a:ext cx="1509272" cy="261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 kern="1200">
              <a:latin typeface="Aptos Narrow" panose="020B0004020202020204" pitchFamily="34" charset="0"/>
            </a:rPr>
            <a:t>Product flow</a:t>
          </a:r>
          <a:endParaRPr lang="es-MX" sz="1200" b="1" kern="1200" baseline="0">
            <a:latin typeface="Aptos Narrow" panose="020B0004020202020204" pitchFamily="34" charset="0"/>
          </a:endParaRPr>
        </a:p>
      </xdr:txBody>
    </xdr:sp>
    <xdr:clientData/>
  </xdr:twoCellAnchor>
  <xdr:twoCellAnchor editAs="oneCell">
    <xdr:from>
      <xdr:col>7</xdr:col>
      <xdr:colOff>1343025</xdr:colOff>
      <xdr:row>1</xdr:row>
      <xdr:rowOff>219075</xdr:rowOff>
    </xdr:from>
    <xdr:to>
      <xdr:col>7</xdr:col>
      <xdr:colOff>2109825</xdr:colOff>
      <xdr:row>5</xdr:row>
      <xdr:rowOff>176250</xdr:rowOff>
    </xdr:to>
    <xdr:pic>
      <xdr:nvPicPr>
        <xdr:cNvPr id="37" name="Graphic 36" descr="Robot Hand with solid fill">
          <a:extLst>
            <a:ext uri="{FF2B5EF4-FFF2-40B4-BE49-F238E27FC236}">
              <a16:creationId xmlns:a16="http://schemas.microsoft.com/office/drawing/2014/main" id="{DA0DF758-35A6-02DB-2FF2-F2D3F1198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3011150" y="409575"/>
          <a:ext cx="766800" cy="766800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23</xdr:row>
      <xdr:rowOff>180146</xdr:rowOff>
    </xdr:from>
    <xdr:to>
      <xdr:col>3</xdr:col>
      <xdr:colOff>3143250</xdr:colOff>
      <xdr:row>30</xdr:row>
      <xdr:rowOff>8282</xdr:rowOff>
    </xdr:to>
    <xdr:sp macro="" textlink="">
      <xdr:nvSpPr>
        <xdr:cNvPr id="39" name="Diamond 38">
          <a:extLst>
            <a:ext uri="{FF2B5EF4-FFF2-40B4-BE49-F238E27FC236}">
              <a16:creationId xmlns:a16="http://schemas.microsoft.com/office/drawing/2014/main" id="{22C12573-FE07-906F-325B-79E7E9D77290}"/>
            </a:ext>
          </a:extLst>
        </xdr:cNvPr>
        <xdr:cNvSpPr/>
      </xdr:nvSpPr>
      <xdr:spPr>
        <a:xfrm>
          <a:off x="4350854" y="4611342"/>
          <a:ext cx="2933700" cy="1161636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1670927</xdr:colOff>
      <xdr:row>21</xdr:row>
      <xdr:rowOff>185057</xdr:rowOff>
    </xdr:from>
    <xdr:to>
      <xdr:col>3</xdr:col>
      <xdr:colOff>1676400</xdr:colOff>
      <xdr:row>23</xdr:row>
      <xdr:rowOff>180146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614BF6E4-43AD-78FF-2402-1A394EFFCB99}"/>
            </a:ext>
          </a:extLst>
        </xdr:cNvPr>
        <xdr:cNvCxnSpPr>
          <a:cxnSpLocks/>
          <a:stCxn id="9" idx="2"/>
          <a:endCxn id="39" idx="0"/>
        </xdr:cNvCxnSpPr>
      </xdr:nvCxnSpPr>
      <xdr:spPr>
        <a:xfrm>
          <a:off x="5812231" y="4235253"/>
          <a:ext cx="5473" cy="37608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570569</xdr:colOff>
      <xdr:row>25</xdr:row>
      <xdr:rowOff>52335</xdr:rowOff>
    </xdr:from>
    <xdr:to>
      <xdr:col>3</xdr:col>
      <xdr:colOff>2840935</xdr:colOff>
      <xdr:row>29</xdr:row>
      <xdr:rowOff>121392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A7E48C9-11B7-DD88-668A-991974D1C663}"/>
            </a:ext>
          </a:extLst>
        </xdr:cNvPr>
        <xdr:cNvSpPr txBox="1"/>
      </xdr:nvSpPr>
      <xdr:spPr>
        <a:xfrm>
          <a:off x="4711873" y="4864531"/>
          <a:ext cx="2270366" cy="8310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Did the supplying processes</a:t>
          </a:r>
          <a:r>
            <a:rPr lang="es-MX" sz="1100" baseline="0"/>
            <a:t> fill next fields on kanban file within 15 min?</a:t>
          </a:r>
        </a:p>
        <a:p>
          <a:pPr algn="ctr"/>
          <a:r>
            <a:rPr lang="es-MX" sz="1100" baseline="0"/>
            <a:t>Replenishment date, hour and comments(optional)</a:t>
          </a:r>
          <a:endParaRPr lang="es-MX" sz="1100"/>
        </a:p>
      </xdr:txBody>
    </xdr:sp>
    <xdr:clientData/>
  </xdr:twoCellAnchor>
  <xdr:twoCellAnchor>
    <xdr:from>
      <xdr:col>3</xdr:col>
      <xdr:colOff>209549</xdr:colOff>
      <xdr:row>19</xdr:row>
      <xdr:rowOff>2722</xdr:rowOff>
    </xdr:from>
    <xdr:to>
      <xdr:col>3</xdr:col>
      <xdr:colOff>410926</xdr:colOff>
      <xdr:row>26</xdr:row>
      <xdr:rowOff>189464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622F421A-682A-1039-F8E6-D84A086C7D9A}"/>
            </a:ext>
          </a:extLst>
        </xdr:cNvPr>
        <xdr:cNvCxnSpPr>
          <a:stCxn id="39" idx="1"/>
          <a:endCxn id="9" idx="1"/>
        </xdr:cNvCxnSpPr>
      </xdr:nvCxnSpPr>
      <xdr:spPr>
        <a:xfrm rot="10800000" flipH="1">
          <a:off x="4350853" y="3671918"/>
          <a:ext cx="201377" cy="1520242"/>
        </a:xfrm>
        <a:prstGeom prst="bentConnector3">
          <a:avLst>
            <a:gd name="adj1" fmla="val -208117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260172</xdr:colOff>
      <xdr:row>40</xdr:row>
      <xdr:rowOff>167115</xdr:rowOff>
    </xdr:from>
    <xdr:to>
      <xdr:col>5</xdr:col>
      <xdr:colOff>356153</xdr:colOff>
      <xdr:row>42</xdr:row>
      <xdr:rowOff>183680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331FB2F-DE42-CBCB-C613-8C88097C64E0}"/>
            </a:ext>
          </a:extLst>
        </xdr:cNvPr>
        <xdr:cNvSpPr txBox="1"/>
      </xdr:nvSpPr>
      <xdr:spPr>
        <a:xfrm>
          <a:off x="7790525" y="7831939"/>
          <a:ext cx="476981" cy="397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/>
            <a:t>NO</a:t>
          </a:r>
        </a:p>
      </xdr:txBody>
    </xdr:sp>
    <xdr:clientData/>
  </xdr:twoCellAnchor>
  <xdr:twoCellAnchor>
    <xdr:from>
      <xdr:col>5</xdr:col>
      <xdr:colOff>410926</xdr:colOff>
      <xdr:row>24</xdr:row>
      <xdr:rowOff>10887</xdr:rowOff>
    </xdr:from>
    <xdr:to>
      <xdr:col>5</xdr:col>
      <xdr:colOff>2930926</xdr:colOff>
      <xdr:row>29</xdr:row>
      <xdr:rowOff>185057</xdr:rowOff>
    </xdr:to>
    <xdr:sp macro="" textlink="">
      <xdr:nvSpPr>
        <xdr:cNvPr id="55" name="Flowchart: Process 54">
          <a:extLst>
            <a:ext uri="{FF2B5EF4-FFF2-40B4-BE49-F238E27FC236}">
              <a16:creationId xmlns:a16="http://schemas.microsoft.com/office/drawing/2014/main" id="{75F7EE78-661D-4D2B-B6E6-AA83649E16D3}"/>
            </a:ext>
          </a:extLst>
        </xdr:cNvPr>
        <xdr:cNvSpPr/>
      </xdr:nvSpPr>
      <xdr:spPr>
        <a:xfrm>
          <a:off x="12072839" y="3108583"/>
          <a:ext cx="2520000" cy="1126670"/>
        </a:xfrm>
        <a:prstGeom prst="flowChart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kern="1200">
              <a:solidFill>
                <a:schemeClr val="tx1"/>
              </a:solidFill>
            </a:rPr>
            <a:t>Midfield staff</a:t>
          </a:r>
          <a:r>
            <a:rPr lang="es-MX" sz="1100" kern="1200" baseline="0">
              <a:solidFill>
                <a:schemeClr val="tx1"/>
              </a:solidFill>
            </a:rPr>
            <a:t> refill supermarket.</a:t>
          </a:r>
          <a:endParaRPr lang="es-MX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3143250</xdr:colOff>
      <xdr:row>26</xdr:row>
      <xdr:rowOff>189464</xdr:rowOff>
    </xdr:from>
    <xdr:to>
      <xdr:col>5</xdr:col>
      <xdr:colOff>410926</xdr:colOff>
      <xdr:row>27</xdr:row>
      <xdr:rowOff>2722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E5466810-F85B-6DDD-C4F3-6F66676BB752}"/>
            </a:ext>
          </a:extLst>
        </xdr:cNvPr>
        <xdr:cNvCxnSpPr>
          <a:cxnSpLocks/>
          <a:stCxn id="39" idx="3"/>
          <a:endCxn id="55" idx="1"/>
        </xdr:cNvCxnSpPr>
      </xdr:nvCxnSpPr>
      <xdr:spPr>
        <a:xfrm>
          <a:off x="7284554" y="5192160"/>
          <a:ext cx="1027981" cy="375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3213652</xdr:colOff>
      <xdr:row>27</xdr:row>
      <xdr:rowOff>24848</xdr:rowOff>
    </xdr:from>
    <xdr:to>
      <xdr:col>4</xdr:col>
      <xdr:colOff>364435</xdr:colOff>
      <xdr:row>29</xdr:row>
      <xdr:rowOff>41413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9267F2B-B395-E689-B23E-E71D629CA742}"/>
            </a:ext>
          </a:extLst>
        </xdr:cNvPr>
        <xdr:cNvSpPr txBox="1"/>
      </xdr:nvSpPr>
      <xdr:spPr>
        <a:xfrm>
          <a:off x="7354956" y="5218044"/>
          <a:ext cx="530088" cy="397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/>
            <a:t>YES</a:t>
          </a:r>
        </a:p>
      </xdr:txBody>
    </xdr:sp>
    <xdr:clientData/>
  </xdr:twoCellAnchor>
  <xdr:twoCellAnchor>
    <xdr:from>
      <xdr:col>5</xdr:col>
      <xdr:colOff>410927</xdr:colOff>
      <xdr:row>32</xdr:row>
      <xdr:rowOff>10887</xdr:rowOff>
    </xdr:from>
    <xdr:to>
      <xdr:col>5</xdr:col>
      <xdr:colOff>2930927</xdr:colOff>
      <xdr:row>37</xdr:row>
      <xdr:rowOff>185057</xdr:rowOff>
    </xdr:to>
    <xdr:sp macro="" textlink="">
      <xdr:nvSpPr>
        <xdr:cNvPr id="76" name="Flowchart: Process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3B9571-CCB8-4388-A20C-B932AF553653}"/>
            </a:ext>
          </a:extLst>
        </xdr:cNvPr>
        <xdr:cNvSpPr/>
      </xdr:nvSpPr>
      <xdr:spPr>
        <a:xfrm>
          <a:off x="4554302" y="3106512"/>
          <a:ext cx="2520000" cy="1126670"/>
        </a:xfrm>
        <a:prstGeom prst="flowChart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kern="1200">
              <a:solidFill>
                <a:schemeClr val="tx1"/>
              </a:solidFill>
            </a:rPr>
            <a:t>Update database and</a:t>
          </a:r>
          <a:r>
            <a:rPr lang="es-MX" sz="1100" kern="1200" baseline="0">
              <a:solidFill>
                <a:schemeClr val="tx1"/>
              </a:solidFill>
            </a:rPr>
            <a:t> send a notification of &lt;6 hr inventory parts or escalate it.</a:t>
          </a:r>
          <a:br>
            <a:rPr lang="es-MX" sz="1100" kern="1200" baseline="0">
              <a:solidFill>
                <a:schemeClr val="tx1"/>
              </a:solidFill>
            </a:rPr>
          </a:br>
          <a:endParaRPr lang="es-MX" sz="1100" kern="1200" baseline="0">
            <a:solidFill>
              <a:schemeClr val="tx1"/>
            </a:solidFill>
          </a:endParaRPr>
        </a:p>
        <a:p>
          <a:pPr algn="ctr"/>
          <a:r>
            <a:rPr lang="es-MX" sz="1100" kern="1200" baseline="0">
              <a:solidFill>
                <a:schemeClr val="tx1"/>
              </a:solidFill>
            </a:rPr>
            <a:t>Kanban file example:</a:t>
          </a:r>
        </a:p>
        <a:p>
          <a:pPr algn="ctr"/>
          <a:r>
            <a:rPr lang="es-MX" sz="1100" u="sng" kern="1200">
              <a:solidFill>
                <a:srgbClr val="0070C0"/>
              </a:solidFill>
            </a:rPr>
            <a:t>Kanban - AFL Ascend</a:t>
          </a:r>
        </a:p>
      </xdr:txBody>
    </xdr:sp>
    <xdr:clientData/>
  </xdr:twoCellAnchor>
  <xdr:twoCellAnchor>
    <xdr:from>
      <xdr:col>5</xdr:col>
      <xdr:colOff>1670926</xdr:colOff>
      <xdr:row>29</xdr:row>
      <xdr:rowOff>185057</xdr:rowOff>
    </xdr:from>
    <xdr:to>
      <xdr:col>5</xdr:col>
      <xdr:colOff>1670927</xdr:colOff>
      <xdr:row>32</xdr:row>
      <xdr:rowOff>10887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BF4B17FF-FDD2-2F0D-9F48-31E582EAB57D}"/>
            </a:ext>
          </a:extLst>
        </xdr:cNvPr>
        <xdr:cNvCxnSpPr>
          <a:cxnSpLocks/>
          <a:stCxn id="55" idx="2"/>
          <a:endCxn id="76" idx="0"/>
        </xdr:cNvCxnSpPr>
      </xdr:nvCxnSpPr>
      <xdr:spPr>
        <a:xfrm>
          <a:off x="9576676" y="5757182"/>
          <a:ext cx="1" cy="39733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39</xdr:row>
      <xdr:rowOff>180146</xdr:rowOff>
    </xdr:from>
    <xdr:to>
      <xdr:col>5</xdr:col>
      <xdr:colOff>3143250</xdr:colOff>
      <xdr:row>46</xdr:row>
      <xdr:rowOff>8282</xdr:rowOff>
    </xdr:to>
    <xdr:sp macro="" textlink="">
      <xdr:nvSpPr>
        <xdr:cNvPr id="85" name="Diamond 84">
          <a:extLst>
            <a:ext uri="{FF2B5EF4-FFF2-40B4-BE49-F238E27FC236}">
              <a16:creationId xmlns:a16="http://schemas.microsoft.com/office/drawing/2014/main" id="{FF8E1753-51A7-4A32-BAB7-6789BE165611}"/>
            </a:ext>
          </a:extLst>
        </xdr:cNvPr>
        <xdr:cNvSpPr/>
      </xdr:nvSpPr>
      <xdr:spPr>
        <a:xfrm>
          <a:off x="4355726" y="4606470"/>
          <a:ext cx="2933700" cy="1161636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570569</xdr:colOff>
      <xdr:row>41</xdr:row>
      <xdr:rowOff>52335</xdr:rowOff>
    </xdr:from>
    <xdr:to>
      <xdr:col>5</xdr:col>
      <xdr:colOff>2840935</xdr:colOff>
      <xdr:row>45</xdr:row>
      <xdr:rowOff>121392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2B67957-0089-425C-A912-713E803293FC}"/>
            </a:ext>
          </a:extLst>
        </xdr:cNvPr>
        <xdr:cNvSpPr txBox="1"/>
      </xdr:nvSpPr>
      <xdr:spPr>
        <a:xfrm>
          <a:off x="4716745" y="4859659"/>
          <a:ext cx="2270366" cy="8310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Did the supplying processes</a:t>
          </a:r>
          <a:r>
            <a:rPr lang="es-MX" sz="1100" baseline="0"/>
            <a:t> fill next fields on kanban file within 15 min?</a:t>
          </a:r>
        </a:p>
        <a:p>
          <a:pPr algn="ctr"/>
          <a:r>
            <a:rPr lang="es-MX" sz="1100" baseline="0"/>
            <a:t>Replenishment date, hour and comments(optional)</a:t>
          </a:r>
          <a:endParaRPr lang="es-MX" sz="1100"/>
        </a:p>
      </xdr:txBody>
    </xdr:sp>
    <xdr:clientData/>
  </xdr:twoCellAnchor>
  <xdr:twoCellAnchor>
    <xdr:from>
      <xdr:col>5</xdr:col>
      <xdr:colOff>3213652</xdr:colOff>
      <xdr:row>43</xdr:row>
      <xdr:rowOff>24848</xdr:rowOff>
    </xdr:from>
    <xdr:to>
      <xdr:col>6</xdr:col>
      <xdr:colOff>364435</xdr:colOff>
      <xdr:row>45</xdr:row>
      <xdr:rowOff>41413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671CFE31-DA6E-495D-A1CB-DFC534AC50A7}"/>
            </a:ext>
          </a:extLst>
        </xdr:cNvPr>
        <xdr:cNvSpPr txBox="1"/>
      </xdr:nvSpPr>
      <xdr:spPr>
        <a:xfrm>
          <a:off x="7359828" y="5213172"/>
          <a:ext cx="534960" cy="397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/>
            <a:t>YES</a:t>
          </a:r>
        </a:p>
      </xdr:txBody>
    </xdr:sp>
    <xdr:clientData/>
  </xdr:twoCellAnchor>
  <xdr:twoCellAnchor>
    <xdr:from>
      <xdr:col>5</xdr:col>
      <xdr:colOff>1670927</xdr:colOff>
      <xdr:row>37</xdr:row>
      <xdr:rowOff>185057</xdr:rowOff>
    </xdr:from>
    <xdr:to>
      <xdr:col>5</xdr:col>
      <xdr:colOff>1676400</xdr:colOff>
      <xdr:row>39</xdr:row>
      <xdr:rowOff>180146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561F879-CD98-EA77-914E-50C113586F44}"/>
            </a:ext>
          </a:extLst>
        </xdr:cNvPr>
        <xdr:cNvCxnSpPr>
          <a:cxnSpLocks/>
          <a:stCxn id="76" idx="2"/>
          <a:endCxn id="85" idx="0"/>
        </xdr:cNvCxnSpPr>
      </xdr:nvCxnSpPr>
      <xdr:spPr>
        <a:xfrm>
          <a:off x="9582280" y="7278381"/>
          <a:ext cx="5473" cy="37608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209549</xdr:colOff>
      <xdr:row>35</xdr:row>
      <xdr:rowOff>2722</xdr:rowOff>
    </xdr:from>
    <xdr:to>
      <xdr:col>5</xdr:col>
      <xdr:colOff>410926</xdr:colOff>
      <xdr:row>42</xdr:row>
      <xdr:rowOff>189464</xdr:rowOff>
    </xdr:to>
    <xdr:cxnSp macro="">
      <xdr:nvCxnSpPr>
        <xdr:cNvPr id="91" name="Connector: Elbow 90">
          <a:extLst>
            <a:ext uri="{FF2B5EF4-FFF2-40B4-BE49-F238E27FC236}">
              <a16:creationId xmlns:a16="http://schemas.microsoft.com/office/drawing/2014/main" id="{F09A1E8F-A3FC-AB21-6C32-FBCC448CB0E8}"/>
            </a:ext>
          </a:extLst>
        </xdr:cNvPr>
        <xdr:cNvCxnSpPr>
          <a:stCxn id="85" idx="1"/>
          <a:endCxn id="76" idx="1"/>
        </xdr:cNvCxnSpPr>
      </xdr:nvCxnSpPr>
      <xdr:spPr>
        <a:xfrm rot="10800000" flipH="1">
          <a:off x="8120902" y="6715046"/>
          <a:ext cx="201377" cy="1520242"/>
        </a:xfrm>
        <a:prstGeom prst="bentConnector3">
          <a:avLst>
            <a:gd name="adj1" fmla="val -196987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215349</xdr:colOff>
      <xdr:row>24</xdr:row>
      <xdr:rowOff>167114</xdr:rowOff>
    </xdr:from>
    <xdr:to>
      <xdr:col>3</xdr:col>
      <xdr:colOff>311330</xdr:colOff>
      <xdr:row>26</xdr:row>
      <xdr:rowOff>183679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7E183FD-E3B9-1549-7E8A-DDF9CAA8032A}"/>
            </a:ext>
          </a:extLst>
        </xdr:cNvPr>
        <xdr:cNvSpPr txBox="1"/>
      </xdr:nvSpPr>
      <xdr:spPr>
        <a:xfrm>
          <a:off x="3980525" y="4783938"/>
          <a:ext cx="476981" cy="397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/>
            <a:t>NO</a:t>
          </a:r>
        </a:p>
      </xdr:txBody>
    </xdr:sp>
    <xdr:clientData/>
  </xdr:twoCellAnchor>
  <xdr:twoCellAnchor>
    <xdr:from>
      <xdr:col>7</xdr:col>
      <xdr:colOff>410926</xdr:colOff>
      <xdr:row>40</xdr:row>
      <xdr:rowOff>10887</xdr:rowOff>
    </xdr:from>
    <xdr:to>
      <xdr:col>7</xdr:col>
      <xdr:colOff>2930926</xdr:colOff>
      <xdr:row>45</xdr:row>
      <xdr:rowOff>185057</xdr:rowOff>
    </xdr:to>
    <xdr:sp macro="" textlink="">
      <xdr:nvSpPr>
        <xdr:cNvPr id="97" name="Flowchart: Process 96">
          <a:extLst>
            <a:ext uri="{FF2B5EF4-FFF2-40B4-BE49-F238E27FC236}">
              <a16:creationId xmlns:a16="http://schemas.microsoft.com/office/drawing/2014/main" id="{B96F46B0-7EF7-4622-9A42-EB9E3322CF4E}"/>
            </a:ext>
          </a:extLst>
        </xdr:cNvPr>
        <xdr:cNvSpPr/>
      </xdr:nvSpPr>
      <xdr:spPr>
        <a:xfrm>
          <a:off x="8322279" y="4627711"/>
          <a:ext cx="2520000" cy="1126670"/>
        </a:xfrm>
        <a:prstGeom prst="flowChart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kern="1200">
              <a:solidFill>
                <a:schemeClr val="tx1"/>
              </a:solidFill>
            </a:rPr>
            <a:t>Primary operations staff </a:t>
          </a:r>
          <a:r>
            <a:rPr lang="es-MX" sz="1100" kern="1200" baseline="0">
              <a:solidFill>
                <a:schemeClr val="tx1"/>
              </a:solidFill>
            </a:rPr>
            <a:t>refill midfield.</a:t>
          </a:r>
          <a:endParaRPr lang="es-MX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3143250</xdr:colOff>
      <xdr:row>42</xdr:row>
      <xdr:rowOff>189464</xdr:rowOff>
    </xdr:from>
    <xdr:to>
      <xdr:col>7</xdr:col>
      <xdr:colOff>410926</xdr:colOff>
      <xdr:row>43</xdr:row>
      <xdr:rowOff>2722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6AB1C6B2-7CCB-0A86-77C0-228775307689}"/>
            </a:ext>
          </a:extLst>
        </xdr:cNvPr>
        <xdr:cNvCxnSpPr>
          <a:cxnSpLocks/>
          <a:stCxn id="85" idx="3"/>
          <a:endCxn id="97" idx="1"/>
        </xdr:cNvCxnSpPr>
      </xdr:nvCxnSpPr>
      <xdr:spPr>
        <a:xfrm>
          <a:off x="11054603" y="8235288"/>
          <a:ext cx="1032852" cy="375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6F89-E64F-4C56-A77D-E5FD287056C9}">
  <sheetPr>
    <pageSetUpPr fitToPage="1"/>
  </sheetPr>
  <dimension ref="B1:AG127"/>
  <sheetViews>
    <sheetView tabSelected="1" zoomScale="76" zoomScaleNormal="40" workbookViewId="0">
      <pane ySplit="2" topLeftCell="A3" activePane="bottomLeft" state="frozen"/>
      <selection pane="bottomLeft" activeCell="X3" sqref="X3"/>
    </sheetView>
  </sheetViews>
  <sheetFormatPr defaultRowHeight="14.4" x14ac:dyDescent="0.3"/>
  <cols>
    <col min="1" max="1" width="3.33203125" customWidth="1"/>
    <col min="2" max="2" width="18.6640625" customWidth="1"/>
    <col min="3" max="3" width="11.6640625" customWidth="1"/>
    <col min="4" max="4" width="12.88671875" customWidth="1"/>
    <col min="5" max="6" width="20.109375" customWidth="1"/>
    <col min="8" max="8" width="20.6640625" customWidth="1"/>
    <col min="9" max="9" width="12.109375" customWidth="1"/>
    <col min="10" max="10" width="20.5546875" customWidth="1"/>
    <col min="11" max="11" width="21.5546875" customWidth="1"/>
    <col min="12" max="14" width="10.6640625" customWidth="1"/>
    <col min="15" max="17" width="21.5546875" customWidth="1"/>
    <col min="18" max="18" width="15.6640625" customWidth="1"/>
    <col min="19" max="21" width="17.33203125" customWidth="1"/>
    <col min="22" max="22" width="15.6640625" customWidth="1"/>
    <col min="23" max="24" width="21.5546875" customWidth="1"/>
    <col min="26" max="27" width="15.6640625" customWidth="1"/>
    <col min="28" max="33" width="20.6640625" customWidth="1"/>
  </cols>
  <sheetData>
    <row r="1" spans="2:33" x14ac:dyDescent="0.3">
      <c r="C1" s="49" t="s">
        <v>774</v>
      </c>
      <c r="D1" s="49"/>
      <c r="E1" s="49"/>
      <c r="F1" s="49"/>
      <c r="H1" t="s">
        <v>834</v>
      </c>
      <c r="I1" s="22">
        <v>125</v>
      </c>
      <c r="K1" t="s">
        <v>835</v>
      </c>
      <c r="L1" s="22">
        <v>3</v>
      </c>
    </row>
    <row r="2" spans="2:33" x14ac:dyDescent="0.3">
      <c r="B2" s="5" t="s">
        <v>1</v>
      </c>
      <c r="C2" s="5" t="s">
        <v>0</v>
      </c>
      <c r="D2" s="5" t="s">
        <v>2</v>
      </c>
      <c r="E2" s="5" t="s">
        <v>776</v>
      </c>
      <c r="F2" s="5" t="s">
        <v>820</v>
      </c>
      <c r="G2" s="5" t="s">
        <v>3</v>
      </c>
      <c r="H2" s="5" t="s">
        <v>4</v>
      </c>
      <c r="I2" s="5" t="s">
        <v>5</v>
      </c>
      <c r="J2" s="5" t="s">
        <v>185</v>
      </c>
      <c r="K2" s="5" t="s">
        <v>6</v>
      </c>
      <c r="L2" s="5" t="s">
        <v>180</v>
      </c>
      <c r="M2" s="5" t="s">
        <v>179</v>
      </c>
      <c r="N2" s="5" t="s">
        <v>178</v>
      </c>
      <c r="O2" s="5" t="s">
        <v>192</v>
      </c>
      <c r="P2" s="5" t="s">
        <v>17</v>
      </c>
      <c r="Q2" s="5" t="s">
        <v>174</v>
      </c>
      <c r="R2" s="5" t="s">
        <v>168</v>
      </c>
      <c r="S2" s="5" t="s">
        <v>193</v>
      </c>
      <c r="T2" s="5" t="s">
        <v>195</v>
      </c>
      <c r="U2" s="5" t="s">
        <v>194</v>
      </c>
      <c r="V2" s="5" t="s">
        <v>9</v>
      </c>
      <c r="W2" s="5" t="s">
        <v>7</v>
      </c>
      <c r="X2" s="5" t="s">
        <v>8</v>
      </c>
    </row>
    <row r="3" spans="2:33" s="1" customFormat="1" ht="60" customHeight="1" x14ac:dyDescent="0.3">
      <c r="B3" s="8" t="s">
        <v>125</v>
      </c>
      <c r="C3" s="3">
        <v>1</v>
      </c>
      <c r="D3" s="3">
        <v>1</v>
      </c>
      <c r="E3" s="3" t="s">
        <v>828</v>
      </c>
      <c r="F3" s="3"/>
      <c r="G3" s="3">
        <v>1</v>
      </c>
      <c r="H3" s="3" t="s">
        <v>13</v>
      </c>
      <c r="I3" s="3">
        <v>1</v>
      </c>
      <c r="J3" s="3" t="s">
        <v>189</v>
      </c>
      <c r="K3" s="3"/>
      <c r="L3" s="3">
        <v>17</v>
      </c>
      <c r="M3" s="3">
        <v>0.6</v>
      </c>
      <c r="N3" s="3">
        <v>0.8</v>
      </c>
      <c r="O3" s="15">
        <f>IFERROR(L3*M3*N3,"")</f>
        <v>8.16</v>
      </c>
      <c r="P3" s="18" t="s">
        <v>18</v>
      </c>
      <c r="Q3" s="3">
        <v>1</v>
      </c>
      <c r="R3" s="15">
        <f t="shared" ref="R3:R39" si="0">ROUNDUP(IFERROR(VLOOKUP(Q3,$AA$9:$AD$10,4,)/O3,""),0)</f>
        <v>205</v>
      </c>
      <c r="S3" s="17">
        <v>100</v>
      </c>
      <c r="T3" s="15">
        <f>S3/(I3*25)</f>
        <v>4</v>
      </c>
      <c r="U3" s="33">
        <f>S3/R3</f>
        <v>0.48780487804878048</v>
      </c>
      <c r="V3" s="3"/>
      <c r="W3" s="4" t="s">
        <v>14</v>
      </c>
      <c r="X3" s="4" t="s">
        <v>12</v>
      </c>
      <c r="Y3" s="2"/>
      <c r="Z3" s="6" t="s">
        <v>766</v>
      </c>
      <c r="AA3" s="37" t="s">
        <v>767</v>
      </c>
      <c r="AB3" s="6" t="s">
        <v>768</v>
      </c>
      <c r="AC3" s="6" t="s">
        <v>770</v>
      </c>
      <c r="AD3" s="6" t="s">
        <v>769</v>
      </c>
    </row>
    <row r="4" spans="2:33" s="1" customFormat="1" ht="60" customHeight="1" x14ac:dyDescent="0.3">
      <c r="B4" s="8" t="s">
        <v>125</v>
      </c>
      <c r="C4" s="3">
        <v>1</v>
      </c>
      <c r="D4" s="3">
        <v>1</v>
      </c>
      <c r="E4" s="3" t="s">
        <v>830</v>
      </c>
      <c r="F4" s="3"/>
      <c r="G4" s="3">
        <v>2</v>
      </c>
      <c r="H4" s="3" t="s">
        <v>15</v>
      </c>
      <c r="I4" s="3">
        <v>1</v>
      </c>
      <c r="J4" s="3" t="s">
        <v>184</v>
      </c>
      <c r="K4" s="3"/>
      <c r="L4" s="3">
        <v>21</v>
      </c>
      <c r="M4" s="3">
        <v>18.600000000000001</v>
      </c>
      <c r="N4" s="3">
        <v>0.7</v>
      </c>
      <c r="O4" s="15">
        <f t="shared" ref="O4:O50" si="1">IFERROR(L4*M4*N4,"")</f>
        <v>273.42</v>
      </c>
      <c r="P4" s="3" t="s">
        <v>18</v>
      </c>
      <c r="Q4" s="3">
        <v>2</v>
      </c>
      <c r="R4" s="15">
        <f t="shared" si="0"/>
        <v>40</v>
      </c>
      <c r="S4" s="17">
        <v>80</v>
      </c>
      <c r="T4" s="15">
        <f>S4/(I4*25)</f>
        <v>3.2</v>
      </c>
      <c r="U4" s="33">
        <f>S4/R4</f>
        <v>2</v>
      </c>
      <c r="V4" s="3"/>
      <c r="W4" s="4" t="s">
        <v>16</v>
      </c>
      <c r="X4" s="4" t="s">
        <v>10</v>
      </c>
      <c r="Y4" s="2"/>
      <c r="Z4" s="6" t="s">
        <v>19</v>
      </c>
      <c r="AA4" s="6">
        <f>COUNTIF($P$3:$P$133,"Cart")</f>
        <v>4</v>
      </c>
      <c r="AB4" s="6"/>
      <c r="AC4" s="6"/>
      <c r="AD4" s="6"/>
    </row>
    <row r="5" spans="2:33" s="1" customFormat="1" ht="60" customHeight="1" x14ac:dyDescent="0.3">
      <c r="B5" s="8" t="s">
        <v>125</v>
      </c>
      <c r="C5" s="3">
        <v>1</v>
      </c>
      <c r="D5" s="3">
        <v>1</v>
      </c>
      <c r="E5" s="3" t="s">
        <v>828</v>
      </c>
      <c r="F5" s="3"/>
      <c r="G5" s="3">
        <v>3</v>
      </c>
      <c r="H5" s="3" t="s">
        <v>20</v>
      </c>
      <c r="I5" s="3">
        <v>1</v>
      </c>
      <c r="J5" s="3" t="s">
        <v>563</v>
      </c>
      <c r="K5" s="3"/>
      <c r="L5" s="4">
        <v>10</v>
      </c>
      <c r="M5" s="4">
        <v>0.5</v>
      </c>
      <c r="N5" s="4">
        <v>0.5</v>
      </c>
      <c r="O5" s="15">
        <f t="shared" si="1"/>
        <v>2.5</v>
      </c>
      <c r="P5" s="3" t="s">
        <v>18</v>
      </c>
      <c r="Q5" s="3">
        <v>1</v>
      </c>
      <c r="R5" s="15">
        <f t="shared" si="0"/>
        <v>668</v>
      </c>
      <c r="S5" s="17">
        <v>100</v>
      </c>
      <c r="T5" s="15">
        <f t="shared" ref="T5" si="2">S5/(I5*25)</f>
        <v>4</v>
      </c>
      <c r="U5" s="33">
        <f t="shared" ref="U5" si="3">S5/R5</f>
        <v>0.1497005988023952</v>
      </c>
      <c r="V5" s="3"/>
      <c r="W5" s="4" t="s">
        <v>22</v>
      </c>
      <c r="X5" s="4" t="s">
        <v>12</v>
      </c>
      <c r="Y5" s="2"/>
      <c r="Z5" s="6" t="s">
        <v>176</v>
      </c>
      <c r="AA5" s="6">
        <f>COUNTIF($Q$3:$Q$133,"1")</f>
        <v>82</v>
      </c>
      <c r="AB5" s="38">
        <f>81/6</f>
        <v>13.5</v>
      </c>
      <c r="AC5" s="6" t="s">
        <v>771</v>
      </c>
      <c r="AD5" s="6"/>
    </row>
    <row r="6" spans="2:33" s="1" customFormat="1" ht="60" customHeight="1" x14ac:dyDescent="0.3">
      <c r="B6" s="8" t="s">
        <v>125</v>
      </c>
      <c r="C6" s="3">
        <v>1</v>
      </c>
      <c r="D6" s="3">
        <v>1</v>
      </c>
      <c r="E6" s="3" t="s">
        <v>828</v>
      </c>
      <c r="F6" s="3"/>
      <c r="G6" s="3">
        <v>3</v>
      </c>
      <c r="H6" s="3" t="s">
        <v>21</v>
      </c>
      <c r="I6" s="3">
        <v>1</v>
      </c>
      <c r="J6" s="3" t="s">
        <v>563</v>
      </c>
      <c r="K6" s="3"/>
      <c r="L6" s="4">
        <v>10.5</v>
      </c>
      <c r="M6" s="4">
        <v>0.5</v>
      </c>
      <c r="N6" s="4">
        <v>0.5</v>
      </c>
      <c r="O6" s="15">
        <f t="shared" si="1"/>
        <v>2.625</v>
      </c>
      <c r="P6" s="3" t="s">
        <v>18</v>
      </c>
      <c r="Q6" s="3">
        <v>1</v>
      </c>
      <c r="R6" s="15">
        <f t="shared" si="0"/>
        <v>637</v>
      </c>
      <c r="S6" s="17">
        <v>100</v>
      </c>
      <c r="T6" s="15">
        <f t="shared" ref="T6:T13" si="4">S6/(I6*25)</f>
        <v>4</v>
      </c>
      <c r="U6" s="33">
        <f t="shared" ref="U6:U13" si="5">S6/R6</f>
        <v>0.15698587127158556</v>
      </c>
      <c r="V6" s="3"/>
      <c r="W6" s="4" t="s">
        <v>22</v>
      </c>
      <c r="X6" s="4" t="s">
        <v>12</v>
      </c>
      <c r="Y6" s="2"/>
      <c r="Z6" s="6" t="s">
        <v>177</v>
      </c>
      <c r="AA6" s="6">
        <f>COUNTIF($Q$3:$Q$133,"2")</f>
        <v>36</v>
      </c>
      <c r="AB6" s="38">
        <f>53/2</f>
        <v>26.5</v>
      </c>
      <c r="AC6" s="6" t="s">
        <v>771</v>
      </c>
      <c r="AD6" s="37" t="s">
        <v>772</v>
      </c>
    </row>
    <row r="7" spans="2:33" s="1" customFormat="1" ht="60" customHeight="1" x14ac:dyDescent="0.3">
      <c r="B7" s="8" t="s">
        <v>125</v>
      </c>
      <c r="C7" s="3">
        <v>1</v>
      </c>
      <c r="D7" s="3">
        <v>1</v>
      </c>
      <c r="E7" s="3" t="s">
        <v>828</v>
      </c>
      <c r="F7" s="3"/>
      <c r="G7" s="3">
        <v>4</v>
      </c>
      <c r="H7" s="3" t="s">
        <v>23</v>
      </c>
      <c r="I7" s="3">
        <v>1</v>
      </c>
      <c r="J7" s="3" t="s">
        <v>187</v>
      </c>
      <c r="K7" s="3"/>
      <c r="L7" s="3">
        <v>15.7</v>
      </c>
      <c r="M7" s="3">
        <v>1.5</v>
      </c>
      <c r="N7" s="3">
        <v>1.2</v>
      </c>
      <c r="O7" s="15">
        <f t="shared" si="1"/>
        <v>28.259999999999994</v>
      </c>
      <c r="P7" s="3" t="s">
        <v>18</v>
      </c>
      <c r="Q7" s="3">
        <v>1</v>
      </c>
      <c r="R7" s="15">
        <f t="shared" si="0"/>
        <v>60</v>
      </c>
      <c r="S7" s="17">
        <v>120</v>
      </c>
      <c r="T7" s="15">
        <f t="shared" si="4"/>
        <v>4.8</v>
      </c>
      <c r="U7" s="33">
        <f t="shared" si="5"/>
        <v>2</v>
      </c>
      <c r="V7" s="3"/>
      <c r="W7" s="4" t="s">
        <v>25</v>
      </c>
      <c r="X7" s="4" t="s">
        <v>10</v>
      </c>
      <c r="Y7" s="2"/>
      <c r="AB7" s="2"/>
      <c r="AE7" s="2"/>
      <c r="AF7" s="2"/>
      <c r="AG7" s="2"/>
    </row>
    <row r="8" spans="2:33" s="1" customFormat="1" ht="60" customHeight="1" x14ac:dyDescent="0.3">
      <c r="B8" s="8" t="s">
        <v>125</v>
      </c>
      <c r="C8" s="3">
        <v>1</v>
      </c>
      <c r="D8" s="3">
        <v>1</v>
      </c>
      <c r="E8" s="3" t="s">
        <v>831</v>
      </c>
      <c r="F8" s="3"/>
      <c r="G8" s="3">
        <v>4</v>
      </c>
      <c r="H8" s="3" t="s">
        <v>24</v>
      </c>
      <c r="I8" s="3">
        <v>1</v>
      </c>
      <c r="J8" s="3" t="s">
        <v>184</v>
      </c>
      <c r="K8" s="3"/>
      <c r="L8" s="3">
        <v>21</v>
      </c>
      <c r="M8" s="3">
        <v>17.5</v>
      </c>
      <c r="N8" s="3">
        <v>1.2</v>
      </c>
      <c r="O8" s="15">
        <f t="shared" si="1"/>
        <v>441</v>
      </c>
      <c r="P8" s="3" t="s">
        <v>18</v>
      </c>
      <c r="Q8" s="3">
        <v>2</v>
      </c>
      <c r="R8" s="15">
        <f t="shared" si="0"/>
        <v>25</v>
      </c>
      <c r="S8" s="17">
        <v>50</v>
      </c>
      <c r="T8" s="15">
        <f t="shared" si="4"/>
        <v>2</v>
      </c>
      <c r="U8" s="33">
        <f t="shared" si="5"/>
        <v>2</v>
      </c>
      <c r="V8" s="3"/>
      <c r="W8" s="4" t="s">
        <v>26</v>
      </c>
      <c r="X8" s="4" t="s">
        <v>10</v>
      </c>
      <c r="Y8" s="2"/>
      <c r="Z8" s="14" t="s">
        <v>18</v>
      </c>
      <c r="AA8" s="14" t="s">
        <v>175</v>
      </c>
      <c r="AB8" s="14" t="s">
        <v>173</v>
      </c>
      <c r="AC8" s="14" t="s">
        <v>172</v>
      </c>
      <c r="AD8" s="14" t="s">
        <v>171</v>
      </c>
      <c r="AE8" s="2"/>
      <c r="AF8" s="2"/>
      <c r="AG8" s="2"/>
    </row>
    <row r="9" spans="2:33" s="1" customFormat="1" ht="60" customHeight="1" x14ac:dyDescent="0.3">
      <c r="B9" s="8" t="s">
        <v>125</v>
      </c>
      <c r="C9" s="3">
        <v>1</v>
      </c>
      <c r="D9" s="3">
        <v>2</v>
      </c>
      <c r="E9" s="3" t="s">
        <v>832</v>
      </c>
      <c r="F9" s="3"/>
      <c r="G9" s="3">
        <v>5</v>
      </c>
      <c r="H9" s="3" t="s">
        <v>27</v>
      </c>
      <c r="I9" s="3">
        <v>1</v>
      </c>
      <c r="J9" s="3" t="s">
        <v>184</v>
      </c>
      <c r="K9" s="3"/>
      <c r="L9" s="3">
        <v>22.8</v>
      </c>
      <c r="M9" s="3">
        <v>17.2</v>
      </c>
      <c r="N9" s="3">
        <v>0.8</v>
      </c>
      <c r="O9" s="15">
        <f t="shared" si="1"/>
        <v>313.72800000000001</v>
      </c>
      <c r="P9" s="3" t="s">
        <v>18</v>
      </c>
      <c r="Q9" s="3">
        <v>2</v>
      </c>
      <c r="R9" s="15">
        <f t="shared" si="0"/>
        <v>35</v>
      </c>
      <c r="S9" s="17">
        <v>70</v>
      </c>
      <c r="T9" s="15">
        <f t="shared" si="4"/>
        <v>2.8</v>
      </c>
      <c r="U9" s="33">
        <f t="shared" si="5"/>
        <v>2</v>
      </c>
      <c r="V9" s="3"/>
      <c r="W9" s="4" t="s">
        <v>25</v>
      </c>
      <c r="X9" s="4" t="s">
        <v>10</v>
      </c>
      <c r="Y9" s="2"/>
      <c r="Z9" s="3" t="s">
        <v>182</v>
      </c>
      <c r="AA9" s="3">
        <v>1</v>
      </c>
      <c r="AB9" s="3" t="s">
        <v>764</v>
      </c>
      <c r="AC9" s="3" t="s">
        <v>765</v>
      </c>
      <c r="AD9" s="16">
        <f>9.4*18.7*9.5</f>
        <v>1669.91</v>
      </c>
      <c r="AE9" s="2"/>
      <c r="AF9" s="2"/>
      <c r="AG9" s="2"/>
    </row>
    <row r="10" spans="2:33" s="1" customFormat="1" ht="60" customHeight="1" x14ac:dyDescent="0.3">
      <c r="B10" s="8" t="s">
        <v>125</v>
      </c>
      <c r="C10" s="3">
        <v>1</v>
      </c>
      <c r="D10" s="3">
        <v>2</v>
      </c>
      <c r="E10" s="3" t="s">
        <v>829</v>
      </c>
      <c r="F10" s="3"/>
      <c r="G10" s="3">
        <v>6</v>
      </c>
      <c r="H10" s="3" t="s">
        <v>28</v>
      </c>
      <c r="I10" s="3">
        <v>1</v>
      </c>
      <c r="J10" s="3" t="s">
        <v>187</v>
      </c>
      <c r="K10" s="3"/>
      <c r="L10" s="3">
        <v>16.100000000000001</v>
      </c>
      <c r="M10" s="3">
        <v>1.2</v>
      </c>
      <c r="N10" s="3">
        <v>0.4</v>
      </c>
      <c r="O10" s="15">
        <f t="shared" si="1"/>
        <v>7.7280000000000006</v>
      </c>
      <c r="P10" s="3" t="s">
        <v>18</v>
      </c>
      <c r="Q10" s="3">
        <v>1</v>
      </c>
      <c r="R10" s="15">
        <f t="shared" si="0"/>
        <v>217</v>
      </c>
      <c r="S10" s="17">
        <v>100</v>
      </c>
      <c r="T10" s="15">
        <f t="shared" si="4"/>
        <v>4</v>
      </c>
      <c r="U10" s="33">
        <f t="shared" si="5"/>
        <v>0.46082949308755761</v>
      </c>
      <c r="V10" s="3"/>
      <c r="W10" s="4" t="s">
        <v>29</v>
      </c>
      <c r="X10" s="4" t="s">
        <v>10</v>
      </c>
      <c r="Y10" s="2"/>
      <c r="Z10" s="3" t="s">
        <v>169</v>
      </c>
      <c r="AA10" s="3">
        <v>2</v>
      </c>
      <c r="AB10" s="3" t="s">
        <v>170</v>
      </c>
      <c r="AC10" s="3" t="s">
        <v>825</v>
      </c>
      <c r="AD10" s="16">
        <f>22.25*28.5*17</f>
        <v>10780.125</v>
      </c>
      <c r="AE10" s="2"/>
      <c r="AF10" s="2"/>
      <c r="AG10" s="2"/>
    </row>
    <row r="11" spans="2:33" s="1" customFormat="1" ht="60" customHeight="1" x14ac:dyDescent="0.3">
      <c r="B11" s="8" t="s">
        <v>125</v>
      </c>
      <c r="C11" s="3">
        <v>1</v>
      </c>
      <c r="D11" s="3">
        <v>2</v>
      </c>
      <c r="E11" s="3" t="s">
        <v>829</v>
      </c>
      <c r="F11" s="3"/>
      <c r="G11" s="3">
        <v>6</v>
      </c>
      <c r="H11" s="3" t="s">
        <v>30</v>
      </c>
      <c r="I11" s="3">
        <v>1</v>
      </c>
      <c r="J11" s="3" t="s">
        <v>188</v>
      </c>
      <c r="K11" s="3"/>
      <c r="L11" s="3">
        <v>17</v>
      </c>
      <c r="M11" s="3">
        <v>1.4</v>
      </c>
      <c r="N11" s="3">
        <v>0.4</v>
      </c>
      <c r="O11" s="15">
        <f t="shared" si="1"/>
        <v>9.52</v>
      </c>
      <c r="P11" s="3" t="s">
        <v>18</v>
      </c>
      <c r="Q11" s="3">
        <v>1</v>
      </c>
      <c r="R11" s="15">
        <f t="shared" si="0"/>
        <v>176</v>
      </c>
      <c r="S11" s="17">
        <v>100</v>
      </c>
      <c r="T11" s="15">
        <f t="shared" si="4"/>
        <v>4</v>
      </c>
      <c r="U11" s="33">
        <f t="shared" si="5"/>
        <v>0.56818181818181823</v>
      </c>
      <c r="V11" s="3"/>
      <c r="W11" s="4" t="s">
        <v>31</v>
      </c>
      <c r="X11" s="4" t="s">
        <v>10</v>
      </c>
      <c r="Y11" s="2"/>
      <c r="Z11"/>
      <c r="AA11"/>
      <c r="AB11"/>
      <c r="AC11"/>
      <c r="AD11"/>
      <c r="AE11" s="2"/>
      <c r="AF11" s="2"/>
      <c r="AG11" s="2"/>
    </row>
    <row r="12" spans="2:33" s="1" customFormat="1" ht="60" customHeight="1" x14ac:dyDescent="0.3">
      <c r="B12" s="8" t="s">
        <v>125</v>
      </c>
      <c r="C12" s="3">
        <v>1</v>
      </c>
      <c r="D12" s="3">
        <v>1</v>
      </c>
      <c r="E12" s="3" t="s">
        <v>828</v>
      </c>
      <c r="F12" s="3"/>
      <c r="G12" s="3">
        <v>9</v>
      </c>
      <c r="H12" s="3" t="s">
        <v>33</v>
      </c>
      <c r="I12" s="3">
        <v>1</v>
      </c>
      <c r="J12" s="3" t="s">
        <v>189</v>
      </c>
      <c r="K12" s="3"/>
      <c r="L12" s="3">
        <v>16.899999999999999</v>
      </c>
      <c r="M12" s="3">
        <v>1.3</v>
      </c>
      <c r="N12" s="3">
        <v>0.4</v>
      </c>
      <c r="O12" s="15">
        <f t="shared" si="1"/>
        <v>8.7880000000000003</v>
      </c>
      <c r="P12" s="3" t="s">
        <v>18</v>
      </c>
      <c r="Q12" s="3">
        <v>1</v>
      </c>
      <c r="R12" s="15">
        <f t="shared" si="0"/>
        <v>191</v>
      </c>
      <c r="S12" s="17">
        <v>100</v>
      </c>
      <c r="T12" s="15">
        <f t="shared" si="4"/>
        <v>4</v>
      </c>
      <c r="U12" s="33">
        <f t="shared" si="5"/>
        <v>0.52356020942408377</v>
      </c>
      <c r="V12" s="3"/>
      <c r="W12" s="4" t="s">
        <v>34</v>
      </c>
      <c r="X12" s="4" t="s">
        <v>10</v>
      </c>
      <c r="Y12" s="2"/>
      <c r="Z12" s="2"/>
      <c r="AA12" s="2"/>
      <c r="AB12" s="2"/>
      <c r="AC12" s="2"/>
      <c r="AD12" s="2"/>
      <c r="AE12" s="2"/>
      <c r="AF12" s="2"/>
      <c r="AG12" s="2"/>
    </row>
    <row r="13" spans="2:33" s="1" customFormat="1" ht="60" customHeight="1" x14ac:dyDescent="0.3">
      <c r="B13" s="8" t="s">
        <v>125</v>
      </c>
      <c r="C13" s="3">
        <v>1</v>
      </c>
      <c r="D13" s="3">
        <v>1</v>
      </c>
      <c r="E13" s="3" t="s">
        <v>827</v>
      </c>
      <c r="F13" s="3"/>
      <c r="G13" s="3">
        <v>9</v>
      </c>
      <c r="H13" s="3" t="s">
        <v>35</v>
      </c>
      <c r="I13" s="3">
        <v>1</v>
      </c>
      <c r="J13" s="3" t="s">
        <v>184</v>
      </c>
      <c r="K13" s="3"/>
      <c r="L13" s="3">
        <v>17.899999999999999</v>
      </c>
      <c r="M13" s="3">
        <v>17.2</v>
      </c>
      <c r="N13" s="3">
        <v>0.4</v>
      </c>
      <c r="O13" s="15">
        <f t="shared" si="1"/>
        <v>123.15199999999999</v>
      </c>
      <c r="P13" s="3" t="s">
        <v>18</v>
      </c>
      <c r="Q13" s="3">
        <v>2</v>
      </c>
      <c r="R13" s="15">
        <f t="shared" si="0"/>
        <v>88</v>
      </c>
      <c r="S13" s="17">
        <v>89</v>
      </c>
      <c r="T13" s="15">
        <f t="shared" si="4"/>
        <v>3.56</v>
      </c>
      <c r="U13" s="33">
        <f t="shared" si="5"/>
        <v>1.0113636363636365</v>
      </c>
      <c r="V13" s="3"/>
      <c r="W13" s="4" t="s">
        <v>36</v>
      </c>
      <c r="X13" s="4" t="s">
        <v>10</v>
      </c>
      <c r="Y13" s="2"/>
      <c r="Z13" s="2"/>
      <c r="AA13" s="2"/>
      <c r="AB13" s="2"/>
      <c r="AC13" s="2"/>
      <c r="AD13" s="2"/>
      <c r="AE13" s="2"/>
      <c r="AF13" s="2"/>
      <c r="AG13" s="2"/>
    </row>
    <row r="14" spans="2:33" s="1" customFormat="1" ht="60" customHeight="1" x14ac:dyDescent="0.3">
      <c r="B14" s="8" t="s">
        <v>125</v>
      </c>
      <c r="C14" s="3">
        <v>1</v>
      </c>
      <c r="D14" s="3">
        <v>2</v>
      </c>
      <c r="E14" s="3" t="s">
        <v>829</v>
      </c>
      <c r="F14" s="3"/>
      <c r="G14" s="3">
        <v>11</v>
      </c>
      <c r="H14" s="3" t="s">
        <v>37</v>
      </c>
      <c r="I14" s="3">
        <v>6</v>
      </c>
      <c r="J14" s="3" t="s">
        <v>563</v>
      </c>
      <c r="K14" s="3"/>
      <c r="L14" s="3">
        <v>3</v>
      </c>
      <c r="M14" s="3">
        <v>0.5</v>
      </c>
      <c r="N14" s="3">
        <v>0.5</v>
      </c>
      <c r="O14" s="15">
        <f t="shared" si="1"/>
        <v>0.75</v>
      </c>
      <c r="P14" s="3" t="s">
        <v>18</v>
      </c>
      <c r="Q14" s="3">
        <v>1</v>
      </c>
      <c r="R14" s="15">
        <f t="shared" si="0"/>
        <v>2227</v>
      </c>
      <c r="S14" s="17">
        <v>600</v>
      </c>
      <c r="T14" s="15">
        <f t="shared" ref="T14" si="6">S14/(I14*25)</f>
        <v>4</v>
      </c>
      <c r="U14" s="33">
        <f t="shared" ref="U14" si="7">S14/R14</f>
        <v>0.26942074539739558</v>
      </c>
      <c r="V14" s="3"/>
      <c r="W14" s="4" t="s">
        <v>38</v>
      </c>
      <c r="X14" s="4" t="s">
        <v>12</v>
      </c>
      <c r="Y14" s="2"/>
      <c r="Z14" s="2"/>
      <c r="AA14" s="2"/>
      <c r="AB14" s="2"/>
      <c r="AC14" s="2"/>
      <c r="AD14" s="2"/>
      <c r="AE14" s="2"/>
      <c r="AF14" s="2"/>
      <c r="AG14" s="2"/>
    </row>
    <row r="15" spans="2:33" s="1" customFormat="1" ht="60" customHeight="1" x14ac:dyDescent="0.3">
      <c r="B15" s="8" t="s">
        <v>125</v>
      </c>
      <c r="C15" s="3">
        <v>2</v>
      </c>
      <c r="D15" s="3">
        <v>3</v>
      </c>
      <c r="E15" s="3" t="s">
        <v>780</v>
      </c>
      <c r="F15" s="3"/>
      <c r="G15" s="3">
        <v>12</v>
      </c>
      <c r="H15" s="3" t="s">
        <v>39</v>
      </c>
      <c r="I15" s="3">
        <v>1</v>
      </c>
      <c r="J15" s="3" t="s">
        <v>188</v>
      </c>
      <c r="K15" s="3"/>
      <c r="L15" s="3">
        <v>17</v>
      </c>
      <c r="M15" s="3">
        <v>1.5</v>
      </c>
      <c r="N15" s="3">
        <v>0.4</v>
      </c>
      <c r="O15" s="15">
        <f t="shared" si="1"/>
        <v>10.200000000000001</v>
      </c>
      <c r="P15" s="3" t="s">
        <v>18</v>
      </c>
      <c r="Q15" s="3">
        <v>1</v>
      </c>
      <c r="R15" s="15">
        <f t="shared" si="0"/>
        <v>164</v>
      </c>
      <c r="S15" s="17">
        <v>100</v>
      </c>
      <c r="T15" s="15">
        <f t="shared" ref="T15:T39" si="8">S15/(I15*25)</f>
        <v>4</v>
      </c>
      <c r="U15" s="33">
        <f t="shared" ref="U15:U39" si="9">S15/R15</f>
        <v>0.6097560975609756</v>
      </c>
      <c r="V15" s="3"/>
      <c r="W15" s="4" t="s">
        <v>40</v>
      </c>
      <c r="X15" s="4" t="s">
        <v>10</v>
      </c>
      <c r="Y15" s="2"/>
      <c r="Z15" s="2"/>
      <c r="AA15" s="2"/>
      <c r="AB15" s="2"/>
      <c r="AC15" s="2"/>
      <c r="AD15" s="2"/>
      <c r="AE15" s="2"/>
      <c r="AF15" s="2"/>
      <c r="AG15" s="2"/>
    </row>
    <row r="16" spans="2:33" s="1" customFormat="1" ht="60" customHeight="1" x14ac:dyDescent="0.3">
      <c r="B16" s="8" t="s">
        <v>125</v>
      </c>
      <c r="C16" s="3">
        <v>2</v>
      </c>
      <c r="D16" s="3">
        <v>3</v>
      </c>
      <c r="E16" s="3" t="s">
        <v>780</v>
      </c>
      <c r="F16" s="3"/>
      <c r="G16" s="3">
        <v>13</v>
      </c>
      <c r="H16" s="3" t="s">
        <v>41</v>
      </c>
      <c r="I16" s="3">
        <v>1</v>
      </c>
      <c r="J16" s="3" t="s">
        <v>563</v>
      </c>
      <c r="K16" s="3"/>
      <c r="L16" s="4">
        <v>10.5</v>
      </c>
      <c r="M16" s="4">
        <v>0.5</v>
      </c>
      <c r="N16" s="4">
        <v>0.5</v>
      </c>
      <c r="O16" s="15">
        <f t="shared" si="1"/>
        <v>2.625</v>
      </c>
      <c r="P16" s="3" t="s">
        <v>18</v>
      </c>
      <c r="Q16" s="3">
        <v>1</v>
      </c>
      <c r="R16" s="15">
        <f t="shared" si="0"/>
        <v>637</v>
      </c>
      <c r="S16" s="17">
        <v>100</v>
      </c>
      <c r="T16" s="15">
        <f t="shared" si="8"/>
        <v>4</v>
      </c>
      <c r="U16" s="33">
        <f t="shared" si="9"/>
        <v>0.15698587127158556</v>
      </c>
      <c r="V16" s="3"/>
      <c r="W16" s="4" t="s">
        <v>42</v>
      </c>
      <c r="X16" s="4" t="s">
        <v>12</v>
      </c>
      <c r="Y16" s="2"/>
      <c r="Z16" s="2"/>
      <c r="AA16" s="2"/>
      <c r="AB16" s="2"/>
      <c r="AC16" s="2"/>
      <c r="AD16" s="2"/>
      <c r="AE16" s="2"/>
      <c r="AF16" s="2"/>
      <c r="AG16" s="2"/>
    </row>
    <row r="17" spans="2:33" s="1" customFormat="1" ht="60" customHeight="1" x14ac:dyDescent="0.3">
      <c r="B17" s="8" t="s">
        <v>125</v>
      </c>
      <c r="C17" s="3">
        <v>2</v>
      </c>
      <c r="D17" s="3">
        <v>3</v>
      </c>
      <c r="E17" s="3" t="s">
        <v>780</v>
      </c>
      <c r="F17" s="3"/>
      <c r="G17" s="3">
        <v>14</v>
      </c>
      <c r="H17" s="3" t="s">
        <v>43</v>
      </c>
      <c r="I17" s="3">
        <v>1</v>
      </c>
      <c r="J17" s="3" t="s">
        <v>563</v>
      </c>
      <c r="K17" s="3"/>
      <c r="L17" s="4">
        <v>6</v>
      </c>
      <c r="M17" s="4">
        <v>1.5</v>
      </c>
      <c r="N17" s="4">
        <v>0.75</v>
      </c>
      <c r="O17" s="15">
        <f t="shared" si="1"/>
        <v>6.75</v>
      </c>
      <c r="P17" s="3" t="s">
        <v>18</v>
      </c>
      <c r="Q17" s="3">
        <v>1</v>
      </c>
      <c r="R17" s="15">
        <f t="shared" si="0"/>
        <v>248</v>
      </c>
      <c r="S17" s="17">
        <v>100</v>
      </c>
      <c r="T17" s="15">
        <f t="shared" si="8"/>
        <v>4</v>
      </c>
      <c r="U17" s="33">
        <f t="shared" si="9"/>
        <v>0.40322580645161288</v>
      </c>
      <c r="V17" s="3"/>
      <c r="W17" s="4" t="s">
        <v>44</v>
      </c>
      <c r="X17" s="4" t="s">
        <v>12</v>
      </c>
      <c r="Y17" s="2"/>
      <c r="Z17" s="2"/>
      <c r="AA17" s="2"/>
      <c r="AB17" s="2"/>
      <c r="AC17" s="2"/>
      <c r="AD17" s="2"/>
      <c r="AE17" s="2"/>
      <c r="AF17" s="2"/>
      <c r="AG17" s="2"/>
    </row>
    <row r="18" spans="2:33" s="1" customFormat="1" ht="60" customHeight="1" x14ac:dyDescent="0.3">
      <c r="B18" s="8" t="s">
        <v>125</v>
      </c>
      <c r="C18" s="3">
        <v>2</v>
      </c>
      <c r="D18" s="3">
        <v>3</v>
      </c>
      <c r="E18" s="3" t="s">
        <v>780</v>
      </c>
      <c r="F18" s="3"/>
      <c r="G18" s="3">
        <v>15</v>
      </c>
      <c r="H18" s="3" t="s">
        <v>45</v>
      </c>
      <c r="I18" s="3">
        <v>5</v>
      </c>
      <c r="J18" s="3" t="s">
        <v>563</v>
      </c>
      <c r="K18" s="3"/>
      <c r="L18" s="4">
        <v>6.75</v>
      </c>
      <c r="M18" s="4">
        <v>1.25</v>
      </c>
      <c r="N18" s="4">
        <v>0.375</v>
      </c>
      <c r="O18" s="15">
        <f t="shared" si="1"/>
        <v>3.1640625</v>
      </c>
      <c r="P18" s="3" t="s">
        <v>18</v>
      </c>
      <c r="Q18" s="3">
        <v>1</v>
      </c>
      <c r="R18" s="15">
        <f t="shared" si="0"/>
        <v>528</v>
      </c>
      <c r="S18" s="17">
        <v>345</v>
      </c>
      <c r="T18" s="15">
        <f t="shared" si="8"/>
        <v>2.76</v>
      </c>
      <c r="U18" s="33">
        <f t="shared" si="9"/>
        <v>0.65340909090909094</v>
      </c>
      <c r="V18" s="3"/>
      <c r="W18" s="4" t="s">
        <v>44</v>
      </c>
      <c r="X18" s="4" t="s">
        <v>12</v>
      </c>
      <c r="Y18" s="2"/>
      <c r="Z18" s="2"/>
      <c r="AA18" s="2"/>
      <c r="AB18" s="2"/>
      <c r="AC18" s="2"/>
      <c r="AD18" s="2"/>
      <c r="AE18" s="2"/>
      <c r="AF18" s="2"/>
      <c r="AG18" s="2"/>
    </row>
    <row r="19" spans="2:33" s="1" customFormat="1" ht="60" customHeight="1" x14ac:dyDescent="0.3">
      <c r="B19" s="8" t="s">
        <v>125</v>
      </c>
      <c r="C19" s="3">
        <v>2</v>
      </c>
      <c r="D19" s="3">
        <v>3</v>
      </c>
      <c r="E19" s="3" t="s">
        <v>780</v>
      </c>
      <c r="F19" s="3"/>
      <c r="G19" s="3">
        <v>16</v>
      </c>
      <c r="H19" s="3" t="s">
        <v>46</v>
      </c>
      <c r="I19" s="3">
        <v>1</v>
      </c>
      <c r="J19" s="3" t="s">
        <v>184</v>
      </c>
      <c r="K19" s="3"/>
      <c r="L19" s="3">
        <v>12.3</v>
      </c>
      <c r="M19" s="3">
        <v>0.5</v>
      </c>
      <c r="N19" s="3">
        <v>0.5</v>
      </c>
      <c r="O19" s="15">
        <f t="shared" si="1"/>
        <v>3.0750000000000002</v>
      </c>
      <c r="P19" s="3" t="s">
        <v>18</v>
      </c>
      <c r="Q19" s="3">
        <v>1</v>
      </c>
      <c r="R19" s="15">
        <f t="shared" si="0"/>
        <v>544</v>
      </c>
      <c r="S19" s="17">
        <v>100</v>
      </c>
      <c r="T19" s="15">
        <f t="shared" si="8"/>
        <v>4</v>
      </c>
      <c r="U19" s="33">
        <f t="shared" si="9"/>
        <v>0.18382352941176472</v>
      </c>
      <c r="V19" s="3"/>
      <c r="W19" s="4" t="s">
        <v>14</v>
      </c>
      <c r="X19" s="4" t="s">
        <v>12</v>
      </c>
      <c r="Y19" s="2"/>
      <c r="Z19" s="2"/>
      <c r="AA19" s="2"/>
      <c r="AB19" s="2"/>
      <c r="AC19" s="2"/>
      <c r="AD19" s="2"/>
      <c r="AE19" s="2"/>
      <c r="AF19" s="2"/>
      <c r="AG19" s="2"/>
    </row>
    <row r="20" spans="2:33" s="1" customFormat="1" ht="60" customHeight="1" x14ac:dyDescent="0.3">
      <c r="B20" s="8" t="s">
        <v>125</v>
      </c>
      <c r="C20" s="3">
        <v>2</v>
      </c>
      <c r="D20" s="3">
        <v>3</v>
      </c>
      <c r="E20" s="3" t="s">
        <v>781</v>
      </c>
      <c r="F20" s="3"/>
      <c r="G20" s="3">
        <v>17</v>
      </c>
      <c r="H20" s="3" t="s">
        <v>47</v>
      </c>
      <c r="I20" s="3">
        <v>1</v>
      </c>
      <c r="J20" s="3" t="s">
        <v>187</v>
      </c>
      <c r="K20" s="3"/>
      <c r="L20" s="3">
        <v>16.7</v>
      </c>
      <c r="M20" s="3">
        <v>14.2</v>
      </c>
      <c r="N20" s="3">
        <v>0.5</v>
      </c>
      <c r="O20" s="15">
        <f t="shared" si="1"/>
        <v>118.57</v>
      </c>
      <c r="P20" s="3" t="s">
        <v>18</v>
      </c>
      <c r="Q20" s="3">
        <v>2</v>
      </c>
      <c r="R20" s="15">
        <f t="shared" si="0"/>
        <v>91</v>
      </c>
      <c r="S20" s="17">
        <v>92</v>
      </c>
      <c r="T20" s="15">
        <f t="shared" si="8"/>
        <v>3.68</v>
      </c>
      <c r="U20" s="33">
        <f t="shared" si="9"/>
        <v>1.0109890109890109</v>
      </c>
      <c r="V20" s="3"/>
      <c r="W20" s="4" t="s">
        <v>48</v>
      </c>
      <c r="X20" s="4" t="s">
        <v>10</v>
      </c>
      <c r="Y20" s="2"/>
      <c r="Z20" s="2"/>
      <c r="AA20" s="2"/>
      <c r="AB20" s="2"/>
      <c r="AC20" s="2"/>
      <c r="AD20" s="2"/>
      <c r="AE20" s="2"/>
      <c r="AF20" s="2"/>
      <c r="AG20" s="2"/>
    </row>
    <row r="21" spans="2:33" s="1" customFormat="1" ht="60" customHeight="1" x14ac:dyDescent="0.3">
      <c r="B21" s="8" t="s">
        <v>125</v>
      </c>
      <c r="C21" s="3">
        <v>2</v>
      </c>
      <c r="D21" s="3">
        <v>3</v>
      </c>
      <c r="E21" s="3" t="s">
        <v>781</v>
      </c>
      <c r="F21" s="3"/>
      <c r="G21" s="3">
        <v>19</v>
      </c>
      <c r="H21" s="3" t="s">
        <v>49</v>
      </c>
      <c r="I21" s="3">
        <v>1</v>
      </c>
      <c r="J21" s="3" t="s">
        <v>184</v>
      </c>
      <c r="K21" s="3"/>
      <c r="L21" s="3">
        <v>17.100000000000001</v>
      </c>
      <c r="M21" s="3">
        <v>3.4</v>
      </c>
      <c r="N21" s="3">
        <v>3.1</v>
      </c>
      <c r="O21" s="15">
        <f t="shared" si="1"/>
        <v>180.23400000000001</v>
      </c>
      <c r="P21" s="3" t="s">
        <v>18</v>
      </c>
      <c r="Q21" s="3">
        <v>2</v>
      </c>
      <c r="R21" s="15">
        <f t="shared" si="0"/>
        <v>60</v>
      </c>
      <c r="S21" s="17">
        <v>61</v>
      </c>
      <c r="T21" s="15">
        <f t="shared" si="8"/>
        <v>2.44</v>
      </c>
      <c r="U21" s="33">
        <f t="shared" si="9"/>
        <v>1.0166666666666666</v>
      </c>
      <c r="V21" s="3"/>
      <c r="W21" s="4" t="s">
        <v>50</v>
      </c>
      <c r="X21" s="4" t="s">
        <v>10</v>
      </c>
      <c r="Y21" s="2"/>
      <c r="Z21" s="2"/>
      <c r="AA21" s="2"/>
      <c r="AB21" s="2"/>
      <c r="AC21" s="2"/>
      <c r="AD21" s="2"/>
      <c r="AE21" s="2"/>
      <c r="AF21" s="2"/>
      <c r="AG21" s="2"/>
    </row>
    <row r="22" spans="2:33" s="1" customFormat="1" ht="60" customHeight="1" x14ac:dyDescent="0.3">
      <c r="B22" s="8" t="s">
        <v>125</v>
      </c>
      <c r="C22" s="3">
        <v>2</v>
      </c>
      <c r="D22" s="3">
        <v>3</v>
      </c>
      <c r="E22" s="3" t="s">
        <v>782</v>
      </c>
      <c r="F22" s="3"/>
      <c r="G22" s="3">
        <v>21</v>
      </c>
      <c r="H22" s="3" t="s">
        <v>52</v>
      </c>
      <c r="I22" s="3">
        <v>1</v>
      </c>
      <c r="J22" s="3" t="s">
        <v>184</v>
      </c>
      <c r="K22" s="3"/>
      <c r="L22" s="3">
        <v>17.2</v>
      </c>
      <c r="M22" s="3">
        <v>6.1</v>
      </c>
      <c r="N22" s="3">
        <v>4.8</v>
      </c>
      <c r="O22" s="15">
        <f t="shared" si="1"/>
        <v>503.61599999999993</v>
      </c>
      <c r="P22" s="3" t="s">
        <v>18</v>
      </c>
      <c r="Q22" s="3">
        <v>2</v>
      </c>
      <c r="R22" s="15">
        <f t="shared" si="0"/>
        <v>22</v>
      </c>
      <c r="S22" s="17">
        <v>44</v>
      </c>
      <c r="T22" s="15">
        <f t="shared" si="8"/>
        <v>1.76</v>
      </c>
      <c r="U22" s="33">
        <f t="shared" si="9"/>
        <v>2</v>
      </c>
      <c r="V22" s="3"/>
      <c r="W22" s="4" t="s">
        <v>53</v>
      </c>
      <c r="X22" s="4" t="s">
        <v>10</v>
      </c>
      <c r="Y22" s="2"/>
      <c r="Z22" s="2"/>
      <c r="AA22" s="2"/>
      <c r="AB22" s="2"/>
      <c r="AC22" s="2"/>
      <c r="AD22" s="2"/>
      <c r="AE22" s="2"/>
      <c r="AF22" s="2"/>
      <c r="AG22" s="2"/>
    </row>
    <row r="23" spans="2:33" s="1" customFormat="1" ht="60" customHeight="1" x14ac:dyDescent="0.3">
      <c r="B23" s="8" t="s">
        <v>125</v>
      </c>
      <c r="C23" s="3">
        <v>2</v>
      </c>
      <c r="D23" s="3">
        <v>3</v>
      </c>
      <c r="E23" s="3" t="s">
        <v>780</v>
      </c>
      <c r="F23" s="3"/>
      <c r="G23" s="3">
        <v>22</v>
      </c>
      <c r="H23" s="3" t="s">
        <v>54</v>
      </c>
      <c r="I23" s="3">
        <v>1</v>
      </c>
      <c r="J23" s="3" t="s">
        <v>563</v>
      </c>
      <c r="K23" s="3"/>
      <c r="L23" s="3">
        <v>10</v>
      </c>
      <c r="M23" s="3">
        <v>6</v>
      </c>
      <c r="N23" s="3">
        <v>0.1</v>
      </c>
      <c r="O23" s="15">
        <f t="shared" si="1"/>
        <v>6</v>
      </c>
      <c r="P23" s="3" t="s">
        <v>18</v>
      </c>
      <c r="Q23" s="3">
        <v>1</v>
      </c>
      <c r="R23" s="15">
        <f t="shared" si="0"/>
        <v>279</v>
      </c>
      <c r="S23" s="17">
        <v>100</v>
      </c>
      <c r="T23" s="15">
        <f t="shared" si="8"/>
        <v>4</v>
      </c>
      <c r="U23" s="33">
        <f t="shared" si="9"/>
        <v>0.35842293906810035</v>
      </c>
      <c r="V23" s="3"/>
      <c r="W23" s="4" t="s">
        <v>42</v>
      </c>
      <c r="X23" s="4" t="s">
        <v>12</v>
      </c>
      <c r="Y23" s="2"/>
      <c r="Z23" s="2"/>
      <c r="AA23" s="2"/>
      <c r="AB23" s="2"/>
      <c r="AC23" s="2"/>
      <c r="AD23" s="2"/>
      <c r="AE23" s="2"/>
      <c r="AF23" s="2"/>
      <c r="AG23" s="2"/>
    </row>
    <row r="24" spans="2:33" s="1" customFormat="1" ht="60" customHeight="1" x14ac:dyDescent="0.3">
      <c r="B24" s="8" t="s">
        <v>125</v>
      </c>
      <c r="C24" s="3">
        <v>3</v>
      </c>
      <c r="D24" s="3">
        <v>5</v>
      </c>
      <c r="E24" s="3" t="s">
        <v>788</v>
      </c>
      <c r="F24" s="3"/>
      <c r="G24" s="3">
        <v>23</v>
      </c>
      <c r="H24" s="3" t="s">
        <v>55</v>
      </c>
      <c r="I24" s="3">
        <v>1</v>
      </c>
      <c r="J24" s="3" t="s">
        <v>187</v>
      </c>
      <c r="K24" s="3"/>
      <c r="L24" s="3">
        <v>13.6</v>
      </c>
      <c r="M24" s="3">
        <v>1.8</v>
      </c>
      <c r="N24" s="3">
        <v>0.5</v>
      </c>
      <c r="O24" s="15">
        <f t="shared" si="1"/>
        <v>12.24</v>
      </c>
      <c r="P24" s="3" t="s">
        <v>18</v>
      </c>
      <c r="Q24" s="3">
        <v>1</v>
      </c>
      <c r="R24" s="15">
        <f t="shared" si="0"/>
        <v>137</v>
      </c>
      <c r="S24" s="17">
        <v>100</v>
      </c>
      <c r="T24" s="15">
        <f t="shared" si="8"/>
        <v>4</v>
      </c>
      <c r="U24" s="33">
        <f t="shared" si="9"/>
        <v>0.72992700729927007</v>
      </c>
      <c r="V24" s="3"/>
      <c r="W24" s="4" t="s">
        <v>56</v>
      </c>
      <c r="X24" s="4" t="s">
        <v>12</v>
      </c>
      <c r="Y24" s="2"/>
      <c r="Z24" s="2"/>
      <c r="AA24" s="2"/>
      <c r="AB24" s="2"/>
      <c r="AC24" s="2"/>
      <c r="AD24" s="2"/>
      <c r="AE24" s="2"/>
      <c r="AF24" s="2"/>
      <c r="AG24" s="2"/>
    </row>
    <row r="25" spans="2:33" s="1" customFormat="1" ht="60" customHeight="1" x14ac:dyDescent="0.3">
      <c r="B25" s="8" t="s">
        <v>125</v>
      </c>
      <c r="C25" s="3">
        <v>3</v>
      </c>
      <c r="D25" s="3">
        <v>5</v>
      </c>
      <c r="E25" s="3" t="s">
        <v>788</v>
      </c>
      <c r="F25" s="3"/>
      <c r="G25" s="3">
        <v>23</v>
      </c>
      <c r="H25" s="3" t="s">
        <v>57</v>
      </c>
      <c r="I25" s="3">
        <v>1</v>
      </c>
      <c r="J25" s="3" t="s">
        <v>184</v>
      </c>
      <c r="K25" s="3"/>
      <c r="L25" s="3">
        <v>13.7</v>
      </c>
      <c r="M25" s="3">
        <v>1.8</v>
      </c>
      <c r="N25" s="3">
        <v>0.8</v>
      </c>
      <c r="O25" s="15">
        <f t="shared" si="1"/>
        <v>19.728000000000002</v>
      </c>
      <c r="P25" s="3" t="s">
        <v>18</v>
      </c>
      <c r="Q25" s="3">
        <v>1</v>
      </c>
      <c r="R25" s="15">
        <f t="shared" si="0"/>
        <v>85</v>
      </c>
      <c r="S25" s="17">
        <v>85</v>
      </c>
      <c r="T25" s="15">
        <f t="shared" si="8"/>
        <v>3.4</v>
      </c>
      <c r="U25" s="33">
        <f t="shared" si="9"/>
        <v>1</v>
      </c>
      <c r="V25" s="3"/>
      <c r="W25" s="4" t="s">
        <v>58</v>
      </c>
      <c r="X25" s="4" t="s">
        <v>10</v>
      </c>
      <c r="Y25" s="2"/>
      <c r="Z25" s="2"/>
      <c r="AA25" s="2"/>
      <c r="AB25" s="2"/>
      <c r="AC25" s="2"/>
      <c r="AD25" s="2"/>
      <c r="AE25" s="2"/>
      <c r="AF25" s="2"/>
      <c r="AG25" s="2"/>
    </row>
    <row r="26" spans="2:33" s="1" customFormat="1" ht="60" customHeight="1" x14ac:dyDescent="0.3">
      <c r="B26" s="8" t="s">
        <v>125</v>
      </c>
      <c r="C26" s="3">
        <v>3</v>
      </c>
      <c r="D26" s="3">
        <v>5</v>
      </c>
      <c r="E26" s="3" t="s">
        <v>791</v>
      </c>
      <c r="F26" s="3"/>
      <c r="G26" s="3">
        <v>24</v>
      </c>
      <c r="H26" s="3" t="s">
        <v>59</v>
      </c>
      <c r="I26" s="3">
        <v>1</v>
      </c>
      <c r="J26" s="3" t="s">
        <v>187</v>
      </c>
      <c r="K26" s="3"/>
      <c r="L26" s="3">
        <v>17.100000000000001</v>
      </c>
      <c r="M26" s="3">
        <v>13.7</v>
      </c>
      <c r="N26" s="3">
        <v>0.5</v>
      </c>
      <c r="O26" s="15">
        <f t="shared" si="1"/>
        <v>117.13500000000001</v>
      </c>
      <c r="P26" s="3" t="s">
        <v>18</v>
      </c>
      <c r="Q26" s="3">
        <v>2</v>
      </c>
      <c r="R26" s="15">
        <f t="shared" si="0"/>
        <v>93</v>
      </c>
      <c r="S26" s="17">
        <v>90</v>
      </c>
      <c r="T26" s="15">
        <f t="shared" si="8"/>
        <v>3.6</v>
      </c>
      <c r="U26" s="33">
        <f t="shared" si="9"/>
        <v>0.967741935483871</v>
      </c>
      <c r="V26" s="3"/>
      <c r="W26" s="4" t="s">
        <v>60</v>
      </c>
      <c r="X26" s="4" t="s">
        <v>10</v>
      </c>
      <c r="Y26" s="2"/>
      <c r="Z26" s="2"/>
      <c r="AA26" s="2"/>
      <c r="AB26" s="2"/>
      <c r="AC26" s="2"/>
      <c r="AD26" s="2"/>
      <c r="AE26" s="2"/>
      <c r="AF26" s="2"/>
      <c r="AG26" s="2"/>
    </row>
    <row r="27" spans="2:33" s="1" customFormat="1" ht="60" customHeight="1" x14ac:dyDescent="0.3">
      <c r="B27" s="8" t="s">
        <v>125</v>
      </c>
      <c r="C27" s="3">
        <v>3</v>
      </c>
      <c r="D27" s="3">
        <v>6</v>
      </c>
      <c r="E27" s="3" t="s">
        <v>792</v>
      </c>
      <c r="F27" s="3"/>
      <c r="G27" s="3">
        <v>25</v>
      </c>
      <c r="H27" s="4" t="s">
        <v>66</v>
      </c>
      <c r="I27" s="3">
        <v>1</v>
      </c>
      <c r="J27" s="3" t="s">
        <v>563</v>
      </c>
      <c r="K27" s="3"/>
      <c r="L27" s="3">
        <v>23</v>
      </c>
      <c r="M27" s="3">
        <v>17.5</v>
      </c>
      <c r="N27" s="3">
        <v>1</v>
      </c>
      <c r="O27" s="15">
        <f t="shared" si="1"/>
        <v>402.5</v>
      </c>
      <c r="P27" s="3" t="s">
        <v>18</v>
      </c>
      <c r="Q27" s="3">
        <v>2</v>
      </c>
      <c r="R27" s="15">
        <f t="shared" si="0"/>
        <v>27</v>
      </c>
      <c r="S27" s="17">
        <v>54</v>
      </c>
      <c r="T27" s="15">
        <f t="shared" si="8"/>
        <v>2.16</v>
      </c>
      <c r="U27" s="33">
        <f t="shared" si="9"/>
        <v>2</v>
      </c>
      <c r="V27" s="3"/>
      <c r="W27" s="4" t="s">
        <v>62</v>
      </c>
      <c r="X27" s="4" t="s">
        <v>10</v>
      </c>
      <c r="Y27" s="2"/>
      <c r="Z27" s="2"/>
      <c r="AA27" s="2"/>
      <c r="AB27" s="2"/>
      <c r="AC27" s="2"/>
      <c r="AD27" s="2"/>
      <c r="AE27" s="2"/>
      <c r="AF27" s="2"/>
      <c r="AG27" s="2"/>
    </row>
    <row r="28" spans="2:33" s="1" customFormat="1" ht="60" customHeight="1" x14ac:dyDescent="0.3">
      <c r="B28" s="8" t="s">
        <v>125</v>
      </c>
      <c r="C28" s="3">
        <v>3</v>
      </c>
      <c r="D28" s="3">
        <v>5</v>
      </c>
      <c r="E28" s="3" t="s">
        <v>788</v>
      </c>
      <c r="F28" s="3"/>
      <c r="G28" s="3">
        <v>26</v>
      </c>
      <c r="H28" s="3" t="s">
        <v>63</v>
      </c>
      <c r="I28" s="3">
        <v>1</v>
      </c>
      <c r="J28" s="3" t="s">
        <v>189</v>
      </c>
      <c r="K28" s="3"/>
      <c r="L28" s="3">
        <v>17</v>
      </c>
      <c r="M28" s="3">
        <v>0.7</v>
      </c>
      <c r="N28" s="3">
        <v>0.8</v>
      </c>
      <c r="O28" s="15">
        <f t="shared" si="1"/>
        <v>9.52</v>
      </c>
      <c r="P28" s="3" t="s">
        <v>18</v>
      </c>
      <c r="Q28" s="3">
        <v>1</v>
      </c>
      <c r="R28" s="15">
        <f t="shared" si="0"/>
        <v>176</v>
      </c>
      <c r="S28" s="17">
        <v>100</v>
      </c>
      <c r="T28" s="15">
        <f t="shared" si="8"/>
        <v>4</v>
      </c>
      <c r="U28" s="33">
        <f t="shared" si="9"/>
        <v>0.56818181818181823</v>
      </c>
      <c r="V28" s="3"/>
      <c r="W28" s="4" t="s">
        <v>64</v>
      </c>
      <c r="X28" s="4" t="s">
        <v>10</v>
      </c>
      <c r="Y28" s="2"/>
      <c r="Z28" s="2"/>
      <c r="AA28" s="2"/>
      <c r="AB28" s="2"/>
      <c r="AC28" s="2"/>
      <c r="AD28" s="2"/>
      <c r="AE28" s="2"/>
      <c r="AF28" s="2"/>
      <c r="AG28" s="2"/>
    </row>
    <row r="29" spans="2:33" s="1" customFormat="1" ht="60" customHeight="1" x14ac:dyDescent="0.3">
      <c r="B29" s="8" t="s">
        <v>125</v>
      </c>
      <c r="C29" s="3">
        <v>3</v>
      </c>
      <c r="D29" s="3">
        <v>5</v>
      </c>
      <c r="E29" s="3" t="s">
        <v>791</v>
      </c>
      <c r="F29" s="3"/>
      <c r="G29" s="3">
        <v>26</v>
      </c>
      <c r="H29" s="3" t="s">
        <v>65</v>
      </c>
      <c r="I29" s="3">
        <v>1</v>
      </c>
      <c r="J29" s="3" t="s">
        <v>187</v>
      </c>
      <c r="K29" s="3"/>
      <c r="L29" s="3">
        <v>17</v>
      </c>
      <c r="M29" s="3">
        <v>13.7</v>
      </c>
      <c r="N29" s="3">
        <v>0.5</v>
      </c>
      <c r="O29" s="15">
        <f t="shared" si="1"/>
        <v>116.44999999999999</v>
      </c>
      <c r="P29" s="3" t="s">
        <v>18</v>
      </c>
      <c r="Q29" s="3">
        <v>2</v>
      </c>
      <c r="R29" s="15">
        <f t="shared" si="0"/>
        <v>93</v>
      </c>
      <c r="S29" s="17">
        <v>94</v>
      </c>
      <c r="T29" s="15">
        <f t="shared" si="8"/>
        <v>3.76</v>
      </c>
      <c r="U29" s="33">
        <f t="shared" si="9"/>
        <v>1.010752688172043</v>
      </c>
      <c r="V29" s="3"/>
      <c r="W29" s="4" t="s">
        <v>16</v>
      </c>
      <c r="X29" s="4" t="s">
        <v>10</v>
      </c>
      <c r="Y29" s="2"/>
      <c r="Z29" s="2"/>
      <c r="AA29" s="2"/>
      <c r="AB29" s="2"/>
      <c r="AC29" s="2"/>
      <c r="AD29" s="2"/>
      <c r="AE29" s="2"/>
      <c r="AF29" s="2"/>
      <c r="AG29" s="2"/>
    </row>
    <row r="30" spans="2:33" s="1" customFormat="1" ht="60" customHeight="1" x14ac:dyDescent="0.3">
      <c r="B30" s="8" t="s">
        <v>125</v>
      </c>
      <c r="C30" s="3">
        <v>3</v>
      </c>
      <c r="D30" s="3">
        <v>6</v>
      </c>
      <c r="E30" s="3" t="s">
        <v>788</v>
      </c>
      <c r="F30" s="3"/>
      <c r="G30" s="3">
        <v>29</v>
      </c>
      <c r="H30" s="3" t="s">
        <v>67</v>
      </c>
      <c r="I30" s="3">
        <v>1</v>
      </c>
      <c r="J30" s="3" t="s">
        <v>184</v>
      </c>
      <c r="K30" s="3"/>
      <c r="L30" s="3">
        <v>17.100000000000001</v>
      </c>
      <c r="M30" s="3">
        <v>3.1</v>
      </c>
      <c r="N30" s="3">
        <v>0.4</v>
      </c>
      <c r="O30" s="15">
        <f t="shared" si="1"/>
        <v>21.204000000000004</v>
      </c>
      <c r="P30" s="3" t="s">
        <v>18</v>
      </c>
      <c r="Q30" s="3">
        <v>1</v>
      </c>
      <c r="R30" s="15">
        <f t="shared" si="0"/>
        <v>79</v>
      </c>
      <c r="S30" s="17">
        <v>79</v>
      </c>
      <c r="T30" s="15">
        <f t="shared" si="8"/>
        <v>3.16</v>
      </c>
      <c r="U30" s="33">
        <f t="shared" si="9"/>
        <v>1</v>
      </c>
      <c r="V30" s="3"/>
      <c r="W30" s="4" t="s">
        <v>68</v>
      </c>
      <c r="X30" s="4" t="s">
        <v>10</v>
      </c>
      <c r="Y30" s="2"/>
      <c r="Z30" s="2"/>
      <c r="AA30" s="2"/>
      <c r="AB30" s="2"/>
      <c r="AC30" s="2"/>
      <c r="AD30" s="2"/>
      <c r="AE30" s="2"/>
      <c r="AF30" s="2"/>
      <c r="AG30" s="2"/>
    </row>
    <row r="31" spans="2:33" s="1" customFormat="1" ht="60" customHeight="1" x14ac:dyDescent="0.3">
      <c r="B31" s="8" t="s">
        <v>125</v>
      </c>
      <c r="C31" s="3">
        <v>3</v>
      </c>
      <c r="D31" s="3">
        <v>6</v>
      </c>
      <c r="E31" s="3" t="s">
        <v>788</v>
      </c>
      <c r="F31" s="3"/>
      <c r="G31" s="3">
        <v>30</v>
      </c>
      <c r="H31" s="3" t="s">
        <v>69</v>
      </c>
      <c r="I31" s="3">
        <v>2</v>
      </c>
      <c r="J31" s="3" t="s">
        <v>186</v>
      </c>
      <c r="K31" s="3"/>
      <c r="L31" s="3">
        <v>1.2</v>
      </c>
      <c r="M31" s="3">
        <v>0.9</v>
      </c>
      <c r="N31" s="3">
        <v>0.04</v>
      </c>
      <c r="O31" s="15">
        <f t="shared" si="1"/>
        <v>4.3200000000000002E-2</v>
      </c>
      <c r="P31" s="3" t="s">
        <v>18</v>
      </c>
      <c r="Q31" s="3">
        <v>1</v>
      </c>
      <c r="R31" s="15">
        <f t="shared" si="0"/>
        <v>38656</v>
      </c>
      <c r="S31" s="17">
        <v>200</v>
      </c>
      <c r="T31" s="15">
        <f t="shared" si="8"/>
        <v>4</v>
      </c>
      <c r="U31" s="33">
        <f t="shared" si="9"/>
        <v>5.1738410596026494E-3</v>
      </c>
      <c r="V31" s="3"/>
      <c r="W31" s="4" t="s">
        <v>70</v>
      </c>
      <c r="X31" s="4" t="s">
        <v>10</v>
      </c>
      <c r="Y31" s="2"/>
      <c r="Z31" s="2"/>
      <c r="AA31" s="2"/>
      <c r="AB31" s="2"/>
      <c r="AC31" s="2"/>
      <c r="AD31" s="2"/>
      <c r="AE31" s="2"/>
      <c r="AF31" s="2"/>
      <c r="AG31" s="2"/>
    </row>
    <row r="32" spans="2:33" s="1" customFormat="1" ht="60" customHeight="1" x14ac:dyDescent="0.3">
      <c r="B32" s="8" t="s">
        <v>125</v>
      </c>
      <c r="C32" s="3">
        <v>3</v>
      </c>
      <c r="D32" s="3">
        <v>5</v>
      </c>
      <c r="E32" s="3" t="s">
        <v>793</v>
      </c>
      <c r="F32" s="3"/>
      <c r="G32" s="3">
        <v>31</v>
      </c>
      <c r="H32" s="3" t="s">
        <v>71</v>
      </c>
      <c r="I32" s="3">
        <v>1</v>
      </c>
      <c r="J32" s="3" t="s">
        <v>187</v>
      </c>
      <c r="K32" s="3"/>
      <c r="L32" s="3">
        <v>17.100000000000001</v>
      </c>
      <c r="M32" s="3">
        <v>13.2</v>
      </c>
      <c r="N32" s="3">
        <v>1.9</v>
      </c>
      <c r="O32" s="15">
        <f t="shared" si="1"/>
        <v>428.86799999999999</v>
      </c>
      <c r="P32" s="3" t="s">
        <v>18</v>
      </c>
      <c r="Q32" s="3">
        <v>2</v>
      </c>
      <c r="R32" s="15">
        <f t="shared" si="0"/>
        <v>26</v>
      </c>
      <c r="S32" s="17">
        <v>52</v>
      </c>
      <c r="T32" s="15">
        <f t="shared" si="8"/>
        <v>2.08</v>
      </c>
      <c r="U32" s="33">
        <f t="shared" si="9"/>
        <v>2</v>
      </c>
      <c r="V32" s="3"/>
      <c r="W32" s="4" t="s">
        <v>72</v>
      </c>
      <c r="X32" s="4" t="s">
        <v>10</v>
      </c>
      <c r="Y32" s="2"/>
      <c r="Z32" s="2"/>
      <c r="AA32" s="2"/>
      <c r="AB32" s="2"/>
      <c r="AC32" s="2"/>
      <c r="AD32" s="2"/>
      <c r="AE32" s="2"/>
      <c r="AF32" s="2"/>
      <c r="AG32" s="2"/>
    </row>
    <row r="33" spans="2:33" s="1" customFormat="1" ht="60" customHeight="1" x14ac:dyDescent="0.3">
      <c r="B33" s="8" t="s">
        <v>125</v>
      </c>
      <c r="C33" s="3">
        <v>3</v>
      </c>
      <c r="D33" s="3">
        <v>6</v>
      </c>
      <c r="E33" s="3" t="s">
        <v>788</v>
      </c>
      <c r="F33" s="3"/>
      <c r="G33" s="3">
        <v>32</v>
      </c>
      <c r="H33" s="3" t="s">
        <v>73</v>
      </c>
      <c r="I33" s="3">
        <v>1</v>
      </c>
      <c r="J33" s="3" t="s">
        <v>189</v>
      </c>
      <c r="K33" s="3"/>
      <c r="L33" s="3">
        <v>16.2</v>
      </c>
      <c r="M33" s="3">
        <v>3.7</v>
      </c>
      <c r="N33" s="3">
        <v>0.8</v>
      </c>
      <c r="O33" s="15">
        <f t="shared" si="1"/>
        <v>47.951999999999998</v>
      </c>
      <c r="P33" s="3" t="s">
        <v>18</v>
      </c>
      <c r="Q33" s="3">
        <v>1</v>
      </c>
      <c r="R33" s="15">
        <v>100</v>
      </c>
      <c r="S33" s="17">
        <v>100</v>
      </c>
      <c r="T33" s="15">
        <f t="shared" si="8"/>
        <v>4</v>
      </c>
      <c r="U33" s="33">
        <f t="shared" si="9"/>
        <v>1</v>
      </c>
      <c r="V33" s="3"/>
      <c r="W33" s="4" t="s">
        <v>74</v>
      </c>
      <c r="X33" s="4" t="s">
        <v>10</v>
      </c>
      <c r="Y33" s="2"/>
      <c r="Z33" s="2"/>
      <c r="AA33" s="2"/>
      <c r="AB33" s="2"/>
      <c r="AC33" s="2"/>
      <c r="AD33" s="2"/>
      <c r="AE33" s="2"/>
      <c r="AF33" s="2"/>
      <c r="AG33" s="2"/>
    </row>
    <row r="34" spans="2:33" s="1" customFormat="1" ht="60" customHeight="1" x14ac:dyDescent="0.3">
      <c r="B34" s="8" t="s">
        <v>125</v>
      </c>
      <c r="C34" s="3">
        <v>3</v>
      </c>
      <c r="D34" s="3">
        <v>5</v>
      </c>
      <c r="E34" s="3" t="s">
        <v>794</v>
      </c>
      <c r="F34" s="3"/>
      <c r="G34" s="3">
        <v>33</v>
      </c>
      <c r="H34" s="3" t="s">
        <v>75</v>
      </c>
      <c r="I34" s="3">
        <v>1</v>
      </c>
      <c r="J34" s="3" t="s">
        <v>184</v>
      </c>
      <c r="K34" s="3"/>
      <c r="L34" s="3">
        <v>17.100000000000001</v>
      </c>
      <c r="M34" s="3">
        <v>14.4</v>
      </c>
      <c r="N34" s="3">
        <v>0.8</v>
      </c>
      <c r="O34" s="15">
        <f t="shared" si="1"/>
        <v>196.99200000000005</v>
      </c>
      <c r="P34" s="3" t="s">
        <v>18</v>
      </c>
      <c r="Q34" s="3">
        <v>2</v>
      </c>
      <c r="R34" s="15">
        <f t="shared" si="0"/>
        <v>55</v>
      </c>
      <c r="S34" s="17">
        <v>100</v>
      </c>
      <c r="T34" s="15">
        <f t="shared" si="8"/>
        <v>4</v>
      </c>
      <c r="U34" s="33">
        <f t="shared" si="9"/>
        <v>1.8181818181818181</v>
      </c>
      <c r="V34" s="3"/>
      <c r="W34" s="4" t="s">
        <v>76</v>
      </c>
      <c r="X34" s="4" t="s">
        <v>10</v>
      </c>
      <c r="Y34" s="2"/>
      <c r="Z34" s="2"/>
      <c r="AA34" s="2"/>
      <c r="AB34" s="2"/>
      <c r="AC34" s="2"/>
      <c r="AD34" s="2"/>
      <c r="AE34" s="2"/>
      <c r="AF34" s="2"/>
      <c r="AG34" s="2"/>
    </row>
    <row r="35" spans="2:33" s="1" customFormat="1" ht="60" customHeight="1" x14ac:dyDescent="0.3">
      <c r="B35" s="8" t="s">
        <v>125</v>
      </c>
      <c r="C35" s="3">
        <v>3</v>
      </c>
      <c r="D35" s="3">
        <v>6</v>
      </c>
      <c r="E35" s="3" t="s">
        <v>789</v>
      </c>
      <c r="F35" s="3"/>
      <c r="G35" s="3">
        <v>35</v>
      </c>
      <c r="H35" s="3" t="s">
        <v>77</v>
      </c>
      <c r="I35" s="3">
        <v>1</v>
      </c>
      <c r="J35" s="3" t="s">
        <v>187</v>
      </c>
      <c r="K35" s="3"/>
      <c r="L35" s="3">
        <v>16.3</v>
      </c>
      <c r="M35" s="3">
        <v>1.2</v>
      </c>
      <c r="N35" s="3">
        <v>0.6</v>
      </c>
      <c r="O35" s="15">
        <f t="shared" si="1"/>
        <v>11.735999999999999</v>
      </c>
      <c r="P35" s="3" t="s">
        <v>18</v>
      </c>
      <c r="Q35" s="3">
        <v>1</v>
      </c>
      <c r="R35" s="15">
        <f t="shared" si="0"/>
        <v>143</v>
      </c>
      <c r="S35" s="17">
        <v>93</v>
      </c>
      <c r="T35" s="15">
        <f t="shared" si="8"/>
        <v>3.72</v>
      </c>
      <c r="U35" s="33">
        <f t="shared" si="9"/>
        <v>0.65034965034965031</v>
      </c>
      <c r="V35" s="3"/>
      <c r="W35" s="4" t="s">
        <v>78</v>
      </c>
      <c r="X35" s="4" t="s">
        <v>10</v>
      </c>
      <c r="Y35" s="2"/>
      <c r="Z35" s="2"/>
      <c r="AA35" s="2"/>
      <c r="AB35" s="2"/>
      <c r="AC35" s="2"/>
      <c r="AD35" s="2"/>
      <c r="AE35" s="2"/>
      <c r="AF35" s="2"/>
      <c r="AG35" s="2"/>
    </row>
    <row r="36" spans="2:33" s="1" customFormat="1" ht="60" customHeight="1" x14ac:dyDescent="0.3">
      <c r="B36" s="8" t="s">
        <v>125</v>
      </c>
      <c r="C36" s="3">
        <v>3</v>
      </c>
      <c r="D36" s="3">
        <v>6</v>
      </c>
      <c r="E36" s="3" t="s">
        <v>789</v>
      </c>
      <c r="F36" s="3"/>
      <c r="G36" s="3">
        <v>36</v>
      </c>
      <c r="H36" s="3" t="s">
        <v>79</v>
      </c>
      <c r="I36" s="3">
        <v>2</v>
      </c>
      <c r="J36" s="3" t="s">
        <v>563</v>
      </c>
      <c r="K36" s="3"/>
      <c r="L36" s="3">
        <v>17</v>
      </c>
      <c r="M36" s="3">
        <v>0.5</v>
      </c>
      <c r="N36" s="3">
        <v>0.2</v>
      </c>
      <c r="O36" s="15">
        <f t="shared" si="1"/>
        <v>1.7000000000000002</v>
      </c>
      <c r="P36" s="3" t="s">
        <v>18</v>
      </c>
      <c r="Q36" s="3">
        <v>1</v>
      </c>
      <c r="R36" s="15">
        <f t="shared" si="0"/>
        <v>983</v>
      </c>
      <c r="S36" s="17">
        <v>200</v>
      </c>
      <c r="T36" s="15">
        <f t="shared" si="8"/>
        <v>4</v>
      </c>
      <c r="U36" s="33">
        <f t="shared" si="9"/>
        <v>0.20345879959308241</v>
      </c>
      <c r="V36" s="3"/>
      <c r="W36" s="4" t="s">
        <v>42</v>
      </c>
      <c r="X36" s="4" t="s">
        <v>12</v>
      </c>
      <c r="Y36" s="2"/>
      <c r="Z36" s="2"/>
      <c r="AA36" s="2"/>
      <c r="AB36" s="2"/>
      <c r="AC36" s="2"/>
      <c r="AD36" s="2"/>
      <c r="AE36" s="2"/>
      <c r="AF36" s="2"/>
      <c r="AG36" s="2"/>
    </row>
    <row r="37" spans="2:33" s="1" customFormat="1" ht="60" customHeight="1" x14ac:dyDescent="0.3">
      <c r="B37" s="8" t="s">
        <v>125</v>
      </c>
      <c r="C37" s="3">
        <v>3</v>
      </c>
      <c r="D37" s="3">
        <v>5</v>
      </c>
      <c r="E37" s="3" t="s">
        <v>789</v>
      </c>
      <c r="F37" s="3"/>
      <c r="G37" s="3">
        <v>37</v>
      </c>
      <c r="H37" s="3" t="s">
        <v>80</v>
      </c>
      <c r="I37" s="3">
        <v>1</v>
      </c>
      <c r="J37" s="3" t="s">
        <v>183</v>
      </c>
      <c r="K37" s="3"/>
      <c r="L37" s="3">
        <v>2.5</v>
      </c>
      <c r="M37" s="3">
        <v>1</v>
      </c>
      <c r="N37" s="3">
        <v>0.1</v>
      </c>
      <c r="O37" s="15">
        <f t="shared" si="1"/>
        <v>0.25</v>
      </c>
      <c r="P37" s="3" t="s">
        <v>18</v>
      </c>
      <c r="Q37" s="3">
        <v>1</v>
      </c>
      <c r="R37" s="15">
        <f t="shared" si="0"/>
        <v>6680</v>
      </c>
      <c r="S37" s="17">
        <v>100</v>
      </c>
      <c r="T37" s="15">
        <f t="shared" si="8"/>
        <v>4</v>
      </c>
      <c r="U37" s="33">
        <f t="shared" si="9"/>
        <v>1.4970059880239521E-2</v>
      </c>
      <c r="V37" s="3"/>
      <c r="W37" s="4" t="s">
        <v>81</v>
      </c>
      <c r="X37" s="4" t="s">
        <v>82</v>
      </c>
      <c r="Y37" s="2"/>
      <c r="Z37" s="2"/>
      <c r="AA37" s="2"/>
      <c r="AB37" s="2"/>
      <c r="AC37" s="2"/>
      <c r="AD37" s="2"/>
      <c r="AE37" s="2"/>
      <c r="AF37" s="2"/>
      <c r="AG37" s="2"/>
    </row>
    <row r="38" spans="2:33" s="1" customFormat="1" ht="60" customHeight="1" x14ac:dyDescent="0.3">
      <c r="B38" s="8" t="s">
        <v>125</v>
      </c>
      <c r="C38" s="3">
        <v>3</v>
      </c>
      <c r="D38" s="3">
        <v>5</v>
      </c>
      <c r="E38" s="3" t="s">
        <v>789</v>
      </c>
      <c r="F38" s="3"/>
      <c r="G38" s="3">
        <v>37</v>
      </c>
      <c r="H38" s="2" t="s">
        <v>83</v>
      </c>
      <c r="I38" s="3">
        <v>18</v>
      </c>
      <c r="J38" s="3" t="s">
        <v>563</v>
      </c>
      <c r="K38" s="3"/>
      <c r="L38" s="3">
        <v>1.2</v>
      </c>
      <c r="M38" s="3">
        <v>0.7</v>
      </c>
      <c r="N38" s="3">
        <v>0.6</v>
      </c>
      <c r="O38" s="15">
        <f t="shared" si="1"/>
        <v>0.504</v>
      </c>
      <c r="P38" s="3" t="s">
        <v>18</v>
      </c>
      <c r="Q38" s="3">
        <v>1</v>
      </c>
      <c r="R38" s="15">
        <f t="shared" si="0"/>
        <v>3314</v>
      </c>
      <c r="S38" s="17">
        <v>1800</v>
      </c>
      <c r="T38" s="15">
        <f t="shared" si="8"/>
        <v>4</v>
      </c>
      <c r="U38" s="33">
        <f t="shared" si="9"/>
        <v>0.54315027157513573</v>
      </c>
      <c r="V38" s="3"/>
      <c r="W38" s="4" t="s">
        <v>84</v>
      </c>
      <c r="X38" s="4" t="s">
        <v>12</v>
      </c>
      <c r="Y38" s="2"/>
      <c r="Z38" s="2"/>
      <c r="AA38" s="2"/>
      <c r="AB38" s="2"/>
      <c r="AC38" s="2"/>
      <c r="AD38" s="2"/>
      <c r="AE38" s="2"/>
      <c r="AF38" s="2"/>
      <c r="AG38" s="2"/>
    </row>
    <row r="39" spans="2:33" s="1" customFormat="1" ht="60" customHeight="1" x14ac:dyDescent="0.3">
      <c r="B39" s="8" t="s">
        <v>125</v>
      </c>
      <c r="C39" s="3">
        <v>3</v>
      </c>
      <c r="D39" s="3">
        <v>5</v>
      </c>
      <c r="E39" s="3" t="s">
        <v>789</v>
      </c>
      <c r="F39" s="3"/>
      <c r="G39" s="3">
        <v>39</v>
      </c>
      <c r="H39" s="3" t="s">
        <v>85</v>
      </c>
      <c r="I39" s="3">
        <v>1</v>
      </c>
      <c r="J39" s="3" t="s">
        <v>563</v>
      </c>
      <c r="K39" s="3"/>
      <c r="L39" s="3">
        <v>5</v>
      </c>
      <c r="M39" s="3">
        <v>0.7</v>
      </c>
      <c r="N39" s="3">
        <v>0.3</v>
      </c>
      <c r="O39" s="15">
        <f t="shared" si="1"/>
        <v>1.05</v>
      </c>
      <c r="P39" s="3" t="s">
        <v>18</v>
      </c>
      <c r="Q39" s="3">
        <v>1</v>
      </c>
      <c r="R39" s="15">
        <f t="shared" si="0"/>
        <v>1591</v>
      </c>
      <c r="S39" s="17">
        <v>100</v>
      </c>
      <c r="T39" s="15">
        <f t="shared" si="8"/>
        <v>4</v>
      </c>
      <c r="U39" s="33">
        <f t="shared" si="9"/>
        <v>6.2853551225644247E-2</v>
      </c>
      <c r="V39" s="3"/>
      <c r="W39" s="4" t="s">
        <v>87</v>
      </c>
      <c r="X39" s="4" t="s">
        <v>88</v>
      </c>
      <c r="Y39" s="2"/>
      <c r="Z39" s="2"/>
      <c r="AA39" s="2"/>
      <c r="AB39" s="2"/>
      <c r="AC39" s="2"/>
      <c r="AD39" s="2"/>
      <c r="AE39" s="2"/>
      <c r="AF39" s="2"/>
      <c r="AG39" s="2"/>
    </row>
    <row r="40" spans="2:33" s="1" customFormat="1" ht="60" customHeight="1" x14ac:dyDescent="0.3">
      <c r="B40" s="8" t="s">
        <v>125</v>
      </c>
      <c r="C40" s="3">
        <v>3</v>
      </c>
      <c r="D40" s="3">
        <v>5</v>
      </c>
      <c r="E40" s="3"/>
      <c r="F40" s="3"/>
      <c r="G40" s="3">
        <v>39</v>
      </c>
      <c r="H40" s="3" t="s">
        <v>86</v>
      </c>
      <c r="I40" s="3">
        <v>1</v>
      </c>
      <c r="J40" s="3" t="s">
        <v>563</v>
      </c>
      <c r="K40" s="3"/>
      <c r="L40" s="3" t="s">
        <v>61</v>
      </c>
      <c r="M40" s="3" t="s">
        <v>11</v>
      </c>
      <c r="N40" s="3" t="s">
        <v>11</v>
      </c>
      <c r="O40" s="3" t="s">
        <v>11</v>
      </c>
      <c r="P40" s="3" t="s">
        <v>19</v>
      </c>
      <c r="Q40" s="3"/>
      <c r="R40" s="15"/>
      <c r="S40" s="17"/>
      <c r="T40" s="15"/>
      <c r="U40" s="33"/>
      <c r="V40" s="3"/>
      <c r="W40" s="4" t="s">
        <v>11</v>
      </c>
      <c r="X40" s="4" t="s">
        <v>11</v>
      </c>
      <c r="Y40" s="2"/>
      <c r="Z40" s="2"/>
      <c r="AA40" s="2"/>
      <c r="AB40" s="2"/>
      <c r="AC40" s="2"/>
      <c r="AD40" s="2"/>
      <c r="AE40" s="2"/>
      <c r="AF40" s="2"/>
      <c r="AG40" s="2"/>
    </row>
    <row r="41" spans="2:33" s="1" customFormat="1" ht="60" customHeight="1" x14ac:dyDescent="0.3">
      <c r="B41" s="8" t="s">
        <v>125</v>
      </c>
      <c r="C41" s="3">
        <v>3</v>
      </c>
      <c r="D41" s="3">
        <v>5</v>
      </c>
      <c r="E41" s="3" t="s">
        <v>789</v>
      </c>
      <c r="F41" s="3"/>
      <c r="G41" s="3">
        <v>41</v>
      </c>
      <c r="H41" s="3" t="s">
        <v>89</v>
      </c>
      <c r="I41" s="3">
        <v>1</v>
      </c>
      <c r="J41" s="3" t="s">
        <v>563</v>
      </c>
      <c r="K41" s="3"/>
      <c r="L41" s="3">
        <v>5</v>
      </c>
      <c r="M41" s="3">
        <v>0.5</v>
      </c>
      <c r="N41" s="3">
        <v>0.2</v>
      </c>
      <c r="O41" s="15">
        <f t="shared" si="1"/>
        <v>0.5</v>
      </c>
      <c r="P41" s="3" t="s">
        <v>18</v>
      </c>
      <c r="Q41" s="3">
        <v>1</v>
      </c>
      <c r="R41" s="15">
        <f t="shared" ref="R41:R53" si="10">ROUNDUP(IFERROR(VLOOKUP(Q41,$AA$9:$AD$10,4,)/O41,""),0)</f>
        <v>3340</v>
      </c>
      <c r="S41" s="17">
        <v>100</v>
      </c>
      <c r="T41" s="15">
        <f t="shared" ref="T41:T53" si="11">S41/(I41*25)</f>
        <v>4</v>
      </c>
      <c r="U41" s="33">
        <f t="shared" ref="U41:U53" si="12">S41/R41</f>
        <v>2.9940119760479042E-2</v>
      </c>
      <c r="V41" s="3"/>
      <c r="W41" s="4" t="s">
        <v>42</v>
      </c>
      <c r="X41" s="4" t="s">
        <v>12</v>
      </c>
      <c r="Y41" s="2"/>
      <c r="Z41" s="2"/>
      <c r="AA41" s="2"/>
      <c r="AB41" s="2"/>
      <c r="AC41" s="2"/>
      <c r="AD41" s="2"/>
      <c r="AE41" s="2"/>
      <c r="AF41" s="2"/>
      <c r="AG41" s="2"/>
    </row>
    <row r="42" spans="2:33" s="1" customFormat="1" ht="60" customHeight="1" x14ac:dyDescent="0.3">
      <c r="B42" s="8" t="s">
        <v>125</v>
      </c>
      <c r="C42" s="3">
        <v>4</v>
      </c>
      <c r="D42" s="3">
        <v>8</v>
      </c>
      <c r="E42" s="3" t="s">
        <v>798</v>
      </c>
      <c r="F42" s="3"/>
      <c r="G42" s="3">
        <v>44</v>
      </c>
      <c r="H42" s="3" t="s">
        <v>91</v>
      </c>
      <c r="I42" s="3">
        <v>1</v>
      </c>
      <c r="J42" s="3" t="s">
        <v>563</v>
      </c>
      <c r="K42" s="3"/>
      <c r="L42" s="3">
        <v>5</v>
      </c>
      <c r="M42" s="3">
        <v>0.5</v>
      </c>
      <c r="N42" s="3">
        <v>0.2</v>
      </c>
      <c r="O42" s="15">
        <f t="shared" si="1"/>
        <v>0.5</v>
      </c>
      <c r="P42" s="3" t="s">
        <v>18</v>
      </c>
      <c r="Q42" s="3">
        <v>1</v>
      </c>
      <c r="R42" s="15">
        <f t="shared" si="10"/>
        <v>3340</v>
      </c>
      <c r="S42" s="17">
        <v>100</v>
      </c>
      <c r="T42" s="15">
        <f t="shared" si="11"/>
        <v>4</v>
      </c>
      <c r="U42" s="33">
        <f t="shared" si="12"/>
        <v>2.9940119760479042E-2</v>
      </c>
      <c r="V42" s="3"/>
      <c r="W42" s="4" t="s">
        <v>42</v>
      </c>
      <c r="X42" s="4" t="s">
        <v>12</v>
      </c>
      <c r="Y42" s="2"/>
      <c r="Z42" s="2"/>
      <c r="AA42" s="2"/>
      <c r="AB42" s="2"/>
      <c r="AC42" s="2"/>
      <c r="AD42" s="2"/>
      <c r="AE42" s="2"/>
      <c r="AF42" s="2"/>
      <c r="AG42" s="2"/>
    </row>
    <row r="43" spans="2:33" s="1" customFormat="1" ht="60" customHeight="1" x14ac:dyDescent="0.3">
      <c r="B43" s="8" t="s">
        <v>125</v>
      </c>
      <c r="C43" s="3">
        <v>4</v>
      </c>
      <c r="D43" s="3">
        <v>8</v>
      </c>
      <c r="E43" s="3" t="s">
        <v>799</v>
      </c>
      <c r="F43" s="3"/>
      <c r="G43" s="3">
        <v>45</v>
      </c>
      <c r="H43" s="3" t="s">
        <v>92</v>
      </c>
      <c r="I43" s="3">
        <v>1</v>
      </c>
      <c r="J43" s="3" t="s">
        <v>184</v>
      </c>
      <c r="K43" s="3"/>
      <c r="L43" s="3">
        <v>27</v>
      </c>
      <c r="M43" s="3">
        <v>22</v>
      </c>
      <c r="N43" s="3">
        <v>0.4</v>
      </c>
      <c r="O43" s="15">
        <f t="shared" si="1"/>
        <v>237.60000000000002</v>
      </c>
      <c r="P43" s="3" t="s">
        <v>18</v>
      </c>
      <c r="Q43" s="3">
        <v>2</v>
      </c>
      <c r="R43" s="15">
        <f t="shared" si="10"/>
        <v>46</v>
      </c>
      <c r="S43" s="17">
        <v>92</v>
      </c>
      <c r="T43" s="15">
        <f t="shared" si="11"/>
        <v>3.68</v>
      </c>
      <c r="U43" s="33">
        <f t="shared" si="12"/>
        <v>2</v>
      </c>
      <c r="V43" s="3"/>
      <c r="W43" s="4" t="s">
        <v>93</v>
      </c>
      <c r="X43" s="4" t="s">
        <v>94</v>
      </c>
      <c r="Y43" s="2"/>
      <c r="Z43" s="2"/>
      <c r="AA43" s="2"/>
      <c r="AB43" s="2"/>
      <c r="AC43" s="2"/>
      <c r="AD43" s="2"/>
      <c r="AE43" s="2"/>
      <c r="AF43" s="2"/>
      <c r="AG43" s="2"/>
    </row>
    <row r="44" spans="2:33" s="1" customFormat="1" ht="60" customHeight="1" x14ac:dyDescent="0.3">
      <c r="B44" s="8" t="s">
        <v>125</v>
      </c>
      <c r="C44" s="3">
        <v>2</v>
      </c>
      <c r="D44" s="3">
        <v>4</v>
      </c>
      <c r="E44" s="3" t="s">
        <v>786</v>
      </c>
      <c r="F44" s="3"/>
      <c r="G44" s="3">
        <v>46</v>
      </c>
      <c r="H44" s="3" t="s">
        <v>95</v>
      </c>
      <c r="I44" s="3">
        <v>2</v>
      </c>
      <c r="J44" s="3" t="s">
        <v>187</v>
      </c>
      <c r="K44" s="3"/>
      <c r="L44" s="3">
        <v>17.100000000000001</v>
      </c>
      <c r="M44" s="3">
        <v>1.8</v>
      </c>
      <c r="N44" s="3">
        <v>0.7</v>
      </c>
      <c r="O44" s="15">
        <f t="shared" si="1"/>
        <v>21.546000000000003</v>
      </c>
      <c r="P44" s="3" t="s">
        <v>18</v>
      </c>
      <c r="Q44" s="3">
        <v>1</v>
      </c>
      <c r="R44" s="15">
        <f t="shared" si="10"/>
        <v>78</v>
      </c>
      <c r="S44" s="17">
        <v>200</v>
      </c>
      <c r="T44" s="15">
        <f t="shared" si="11"/>
        <v>4</v>
      </c>
      <c r="U44" s="33">
        <f t="shared" si="12"/>
        <v>2.5641025641025643</v>
      </c>
      <c r="V44" s="3"/>
      <c r="W44" s="4" t="s">
        <v>14</v>
      </c>
      <c r="X44" s="4" t="s">
        <v>12</v>
      </c>
      <c r="Y44" s="2"/>
      <c r="Z44" s="2"/>
      <c r="AA44" s="2"/>
      <c r="AB44" s="2"/>
      <c r="AC44" s="2"/>
      <c r="AD44" s="2"/>
      <c r="AE44" s="2"/>
      <c r="AF44" s="2"/>
      <c r="AG44" s="2"/>
    </row>
    <row r="45" spans="2:33" s="1" customFormat="1" ht="60" customHeight="1" x14ac:dyDescent="0.3">
      <c r="B45" s="8" t="s">
        <v>125</v>
      </c>
      <c r="C45" s="3">
        <v>2</v>
      </c>
      <c r="D45" s="3">
        <v>4</v>
      </c>
      <c r="E45" s="3" t="s">
        <v>786</v>
      </c>
      <c r="F45" s="3"/>
      <c r="G45" s="3">
        <v>47</v>
      </c>
      <c r="H45" s="3" t="s">
        <v>96</v>
      </c>
      <c r="I45" s="3">
        <v>1</v>
      </c>
      <c r="J45" s="3" t="s">
        <v>184</v>
      </c>
      <c r="K45" s="3"/>
      <c r="L45" s="3">
        <v>17.100000000000001</v>
      </c>
      <c r="M45" s="3">
        <v>14.3</v>
      </c>
      <c r="N45" s="3">
        <v>0.4</v>
      </c>
      <c r="O45" s="15">
        <f t="shared" si="1"/>
        <v>97.812000000000012</v>
      </c>
      <c r="P45" s="3" t="s">
        <v>18</v>
      </c>
      <c r="Q45" s="3">
        <v>2</v>
      </c>
      <c r="R45" s="15">
        <f t="shared" si="10"/>
        <v>111</v>
      </c>
      <c r="S45" s="17">
        <v>100</v>
      </c>
      <c r="T45" s="15">
        <f t="shared" si="11"/>
        <v>4</v>
      </c>
      <c r="U45" s="33">
        <f t="shared" si="12"/>
        <v>0.90090090090090091</v>
      </c>
      <c r="V45" s="3"/>
      <c r="W45" s="4" t="s">
        <v>97</v>
      </c>
      <c r="X45" s="4" t="s">
        <v>10</v>
      </c>
      <c r="Y45" s="2"/>
      <c r="Z45" s="2"/>
      <c r="AA45" s="2"/>
      <c r="AB45" s="2"/>
      <c r="AC45" s="2"/>
      <c r="AD45" s="2"/>
      <c r="AE45" s="2"/>
      <c r="AF45" s="2"/>
      <c r="AG45" s="2"/>
    </row>
    <row r="46" spans="2:33" s="1" customFormat="1" ht="60" customHeight="1" x14ac:dyDescent="0.3">
      <c r="B46" s="8" t="s">
        <v>125</v>
      </c>
      <c r="C46" s="3">
        <v>3</v>
      </c>
      <c r="D46" s="3">
        <v>7</v>
      </c>
      <c r="E46" s="3" t="s">
        <v>795</v>
      </c>
      <c r="F46" s="3"/>
      <c r="G46" s="3">
        <v>51</v>
      </c>
      <c r="H46" s="3" t="s">
        <v>99</v>
      </c>
      <c r="I46" s="3">
        <v>1</v>
      </c>
      <c r="J46" s="3" t="s">
        <v>189</v>
      </c>
      <c r="K46" s="3"/>
      <c r="L46" s="3">
        <v>17</v>
      </c>
      <c r="M46" s="3">
        <v>0.7</v>
      </c>
      <c r="N46" s="3">
        <v>0.8</v>
      </c>
      <c r="O46" s="15">
        <f t="shared" si="1"/>
        <v>9.52</v>
      </c>
      <c r="P46" s="3" t="s">
        <v>18</v>
      </c>
      <c r="Q46" s="3">
        <v>1</v>
      </c>
      <c r="R46" s="15">
        <f t="shared" si="10"/>
        <v>176</v>
      </c>
      <c r="S46" s="17">
        <v>100</v>
      </c>
      <c r="T46" s="15">
        <f t="shared" si="11"/>
        <v>4</v>
      </c>
      <c r="U46" s="33">
        <f t="shared" si="12"/>
        <v>0.56818181818181823</v>
      </c>
      <c r="V46" s="3"/>
      <c r="W46" s="4" t="s">
        <v>100</v>
      </c>
      <c r="X46" s="4" t="s">
        <v>12</v>
      </c>
      <c r="Y46" s="2"/>
      <c r="Z46" s="2"/>
      <c r="AA46" s="2"/>
      <c r="AB46" s="2"/>
      <c r="AC46" s="2"/>
      <c r="AD46" s="2"/>
      <c r="AE46" s="2"/>
      <c r="AF46" s="2"/>
      <c r="AG46" s="2"/>
    </row>
    <row r="47" spans="2:33" s="1" customFormat="1" ht="60" customHeight="1" x14ac:dyDescent="0.3">
      <c r="B47" s="8" t="s">
        <v>125</v>
      </c>
      <c r="C47" s="3">
        <v>3</v>
      </c>
      <c r="D47" s="3">
        <v>7</v>
      </c>
      <c r="E47" s="3" t="s">
        <v>796</v>
      </c>
      <c r="F47" s="3"/>
      <c r="G47" s="3">
        <v>51</v>
      </c>
      <c r="H47" s="3" t="s">
        <v>101</v>
      </c>
      <c r="I47" s="3">
        <v>1</v>
      </c>
      <c r="J47" s="3" t="s">
        <v>190</v>
      </c>
      <c r="K47" s="3"/>
      <c r="L47" s="3">
        <v>18.899999999999999</v>
      </c>
      <c r="M47" s="3">
        <v>15.3</v>
      </c>
      <c r="N47" s="3">
        <v>0.5</v>
      </c>
      <c r="O47" s="15">
        <f t="shared" si="1"/>
        <v>144.58500000000001</v>
      </c>
      <c r="P47" s="3" t="s">
        <v>18</v>
      </c>
      <c r="Q47" s="3">
        <v>2</v>
      </c>
      <c r="R47" s="15">
        <f t="shared" si="10"/>
        <v>75</v>
      </c>
      <c r="S47" s="17">
        <v>76</v>
      </c>
      <c r="T47" s="15">
        <f t="shared" si="11"/>
        <v>3.04</v>
      </c>
      <c r="U47" s="33">
        <f t="shared" si="12"/>
        <v>1.0133333333333334</v>
      </c>
      <c r="V47" s="3"/>
      <c r="W47" s="4" t="s">
        <v>98</v>
      </c>
      <c r="X47" s="4" t="s">
        <v>10</v>
      </c>
      <c r="Y47" s="2"/>
      <c r="Z47" s="2"/>
      <c r="AA47" s="2"/>
      <c r="AB47" s="2"/>
      <c r="AC47" s="2"/>
      <c r="AD47" s="2"/>
      <c r="AE47" s="2"/>
      <c r="AF47" s="2"/>
      <c r="AG47" s="2"/>
    </row>
    <row r="48" spans="2:33" s="1" customFormat="1" ht="60" customHeight="1" x14ac:dyDescent="0.3">
      <c r="B48" s="8" t="s">
        <v>125</v>
      </c>
      <c r="C48" s="3">
        <v>3</v>
      </c>
      <c r="D48" s="3">
        <v>7</v>
      </c>
      <c r="E48" s="3" t="s">
        <v>796</v>
      </c>
      <c r="F48" s="3"/>
      <c r="G48" s="3">
        <v>52</v>
      </c>
      <c r="H48" s="3" t="s">
        <v>102</v>
      </c>
      <c r="I48" s="3">
        <v>1</v>
      </c>
      <c r="J48" s="3" t="s">
        <v>187</v>
      </c>
      <c r="K48" s="3"/>
      <c r="L48" s="3">
        <v>18.899999999999999</v>
      </c>
      <c r="M48" s="3">
        <v>15.3</v>
      </c>
      <c r="N48" s="3">
        <v>0.4</v>
      </c>
      <c r="O48" s="15">
        <f t="shared" si="1"/>
        <v>115.66800000000001</v>
      </c>
      <c r="P48" s="3" t="s">
        <v>18</v>
      </c>
      <c r="Q48" s="3">
        <v>2</v>
      </c>
      <c r="R48" s="15">
        <f t="shared" si="10"/>
        <v>94</v>
      </c>
      <c r="S48" s="17">
        <v>94</v>
      </c>
      <c r="T48" s="15">
        <f t="shared" si="11"/>
        <v>3.76</v>
      </c>
      <c r="U48" s="33">
        <f t="shared" si="12"/>
        <v>1</v>
      </c>
      <c r="V48" s="3"/>
      <c r="W48" s="4" t="s">
        <v>103</v>
      </c>
      <c r="X48" s="4" t="s">
        <v>10</v>
      </c>
      <c r="Y48" s="2"/>
      <c r="Z48" s="2"/>
      <c r="AA48" s="2"/>
      <c r="AB48" s="2"/>
      <c r="AC48" s="2"/>
      <c r="AD48" s="2"/>
      <c r="AE48" s="2"/>
      <c r="AF48" s="2"/>
      <c r="AG48" s="2"/>
    </row>
    <row r="49" spans="2:33" s="1" customFormat="1" ht="60" customHeight="1" x14ac:dyDescent="0.3">
      <c r="B49" s="8" t="s">
        <v>125</v>
      </c>
      <c r="C49" s="3">
        <v>3</v>
      </c>
      <c r="D49" s="3">
        <v>7</v>
      </c>
      <c r="E49" s="3" t="s">
        <v>795</v>
      </c>
      <c r="F49" s="3"/>
      <c r="G49" s="3">
        <v>53</v>
      </c>
      <c r="H49" s="3" t="s">
        <v>79</v>
      </c>
      <c r="I49" s="3">
        <v>1</v>
      </c>
      <c r="J49" s="3" t="s">
        <v>183</v>
      </c>
      <c r="K49" s="3"/>
      <c r="L49" s="3">
        <v>17</v>
      </c>
      <c r="M49" s="3">
        <v>0.5</v>
      </c>
      <c r="N49" s="3">
        <v>0.2</v>
      </c>
      <c r="O49" s="15">
        <f t="shared" si="1"/>
        <v>1.7000000000000002</v>
      </c>
      <c r="P49" s="3" t="s">
        <v>18</v>
      </c>
      <c r="Q49" s="3">
        <v>1</v>
      </c>
      <c r="R49" s="15">
        <f t="shared" si="10"/>
        <v>983</v>
      </c>
      <c r="S49" s="17">
        <v>100</v>
      </c>
      <c r="T49" s="15">
        <f t="shared" si="11"/>
        <v>4</v>
      </c>
      <c r="U49" s="33">
        <f t="shared" si="12"/>
        <v>0.10172939979654121</v>
      </c>
      <c r="V49" s="3"/>
      <c r="W49" s="4" t="s">
        <v>42</v>
      </c>
      <c r="X49" s="4" t="s">
        <v>12</v>
      </c>
      <c r="Y49" s="2"/>
      <c r="Z49" s="2"/>
      <c r="AA49" s="2"/>
      <c r="AB49" s="2"/>
      <c r="AC49" s="2"/>
      <c r="AD49" s="2"/>
      <c r="AE49" s="2"/>
      <c r="AF49" s="2"/>
      <c r="AG49" s="2"/>
    </row>
    <row r="50" spans="2:33" s="1" customFormat="1" ht="60" customHeight="1" x14ac:dyDescent="0.3">
      <c r="B50" s="8" t="s">
        <v>125</v>
      </c>
      <c r="C50" s="3">
        <v>4</v>
      </c>
      <c r="D50" s="3">
        <v>8</v>
      </c>
      <c r="E50" s="3" t="s">
        <v>800</v>
      </c>
      <c r="F50" s="3"/>
      <c r="G50" s="3">
        <v>55</v>
      </c>
      <c r="H50" s="4" t="s">
        <v>104</v>
      </c>
      <c r="I50" s="3">
        <v>1</v>
      </c>
      <c r="J50" s="3" t="s">
        <v>184</v>
      </c>
      <c r="K50" s="3"/>
      <c r="L50" s="3">
        <v>27.5</v>
      </c>
      <c r="M50" s="3">
        <v>13.4</v>
      </c>
      <c r="N50" s="3">
        <v>1</v>
      </c>
      <c r="O50" s="15">
        <f t="shared" si="1"/>
        <v>368.5</v>
      </c>
      <c r="P50" s="3" t="s">
        <v>18</v>
      </c>
      <c r="Q50" s="3">
        <v>2</v>
      </c>
      <c r="R50" s="15">
        <f t="shared" si="10"/>
        <v>30</v>
      </c>
      <c r="S50" s="17">
        <v>60</v>
      </c>
      <c r="T50" s="15">
        <f t="shared" si="11"/>
        <v>2.4</v>
      </c>
      <c r="U50" s="33">
        <f t="shared" si="12"/>
        <v>2</v>
      </c>
      <c r="V50" s="3"/>
      <c r="W50" s="4" t="s">
        <v>105</v>
      </c>
      <c r="X50" s="4" t="s">
        <v>10</v>
      </c>
      <c r="Y50" s="2"/>
      <c r="Z50" s="2"/>
      <c r="AA50" s="2"/>
      <c r="AB50" s="2"/>
      <c r="AC50" s="2"/>
      <c r="AD50" s="2"/>
      <c r="AE50" s="2"/>
      <c r="AF50" s="2"/>
      <c r="AG50" s="2"/>
    </row>
    <row r="51" spans="2:33" s="1" customFormat="1" ht="60" customHeight="1" x14ac:dyDescent="0.3">
      <c r="B51" s="8" t="s">
        <v>125</v>
      </c>
      <c r="C51" s="3">
        <v>4</v>
      </c>
      <c r="D51" s="3">
        <v>8</v>
      </c>
      <c r="E51" s="3" t="s">
        <v>790</v>
      </c>
      <c r="F51" s="3"/>
      <c r="G51" s="3">
        <v>56</v>
      </c>
      <c r="H51" s="3" t="s">
        <v>106</v>
      </c>
      <c r="I51" s="3">
        <v>1</v>
      </c>
      <c r="J51" s="3" t="s">
        <v>184</v>
      </c>
      <c r="K51" s="3"/>
      <c r="L51" s="3">
        <v>17.100000000000001</v>
      </c>
      <c r="M51" s="3">
        <v>13.4</v>
      </c>
      <c r="N51" s="3">
        <v>0.5</v>
      </c>
      <c r="O51" s="15">
        <f t="shared" ref="O51:O90" si="13">IFERROR(L51*M51*N51,"")</f>
        <v>114.57000000000001</v>
      </c>
      <c r="P51" s="3" t="s">
        <v>18</v>
      </c>
      <c r="Q51" s="3">
        <v>2</v>
      </c>
      <c r="R51" s="15">
        <f t="shared" si="10"/>
        <v>95</v>
      </c>
      <c r="S51" s="17">
        <v>95</v>
      </c>
      <c r="T51" s="15">
        <f t="shared" si="11"/>
        <v>3.8</v>
      </c>
      <c r="U51" s="33">
        <f t="shared" si="12"/>
        <v>1</v>
      </c>
      <c r="V51" s="3"/>
      <c r="W51" s="4" t="s">
        <v>29</v>
      </c>
      <c r="X51" s="4" t="s">
        <v>10</v>
      </c>
      <c r="Y51" s="2"/>
      <c r="Z51" s="2"/>
      <c r="AA51" s="2"/>
      <c r="AB51" s="2"/>
      <c r="AC51" s="2"/>
      <c r="AD51" s="2"/>
      <c r="AE51" s="2"/>
      <c r="AF51" s="2"/>
      <c r="AG51" s="2"/>
    </row>
    <row r="52" spans="2:33" s="1" customFormat="1" ht="60" customHeight="1" x14ac:dyDescent="0.3">
      <c r="B52" s="8" t="s">
        <v>125</v>
      </c>
      <c r="C52" s="3">
        <v>4</v>
      </c>
      <c r="D52" s="3">
        <v>8</v>
      </c>
      <c r="E52" s="3" t="s">
        <v>790</v>
      </c>
      <c r="F52" s="3"/>
      <c r="G52" s="3">
        <v>57</v>
      </c>
      <c r="H52" s="3" t="s">
        <v>107</v>
      </c>
      <c r="I52" s="3">
        <v>1</v>
      </c>
      <c r="J52" s="3" t="s">
        <v>184</v>
      </c>
      <c r="K52" s="3"/>
      <c r="L52" s="3">
        <v>17.3</v>
      </c>
      <c r="M52" s="3">
        <v>15</v>
      </c>
      <c r="N52" s="3">
        <v>0.4</v>
      </c>
      <c r="O52" s="15">
        <f t="shared" si="13"/>
        <v>103.80000000000001</v>
      </c>
      <c r="P52" s="3" t="s">
        <v>18</v>
      </c>
      <c r="Q52" s="3">
        <v>2</v>
      </c>
      <c r="R52" s="15">
        <f t="shared" si="10"/>
        <v>104</v>
      </c>
      <c r="S52" s="17">
        <v>100</v>
      </c>
      <c r="T52" s="15">
        <f t="shared" si="11"/>
        <v>4</v>
      </c>
      <c r="U52" s="33">
        <f t="shared" si="12"/>
        <v>0.96153846153846156</v>
      </c>
      <c r="V52" s="3"/>
      <c r="W52" s="4" t="s">
        <v>108</v>
      </c>
      <c r="X52" s="4" t="s">
        <v>10</v>
      </c>
      <c r="Y52" s="2"/>
      <c r="Z52" s="2"/>
      <c r="AA52" s="2"/>
      <c r="AB52" s="2"/>
      <c r="AC52" s="2"/>
      <c r="AD52" s="2"/>
      <c r="AE52" s="2"/>
      <c r="AF52" s="2"/>
      <c r="AG52" s="2"/>
    </row>
    <row r="53" spans="2:33" s="1" customFormat="1" ht="60" customHeight="1" x14ac:dyDescent="0.3">
      <c r="B53" s="8" t="s">
        <v>125</v>
      </c>
      <c r="C53" s="3">
        <v>4</v>
      </c>
      <c r="D53" s="3">
        <v>8</v>
      </c>
      <c r="E53" s="3" t="s">
        <v>801</v>
      </c>
      <c r="F53" s="3"/>
      <c r="G53" s="3">
        <v>58</v>
      </c>
      <c r="H53" s="3" t="s">
        <v>109</v>
      </c>
      <c r="I53" s="3">
        <v>1</v>
      </c>
      <c r="J53" s="3" t="s">
        <v>184</v>
      </c>
      <c r="K53" s="3"/>
      <c r="L53" s="3">
        <v>18.3</v>
      </c>
      <c r="M53" s="3">
        <v>17.2</v>
      </c>
      <c r="N53" s="3">
        <v>1.2</v>
      </c>
      <c r="O53" s="15">
        <f t="shared" si="13"/>
        <v>377.71199999999999</v>
      </c>
      <c r="P53" s="3" t="s">
        <v>18</v>
      </c>
      <c r="Q53" s="3">
        <v>2</v>
      </c>
      <c r="R53" s="15">
        <f t="shared" si="10"/>
        <v>29</v>
      </c>
      <c r="S53" s="17">
        <v>58</v>
      </c>
      <c r="T53" s="15">
        <f t="shared" si="11"/>
        <v>2.3199999999999998</v>
      </c>
      <c r="U53" s="33">
        <f t="shared" si="12"/>
        <v>2</v>
      </c>
      <c r="V53" s="3"/>
      <c r="W53" s="4" t="s">
        <v>110</v>
      </c>
      <c r="X53" s="4" t="s">
        <v>10</v>
      </c>
      <c r="Y53" s="2"/>
      <c r="Z53" s="2"/>
      <c r="AA53" s="2"/>
      <c r="AB53" s="2"/>
      <c r="AC53" s="2"/>
      <c r="AD53" s="2"/>
      <c r="AE53" s="2"/>
      <c r="AF53" s="2"/>
      <c r="AG53" s="2"/>
    </row>
    <row r="54" spans="2:33" s="1" customFormat="1" ht="60" customHeight="1" x14ac:dyDescent="0.3">
      <c r="B54" s="8" t="s">
        <v>125</v>
      </c>
      <c r="C54" s="3">
        <v>4</v>
      </c>
      <c r="D54" s="3">
        <v>8</v>
      </c>
      <c r="E54" s="3"/>
      <c r="F54" s="3"/>
      <c r="G54" s="3">
        <v>59</v>
      </c>
      <c r="H54" s="3" t="s">
        <v>111</v>
      </c>
      <c r="I54" s="3">
        <v>1</v>
      </c>
      <c r="J54" s="3" t="s">
        <v>187</v>
      </c>
      <c r="K54" s="3"/>
      <c r="L54" s="3">
        <v>35.799999999999997</v>
      </c>
      <c r="M54" s="3">
        <v>27.5</v>
      </c>
      <c r="N54" s="3">
        <v>0.8</v>
      </c>
      <c r="O54" s="15">
        <f t="shared" si="13"/>
        <v>787.59999999999991</v>
      </c>
      <c r="P54" s="3" t="s">
        <v>19</v>
      </c>
      <c r="Q54" s="3"/>
      <c r="R54" s="15"/>
      <c r="S54" s="17"/>
      <c r="T54" s="15"/>
      <c r="U54" s="33"/>
      <c r="V54" s="3"/>
      <c r="W54" s="4" t="s">
        <v>112</v>
      </c>
      <c r="X54" s="4" t="s">
        <v>10</v>
      </c>
      <c r="Y54" s="2"/>
      <c r="Z54" s="2"/>
      <c r="AA54" s="2"/>
      <c r="AB54" s="2"/>
      <c r="AC54" s="2"/>
      <c r="AD54" s="2"/>
      <c r="AE54" s="2"/>
      <c r="AF54" s="2"/>
      <c r="AG54" s="2"/>
    </row>
    <row r="55" spans="2:33" s="1" customFormat="1" ht="60" customHeight="1" x14ac:dyDescent="0.3">
      <c r="B55" s="8" t="s">
        <v>125</v>
      </c>
      <c r="C55" s="3">
        <v>5</v>
      </c>
      <c r="D55" s="3">
        <v>9</v>
      </c>
      <c r="E55" s="3" t="s">
        <v>802</v>
      </c>
      <c r="F55" s="3"/>
      <c r="G55" s="3">
        <v>60</v>
      </c>
      <c r="H55" s="3" t="s">
        <v>113</v>
      </c>
      <c r="I55" s="3">
        <v>1</v>
      </c>
      <c r="J55" s="3" t="s">
        <v>191</v>
      </c>
      <c r="K55" s="3"/>
      <c r="L55" s="3">
        <v>21</v>
      </c>
      <c r="M55" s="3">
        <v>0.7</v>
      </c>
      <c r="N55" s="3">
        <v>0.1</v>
      </c>
      <c r="O55" s="15">
        <f t="shared" si="13"/>
        <v>1.47</v>
      </c>
      <c r="P55" s="3" t="s">
        <v>18</v>
      </c>
      <c r="Q55" s="3">
        <v>1</v>
      </c>
      <c r="R55" s="15">
        <f>ROUNDUP(IFERROR(VLOOKUP(Q55,$AA$9:$AD$10,4,)/O55,""),0)</f>
        <v>1136</v>
      </c>
      <c r="S55" s="17">
        <v>100</v>
      </c>
      <c r="T55" s="15">
        <f t="shared" ref="T55:T59" si="14">S55/(I55*25)</f>
        <v>4</v>
      </c>
      <c r="U55" s="33">
        <f t="shared" ref="U55:U59" si="15">S55/R55</f>
        <v>8.8028169014084501E-2</v>
      </c>
      <c r="V55" s="3"/>
      <c r="W55" s="4" t="s">
        <v>114</v>
      </c>
      <c r="X55" s="4" t="s">
        <v>115</v>
      </c>
      <c r="Y55" s="2"/>
      <c r="Z55" s="2"/>
      <c r="AA55" s="2"/>
      <c r="AB55" s="2"/>
      <c r="AC55" s="2"/>
      <c r="AD55" s="2"/>
      <c r="AE55" s="2"/>
      <c r="AF55" s="2"/>
      <c r="AG55" s="2"/>
    </row>
    <row r="56" spans="2:33" s="1" customFormat="1" ht="60" customHeight="1" x14ac:dyDescent="0.3">
      <c r="B56" s="8" t="s">
        <v>125</v>
      </c>
      <c r="C56" s="3">
        <v>5</v>
      </c>
      <c r="D56" s="3">
        <v>9</v>
      </c>
      <c r="E56" s="3" t="s">
        <v>802</v>
      </c>
      <c r="F56" s="3"/>
      <c r="G56" s="3">
        <v>61</v>
      </c>
      <c r="H56" s="2" t="s">
        <v>83</v>
      </c>
      <c r="I56" s="3">
        <v>8</v>
      </c>
      <c r="J56" s="3" t="s">
        <v>563</v>
      </c>
      <c r="K56" s="3"/>
      <c r="L56" s="3">
        <v>1.2</v>
      </c>
      <c r="M56" s="3">
        <v>0.7</v>
      </c>
      <c r="N56" s="3">
        <v>0.6</v>
      </c>
      <c r="O56" s="15">
        <f t="shared" si="13"/>
        <v>0.504</v>
      </c>
      <c r="P56" s="3" t="s">
        <v>18</v>
      </c>
      <c r="Q56" s="3">
        <v>1</v>
      </c>
      <c r="R56" s="15">
        <f>ROUNDUP(IFERROR(VLOOKUP(Q56,$AA$9:$AD$10,4,)/O56,""),0)</f>
        <v>3314</v>
      </c>
      <c r="S56" s="17">
        <v>800</v>
      </c>
      <c r="T56" s="15">
        <f t="shared" si="14"/>
        <v>4</v>
      </c>
      <c r="U56" s="33">
        <f t="shared" si="15"/>
        <v>0.24140012070006034</v>
      </c>
      <c r="V56" s="3"/>
      <c r="W56" s="4" t="s">
        <v>81</v>
      </c>
      <c r="X56" s="4" t="s">
        <v>82</v>
      </c>
      <c r="Y56" s="2"/>
      <c r="Z56" s="2"/>
      <c r="AA56" s="2"/>
      <c r="AB56" s="2"/>
      <c r="AC56" s="2"/>
      <c r="AD56" s="2"/>
      <c r="AE56" s="2"/>
      <c r="AF56" s="2"/>
      <c r="AG56" s="2"/>
    </row>
    <row r="57" spans="2:33" s="1" customFormat="1" ht="60" customHeight="1" x14ac:dyDescent="0.3">
      <c r="B57" s="8" t="s">
        <v>125</v>
      </c>
      <c r="C57" s="3">
        <v>5</v>
      </c>
      <c r="D57" s="3">
        <v>9</v>
      </c>
      <c r="E57" s="3" t="s">
        <v>802</v>
      </c>
      <c r="F57" s="3"/>
      <c r="G57" s="3">
        <v>62</v>
      </c>
      <c r="H57" s="3" t="s">
        <v>116</v>
      </c>
      <c r="I57" s="3">
        <v>1</v>
      </c>
      <c r="J57" s="3" t="s">
        <v>563</v>
      </c>
      <c r="K57" s="3"/>
      <c r="L57" s="3">
        <v>4</v>
      </c>
      <c r="M57" s="3">
        <v>0.5</v>
      </c>
      <c r="N57" s="3">
        <v>0.1</v>
      </c>
      <c r="O57" s="15">
        <f t="shared" si="13"/>
        <v>0.2</v>
      </c>
      <c r="P57" s="3" t="s">
        <v>18</v>
      </c>
      <c r="Q57" s="3">
        <v>1</v>
      </c>
      <c r="R57" s="15">
        <f>ROUNDUP(IFERROR(VLOOKUP(Q57,$AA$9:$AD$10,4,)/O57,""),0)</f>
        <v>8350</v>
      </c>
      <c r="S57" s="17">
        <v>100</v>
      </c>
      <c r="T57" s="15">
        <f t="shared" si="14"/>
        <v>4</v>
      </c>
      <c r="U57" s="33">
        <f t="shared" si="15"/>
        <v>1.1976047904191617E-2</v>
      </c>
      <c r="V57" s="3"/>
      <c r="W57" s="4" t="s">
        <v>42</v>
      </c>
      <c r="X57" s="4" t="s">
        <v>12</v>
      </c>
      <c r="Y57" s="2"/>
      <c r="Z57" s="2"/>
      <c r="AA57" s="2"/>
      <c r="AB57" s="2"/>
      <c r="AC57" s="2"/>
      <c r="AD57" s="2"/>
      <c r="AE57" s="2"/>
      <c r="AF57" s="2"/>
      <c r="AG57" s="2"/>
    </row>
    <row r="58" spans="2:33" s="1" customFormat="1" ht="60" customHeight="1" x14ac:dyDescent="0.3">
      <c r="B58" s="8" t="s">
        <v>125</v>
      </c>
      <c r="C58" s="3">
        <v>5</v>
      </c>
      <c r="D58" s="3">
        <v>9</v>
      </c>
      <c r="E58" s="3" t="s">
        <v>803</v>
      </c>
      <c r="F58" s="3"/>
      <c r="G58" s="3">
        <v>63</v>
      </c>
      <c r="H58" s="3" t="s">
        <v>117</v>
      </c>
      <c r="I58" s="3">
        <v>1</v>
      </c>
      <c r="J58" s="3" t="s">
        <v>184</v>
      </c>
      <c r="K58" s="3"/>
      <c r="L58" s="3">
        <v>27</v>
      </c>
      <c r="M58" s="3">
        <v>22</v>
      </c>
      <c r="N58" s="3">
        <v>0.4</v>
      </c>
      <c r="O58" s="15">
        <f t="shared" si="13"/>
        <v>237.60000000000002</v>
      </c>
      <c r="P58" s="3" t="s">
        <v>18</v>
      </c>
      <c r="Q58" s="3">
        <v>2</v>
      </c>
      <c r="R58" s="15">
        <f>ROUNDUP(IFERROR(VLOOKUP(Q58,$AA$9:$AD$10,4,)/O58,""),0)</f>
        <v>46</v>
      </c>
      <c r="S58" s="17">
        <v>92</v>
      </c>
      <c r="T58" s="15">
        <f t="shared" si="14"/>
        <v>3.68</v>
      </c>
      <c r="U58" s="33">
        <f t="shared" si="15"/>
        <v>2</v>
      </c>
      <c r="V58" s="3"/>
      <c r="W58" s="4" t="s">
        <v>118</v>
      </c>
      <c r="X58" s="4" t="s">
        <v>10</v>
      </c>
      <c r="Y58" s="2"/>
      <c r="Z58" s="2"/>
      <c r="AA58" s="2"/>
      <c r="AB58" s="2"/>
      <c r="AC58" s="2"/>
      <c r="AD58" s="2"/>
      <c r="AE58" s="2"/>
      <c r="AF58" s="2"/>
      <c r="AG58" s="2"/>
    </row>
    <row r="59" spans="2:33" s="1" customFormat="1" ht="60" customHeight="1" x14ac:dyDescent="0.3">
      <c r="B59" s="8" t="s">
        <v>125</v>
      </c>
      <c r="C59" s="3">
        <v>5</v>
      </c>
      <c r="D59" s="3">
        <v>9</v>
      </c>
      <c r="E59" s="3" t="s">
        <v>804</v>
      </c>
      <c r="F59" s="3"/>
      <c r="G59" s="3">
        <v>64</v>
      </c>
      <c r="H59" s="3" t="s">
        <v>119</v>
      </c>
      <c r="I59" s="3">
        <v>1</v>
      </c>
      <c r="J59" s="3" t="s">
        <v>184</v>
      </c>
      <c r="K59" s="3"/>
      <c r="L59" s="3">
        <v>27.5</v>
      </c>
      <c r="M59" s="3">
        <v>13.4</v>
      </c>
      <c r="N59" s="3">
        <v>0.9</v>
      </c>
      <c r="O59" s="15">
        <f t="shared" si="13"/>
        <v>331.65000000000003</v>
      </c>
      <c r="P59" s="3" t="s">
        <v>18</v>
      </c>
      <c r="Q59" s="3">
        <v>2</v>
      </c>
      <c r="R59" s="15">
        <f>ROUNDUP(IFERROR(VLOOKUP(Q59,$AA$9:$AD$10,4,)/O59,""),0)</f>
        <v>33</v>
      </c>
      <c r="S59" s="17">
        <v>66</v>
      </c>
      <c r="T59" s="15">
        <f t="shared" si="14"/>
        <v>2.64</v>
      </c>
      <c r="U59" s="33">
        <f t="shared" si="15"/>
        <v>2</v>
      </c>
      <c r="V59" s="3"/>
      <c r="W59" s="4" t="s">
        <v>120</v>
      </c>
      <c r="X59" s="4" t="s">
        <v>10</v>
      </c>
      <c r="Y59" s="2"/>
      <c r="Z59" s="2"/>
      <c r="AA59" s="2"/>
      <c r="AB59" s="2"/>
      <c r="AC59" s="2"/>
      <c r="AD59" s="2"/>
      <c r="AE59" s="2"/>
      <c r="AF59" s="2"/>
      <c r="AG59" s="2"/>
    </row>
    <row r="60" spans="2:33" s="1" customFormat="1" ht="60" customHeight="1" x14ac:dyDescent="0.3">
      <c r="B60" s="8" t="s">
        <v>125</v>
      </c>
      <c r="C60" s="3">
        <v>5</v>
      </c>
      <c r="D60" s="3">
        <v>9</v>
      </c>
      <c r="E60" s="3"/>
      <c r="F60" s="3"/>
      <c r="G60" s="3">
        <v>65</v>
      </c>
      <c r="H60" s="3" t="s">
        <v>121</v>
      </c>
      <c r="I60" s="3">
        <v>1</v>
      </c>
      <c r="J60" s="3" t="s">
        <v>187</v>
      </c>
      <c r="K60" s="3"/>
      <c r="L60" s="3">
        <v>35.799999999999997</v>
      </c>
      <c r="M60" s="3">
        <v>27.4</v>
      </c>
      <c r="N60" s="3">
        <v>0.8</v>
      </c>
      <c r="O60" s="15">
        <f t="shared" si="13"/>
        <v>784.73599999999988</v>
      </c>
      <c r="P60" s="3" t="s">
        <v>19</v>
      </c>
      <c r="Q60" s="3"/>
      <c r="R60" s="15"/>
      <c r="S60" s="17"/>
      <c r="T60" s="15"/>
      <c r="U60" s="33"/>
      <c r="V60" s="3"/>
      <c r="W60" s="4" t="s">
        <v>122</v>
      </c>
      <c r="X60" s="4" t="s">
        <v>10</v>
      </c>
      <c r="Y60" s="2"/>
      <c r="Z60" s="2"/>
      <c r="AA60" s="2"/>
      <c r="AB60" s="2"/>
      <c r="AC60" s="2"/>
      <c r="AD60" s="2"/>
      <c r="AE60" s="2"/>
      <c r="AF60" s="2"/>
      <c r="AG60" s="2"/>
    </row>
    <row r="61" spans="2:33" s="1" customFormat="1" ht="60" customHeight="1" x14ac:dyDescent="0.3">
      <c r="B61" s="8" t="s">
        <v>125</v>
      </c>
      <c r="C61" s="3">
        <v>5</v>
      </c>
      <c r="D61" s="3">
        <v>9</v>
      </c>
      <c r="E61" s="3" t="s">
        <v>802</v>
      </c>
      <c r="F61" s="3"/>
      <c r="G61" s="3">
        <v>66</v>
      </c>
      <c r="H61" s="3" t="s">
        <v>123</v>
      </c>
      <c r="I61" s="3">
        <v>1</v>
      </c>
      <c r="J61" s="3" t="s">
        <v>191</v>
      </c>
      <c r="K61" s="3"/>
      <c r="L61" s="3">
        <v>21</v>
      </c>
      <c r="M61" s="3">
        <v>0.7</v>
      </c>
      <c r="N61" s="3">
        <v>0.1</v>
      </c>
      <c r="O61" s="15">
        <f t="shared" si="13"/>
        <v>1.47</v>
      </c>
      <c r="P61" s="3" t="s">
        <v>18</v>
      </c>
      <c r="Q61" s="3">
        <v>1</v>
      </c>
      <c r="R61" s="15">
        <f>ROUNDUP(IFERROR(VLOOKUP(Q61,$AA$9:$AD$10,4,)/O61,""),0)</f>
        <v>1136</v>
      </c>
      <c r="S61" s="17">
        <v>100</v>
      </c>
      <c r="T61" s="15">
        <f t="shared" ref="T61:T65" si="16">S61/(I61*25)</f>
        <v>4</v>
      </c>
      <c r="U61" s="33">
        <f t="shared" ref="U61:U65" si="17">S61/R61</f>
        <v>8.8028169014084501E-2</v>
      </c>
      <c r="V61" s="3"/>
      <c r="W61" s="4" t="s">
        <v>124</v>
      </c>
      <c r="X61" s="4" t="s">
        <v>115</v>
      </c>
      <c r="Y61" s="2"/>
      <c r="Z61" s="2"/>
      <c r="AA61" s="2"/>
      <c r="AB61" s="2"/>
      <c r="AC61" s="2"/>
      <c r="AD61" s="2"/>
      <c r="AE61" s="2"/>
      <c r="AF61" s="2"/>
      <c r="AG61" s="2"/>
    </row>
    <row r="62" spans="2:33" s="1" customFormat="1" ht="60" customHeight="1" x14ac:dyDescent="0.3">
      <c r="B62" s="8" t="s">
        <v>125</v>
      </c>
      <c r="C62" s="3">
        <v>5</v>
      </c>
      <c r="D62" s="3">
        <v>9</v>
      </c>
      <c r="E62" s="3" t="s">
        <v>802</v>
      </c>
      <c r="F62" s="3"/>
      <c r="G62" s="3">
        <v>67</v>
      </c>
      <c r="H62" s="2" t="s">
        <v>83</v>
      </c>
      <c r="I62" s="3">
        <v>9</v>
      </c>
      <c r="J62" s="3" t="s">
        <v>563</v>
      </c>
      <c r="K62" s="3"/>
      <c r="L62" s="3">
        <v>1.2</v>
      </c>
      <c r="M62" s="3">
        <v>0.7</v>
      </c>
      <c r="N62" s="3">
        <v>0.6</v>
      </c>
      <c r="O62" s="15">
        <f t="shared" si="13"/>
        <v>0.504</v>
      </c>
      <c r="P62" s="3" t="s">
        <v>18</v>
      </c>
      <c r="Q62" s="3">
        <v>1</v>
      </c>
      <c r="R62" s="15">
        <f>ROUNDUP(IFERROR(VLOOKUP(Q62,$AA$9:$AD$10,4,)/O62,""),0)</f>
        <v>3314</v>
      </c>
      <c r="S62" s="17">
        <v>900</v>
      </c>
      <c r="T62" s="15">
        <f t="shared" si="16"/>
        <v>4</v>
      </c>
      <c r="U62" s="33">
        <f t="shared" si="17"/>
        <v>0.27157513578756787</v>
      </c>
      <c r="V62" s="3"/>
      <c r="W62" s="4" t="s">
        <v>81</v>
      </c>
      <c r="X62" s="4" t="s">
        <v>82</v>
      </c>
      <c r="Y62" s="2"/>
      <c r="Z62" s="2"/>
      <c r="AA62" s="2"/>
      <c r="AB62" s="2"/>
      <c r="AC62" s="2"/>
      <c r="AD62" s="2"/>
      <c r="AE62" s="2"/>
      <c r="AF62" s="2"/>
      <c r="AG62" s="2"/>
    </row>
    <row r="63" spans="2:33" s="1" customFormat="1" ht="60" customHeight="1" x14ac:dyDescent="0.3">
      <c r="B63" s="9" t="s">
        <v>127</v>
      </c>
      <c r="C63" s="3">
        <v>6</v>
      </c>
      <c r="D63" s="3">
        <v>10</v>
      </c>
      <c r="E63" s="3" t="s">
        <v>806</v>
      </c>
      <c r="F63" s="3"/>
      <c r="G63" s="3">
        <v>1</v>
      </c>
      <c r="H63" s="3" t="s">
        <v>126</v>
      </c>
      <c r="I63" s="3">
        <v>3</v>
      </c>
      <c r="J63" s="3"/>
      <c r="K63" s="3"/>
      <c r="L63" s="3">
        <v>17.100000000000001</v>
      </c>
      <c r="M63" s="3">
        <v>1.4</v>
      </c>
      <c r="N63" s="3">
        <v>0.9</v>
      </c>
      <c r="O63" s="15">
        <f t="shared" si="13"/>
        <v>21.546000000000003</v>
      </c>
      <c r="P63" s="3" t="s">
        <v>18</v>
      </c>
      <c r="Q63" s="3">
        <v>2</v>
      </c>
      <c r="R63" s="15">
        <f>ROUNDUP(IFERROR(VLOOKUP(Q63,$AA$9:$AD$10,4,)/O63,""),0)</f>
        <v>501</v>
      </c>
      <c r="S63" s="17">
        <v>300</v>
      </c>
      <c r="T63" s="15">
        <f t="shared" si="16"/>
        <v>4</v>
      </c>
      <c r="U63" s="33">
        <f t="shared" si="17"/>
        <v>0.59880239520958078</v>
      </c>
      <c r="V63" s="3"/>
      <c r="W63" s="4" t="s">
        <v>14</v>
      </c>
      <c r="X63" s="4" t="s">
        <v>12</v>
      </c>
      <c r="Y63" s="2"/>
      <c r="Z63" s="2"/>
      <c r="AA63" s="2"/>
      <c r="AB63" s="2"/>
      <c r="AC63" s="2"/>
      <c r="AD63" s="2"/>
      <c r="AE63" s="2"/>
      <c r="AF63" s="2"/>
      <c r="AG63" s="2"/>
    </row>
    <row r="64" spans="2:33" s="1" customFormat="1" ht="60" customHeight="1" x14ac:dyDescent="0.3">
      <c r="B64" s="9" t="s">
        <v>127</v>
      </c>
      <c r="C64" s="3">
        <v>6</v>
      </c>
      <c r="D64" s="3">
        <v>10</v>
      </c>
      <c r="E64" s="3" t="s">
        <v>806</v>
      </c>
      <c r="F64" s="3"/>
      <c r="G64" s="3">
        <v>1</v>
      </c>
      <c r="H64" s="3" t="s">
        <v>128</v>
      </c>
      <c r="I64" s="3">
        <v>1</v>
      </c>
      <c r="J64" s="3"/>
      <c r="K64" s="3"/>
      <c r="L64" s="3">
        <v>17.100000000000001</v>
      </c>
      <c r="M64" s="3">
        <v>1.7</v>
      </c>
      <c r="N64" s="3">
        <v>0.9</v>
      </c>
      <c r="O64" s="15">
        <f t="shared" si="13"/>
        <v>26.163</v>
      </c>
      <c r="P64" s="3" t="s">
        <v>18</v>
      </c>
      <c r="Q64" s="3">
        <v>2</v>
      </c>
      <c r="R64" s="15">
        <f>ROUNDUP(IFERROR(VLOOKUP(Q64,$AA$9:$AD$10,4,)/O64,""),0)</f>
        <v>413</v>
      </c>
      <c r="S64" s="17">
        <v>100</v>
      </c>
      <c r="T64" s="15">
        <f t="shared" si="16"/>
        <v>4</v>
      </c>
      <c r="U64" s="33">
        <f t="shared" si="17"/>
        <v>0.24213075060532688</v>
      </c>
      <c r="V64" s="3"/>
      <c r="W64" s="4" t="s">
        <v>14</v>
      </c>
      <c r="X64" s="4" t="s">
        <v>12</v>
      </c>
      <c r="Y64" s="2"/>
      <c r="Z64" s="2"/>
      <c r="AA64" s="2"/>
      <c r="AB64" s="2"/>
      <c r="AC64" s="2"/>
      <c r="AD64" s="2"/>
      <c r="AE64" s="2"/>
      <c r="AF64" s="2"/>
      <c r="AG64" s="2"/>
    </row>
    <row r="65" spans="2:33" s="1" customFormat="1" ht="60" customHeight="1" x14ac:dyDescent="0.3">
      <c r="B65" s="9" t="s">
        <v>127</v>
      </c>
      <c r="C65" s="3">
        <v>6</v>
      </c>
      <c r="D65" s="3">
        <v>10</v>
      </c>
      <c r="E65" s="3" t="s">
        <v>807</v>
      </c>
      <c r="F65" s="3"/>
      <c r="G65" s="3">
        <v>2</v>
      </c>
      <c r="H65" s="3" t="s">
        <v>129</v>
      </c>
      <c r="I65" s="3">
        <v>1</v>
      </c>
      <c r="J65" s="3"/>
      <c r="K65" s="3"/>
      <c r="L65" s="3">
        <v>24.4</v>
      </c>
      <c r="M65" s="3">
        <v>17</v>
      </c>
      <c r="N65" s="3">
        <v>1.7</v>
      </c>
      <c r="O65" s="15">
        <f t="shared" si="13"/>
        <v>705.15999999999985</v>
      </c>
      <c r="P65" s="3" t="s">
        <v>18</v>
      </c>
      <c r="Q65" s="3">
        <v>2</v>
      </c>
      <c r="R65" s="15">
        <v>26</v>
      </c>
      <c r="S65" s="17">
        <v>52</v>
      </c>
      <c r="T65" s="15">
        <f t="shared" si="16"/>
        <v>2.08</v>
      </c>
      <c r="U65" s="33">
        <f t="shared" si="17"/>
        <v>2</v>
      </c>
      <c r="V65" s="3"/>
      <c r="W65" s="4" t="s">
        <v>130</v>
      </c>
      <c r="X65" s="4" t="s">
        <v>10</v>
      </c>
      <c r="Y65" s="2"/>
      <c r="Z65" s="2"/>
      <c r="AA65" s="2"/>
      <c r="AB65" s="2"/>
      <c r="AC65" s="2"/>
      <c r="AD65" s="2"/>
      <c r="AE65" s="2"/>
      <c r="AF65" s="2"/>
      <c r="AG65" s="2"/>
    </row>
    <row r="66" spans="2:33" s="1" customFormat="1" ht="60" customHeight="1" x14ac:dyDescent="0.3">
      <c r="B66" s="9" t="s">
        <v>127</v>
      </c>
      <c r="C66" s="3">
        <v>6</v>
      </c>
      <c r="D66" s="3">
        <v>10</v>
      </c>
      <c r="E66" s="3" t="s">
        <v>808</v>
      </c>
      <c r="F66" s="3"/>
      <c r="G66" s="3">
        <v>4</v>
      </c>
      <c r="H66" s="3" t="s">
        <v>131</v>
      </c>
      <c r="I66" s="3">
        <v>10</v>
      </c>
      <c r="J66" s="3"/>
      <c r="K66" s="3"/>
      <c r="L66" s="3">
        <v>24.7</v>
      </c>
      <c r="M66" s="3">
        <v>1.6</v>
      </c>
      <c r="N66" s="3">
        <v>0.1</v>
      </c>
      <c r="O66" s="15">
        <f t="shared" si="13"/>
        <v>3.9520000000000004</v>
      </c>
      <c r="P66" s="3" t="s">
        <v>18</v>
      </c>
      <c r="Q66" s="3">
        <v>2</v>
      </c>
      <c r="R66" s="15">
        <f>ROUNDUP(IFERROR(VLOOKUP(Q66,$AA$9:$AD$10,4,)/O66,""),0)</f>
        <v>2728</v>
      </c>
      <c r="S66" s="17">
        <v>1250</v>
      </c>
      <c r="T66" s="15">
        <f t="shared" ref="T66:T67" si="18">S66/(I66*25)</f>
        <v>5</v>
      </c>
      <c r="U66" s="33">
        <f t="shared" ref="U66:U67" si="19">S66/R66</f>
        <v>0.45821114369501464</v>
      </c>
      <c r="V66" s="3"/>
      <c r="W66" s="4" t="s">
        <v>132</v>
      </c>
      <c r="X66" s="4" t="s">
        <v>10</v>
      </c>
      <c r="Y66" s="2"/>
      <c r="Z66" s="2"/>
      <c r="AA66" s="2"/>
      <c r="AB66" s="2"/>
      <c r="AC66" s="2"/>
      <c r="AD66" s="2"/>
      <c r="AE66" s="2"/>
      <c r="AF66" s="2"/>
      <c r="AG66" s="2"/>
    </row>
    <row r="67" spans="2:33" s="1" customFormat="1" ht="60" customHeight="1" x14ac:dyDescent="0.3">
      <c r="B67" s="9" t="s">
        <v>127</v>
      </c>
      <c r="C67" s="3">
        <v>6</v>
      </c>
      <c r="D67" s="3">
        <v>10</v>
      </c>
      <c r="E67" s="3" t="s">
        <v>809</v>
      </c>
      <c r="F67" s="3"/>
      <c r="G67" s="3">
        <v>6</v>
      </c>
      <c r="H67" s="3" t="s">
        <v>133</v>
      </c>
      <c r="I67" s="3">
        <v>1</v>
      </c>
      <c r="J67" s="3"/>
      <c r="K67" s="3"/>
      <c r="L67" s="3">
        <v>28</v>
      </c>
      <c r="M67" s="3">
        <v>17</v>
      </c>
      <c r="N67" s="3">
        <v>1.7</v>
      </c>
      <c r="O67" s="15">
        <f t="shared" si="13"/>
        <v>809.19999999999993</v>
      </c>
      <c r="P67" s="3" t="s">
        <v>18</v>
      </c>
      <c r="Q67" s="3">
        <v>2</v>
      </c>
      <c r="R67" s="15">
        <v>28</v>
      </c>
      <c r="S67" s="17">
        <v>56</v>
      </c>
      <c r="T67" s="15">
        <f t="shared" si="18"/>
        <v>2.2400000000000002</v>
      </c>
      <c r="U67" s="33">
        <f t="shared" si="19"/>
        <v>2</v>
      </c>
      <c r="V67" s="3"/>
      <c r="W67" s="4" t="s">
        <v>134</v>
      </c>
      <c r="X67" s="4" t="s">
        <v>10</v>
      </c>
      <c r="Y67" s="2"/>
      <c r="Z67" s="2"/>
      <c r="AA67" s="2"/>
      <c r="AB67" s="2"/>
      <c r="AC67" s="2"/>
      <c r="AD67" s="2"/>
      <c r="AE67" s="2"/>
      <c r="AF67" s="2"/>
      <c r="AG67" s="2"/>
    </row>
    <row r="68" spans="2:33" s="1" customFormat="1" ht="60" customHeight="1" x14ac:dyDescent="0.3">
      <c r="B68" s="9" t="s">
        <v>127</v>
      </c>
      <c r="C68" s="3">
        <v>6</v>
      </c>
      <c r="D68" s="3">
        <v>10</v>
      </c>
      <c r="E68" s="3" t="s">
        <v>810</v>
      </c>
      <c r="F68" s="3"/>
      <c r="G68" s="3">
        <v>7</v>
      </c>
      <c r="H68" s="3" t="s">
        <v>135</v>
      </c>
      <c r="I68" s="3">
        <v>1</v>
      </c>
      <c r="J68" s="3"/>
      <c r="K68" s="3"/>
      <c r="L68" s="3">
        <v>1.8</v>
      </c>
      <c r="M68" s="3">
        <v>0.6</v>
      </c>
      <c r="N68" s="3">
        <v>0.1</v>
      </c>
      <c r="O68" s="15">
        <f t="shared" si="13"/>
        <v>0.10800000000000001</v>
      </c>
      <c r="P68" s="3" t="s">
        <v>18</v>
      </c>
      <c r="Q68" s="3">
        <v>1</v>
      </c>
      <c r="R68" s="15">
        <f>ROUNDUP(IFERROR(VLOOKUP(Q68,$AA$9:$AD$10,4,)/O68,""),0)</f>
        <v>15463</v>
      </c>
      <c r="S68" s="17">
        <v>100</v>
      </c>
      <c r="T68" s="15">
        <f t="shared" ref="T68" si="20">S68/(I68*25)</f>
        <v>4</v>
      </c>
      <c r="U68" s="33">
        <f t="shared" ref="U68" si="21">S68/R68</f>
        <v>6.4670503783224474E-3</v>
      </c>
      <c r="V68" s="3"/>
      <c r="W68" s="4" t="s">
        <v>132</v>
      </c>
      <c r="X68" s="4" t="s">
        <v>10</v>
      </c>
      <c r="Y68" s="2"/>
      <c r="Z68" s="2"/>
      <c r="AA68" s="2"/>
      <c r="AB68" s="2"/>
      <c r="AC68" s="2"/>
      <c r="AD68" s="2"/>
      <c r="AE68" s="2"/>
      <c r="AF68" s="2"/>
      <c r="AG68" s="2"/>
    </row>
    <row r="69" spans="2:33" s="1" customFormat="1" ht="60" customHeight="1" x14ac:dyDescent="0.3">
      <c r="B69" s="9" t="s">
        <v>127</v>
      </c>
      <c r="C69" s="3">
        <v>6</v>
      </c>
      <c r="D69" s="3">
        <v>10</v>
      </c>
      <c r="E69" s="3" t="s">
        <v>810</v>
      </c>
      <c r="F69" s="3"/>
      <c r="G69" s="3">
        <v>8</v>
      </c>
      <c r="H69" s="3" t="s">
        <v>136</v>
      </c>
      <c r="I69" s="3">
        <v>2</v>
      </c>
      <c r="J69" s="3"/>
      <c r="K69" s="3"/>
      <c r="L69" s="3">
        <v>15.1</v>
      </c>
      <c r="M69" s="3">
        <v>0.6</v>
      </c>
      <c r="N69" s="3">
        <v>0.3</v>
      </c>
      <c r="O69" s="15">
        <f t="shared" si="13"/>
        <v>2.7179999999999995</v>
      </c>
      <c r="P69" s="3" t="s">
        <v>18</v>
      </c>
      <c r="Q69" s="3">
        <v>1</v>
      </c>
      <c r="R69" s="15">
        <f>ROUNDUP(IFERROR(VLOOKUP(Q69,$AA$9:$AD$10,4,)/O69,""),0)</f>
        <v>615</v>
      </c>
      <c r="S69" s="17">
        <v>200</v>
      </c>
      <c r="T69" s="15">
        <f t="shared" ref="T69" si="22">S69/(I69*25)</f>
        <v>4</v>
      </c>
      <c r="U69" s="33">
        <f t="shared" ref="U69" si="23">S69/R69</f>
        <v>0.32520325203252032</v>
      </c>
      <c r="V69" s="3"/>
      <c r="W69" s="4" t="s">
        <v>137</v>
      </c>
      <c r="X69" s="4" t="s">
        <v>10</v>
      </c>
      <c r="Y69" s="2"/>
      <c r="Z69" s="2"/>
      <c r="AA69" s="2"/>
      <c r="AB69" s="2"/>
      <c r="AC69" s="2"/>
      <c r="AD69" s="2"/>
      <c r="AE69" s="2"/>
      <c r="AF69" s="2"/>
      <c r="AG69" s="2"/>
    </row>
    <row r="70" spans="2:33" s="1" customFormat="1" ht="60" customHeight="1" x14ac:dyDescent="0.3">
      <c r="B70" s="9" t="s">
        <v>127</v>
      </c>
      <c r="C70" s="3">
        <v>6</v>
      </c>
      <c r="D70" s="3">
        <v>10</v>
      </c>
      <c r="E70" s="3" t="s">
        <v>810</v>
      </c>
      <c r="F70" s="3"/>
      <c r="G70" s="3">
        <v>9</v>
      </c>
      <c r="H70" s="3" t="s">
        <v>138</v>
      </c>
      <c r="I70" s="3">
        <v>12</v>
      </c>
      <c r="J70" s="3" t="s">
        <v>563</v>
      </c>
      <c r="K70" s="3"/>
      <c r="L70" s="3">
        <v>2</v>
      </c>
      <c r="M70" s="3">
        <v>0.5</v>
      </c>
      <c r="N70" s="3">
        <v>0.5</v>
      </c>
      <c r="O70" s="15">
        <f t="shared" si="13"/>
        <v>0.5</v>
      </c>
      <c r="P70" s="3" t="s">
        <v>18</v>
      </c>
      <c r="Q70" s="3">
        <v>1</v>
      </c>
      <c r="R70" s="15">
        <f>ROUNDUP(IFERROR(VLOOKUP(Q70,$AA$9:$AD$10,4,)/O70,""),0)</f>
        <v>3340</v>
      </c>
      <c r="S70" s="17">
        <v>1200</v>
      </c>
      <c r="T70" s="15">
        <f t="shared" ref="T70" si="24">S70/(I70*25)</f>
        <v>4</v>
      </c>
      <c r="U70" s="33">
        <f t="shared" ref="U70" si="25">S70/R70</f>
        <v>0.3592814371257485</v>
      </c>
      <c r="V70" s="3"/>
      <c r="W70" s="4" t="s">
        <v>139</v>
      </c>
      <c r="X70" s="4" t="s">
        <v>115</v>
      </c>
      <c r="Y70" s="2"/>
      <c r="Z70" s="2"/>
      <c r="AA70" s="2"/>
      <c r="AB70" s="2"/>
      <c r="AC70" s="2"/>
      <c r="AD70" s="2"/>
      <c r="AE70" s="2"/>
      <c r="AF70" s="2"/>
      <c r="AG70" s="2"/>
    </row>
    <row r="71" spans="2:33" s="1" customFormat="1" ht="60" customHeight="1" x14ac:dyDescent="0.3">
      <c r="B71" s="9" t="s">
        <v>127</v>
      </c>
      <c r="C71" s="3">
        <v>6</v>
      </c>
      <c r="D71" s="3">
        <v>10</v>
      </c>
      <c r="E71" s="3"/>
      <c r="F71" s="3"/>
      <c r="G71" s="3">
        <v>12</v>
      </c>
      <c r="H71" s="3" t="s">
        <v>140</v>
      </c>
      <c r="I71" s="3">
        <v>1</v>
      </c>
      <c r="J71" s="3"/>
      <c r="K71" s="3"/>
      <c r="L71" s="3">
        <v>29.1</v>
      </c>
      <c r="M71" s="3">
        <v>17.100000000000001</v>
      </c>
      <c r="N71" s="3">
        <v>3.4</v>
      </c>
      <c r="O71" s="15">
        <f t="shared" si="13"/>
        <v>1691.8740000000003</v>
      </c>
      <c r="P71" s="3" t="s">
        <v>19</v>
      </c>
      <c r="Q71" s="3"/>
      <c r="R71" s="15"/>
      <c r="S71" s="17"/>
      <c r="T71" s="15"/>
      <c r="U71" s="33"/>
      <c r="V71" s="3"/>
      <c r="W71" s="4"/>
      <c r="X71" s="4"/>
      <c r="Y71" s="2"/>
      <c r="Z71" s="2"/>
      <c r="AA71" s="2"/>
      <c r="AB71" s="2"/>
      <c r="AC71" s="2"/>
      <c r="AD71" s="2"/>
      <c r="AE71" s="2"/>
      <c r="AF71" s="2"/>
      <c r="AG71" s="2"/>
    </row>
    <row r="72" spans="2:33" s="1" customFormat="1" ht="60" customHeight="1" x14ac:dyDescent="0.3">
      <c r="B72" s="9" t="s">
        <v>127</v>
      </c>
      <c r="C72" s="3">
        <v>6</v>
      </c>
      <c r="D72" s="3">
        <v>10</v>
      </c>
      <c r="E72" s="3" t="s">
        <v>808</v>
      </c>
      <c r="F72" s="3"/>
      <c r="G72" s="3">
        <v>13</v>
      </c>
      <c r="H72" s="3" t="s">
        <v>141</v>
      </c>
      <c r="I72" s="3">
        <v>1</v>
      </c>
      <c r="J72" s="3"/>
      <c r="K72" s="3"/>
      <c r="L72" s="3">
        <v>17.100000000000001</v>
      </c>
      <c r="M72" s="3">
        <v>2</v>
      </c>
      <c r="N72" s="3">
        <v>1.8</v>
      </c>
      <c r="O72" s="15">
        <f t="shared" si="13"/>
        <v>61.560000000000009</v>
      </c>
      <c r="P72" s="3" t="s">
        <v>18</v>
      </c>
      <c r="Q72" s="3">
        <v>2</v>
      </c>
      <c r="R72" s="15">
        <f t="shared" ref="R72:R86" si="26">ROUNDUP(IFERROR(VLOOKUP(Q72,$AA$9:$AD$10,4,)/O72,""),0)</f>
        <v>176</v>
      </c>
      <c r="S72" s="17">
        <v>100</v>
      </c>
      <c r="T72" s="15">
        <f t="shared" ref="T72:T75" si="27">S72/(I72*25)</f>
        <v>4</v>
      </c>
      <c r="U72" s="33">
        <f t="shared" ref="U72:U75" si="28">S72/R72</f>
        <v>0.56818181818181823</v>
      </c>
      <c r="V72" s="3"/>
      <c r="W72" s="4" t="s">
        <v>98</v>
      </c>
      <c r="X72" s="4" t="s">
        <v>10</v>
      </c>
      <c r="Y72" s="2"/>
      <c r="Z72" s="2"/>
      <c r="AA72" s="2"/>
      <c r="AB72" s="2"/>
      <c r="AC72" s="2"/>
      <c r="AD72" s="2"/>
      <c r="AE72" s="2"/>
      <c r="AF72" s="2"/>
      <c r="AG72" s="2"/>
    </row>
    <row r="73" spans="2:33" s="1" customFormat="1" ht="60" customHeight="1" x14ac:dyDescent="0.3">
      <c r="B73" s="9" t="s">
        <v>127</v>
      </c>
      <c r="C73" s="3">
        <v>6</v>
      </c>
      <c r="D73" s="3">
        <v>10</v>
      </c>
      <c r="E73" s="3" t="s">
        <v>810</v>
      </c>
      <c r="F73" s="3"/>
      <c r="G73" s="3">
        <v>16</v>
      </c>
      <c r="H73" s="3" t="s">
        <v>136</v>
      </c>
      <c r="I73" s="3">
        <v>1</v>
      </c>
      <c r="J73" s="3"/>
      <c r="K73" s="3"/>
      <c r="L73" s="3">
        <v>15.1</v>
      </c>
      <c r="M73" s="3">
        <v>0.6</v>
      </c>
      <c r="N73" s="3">
        <v>0.3</v>
      </c>
      <c r="O73" s="15">
        <f t="shared" si="13"/>
        <v>2.7179999999999995</v>
      </c>
      <c r="P73" s="3" t="s">
        <v>18</v>
      </c>
      <c r="Q73" s="3">
        <v>1</v>
      </c>
      <c r="R73" s="15">
        <f t="shared" si="26"/>
        <v>615</v>
      </c>
      <c r="S73" s="17">
        <v>100</v>
      </c>
      <c r="T73" s="15">
        <f t="shared" si="27"/>
        <v>4</v>
      </c>
      <c r="U73" s="33">
        <f t="shared" si="28"/>
        <v>0.16260162601626016</v>
      </c>
      <c r="V73" s="3"/>
      <c r="W73" s="4" t="s">
        <v>137</v>
      </c>
      <c r="X73" s="4" t="s">
        <v>10</v>
      </c>
      <c r="Y73" s="2"/>
      <c r="Z73" s="2"/>
      <c r="AA73" s="2"/>
      <c r="AB73" s="2"/>
      <c r="AC73" s="2"/>
      <c r="AD73" s="2"/>
      <c r="AE73" s="2"/>
      <c r="AF73" s="2"/>
      <c r="AG73" s="2"/>
    </row>
    <row r="74" spans="2:33" s="1" customFormat="1" ht="60" customHeight="1" x14ac:dyDescent="0.3">
      <c r="B74" s="9" t="s">
        <v>127</v>
      </c>
      <c r="C74" s="3">
        <v>6</v>
      </c>
      <c r="D74" s="3">
        <v>10</v>
      </c>
      <c r="E74" s="3" t="s">
        <v>810</v>
      </c>
      <c r="F74" s="3"/>
      <c r="G74" s="3">
        <v>17</v>
      </c>
      <c r="H74" s="3" t="s">
        <v>143</v>
      </c>
      <c r="I74" s="3">
        <v>2</v>
      </c>
      <c r="J74" s="3"/>
      <c r="K74" s="3"/>
      <c r="L74" s="3">
        <v>0.75</v>
      </c>
      <c r="M74" s="3">
        <v>3</v>
      </c>
      <c r="N74" s="3">
        <v>0.75</v>
      </c>
      <c r="O74" s="15">
        <f t="shared" si="13"/>
        <v>1.6875</v>
      </c>
      <c r="P74" s="3" t="s">
        <v>18</v>
      </c>
      <c r="Q74" s="3">
        <v>1</v>
      </c>
      <c r="R74" s="15">
        <f t="shared" si="26"/>
        <v>990</v>
      </c>
      <c r="S74" s="17">
        <v>200</v>
      </c>
      <c r="T74" s="15">
        <f t="shared" si="27"/>
        <v>4</v>
      </c>
      <c r="U74" s="33">
        <f t="shared" si="28"/>
        <v>0.20202020202020202</v>
      </c>
      <c r="V74" s="3"/>
      <c r="W74" s="4"/>
      <c r="X74" s="4"/>
      <c r="Y74" s="2"/>
      <c r="Z74" s="2"/>
      <c r="AA74" s="2"/>
      <c r="AB74" s="2"/>
      <c r="AC74" s="2"/>
      <c r="AD74" s="2"/>
      <c r="AE74" s="2"/>
      <c r="AF74" s="2"/>
      <c r="AG74" s="2"/>
    </row>
    <row r="75" spans="2:33" s="1" customFormat="1" ht="60" customHeight="1" x14ac:dyDescent="0.3">
      <c r="B75" s="9" t="s">
        <v>127</v>
      </c>
      <c r="C75" s="3">
        <v>6</v>
      </c>
      <c r="D75" s="3">
        <v>10</v>
      </c>
      <c r="E75" s="3" t="s">
        <v>810</v>
      </c>
      <c r="F75" s="3"/>
      <c r="G75" s="3">
        <v>17</v>
      </c>
      <c r="H75" s="3" t="s">
        <v>142</v>
      </c>
      <c r="I75" s="3">
        <v>2</v>
      </c>
      <c r="J75" s="3" t="s">
        <v>563</v>
      </c>
      <c r="K75" s="3"/>
      <c r="L75" s="3">
        <v>0.5</v>
      </c>
      <c r="M75" s="3">
        <v>0.5</v>
      </c>
      <c r="N75" s="3">
        <v>1.5</v>
      </c>
      <c r="O75" s="15">
        <f t="shared" si="13"/>
        <v>0.375</v>
      </c>
      <c r="P75" s="3" t="s">
        <v>18</v>
      </c>
      <c r="Q75" s="3">
        <v>1</v>
      </c>
      <c r="R75" s="15">
        <f t="shared" si="26"/>
        <v>4454</v>
      </c>
      <c r="S75" s="17">
        <v>200</v>
      </c>
      <c r="T75" s="15">
        <f t="shared" si="27"/>
        <v>4</v>
      </c>
      <c r="U75" s="33">
        <f t="shared" si="28"/>
        <v>4.4903457566232603E-2</v>
      </c>
      <c r="V75" s="3"/>
      <c r="W75" s="4" t="s">
        <v>90</v>
      </c>
      <c r="X75" s="4" t="s">
        <v>12</v>
      </c>
      <c r="Y75" s="2"/>
      <c r="Z75" s="2"/>
      <c r="AA75" s="2"/>
      <c r="AB75" s="2"/>
      <c r="AC75" s="2"/>
      <c r="AD75" s="2"/>
      <c r="AE75" s="2"/>
      <c r="AF75" s="2"/>
      <c r="AG75" s="2"/>
    </row>
    <row r="76" spans="2:33" s="1" customFormat="1" ht="60" customHeight="1" x14ac:dyDescent="0.3">
      <c r="B76" s="10" t="s">
        <v>51</v>
      </c>
      <c r="C76" s="3">
        <v>2</v>
      </c>
      <c r="D76" s="3">
        <v>4</v>
      </c>
      <c r="E76" s="3" t="s">
        <v>783</v>
      </c>
      <c r="F76" s="3"/>
      <c r="G76" s="3">
        <v>1</v>
      </c>
      <c r="H76" s="3" t="s">
        <v>144</v>
      </c>
      <c r="I76" s="3">
        <v>4</v>
      </c>
      <c r="J76" s="3"/>
      <c r="K76" s="3"/>
      <c r="L76" s="3">
        <v>6.8</v>
      </c>
      <c r="M76" s="3">
        <v>5.2</v>
      </c>
      <c r="N76" s="3">
        <v>1.4</v>
      </c>
      <c r="O76" s="15">
        <f t="shared" si="13"/>
        <v>49.503999999999998</v>
      </c>
      <c r="P76" s="3" t="s">
        <v>18</v>
      </c>
      <c r="Q76" s="3">
        <v>2</v>
      </c>
      <c r="R76" s="15">
        <f t="shared" si="26"/>
        <v>218</v>
      </c>
      <c r="S76" s="17">
        <v>400</v>
      </c>
      <c r="T76" s="15">
        <f t="shared" ref="T76:T91" si="29">S76/(I76*25)</f>
        <v>4</v>
      </c>
      <c r="U76" s="33">
        <f t="shared" ref="U76:U91" si="30">S76/R76</f>
        <v>1.834862385321101</v>
      </c>
      <c r="V76" s="3"/>
      <c r="W76" s="4" t="s">
        <v>145</v>
      </c>
      <c r="X76" s="4" t="s">
        <v>12</v>
      </c>
      <c r="Y76" s="2"/>
      <c r="Z76" s="2"/>
      <c r="AA76" s="2"/>
      <c r="AB76" s="2"/>
      <c r="AC76" s="2"/>
      <c r="AD76" s="2"/>
      <c r="AE76" s="2"/>
      <c r="AF76" s="2"/>
      <c r="AG76" s="2"/>
    </row>
    <row r="77" spans="2:33" s="1" customFormat="1" ht="60" customHeight="1" x14ac:dyDescent="0.3">
      <c r="B77" s="10" t="s">
        <v>51</v>
      </c>
      <c r="C77" s="3">
        <v>2</v>
      </c>
      <c r="D77" s="3">
        <v>4</v>
      </c>
      <c r="E77" s="3" t="s">
        <v>785</v>
      </c>
      <c r="F77" s="3"/>
      <c r="G77" s="3">
        <v>3</v>
      </c>
      <c r="H77" s="3" t="s">
        <v>146</v>
      </c>
      <c r="I77" s="4">
        <v>8</v>
      </c>
      <c r="J77" s="4"/>
      <c r="K77" s="3"/>
      <c r="L77" s="3">
        <v>3.7</v>
      </c>
      <c r="M77" s="3">
        <v>0.6</v>
      </c>
      <c r="N77" s="3">
        <v>0.2</v>
      </c>
      <c r="O77" s="15">
        <f t="shared" si="13"/>
        <v>0.44400000000000006</v>
      </c>
      <c r="P77" s="3" t="s">
        <v>18</v>
      </c>
      <c r="Q77" s="3">
        <v>1</v>
      </c>
      <c r="R77" s="15">
        <f t="shared" si="26"/>
        <v>3762</v>
      </c>
      <c r="S77" s="17">
        <v>800</v>
      </c>
      <c r="T77" s="15">
        <f t="shared" si="29"/>
        <v>4</v>
      </c>
      <c r="U77" s="33">
        <f t="shared" si="30"/>
        <v>0.21265284423179159</v>
      </c>
      <c r="V77" s="3"/>
      <c r="W77" s="4" t="s">
        <v>98</v>
      </c>
      <c r="X77" s="4" t="s">
        <v>10</v>
      </c>
      <c r="Y77" s="2"/>
      <c r="Z77" s="2"/>
      <c r="AA77" s="2"/>
      <c r="AB77" s="2"/>
      <c r="AC77" s="2"/>
      <c r="AD77" s="2"/>
      <c r="AE77" s="2"/>
      <c r="AF77" s="2"/>
      <c r="AG77" s="2"/>
    </row>
    <row r="78" spans="2:33" s="1" customFormat="1" ht="60" customHeight="1" x14ac:dyDescent="0.3">
      <c r="B78" s="10" t="s">
        <v>51</v>
      </c>
      <c r="C78" s="3">
        <v>2</v>
      </c>
      <c r="D78" s="3">
        <v>4</v>
      </c>
      <c r="E78" s="3" t="s">
        <v>785</v>
      </c>
      <c r="F78" s="3"/>
      <c r="G78" s="3">
        <v>4</v>
      </c>
      <c r="H78" s="3" t="s">
        <v>147</v>
      </c>
      <c r="I78" s="3">
        <v>8</v>
      </c>
      <c r="J78" s="3"/>
      <c r="K78" s="3"/>
      <c r="L78" s="3">
        <v>1.5</v>
      </c>
      <c r="M78" s="3">
        <v>0.6</v>
      </c>
      <c r="N78" s="3">
        <v>0.1</v>
      </c>
      <c r="O78" s="15">
        <f t="shared" si="13"/>
        <v>0.09</v>
      </c>
      <c r="P78" s="3" t="s">
        <v>18</v>
      </c>
      <c r="Q78" s="3">
        <v>1</v>
      </c>
      <c r="R78" s="15">
        <f t="shared" si="26"/>
        <v>18555</v>
      </c>
      <c r="S78" s="17">
        <v>800</v>
      </c>
      <c r="T78" s="15">
        <f t="shared" si="29"/>
        <v>4</v>
      </c>
      <c r="U78" s="33">
        <f t="shared" si="30"/>
        <v>4.311506332524926E-2</v>
      </c>
      <c r="V78" s="3"/>
      <c r="W78" s="4" t="s">
        <v>148</v>
      </c>
      <c r="X78" s="4" t="s">
        <v>10</v>
      </c>
      <c r="Y78" s="2"/>
      <c r="Z78" s="2"/>
      <c r="AA78" s="2"/>
      <c r="AB78" s="2"/>
      <c r="AC78" s="2"/>
      <c r="AD78" s="2"/>
      <c r="AE78" s="2"/>
      <c r="AF78" s="2"/>
      <c r="AG78" s="2"/>
    </row>
    <row r="79" spans="2:33" s="1" customFormat="1" ht="60" customHeight="1" x14ac:dyDescent="0.3">
      <c r="B79" s="10" t="s">
        <v>51</v>
      </c>
      <c r="C79" s="3">
        <v>2</v>
      </c>
      <c r="D79" s="3">
        <v>4</v>
      </c>
      <c r="E79" s="3" t="s">
        <v>785</v>
      </c>
      <c r="F79" s="3"/>
      <c r="G79" s="3">
        <v>5</v>
      </c>
      <c r="H79" s="4" t="s">
        <v>155</v>
      </c>
      <c r="I79" s="3">
        <v>4</v>
      </c>
      <c r="J79" s="3" t="s">
        <v>563</v>
      </c>
      <c r="K79" s="3"/>
      <c r="L79" s="3">
        <v>3</v>
      </c>
      <c r="M79" s="3">
        <v>0.5</v>
      </c>
      <c r="N79" s="3">
        <v>0.5</v>
      </c>
      <c r="O79" s="15">
        <f t="shared" si="13"/>
        <v>0.75</v>
      </c>
      <c r="P79" s="3" t="s">
        <v>18</v>
      </c>
      <c r="Q79" s="3">
        <v>1</v>
      </c>
      <c r="R79" s="15">
        <f t="shared" si="26"/>
        <v>2227</v>
      </c>
      <c r="S79" s="17">
        <v>400</v>
      </c>
      <c r="T79" s="15">
        <f t="shared" si="29"/>
        <v>4</v>
      </c>
      <c r="U79" s="33">
        <f t="shared" si="30"/>
        <v>0.17961383026493041</v>
      </c>
      <c r="V79" s="3"/>
      <c r="W79" s="4" t="s">
        <v>90</v>
      </c>
      <c r="X79" s="4" t="s">
        <v>12</v>
      </c>
      <c r="Y79" s="2"/>
      <c r="Z79" s="2"/>
      <c r="AA79" s="2"/>
      <c r="AB79" s="2"/>
      <c r="AC79" s="2"/>
      <c r="AD79" s="2"/>
      <c r="AE79" s="2"/>
      <c r="AF79" s="2"/>
      <c r="AG79" s="2"/>
    </row>
    <row r="80" spans="2:33" s="1" customFormat="1" ht="60" customHeight="1" x14ac:dyDescent="0.3">
      <c r="B80" s="10" t="s">
        <v>51</v>
      </c>
      <c r="C80" s="3">
        <v>2</v>
      </c>
      <c r="D80" s="3">
        <v>4</v>
      </c>
      <c r="E80" s="3" t="s">
        <v>785</v>
      </c>
      <c r="F80" s="3"/>
      <c r="G80" s="3">
        <v>6</v>
      </c>
      <c r="H80" s="3" t="s">
        <v>149</v>
      </c>
      <c r="I80" s="3">
        <v>4</v>
      </c>
      <c r="J80" s="3"/>
      <c r="K80" s="3"/>
      <c r="L80" s="3">
        <v>1.8</v>
      </c>
      <c r="M80" s="3">
        <v>1.2</v>
      </c>
      <c r="N80" s="3">
        <v>0.1</v>
      </c>
      <c r="O80" s="15">
        <f t="shared" si="13"/>
        <v>0.21600000000000003</v>
      </c>
      <c r="P80" s="3" t="s">
        <v>18</v>
      </c>
      <c r="Q80" s="3">
        <v>1</v>
      </c>
      <c r="R80" s="15">
        <f t="shared" si="26"/>
        <v>7732</v>
      </c>
      <c r="S80" s="17">
        <v>400</v>
      </c>
      <c r="T80" s="15">
        <f t="shared" si="29"/>
        <v>4</v>
      </c>
      <c r="U80" s="33">
        <f t="shared" si="30"/>
        <v>5.1733057423693739E-2</v>
      </c>
      <c r="V80" s="3"/>
      <c r="W80" s="4" t="s">
        <v>90</v>
      </c>
      <c r="X80" s="4" t="s">
        <v>12</v>
      </c>
      <c r="Y80" s="2"/>
      <c r="Z80" s="2"/>
      <c r="AA80" s="2"/>
      <c r="AB80" s="2"/>
      <c r="AC80" s="2"/>
      <c r="AD80" s="2"/>
      <c r="AE80" s="2"/>
      <c r="AF80" s="2"/>
      <c r="AG80" s="2"/>
    </row>
    <row r="81" spans="2:33" s="1" customFormat="1" ht="60" customHeight="1" x14ac:dyDescent="0.3">
      <c r="B81" s="10" t="s">
        <v>51</v>
      </c>
      <c r="C81" s="3">
        <v>2</v>
      </c>
      <c r="D81" s="3">
        <v>4</v>
      </c>
      <c r="E81" s="3" t="s">
        <v>784</v>
      </c>
      <c r="F81" s="3"/>
      <c r="G81" s="7" t="s">
        <v>151</v>
      </c>
      <c r="H81" s="3" t="s">
        <v>150</v>
      </c>
      <c r="I81" s="3">
        <v>4</v>
      </c>
      <c r="J81" s="3"/>
      <c r="K81" s="3"/>
      <c r="L81" s="3">
        <v>6.6</v>
      </c>
      <c r="M81" s="3">
        <v>4.3</v>
      </c>
      <c r="N81" s="3">
        <v>0.8</v>
      </c>
      <c r="O81" s="15">
        <f t="shared" si="13"/>
        <v>22.704000000000001</v>
      </c>
      <c r="P81" s="3" t="s">
        <v>18</v>
      </c>
      <c r="Q81" s="3">
        <v>2</v>
      </c>
      <c r="R81" s="15">
        <f t="shared" si="26"/>
        <v>475</v>
      </c>
      <c r="S81" s="17">
        <v>400</v>
      </c>
      <c r="T81" s="15">
        <f t="shared" si="29"/>
        <v>4</v>
      </c>
      <c r="U81" s="33">
        <f t="shared" si="30"/>
        <v>0.84210526315789469</v>
      </c>
      <c r="V81" s="3"/>
      <c r="W81" s="4" t="s">
        <v>152</v>
      </c>
      <c r="X81" s="4" t="s">
        <v>10</v>
      </c>
      <c r="Y81" s="2"/>
      <c r="Z81" s="2"/>
      <c r="AA81" s="2"/>
      <c r="AB81" s="2"/>
      <c r="AC81" s="2"/>
      <c r="AD81" s="2"/>
      <c r="AE81" s="2"/>
      <c r="AF81" s="2"/>
      <c r="AG81" s="2"/>
    </row>
    <row r="82" spans="2:33" s="1" customFormat="1" ht="60" customHeight="1" x14ac:dyDescent="0.3">
      <c r="B82" s="10" t="s">
        <v>51</v>
      </c>
      <c r="C82" s="3">
        <v>2</v>
      </c>
      <c r="D82" s="3">
        <v>4</v>
      </c>
      <c r="E82" s="3" t="s">
        <v>785</v>
      </c>
      <c r="F82" s="3"/>
      <c r="G82" s="3">
        <v>9</v>
      </c>
      <c r="H82" s="3" t="s">
        <v>153</v>
      </c>
      <c r="I82" s="3">
        <v>4</v>
      </c>
      <c r="J82" s="3"/>
      <c r="K82" s="3"/>
      <c r="L82" s="3">
        <v>3.5</v>
      </c>
      <c r="M82" s="3">
        <v>1.1000000000000001</v>
      </c>
      <c r="N82" s="3">
        <v>0.4</v>
      </c>
      <c r="O82" s="15">
        <f t="shared" si="13"/>
        <v>1.5400000000000003</v>
      </c>
      <c r="P82" s="3" t="s">
        <v>18</v>
      </c>
      <c r="Q82" s="3">
        <v>1</v>
      </c>
      <c r="R82" s="15">
        <f t="shared" si="26"/>
        <v>1085</v>
      </c>
      <c r="S82" s="17">
        <v>400</v>
      </c>
      <c r="T82" s="15">
        <f t="shared" si="29"/>
        <v>4</v>
      </c>
      <c r="U82" s="33">
        <f t="shared" si="30"/>
        <v>0.3686635944700461</v>
      </c>
      <c r="V82" s="3"/>
      <c r="W82" s="4" t="s">
        <v>148</v>
      </c>
      <c r="X82" s="4" t="s">
        <v>10</v>
      </c>
      <c r="Y82" s="2"/>
      <c r="Z82" s="2"/>
      <c r="AA82" s="2"/>
      <c r="AB82" s="2"/>
      <c r="AC82" s="2"/>
      <c r="AD82" s="2"/>
      <c r="AE82" s="2"/>
      <c r="AF82" s="2"/>
      <c r="AG82" s="2"/>
    </row>
    <row r="83" spans="2:33" s="1" customFormat="1" ht="60" customHeight="1" x14ac:dyDescent="0.3">
      <c r="B83" s="10" t="s">
        <v>51</v>
      </c>
      <c r="C83" s="3">
        <v>2</v>
      </c>
      <c r="D83" s="3">
        <v>4</v>
      </c>
      <c r="E83" s="3" t="s">
        <v>784</v>
      </c>
      <c r="F83" s="3"/>
      <c r="G83" s="3">
        <v>10</v>
      </c>
      <c r="H83" s="3" t="s">
        <v>154</v>
      </c>
      <c r="I83" s="3">
        <v>4</v>
      </c>
      <c r="J83" s="3" t="s">
        <v>563</v>
      </c>
      <c r="K83" s="3"/>
      <c r="L83" s="3">
        <v>4</v>
      </c>
      <c r="M83" s="3">
        <v>4</v>
      </c>
      <c r="N83" s="3">
        <v>0.5</v>
      </c>
      <c r="O83" s="15">
        <f t="shared" si="13"/>
        <v>8</v>
      </c>
      <c r="P83" s="3" t="s">
        <v>18</v>
      </c>
      <c r="Q83" s="3">
        <v>2</v>
      </c>
      <c r="R83" s="15">
        <f t="shared" si="26"/>
        <v>1348</v>
      </c>
      <c r="S83" s="17">
        <v>400</v>
      </c>
      <c r="T83" s="15">
        <f t="shared" si="29"/>
        <v>4</v>
      </c>
      <c r="U83" s="33">
        <f t="shared" si="30"/>
        <v>0.29673590504451036</v>
      </c>
      <c r="V83" s="3"/>
      <c r="W83" s="4" t="s">
        <v>90</v>
      </c>
      <c r="X83" s="4" t="s">
        <v>12</v>
      </c>
      <c r="Y83" s="2"/>
      <c r="Z83" s="2"/>
      <c r="AA83" s="2"/>
      <c r="AB83" s="2"/>
      <c r="AC83" s="2"/>
      <c r="AD83" s="2"/>
      <c r="AE83" s="2"/>
      <c r="AF83" s="2"/>
      <c r="AG83" s="2"/>
    </row>
    <row r="84" spans="2:33" s="1" customFormat="1" ht="60" customHeight="1" x14ac:dyDescent="0.3">
      <c r="B84" s="11" t="s">
        <v>156</v>
      </c>
      <c r="C84" s="3"/>
      <c r="D84" s="3"/>
      <c r="E84" s="3"/>
      <c r="F84" s="3"/>
      <c r="G84" s="3">
        <v>1</v>
      </c>
      <c r="H84" s="3" t="s">
        <v>157</v>
      </c>
      <c r="I84" s="3">
        <v>2</v>
      </c>
      <c r="J84" s="3" t="s">
        <v>563</v>
      </c>
      <c r="K84" s="3"/>
      <c r="L84" s="3">
        <v>2</v>
      </c>
      <c r="M84" s="3">
        <v>2</v>
      </c>
      <c r="N84" s="3">
        <v>0.5</v>
      </c>
      <c r="O84" s="15">
        <f t="shared" si="13"/>
        <v>2</v>
      </c>
      <c r="P84" s="3" t="s">
        <v>18</v>
      </c>
      <c r="Q84" s="3">
        <v>1</v>
      </c>
      <c r="R84" s="15">
        <f t="shared" si="26"/>
        <v>835</v>
      </c>
      <c r="S84" s="17">
        <v>200</v>
      </c>
      <c r="T84" s="15">
        <f t="shared" si="29"/>
        <v>4</v>
      </c>
      <c r="U84" s="33">
        <f t="shared" si="30"/>
        <v>0.23952095808383234</v>
      </c>
      <c r="V84" s="3"/>
      <c r="W84" s="4" t="s">
        <v>90</v>
      </c>
      <c r="X84" s="4" t="s">
        <v>12</v>
      </c>
      <c r="Y84" s="2"/>
      <c r="Z84" s="2"/>
      <c r="AA84" s="2"/>
      <c r="AB84" s="2"/>
      <c r="AC84" s="2"/>
      <c r="AD84" s="2"/>
      <c r="AE84" s="2"/>
      <c r="AF84" s="2"/>
      <c r="AG84" s="2"/>
    </row>
    <row r="85" spans="2:33" s="1" customFormat="1" ht="60" customHeight="1" x14ac:dyDescent="0.3">
      <c r="B85" s="11" t="s">
        <v>156</v>
      </c>
      <c r="C85" s="3"/>
      <c r="D85" s="3"/>
      <c r="E85" s="3"/>
      <c r="F85" s="3"/>
      <c r="G85" s="3">
        <v>1</v>
      </c>
      <c r="H85" s="3" t="s">
        <v>158</v>
      </c>
      <c r="I85" s="3">
        <v>2</v>
      </c>
      <c r="J85" s="3" t="s">
        <v>563</v>
      </c>
      <c r="K85" s="3"/>
      <c r="L85" s="3">
        <v>2</v>
      </c>
      <c r="M85" s="3">
        <v>2</v>
      </c>
      <c r="N85" s="3">
        <v>0.5</v>
      </c>
      <c r="O85" s="15">
        <f t="shared" si="13"/>
        <v>2</v>
      </c>
      <c r="P85" s="3" t="s">
        <v>18</v>
      </c>
      <c r="Q85" s="3">
        <v>1</v>
      </c>
      <c r="R85" s="15">
        <f t="shared" si="26"/>
        <v>835</v>
      </c>
      <c r="S85" s="17">
        <v>200</v>
      </c>
      <c r="T85" s="15">
        <f t="shared" si="29"/>
        <v>4</v>
      </c>
      <c r="U85" s="33">
        <f t="shared" si="30"/>
        <v>0.23952095808383234</v>
      </c>
      <c r="V85" s="3"/>
      <c r="W85" s="4" t="s">
        <v>90</v>
      </c>
      <c r="X85" s="4" t="s">
        <v>12</v>
      </c>
      <c r="Y85" s="2"/>
      <c r="Z85" s="2"/>
      <c r="AA85" s="2"/>
      <c r="AB85" s="2"/>
      <c r="AC85" s="2"/>
      <c r="AD85" s="2"/>
      <c r="AE85" s="2"/>
      <c r="AF85" s="2"/>
      <c r="AG85" s="2"/>
    </row>
    <row r="86" spans="2:33" s="1" customFormat="1" ht="60" customHeight="1" x14ac:dyDescent="0.3">
      <c r="B86" s="12" t="s">
        <v>161</v>
      </c>
      <c r="C86" s="3"/>
      <c r="D86" s="3"/>
      <c r="E86" s="3"/>
      <c r="F86" s="3"/>
      <c r="G86" s="3">
        <v>1</v>
      </c>
      <c r="H86" s="3" t="s">
        <v>160</v>
      </c>
      <c r="I86" s="3">
        <v>2</v>
      </c>
      <c r="J86" s="3" t="s">
        <v>563</v>
      </c>
      <c r="K86" s="3"/>
      <c r="L86" s="3">
        <v>0.5</v>
      </c>
      <c r="M86" s="3">
        <v>0.5</v>
      </c>
      <c r="N86" s="3">
        <v>0.5</v>
      </c>
      <c r="O86" s="15">
        <f t="shared" si="13"/>
        <v>0.125</v>
      </c>
      <c r="P86" s="3" t="s">
        <v>18</v>
      </c>
      <c r="Q86" s="3">
        <v>1</v>
      </c>
      <c r="R86" s="15">
        <f t="shared" si="26"/>
        <v>13360</v>
      </c>
      <c r="S86" s="17">
        <v>200</v>
      </c>
      <c r="T86" s="15">
        <f t="shared" si="29"/>
        <v>4</v>
      </c>
      <c r="U86" s="33">
        <f t="shared" si="30"/>
        <v>1.4970059880239521E-2</v>
      </c>
      <c r="V86" s="3"/>
      <c r="W86" s="4" t="s">
        <v>90</v>
      </c>
      <c r="X86" s="4" t="s">
        <v>12</v>
      </c>
      <c r="Y86" s="2"/>
      <c r="Z86" s="2"/>
      <c r="AA86" s="2"/>
      <c r="AB86" s="2"/>
      <c r="AC86" s="2"/>
      <c r="AD86" s="2"/>
      <c r="AE86" s="2"/>
      <c r="AF86" s="2"/>
      <c r="AG86" s="2"/>
    </row>
    <row r="87" spans="2:33" s="1" customFormat="1" ht="60" customHeight="1" x14ac:dyDescent="0.3">
      <c r="B87" s="12" t="s">
        <v>161</v>
      </c>
      <c r="C87" s="3"/>
      <c r="D87" s="3"/>
      <c r="E87" s="3"/>
      <c r="F87" s="3"/>
      <c r="G87" s="3">
        <v>1</v>
      </c>
      <c r="H87" s="3" t="s">
        <v>162</v>
      </c>
      <c r="I87" s="3">
        <v>2</v>
      </c>
      <c r="J87" s="3" t="s">
        <v>183</v>
      </c>
      <c r="K87" s="3"/>
      <c r="L87" s="3">
        <v>5</v>
      </c>
      <c r="M87" s="3">
        <v>3</v>
      </c>
      <c r="N87" s="3">
        <v>0.5</v>
      </c>
      <c r="O87" s="15">
        <f t="shared" si="13"/>
        <v>7.5</v>
      </c>
      <c r="P87" s="3" t="s">
        <v>18</v>
      </c>
      <c r="Q87" s="3">
        <v>1</v>
      </c>
      <c r="R87" s="15">
        <v>200</v>
      </c>
      <c r="S87" s="17">
        <v>2</v>
      </c>
      <c r="T87" s="15">
        <f t="shared" si="29"/>
        <v>0.04</v>
      </c>
      <c r="U87" s="33">
        <f t="shared" si="30"/>
        <v>0.01</v>
      </c>
      <c r="V87" s="3"/>
      <c r="W87" s="4" t="s">
        <v>90</v>
      </c>
      <c r="X87" s="4" t="s">
        <v>12</v>
      </c>
      <c r="Y87" s="2"/>
      <c r="Z87" s="2"/>
      <c r="AA87" s="2"/>
      <c r="AB87" s="2"/>
      <c r="AC87" s="2"/>
      <c r="AD87" s="2"/>
      <c r="AE87" s="2"/>
      <c r="AF87" s="2"/>
      <c r="AG87" s="2"/>
    </row>
    <row r="88" spans="2:33" s="1" customFormat="1" ht="60" customHeight="1" x14ac:dyDescent="0.3">
      <c r="B88" s="13" t="s">
        <v>32</v>
      </c>
      <c r="C88" s="3">
        <v>1</v>
      </c>
      <c r="D88" s="3">
        <v>1</v>
      </c>
      <c r="E88" s="3" t="s">
        <v>826</v>
      </c>
      <c r="F88" s="3"/>
      <c r="G88" s="3">
        <v>1</v>
      </c>
      <c r="H88" s="3" t="s">
        <v>163</v>
      </c>
      <c r="I88" s="3">
        <v>6</v>
      </c>
      <c r="J88" s="3"/>
      <c r="K88" s="3"/>
      <c r="L88" s="3">
        <v>21</v>
      </c>
      <c r="M88" s="3">
        <v>5.8</v>
      </c>
      <c r="N88" s="3">
        <v>0.4</v>
      </c>
      <c r="O88" s="15">
        <f t="shared" si="13"/>
        <v>48.72</v>
      </c>
      <c r="P88" s="3" t="s">
        <v>18</v>
      </c>
      <c r="Q88" s="3">
        <v>2</v>
      </c>
      <c r="R88" s="15">
        <f>ROUNDUP(IFERROR(VLOOKUP(Q88,$AA$9:$AD$10,4,)/O88,""),0)</f>
        <v>222</v>
      </c>
      <c r="S88" s="17">
        <v>448</v>
      </c>
      <c r="T88" s="15">
        <f t="shared" si="29"/>
        <v>2.9866666666666668</v>
      </c>
      <c r="U88" s="33">
        <f t="shared" si="30"/>
        <v>2.0180180180180178</v>
      </c>
      <c r="V88" s="3"/>
      <c r="W88" s="4" t="s">
        <v>145</v>
      </c>
      <c r="X88" s="4" t="s">
        <v>12</v>
      </c>
      <c r="Y88" s="2"/>
      <c r="Z88" s="2"/>
      <c r="AA88" s="2"/>
      <c r="AB88" s="2"/>
      <c r="AC88" s="2"/>
      <c r="AD88" s="2"/>
      <c r="AE88" s="2"/>
      <c r="AF88" s="2"/>
      <c r="AG88" s="2"/>
    </row>
    <row r="89" spans="2:33" s="1" customFormat="1" ht="60" customHeight="1" x14ac:dyDescent="0.3">
      <c r="B89" s="13" t="s">
        <v>32</v>
      </c>
      <c r="C89" s="3">
        <v>1</v>
      </c>
      <c r="D89" s="3">
        <v>1</v>
      </c>
      <c r="E89" s="3" t="s">
        <v>827</v>
      </c>
      <c r="F89" s="3"/>
      <c r="G89" s="3">
        <v>2</v>
      </c>
      <c r="H89" s="3" t="s">
        <v>164</v>
      </c>
      <c r="I89" s="3">
        <v>6</v>
      </c>
      <c r="J89" s="3"/>
      <c r="K89" s="3"/>
      <c r="L89" s="3">
        <v>20.6</v>
      </c>
      <c r="M89" s="3">
        <v>2.5</v>
      </c>
      <c r="N89" s="3">
        <v>0.2</v>
      </c>
      <c r="O89" s="15">
        <f t="shared" si="13"/>
        <v>10.3</v>
      </c>
      <c r="P89" s="3" t="s">
        <v>18</v>
      </c>
      <c r="Q89" s="3">
        <v>2</v>
      </c>
      <c r="R89" s="15">
        <f>ROUNDUP(IFERROR(VLOOKUP(Q89,$AA$9:$AD$10,4,)/O89,""),0)</f>
        <v>1047</v>
      </c>
      <c r="S89" s="17">
        <v>600</v>
      </c>
      <c r="T89" s="15">
        <f t="shared" si="29"/>
        <v>4</v>
      </c>
      <c r="U89" s="33">
        <f t="shared" si="30"/>
        <v>0.57306590257879653</v>
      </c>
      <c r="V89" s="3"/>
      <c r="W89" s="4" t="s">
        <v>145</v>
      </c>
      <c r="X89" s="4" t="s">
        <v>12</v>
      </c>
      <c r="Y89" s="2"/>
      <c r="Z89" s="2"/>
      <c r="AA89" s="2"/>
      <c r="AB89" s="2"/>
      <c r="AC89" s="2"/>
      <c r="AD89" s="2"/>
      <c r="AE89" s="2"/>
      <c r="AF89" s="2"/>
      <c r="AG89" s="2"/>
    </row>
    <row r="90" spans="2:33" s="1" customFormat="1" ht="60" customHeight="1" x14ac:dyDescent="0.3">
      <c r="B90" s="13" t="s">
        <v>32</v>
      </c>
      <c r="C90" s="3">
        <v>1</v>
      </c>
      <c r="D90" s="3">
        <v>1</v>
      </c>
      <c r="E90" s="3" t="s">
        <v>828</v>
      </c>
      <c r="F90" s="3"/>
      <c r="G90" s="3" t="s">
        <v>167</v>
      </c>
      <c r="H90" s="3" t="s">
        <v>165</v>
      </c>
      <c r="I90" s="3">
        <v>12</v>
      </c>
      <c r="J90" s="3" t="s">
        <v>183</v>
      </c>
      <c r="K90" s="3"/>
      <c r="L90" s="3">
        <v>10</v>
      </c>
      <c r="M90" s="3">
        <v>0.2</v>
      </c>
      <c r="N90" s="3">
        <v>0.2</v>
      </c>
      <c r="O90" s="15">
        <f t="shared" si="13"/>
        <v>0.4</v>
      </c>
      <c r="P90" s="3" t="s">
        <v>18</v>
      </c>
      <c r="Q90" s="3">
        <v>1</v>
      </c>
      <c r="R90" s="15">
        <f>ROUNDUP(IFERROR(VLOOKUP(Q90,$AA$9:$AD$10,4,)/O90,""),0)</f>
        <v>4175</v>
      </c>
      <c r="S90" s="17">
        <v>1200</v>
      </c>
      <c r="T90" s="15">
        <f t="shared" si="29"/>
        <v>4</v>
      </c>
      <c r="U90" s="33">
        <f t="shared" si="30"/>
        <v>0.28742514970059879</v>
      </c>
      <c r="V90" s="3"/>
      <c r="W90" s="4" t="s">
        <v>166</v>
      </c>
      <c r="X90" s="4" t="s">
        <v>12</v>
      </c>
      <c r="Y90" s="2"/>
      <c r="Z90" s="2"/>
      <c r="AA90" s="2"/>
      <c r="AB90" s="2"/>
      <c r="AC90" s="2"/>
      <c r="AD90" s="2"/>
      <c r="AE90" s="2"/>
      <c r="AF90" s="2"/>
      <c r="AG90" s="2"/>
    </row>
    <row r="91" spans="2:33" s="1" customFormat="1" ht="60" customHeight="1" x14ac:dyDescent="0.3">
      <c r="B91" s="4" t="s">
        <v>238</v>
      </c>
      <c r="C91" s="3">
        <v>7</v>
      </c>
      <c r="D91" s="3">
        <v>11</v>
      </c>
      <c r="E91" s="3" t="s">
        <v>811</v>
      </c>
      <c r="F91" s="3"/>
      <c r="G91" s="3">
        <v>1</v>
      </c>
      <c r="H91" s="3" t="s">
        <v>399</v>
      </c>
      <c r="I91" s="3">
        <v>1</v>
      </c>
      <c r="J91" s="3" t="s">
        <v>563</v>
      </c>
      <c r="K91" s="3"/>
      <c r="L91" s="3">
        <v>6</v>
      </c>
      <c r="M91" s="3">
        <v>8</v>
      </c>
      <c r="N91" s="3">
        <v>0.5</v>
      </c>
      <c r="O91" s="15">
        <f t="shared" ref="O91" si="31">IFERROR(L91*M91*N91,"")</f>
        <v>24</v>
      </c>
      <c r="P91" s="3" t="s">
        <v>18</v>
      </c>
      <c r="Q91" s="3">
        <v>1</v>
      </c>
      <c r="R91" s="15">
        <f>ROUNDUP(IFERROR(VLOOKUP(Q91,$AA$9:$AD$10,4,)/O91,""),0)</f>
        <v>70</v>
      </c>
      <c r="S91" s="17">
        <v>46</v>
      </c>
      <c r="T91" s="15">
        <f t="shared" si="29"/>
        <v>1.84</v>
      </c>
      <c r="U91" s="33">
        <f t="shared" si="30"/>
        <v>0.65714285714285714</v>
      </c>
      <c r="V91" s="3"/>
      <c r="W91" s="4"/>
      <c r="X91" s="4"/>
      <c r="Y91" s="2"/>
      <c r="Z91" s="2"/>
      <c r="AA91" s="2"/>
      <c r="AB91" s="2"/>
      <c r="AC91" s="2"/>
      <c r="AD91" s="2"/>
      <c r="AE91" s="2"/>
      <c r="AF91" s="2"/>
      <c r="AG91" s="2"/>
    </row>
    <row r="92" spans="2:33" s="1" customFormat="1" ht="60" customHeight="1" x14ac:dyDescent="0.3">
      <c r="B92" s="4" t="s">
        <v>238</v>
      </c>
      <c r="C92" s="3">
        <v>7</v>
      </c>
      <c r="D92" s="3">
        <v>11</v>
      </c>
      <c r="E92" s="3" t="s">
        <v>811</v>
      </c>
      <c r="F92" s="3"/>
      <c r="G92" s="3">
        <v>1</v>
      </c>
      <c r="H92" s="3" t="s">
        <v>564</v>
      </c>
      <c r="I92" s="3">
        <v>1</v>
      </c>
      <c r="J92" s="3" t="s">
        <v>563</v>
      </c>
      <c r="K92" s="3"/>
      <c r="L92" s="3">
        <v>8</v>
      </c>
      <c r="M92" s="3">
        <v>2.5</v>
      </c>
      <c r="N92" s="3">
        <v>0.5</v>
      </c>
      <c r="O92" s="15">
        <f t="shared" ref="O92:O107" si="32">IFERROR(L92*M92*N92,"")</f>
        <v>10</v>
      </c>
      <c r="P92" s="3" t="s">
        <v>18</v>
      </c>
      <c r="Q92" s="3">
        <v>1</v>
      </c>
      <c r="R92" s="15">
        <f t="shared" ref="R92:R107" si="33">ROUNDUP(IFERROR(VLOOKUP(Q92,$AA$9:$AD$10,4,)/O92,""),0)</f>
        <v>167</v>
      </c>
      <c r="S92" s="17">
        <v>100</v>
      </c>
      <c r="T92" s="15">
        <f t="shared" ref="T92:T107" si="34">S92/(I92*25)</f>
        <v>4</v>
      </c>
      <c r="U92" s="33">
        <f t="shared" ref="U92:U107" si="35">S92/R92</f>
        <v>0.59880239520958078</v>
      </c>
      <c r="V92" s="3"/>
      <c r="W92" s="4"/>
      <c r="X92" s="4"/>
      <c r="Y92" s="2"/>
      <c r="Z92" s="2"/>
      <c r="AA92" s="2"/>
      <c r="AB92" s="2"/>
      <c r="AC92" s="2"/>
      <c r="AD92" s="2"/>
      <c r="AE92" s="2"/>
      <c r="AF92" s="2"/>
      <c r="AG92" s="2"/>
    </row>
    <row r="93" spans="2:33" s="1" customFormat="1" ht="60" customHeight="1" x14ac:dyDescent="0.3">
      <c r="B93" s="4" t="s">
        <v>238</v>
      </c>
      <c r="C93" s="3">
        <v>7</v>
      </c>
      <c r="D93" s="3">
        <v>11</v>
      </c>
      <c r="E93" s="3" t="s">
        <v>811</v>
      </c>
      <c r="F93" s="3"/>
      <c r="G93" s="3">
        <v>1</v>
      </c>
      <c r="H93" s="3" t="s">
        <v>512</v>
      </c>
      <c r="I93" s="3">
        <v>2</v>
      </c>
      <c r="J93" s="3" t="s">
        <v>563</v>
      </c>
      <c r="K93" s="3"/>
      <c r="L93" s="3">
        <v>8</v>
      </c>
      <c r="M93" s="3">
        <v>2.5</v>
      </c>
      <c r="N93" s="3">
        <v>0.5</v>
      </c>
      <c r="O93" s="15">
        <f t="shared" si="32"/>
        <v>10</v>
      </c>
      <c r="P93" s="3" t="s">
        <v>18</v>
      </c>
      <c r="Q93" s="3">
        <v>1</v>
      </c>
      <c r="R93" s="15">
        <f t="shared" si="33"/>
        <v>167</v>
      </c>
      <c r="S93" s="17">
        <v>100</v>
      </c>
      <c r="T93" s="15">
        <f t="shared" si="34"/>
        <v>2</v>
      </c>
      <c r="U93" s="33">
        <f t="shared" si="35"/>
        <v>0.59880239520958078</v>
      </c>
      <c r="V93" s="3"/>
      <c r="W93" s="4"/>
      <c r="X93" s="4"/>
      <c r="Y93" s="2"/>
      <c r="Z93" s="2"/>
      <c r="AA93" s="2"/>
      <c r="AB93" s="2"/>
      <c r="AC93" s="2"/>
      <c r="AD93" s="2"/>
      <c r="AE93" s="2"/>
      <c r="AF93" s="2"/>
      <c r="AG93" s="2"/>
    </row>
    <row r="94" spans="2:33" s="1" customFormat="1" ht="60" customHeight="1" x14ac:dyDescent="0.3">
      <c r="B94" s="4" t="s">
        <v>238</v>
      </c>
      <c r="C94" s="3">
        <v>7</v>
      </c>
      <c r="D94" s="3">
        <v>11</v>
      </c>
      <c r="E94" s="3" t="s">
        <v>811</v>
      </c>
      <c r="F94" s="3"/>
      <c r="G94" s="3">
        <v>1</v>
      </c>
      <c r="H94" s="3" t="s">
        <v>775</v>
      </c>
      <c r="I94" s="3">
        <v>1</v>
      </c>
      <c r="J94" s="3" t="s">
        <v>563</v>
      </c>
      <c r="K94" s="3"/>
      <c r="L94" s="3">
        <v>0.5</v>
      </c>
      <c r="M94" s="3">
        <v>15</v>
      </c>
      <c r="N94" s="3">
        <v>0.1</v>
      </c>
      <c r="O94" s="15">
        <f t="shared" si="32"/>
        <v>0.75</v>
      </c>
      <c r="P94" s="3" t="s">
        <v>18</v>
      </c>
      <c r="Q94" s="3">
        <v>1</v>
      </c>
      <c r="R94" s="15">
        <f t="shared" si="33"/>
        <v>2227</v>
      </c>
      <c r="S94" s="17">
        <v>100</v>
      </c>
      <c r="T94" s="15">
        <f t="shared" si="34"/>
        <v>4</v>
      </c>
      <c r="U94" s="33">
        <f t="shared" si="35"/>
        <v>4.4903457566232603E-2</v>
      </c>
      <c r="V94" s="3"/>
      <c r="W94" s="4"/>
      <c r="X94" s="4"/>
      <c r="Y94" s="2"/>
      <c r="Z94" s="2"/>
      <c r="AA94" s="2"/>
      <c r="AB94" s="2"/>
      <c r="AC94" s="2"/>
      <c r="AD94" s="2"/>
      <c r="AE94" s="2"/>
      <c r="AF94" s="2"/>
      <c r="AG94" s="2"/>
    </row>
    <row r="95" spans="2:33" s="1" customFormat="1" ht="60" customHeight="1" x14ac:dyDescent="0.3">
      <c r="B95" s="4" t="s">
        <v>238</v>
      </c>
      <c r="C95" s="3">
        <v>7</v>
      </c>
      <c r="D95" s="3">
        <v>11</v>
      </c>
      <c r="E95" s="3" t="s">
        <v>812</v>
      </c>
      <c r="F95" s="3"/>
      <c r="G95" s="3">
        <v>5</v>
      </c>
      <c r="H95" s="3" t="s">
        <v>228</v>
      </c>
      <c r="I95" s="3">
        <v>1</v>
      </c>
      <c r="J95" s="3"/>
      <c r="K95" s="3"/>
      <c r="L95" s="3">
        <v>15</v>
      </c>
      <c r="M95" s="3">
        <v>1</v>
      </c>
      <c r="N95" s="3">
        <v>0.5</v>
      </c>
      <c r="O95" s="15">
        <f t="shared" si="32"/>
        <v>7.5</v>
      </c>
      <c r="P95" s="3" t="s">
        <v>18</v>
      </c>
      <c r="Q95" s="3">
        <v>1</v>
      </c>
      <c r="R95" s="15">
        <f t="shared" si="33"/>
        <v>223</v>
      </c>
      <c r="S95" s="17">
        <v>100</v>
      </c>
      <c r="T95" s="15">
        <f t="shared" si="34"/>
        <v>4</v>
      </c>
      <c r="U95" s="33">
        <f t="shared" si="35"/>
        <v>0.44843049327354262</v>
      </c>
      <c r="V95" s="3"/>
      <c r="W95" s="4"/>
      <c r="X95" s="4"/>
      <c r="Y95" s="2"/>
      <c r="Z95" s="2"/>
      <c r="AA95" s="2"/>
      <c r="AB95" s="2"/>
      <c r="AC95" s="2"/>
      <c r="AD95" s="2"/>
      <c r="AE95" s="2"/>
      <c r="AF95" s="2"/>
      <c r="AG95" s="2"/>
    </row>
    <row r="96" spans="2:33" s="1" customFormat="1" ht="60" customHeight="1" x14ac:dyDescent="0.3">
      <c r="B96" s="4" t="s">
        <v>238</v>
      </c>
      <c r="C96" s="3">
        <v>7</v>
      </c>
      <c r="D96" s="3">
        <v>11</v>
      </c>
      <c r="E96" s="3" t="s">
        <v>811</v>
      </c>
      <c r="F96" s="3"/>
      <c r="G96" s="3">
        <v>6</v>
      </c>
      <c r="H96" s="3" t="s">
        <v>404</v>
      </c>
      <c r="I96" s="3">
        <v>2</v>
      </c>
      <c r="J96" s="3"/>
      <c r="K96" s="3"/>
      <c r="L96" s="3">
        <v>2</v>
      </c>
      <c r="M96" s="3">
        <v>1</v>
      </c>
      <c r="N96" s="3">
        <v>0.1</v>
      </c>
      <c r="O96" s="15">
        <f t="shared" si="32"/>
        <v>0.2</v>
      </c>
      <c r="P96" s="3" t="s">
        <v>18</v>
      </c>
      <c r="Q96" s="3">
        <v>1</v>
      </c>
      <c r="R96" s="15">
        <f t="shared" si="33"/>
        <v>8350</v>
      </c>
      <c r="S96" s="17">
        <v>200</v>
      </c>
      <c r="T96" s="15">
        <f t="shared" si="34"/>
        <v>4</v>
      </c>
      <c r="U96" s="33">
        <f t="shared" si="35"/>
        <v>2.3952095808383235E-2</v>
      </c>
      <c r="V96" s="3"/>
      <c r="W96" s="4"/>
      <c r="X96" s="4"/>
      <c r="Y96" s="2"/>
      <c r="Z96" s="2"/>
      <c r="AA96" s="2"/>
      <c r="AB96" s="2"/>
      <c r="AC96" s="2"/>
      <c r="AD96" s="2"/>
      <c r="AE96" s="2"/>
      <c r="AF96" s="2"/>
      <c r="AG96" s="2"/>
    </row>
    <row r="97" spans="2:33" s="1" customFormat="1" ht="60" customHeight="1" x14ac:dyDescent="0.3">
      <c r="B97" s="4" t="s">
        <v>238</v>
      </c>
      <c r="C97" s="3">
        <v>7</v>
      </c>
      <c r="D97" s="3">
        <v>11</v>
      </c>
      <c r="E97" s="3" t="s">
        <v>812</v>
      </c>
      <c r="F97" s="3"/>
      <c r="G97" s="3">
        <v>10</v>
      </c>
      <c r="H97" s="3" t="s">
        <v>284</v>
      </c>
      <c r="I97" s="3">
        <v>1</v>
      </c>
      <c r="J97" s="3"/>
      <c r="K97" s="3"/>
      <c r="L97" s="3">
        <v>3.5</v>
      </c>
      <c r="M97" s="3">
        <v>0.5</v>
      </c>
      <c r="N97" s="3">
        <v>1.5</v>
      </c>
      <c r="O97" s="15">
        <f t="shared" si="32"/>
        <v>2.625</v>
      </c>
      <c r="P97" s="3" t="s">
        <v>18</v>
      </c>
      <c r="Q97" s="3">
        <v>1</v>
      </c>
      <c r="R97" s="15">
        <f t="shared" si="33"/>
        <v>637</v>
      </c>
      <c r="S97" s="17">
        <v>100</v>
      </c>
      <c r="T97" s="15">
        <f t="shared" si="34"/>
        <v>4</v>
      </c>
      <c r="U97" s="33">
        <f t="shared" si="35"/>
        <v>0.15698587127158556</v>
      </c>
      <c r="V97" s="3"/>
      <c r="W97" s="4"/>
      <c r="X97" s="4"/>
      <c r="Y97" s="2"/>
      <c r="Z97" s="2"/>
      <c r="AA97" s="2"/>
      <c r="AB97" s="2"/>
      <c r="AC97" s="2"/>
      <c r="AD97" s="2"/>
      <c r="AE97" s="2"/>
      <c r="AF97" s="2"/>
      <c r="AG97" s="2"/>
    </row>
    <row r="98" spans="2:33" s="1" customFormat="1" ht="60" customHeight="1" x14ac:dyDescent="0.3">
      <c r="B98" s="4" t="s">
        <v>238</v>
      </c>
      <c r="C98" s="3">
        <v>7</v>
      </c>
      <c r="D98" s="3">
        <v>11</v>
      </c>
      <c r="E98" s="3" t="s">
        <v>811</v>
      </c>
      <c r="F98" s="3"/>
      <c r="G98" s="3">
        <v>17</v>
      </c>
      <c r="H98" s="3" t="s">
        <v>397</v>
      </c>
      <c r="I98" s="3">
        <v>1</v>
      </c>
      <c r="J98" s="3"/>
      <c r="K98" s="3"/>
      <c r="L98" s="3">
        <v>5</v>
      </c>
      <c r="M98" s="3">
        <v>4</v>
      </c>
      <c r="N98" s="3">
        <v>0.1</v>
      </c>
      <c r="O98" s="15">
        <f t="shared" si="32"/>
        <v>2</v>
      </c>
      <c r="P98" s="3" t="s">
        <v>18</v>
      </c>
      <c r="Q98" s="3">
        <v>1</v>
      </c>
      <c r="R98" s="15">
        <f t="shared" si="33"/>
        <v>835</v>
      </c>
      <c r="S98" s="17">
        <v>100</v>
      </c>
      <c r="T98" s="15">
        <f t="shared" si="34"/>
        <v>4</v>
      </c>
      <c r="U98" s="33">
        <f t="shared" si="35"/>
        <v>0.11976047904191617</v>
      </c>
      <c r="V98" s="3"/>
      <c r="W98" s="4"/>
      <c r="X98" s="4"/>
      <c r="Y98" s="2"/>
      <c r="Z98" s="2"/>
      <c r="AA98" s="2"/>
      <c r="AB98" s="2"/>
      <c r="AC98" s="2"/>
      <c r="AD98" s="2"/>
      <c r="AE98" s="2"/>
      <c r="AF98" s="2"/>
      <c r="AG98" s="2"/>
    </row>
    <row r="99" spans="2:33" s="1" customFormat="1" ht="60" customHeight="1" x14ac:dyDescent="0.3">
      <c r="B99" s="4" t="s">
        <v>238</v>
      </c>
      <c r="C99" s="3">
        <v>7</v>
      </c>
      <c r="D99" s="3">
        <v>11</v>
      </c>
      <c r="E99" s="3" t="s">
        <v>814</v>
      </c>
      <c r="F99" s="3"/>
      <c r="G99" s="3">
        <v>20</v>
      </c>
      <c r="H99" s="3" t="s">
        <v>224</v>
      </c>
      <c r="I99" s="3">
        <v>1</v>
      </c>
      <c r="J99" s="3"/>
      <c r="K99" s="3"/>
      <c r="L99" s="3">
        <v>17.3</v>
      </c>
      <c r="M99" s="3">
        <v>4.3</v>
      </c>
      <c r="N99" s="3">
        <v>0.6</v>
      </c>
      <c r="O99" s="15">
        <f t="shared" si="32"/>
        <v>44.634</v>
      </c>
      <c r="P99" s="3" t="s">
        <v>18</v>
      </c>
      <c r="Q99" s="3">
        <v>2</v>
      </c>
      <c r="R99" s="15">
        <f t="shared" si="33"/>
        <v>242</v>
      </c>
      <c r="S99" s="17">
        <v>100</v>
      </c>
      <c r="T99" s="15">
        <f t="shared" si="34"/>
        <v>4</v>
      </c>
      <c r="U99" s="33">
        <f t="shared" si="35"/>
        <v>0.41322314049586778</v>
      </c>
      <c r="V99" s="3"/>
      <c r="W99" s="4"/>
      <c r="X99" s="4"/>
      <c r="Y99" s="2"/>
      <c r="Z99" s="2"/>
      <c r="AA99" s="2"/>
      <c r="AB99" s="2"/>
      <c r="AC99" s="2"/>
      <c r="AD99" s="2"/>
      <c r="AE99" s="2"/>
      <c r="AF99" s="2"/>
      <c r="AG99" s="2"/>
    </row>
    <row r="100" spans="2:33" s="1" customFormat="1" ht="60" customHeight="1" x14ac:dyDescent="0.3">
      <c r="B100" s="4" t="s">
        <v>238</v>
      </c>
      <c r="C100" s="3">
        <v>7</v>
      </c>
      <c r="D100" s="3">
        <v>11</v>
      </c>
      <c r="E100" s="3" t="s">
        <v>812</v>
      </c>
      <c r="F100" s="3"/>
      <c r="G100" s="3">
        <v>22</v>
      </c>
      <c r="H100" s="3" t="s">
        <v>116</v>
      </c>
      <c r="I100" s="3">
        <v>1</v>
      </c>
      <c r="J100" s="3"/>
      <c r="K100" s="3"/>
      <c r="L100" s="3">
        <v>4</v>
      </c>
      <c r="M100" s="3">
        <v>0.5</v>
      </c>
      <c r="N100" s="3">
        <v>0.1</v>
      </c>
      <c r="O100" s="15">
        <f t="shared" si="32"/>
        <v>0.2</v>
      </c>
      <c r="P100" s="3" t="s">
        <v>18</v>
      </c>
      <c r="Q100" s="3">
        <v>1</v>
      </c>
      <c r="R100" s="15">
        <f t="shared" si="33"/>
        <v>8350</v>
      </c>
      <c r="S100" s="17">
        <v>100</v>
      </c>
      <c r="T100" s="15">
        <f t="shared" si="34"/>
        <v>4</v>
      </c>
      <c r="U100" s="33">
        <f t="shared" si="35"/>
        <v>1.1976047904191617E-2</v>
      </c>
      <c r="V100" s="3"/>
      <c r="W100" s="4"/>
      <c r="X100" s="4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2:33" s="1" customFormat="1" ht="60" customHeight="1" x14ac:dyDescent="0.3">
      <c r="B101" s="4" t="s">
        <v>238</v>
      </c>
      <c r="C101" s="3">
        <v>7</v>
      </c>
      <c r="D101" s="3">
        <v>11</v>
      </c>
      <c r="E101" s="3" t="s">
        <v>812</v>
      </c>
      <c r="F101" s="3"/>
      <c r="G101" s="3">
        <v>22</v>
      </c>
      <c r="H101" s="3" t="s">
        <v>237</v>
      </c>
      <c r="I101" s="3">
        <v>1</v>
      </c>
      <c r="J101" s="3"/>
      <c r="K101" s="3"/>
      <c r="L101" s="3">
        <v>4.4000000000000004</v>
      </c>
      <c r="M101" s="3">
        <v>1.5</v>
      </c>
      <c r="N101" s="3">
        <v>0.5</v>
      </c>
      <c r="O101" s="15">
        <f t="shared" si="32"/>
        <v>3.3000000000000003</v>
      </c>
      <c r="P101" s="3" t="s">
        <v>18</v>
      </c>
      <c r="Q101" s="3">
        <v>1</v>
      </c>
      <c r="R101" s="15">
        <f t="shared" si="33"/>
        <v>507</v>
      </c>
      <c r="S101" s="17">
        <v>100</v>
      </c>
      <c r="T101" s="15">
        <f t="shared" si="34"/>
        <v>4</v>
      </c>
      <c r="U101" s="33">
        <f t="shared" si="35"/>
        <v>0.19723865877712032</v>
      </c>
      <c r="V101" s="3"/>
      <c r="W101" s="4"/>
      <c r="X101" s="4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2:33" s="1" customFormat="1" ht="60" customHeight="1" x14ac:dyDescent="0.3">
      <c r="B102" s="4" t="s">
        <v>238</v>
      </c>
      <c r="C102" s="3">
        <v>7</v>
      </c>
      <c r="D102" s="3">
        <v>11</v>
      </c>
      <c r="E102" s="3" t="s">
        <v>812</v>
      </c>
      <c r="F102" s="3"/>
      <c r="G102" s="3">
        <v>24</v>
      </c>
      <c r="H102" s="3" t="s">
        <v>515</v>
      </c>
      <c r="I102" s="3">
        <v>2</v>
      </c>
      <c r="J102" s="3"/>
      <c r="K102" s="3"/>
      <c r="L102" s="3">
        <v>3</v>
      </c>
      <c r="M102" s="3">
        <v>3</v>
      </c>
      <c r="N102" s="3">
        <v>0.1</v>
      </c>
      <c r="O102" s="15">
        <f t="shared" si="32"/>
        <v>0.9</v>
      </c>
      <c r="P102" s="3" t="s">
        <v>18</v>
      </c>
      <c r="Q102" s="3">
        <v>1</v>
      </c>
      <c r="R102" s="15">
        <f t="shared" si="33"/>
        <v>1856</v>
      </c>
      <c r="S102" s="17">
        <v>200</v>
      </c>
      <c r="T102" s="15">
        <f t="shared" si="34"/>
        <v>4</v>
      </c>
      <c r="U102" s="33">
        <f t="shared" si="35"/>
        <v>0.10775862068965517</v>
      </c>
      <c r="V102" s="3"/>
      <c r="W102" s="4"/>
      <c r="X102" s="4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2:33" s="1" customFormat="1" ht="60" customHeight="1" x14ac:dyDescent="0.3">
      <c r="B103" s="4" t="s">
        <v>238</v>
      </c>
      <c r="C103" s="3">
        <v>7</v>
      </c>
      <c r="D103" s="3">
        <v>11</v>
      </c>
      <c r="E103" s="3" t="s">
        <v>812</v>
      </c>
      <c r="F103" s="3"/>
      <c r="G103" s="3">
        <v>24</v>
      </c>
      <c r="H103" s="3" t="s">
        <v>235</v>
      </c>
      <c r="I103" s="3">
        <v>2</v>
      </c>
      <c r="J103" s="3"/>
      <c r="K103" s="3"/>
      <c r="L103" s="3">
        <v>4</v>
      </c>
      <c r="M103" s="3">
        <v>2.1</v>
      </c>
      <c r="N103" s="3">
        <v>0.8</v>
      </c>
      <c r="O103" s="15">
        <f t="shared" si="32"/>
        <v>6.7200000000000006</v>
      </c>
      <c r="P103" s="3" t="s">
        <v>18</v>
      </c>
      <c r="Q103" s="3">
        <v>1</v>
      </c>
      <c r="R103" s="15">
        <f t="shared" si="33"/>
        <v>249</v>
      </c>
      <c r="S103" s="17">
        <v>163</v>
      </c>
      <c r="T103" s="15">
        <f t="shared" si="34"/>
        <v>3.26</v>
      </c>
      <c r="U103" s="33">
        <f t="shared" si="35"/>
        <v>0.65461847389558236</v>
      </c>
      <c r="V103" s="3"/>
      <c r="W103" s="4"/>
      <c r="X103" s="4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2:33" s="1" customFormat="1" ht="60" customHeight="1" x14ac:dyDescent="0.3">
      <c r="B104" s="4" t="s">
        <v>238</v>
      </c>
      <c r="C104" s="3">
        <v>7</v>
      </c>
      <c r="D104" s="3">
        <v>11</v>
      </c>
      <c r="E104" s="3"/>
      <c r="F104" s="3"/>
      <c r="G104" s="3">
        <v>26</v>
      </c>
      <c r="H104" s="3" t="s">
        <v>347</v>
      </c>
      <c r="I104" s="3">
        <v>1</v>
      </c>
      <c r="J104" s="3"/>
      <c r="K104" s="3" t="s">
        <v>565</v>
      </c>
      <c r="L104" s="3"/>
      <c r="M104" s="3"/>
      <c r="N104" s="3"/>
      <c r="O104" s="15">
        <f t="shared" si="32"/>
        <v>0</v>
      </c>
      <c r="P104" s="3"/>
      <c r="Q104" s="3"/>
      <c r="R104" s="15" t="e">
        <f t="shared" si="33"/>
        <v>#VALUE!</v>
      </c>
      <c r="S104" s="17"/>
      <c r="T104" s="15">
        <f t="shared" si="34"/>
        <v>0</v>
      </c>
      <c r="U104" s="33" t="e">
        <f t="shared" si="35"/>
        <v>#VALUE!</v>
      </c>
      <c r="V104" s="3"/>
      <c r="W104" s="4"/>
      <c r="X104" s="4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2:33" s="1" customFormat="1" ht="60" customHeight="1" x14ac:dyDescent="0.3">
      <c r="B105" s="4" t="s">
        <v>238</v>
      </c>
      <c r="C105" s="3">
        <v>7</v>
      </c>
      <c r="D105" s="3">
        <v>11</v>
      </c>
      <c r="E105" s="3"/>
      <c r="F105" s="3"/>
      <c r="G105" s="3">
        <v>26</v>
      </c>
      <c r="H105" s="3" t="s">
        <v>236</v>
      </c>
      <c r="I105" s="3">
        <v>2</v>
      </c>
      <c r="J105" s="3"/>
      <c r="K105" s="3" t="s">
        <v>566</v>
      </c>
      <c r="L105" s="3"/>
      <c r="M105" s="3"/>
      <c r="N105" s="3"/>
      <c r="O105" s="15">
        <f t="shared" si="32"/>
        <v>0</v>
      </c>
      <c r="P105" s="3"/>
      <c r="Q105" s="3"/>
      <c r="R105" s="15" t="e">
        <f t="shared" si="33"/>
        <v>#VALUE!</v>
      </c>
      <c r="S105" s="17"/>
      <c r="T105" s="15">
        <f t="shared" si="34"/>
        <v>0</v>
      </c>
      <c r="U105" s="33" t="e">
        <f t="shared" si="35"/>
        <v>#VALUE!</v>
      </c>
      <c r="V105" s="3"/>
      <c r="W105" s="4"/>
      <c r="X105" s="4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2:33" s="1" customFormat="1" ht="60" customHeight="1" x14ac:dyDescent="0.3">
      <c r="B106" s="4" t="s">
        <v>238</v>
      </c>
      <c r="C106" s="3">
        <v>7</v>
      </c>
      <c r="D106" s="3">
        <v>11</v>
      </c>
      <c r="E106" s="3" t="s">
        <v>813</v>
      </c>
      <c r="F106" s="3"/>
      <c r="G106" s="3">
        <v>27</v>
      </c>
      <c r="H106" s="3" t="s">
        <v>351</v>
      </c>
      <c r="I106" s="3">
        <v>1</v>
      </c>
      <c r="J106" s="3" t="s">
        <v>563</v>
      </c>
      <c r="K106" s="3"/>
      <c r="L106" s="3">
        <v>10</v>
      </c>
      <c r="M106" s="3">
        <v>0.2</v>
      </c>
      <c r="N106" s="3">
        <v>0.2</v>
      </c>
      <c r="O106" s="15">
        <f t="shared" si="32"/>
        <v>0.4</v>
      </c>
      <c r="P106" s="3" t="s">
        <v>18</v>
      </c>
      <c r="Q106" s="3">
        <v>1</v>
      </c>
      <c r="R106" s="15">
        <f t="shared" si="33"/>
        <v>4175</v>
      </c>
      <c r="S106" s="17">
        <v>100</v>
      </c>
      <c r="T106" s="15">
        <f t="shared" si="34"/>
        <v>4</v>
      </c>
      <c r="U106" s="33">
        <f t="shared" si="35"/>
        <v>2.3952095808383235E-2</v>
      </c>
      <c r="V106" s="3"/>
      <c r="W106" s="4"/>
      <c r="X106" s="4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2:33" s="1" customFormat="1" ht="60" customHeight="1" x14ac:dyDescent="0.3">
      <c r="B107" s="4" t="s">
        <v>238</v>
      </c>
      <c r="C107" s="3">
        <v>7</v>
      </c>
      <c r="D107" s="3">
        <v>11</v>
      </c>
      <c r="E107" s="3" t="s">
        <v>813</v>
      </c>
      <c r="F107" s="3"/>
      <c r="G107" s="3">
        <v>32</v>
      </c>
      <c r="H107" s="3" t="s">
        <v>354</v>
      </c>
      <c r="I107" s="3">
        <v>1</v>
      </c>
      <c r="J107" s="3" t="s">
        <v>563</v>
      </c>
      <c r="K107" s="3"/>
      <c r="L107" s="3">
        <v>10</v>
      </c>
      <c r="M107" s="3">
        <v>0.2</v>
      </c>
      <c r="N107" s="3">
        <v>0.2</v>
      </c>
      <c r="O107" s="15">
        <f t="shared" si="32"/>
        <v>0.4</v>
      </c>
      <c r="P107" s="3" t="s">
        <v>18</v>
      </c>
      <c r="Q107" s="3">
        <v>1</v>
      </c>
      <c r="R107" s="15">
        <f t="shared" si="33"/>
        <v>4175</v>
      </c>
      <c r="S107" s="17">
        <v>100</v>
      </c>
      <c r="T107" s="15">
        <f t="shared" si="34"/>
        <v>4</v>
      </c>
      <c r="U107" s="33">
        <f t="shared" si="35"/>
        <v>2.3952095808383235E-2</v>
      </c>
      <c r="V107" s="3"/>
      <c r="W107" s="4"/>
      <c r="X107" s="4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2:33" s="1" customFormat="1" ht="60" customHeight="1" x14ac:dyDescent="0.3">
      <c r="B108" s="4" t="s">
        <v>238</v>
      </c>
      <c r="C108" s="3">
        <v>8</v>
      </c>
      <c r="D108" s="3">
        <v>12</v>
      </c>
      <c r="E108" s="3"/>
      <c r="F108" s="3"/>
      <c r="G108" s="3">
        <v>33</v>
      </c>
      <c r="H108" s="3" t="s">
        <v>350</v>
      </c>
      <c r="I108" s="3">
        <v>1</v>
      </c>
      <c r="J108" s="3" t="s">
        <v>563</v>
      </c>
      <c r="K108" s="3" t="s">
        <v>565</v>
      </c>
      <c r="L108" s="3"/>
      <c r="M108" s="3"/>
      <c r="N108" s="3"/>
      <c r="O108" s="15">
        <f t="shared" ref="O108:O123" si="36">IFERROR(L108*M108*N108,"")</f>
        <v>0</v>
      </c>
      <c r="P108" s="3"/>
      <c r="Q108" s="3"/>
      <c r="R108" s="15" t="e">
        <f t="shared" ref="R108:R123" si="37">ROUNDUP(IFERROR(VLOOKUP(Q108,$AA$9:$AD$10,4,)/O108,""),0)</f>
        <v>#VALUE!</v>
      </c>
      <c r="S108" s="17"/>
      <c r="T108" s="15">
        <f t="shared" ref="T108:T123" si="38">S108/(I108*25)</f>
        <v>0</v>
      </c>
      <c r="U108" s="33" t="e">
        <f t="shared" ref="U108:U123" si="39">S108/R108</f>
        <v>#VALUE!</v>
      </c>
      <c r="V108" s="3"/>
      <c r="W108" s="4"/>
      <c r="X108" s="4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2:33" s="1" customFormat="1" ht="60" customHeight="1" x14ac:dyDescent="0.3">
      <c r="B109" s="4" t="s">
        <v>238</v>
      </c>
      <c r="C109" s="3">
        <v>8</v>
      </c>
      <c r="D109" s="3">
        <v>12</v>
      </c>
      <c r="E109" s="3" t="s">
        <v>815</v>
      </c>
      <c r="F109" s="3"/>
      <c r="G109" s="3">
        <v>34</v>
      </c>
      <c r="H109" s="3" t="s">
        <v>243</v>
      </c>
      <c r="I109" s="3">
        <v>2</v>
      </c>
      <c r="J109" s="3"/>
      <c r="K109" s="3"/>
      <c r="L109" s="3">
        <v>8.9</v>
      </c>
      <c r="M109" s="3">
        <v>2.8</v>
      </c>
      <c r="N109" s="3">
        <v>2.2000000000000002</v>
      </c>
      <c r="O109" s="15">
        <f t="shared" si="36"/>
        <v>54.823999999999998</v>
      </c>
      <c r="P109" s="3" t="s">
        <v>18</v>
      </c>
      <c r="Q109" s="3">
        <v>2</v>
      </c>
      <c r="R109" s="15">
        <f t="shared" si="37"/>
        <v>197</v>
      </c>
      <c r="S109" s="17">
        <v>199</v>
      </c>
      <c r="T109" s="15">
        <f t="shared" si="38"/>
        <v>3.98</v>
      </c>
      <c r="U109" s="33">
        <f t="shared" si="39"/>
        <v>1.0101522842639594</v>
      </c>
      <c r="V109" s="3"/>
      <c r="W109" s="4"/>
      <c r="X109" s="4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2:33" s="1" customFormat="1" ht="60" customHeight="1" x14ac:dyDescent="0.3">
      <c r="B110" s="4" t="s">
        <v>238</v>
      </c>
      <c r="C110" s="3">
        <v>8</v>
      </c>
      <c r="D110" s="3">
        <v>12</v>
      </c>
      <c r="E110" s="3" t="s">
        <v>815</v>
      </c>
      <c r="F110" s="3"/>
      <c r="G110" s="3">
        <v>37</v>
      </c>
      <c r="H110" s="3" t="s">
        <v>227</v>
      </c>
      <c r="I110" s="3">
        <v>1</v>
      </c>
      <c r="J110" s="3"/>
      <c r="K110" s="3"/>
      <c r="L110" s="3">
        <v>18.399999999999999</v>
      </c>
      <c r="M110" s="3">
        <v>17.3</v>
      </c>
      <c r="N110" s="3">
        <v>0.5</v>
      </c>
      <c r="O110" s="15">
        <f t="shared" si="36"/>
        <v>159.16</v>
      </c>
      <c r="P110" s="3" t="s">
        <v>18</v>
      </c>
      <c r="Q110" s="3">
        <v>2</v>
      </c>
      <c r="R110" s="15">
        <f t="shared" si="37"/>
        <v>68</v>
      </c>
      <c r="S110" s="17">
        <v>69</v>
      </c>
      <c r="T110" s="15">
        <f t="shared" si="38"/>
        <v>2.76</v>
      </c>
      <c r="U110" s="33">
        <f t="shared" si="39"/>
        <v>1.0147058823529411</v>
      </c>
      <c r="V110" s="3"/>
      <c r="W110" s="4"/>
      <c r="X110" s="4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2:33" s="1" customFormat="1" ht="60" customHeight="1" x14ac:dyDescent="0.3">
      <c r="B111" s="4" t="s">
        <v>238</v>
      </c>
      <c r="C111" s="3">
        <v>8</v>
      </c>
      <c r="D111" s="3">
        <v>12</v>
      </c>
      <c r="E111" s="3" t="s">
        <v>813</v>
      </c>
      <c r="F111" s="3"/>
      <c r="G111" s="3">
        <v>40</v>
      </c>
      <c r="H111" s="3" t="s">
        <v>389</v>
      </c>
      <c r="I111" s="3">
        <v>1</v>
      </c>
      <c r="J111" s="3" t="s">
        <v>563</v>
      </c>
      <c r="K111" s="3"/>
      <c r="L111" s="3">
        <v>3</v>
      </c>
      <c r="M111" s="3">
        <v>1.25</v>
      </c>
      <c r="N111" s="3">
        <v>1</v>
      </c>
      <c r="O111" s="15">
        <f t="shared" si="36"/>
        <v>3.75</v>
      </c>
      <c r="P111" s="3" t="s">
        <v>18</v>
      </c>
      <c r="Q111" s="3">
        <v>1</v>
      </c>
      <c r="R111" s="15">
        <f t="shared" si="37"/>
        <v>446</v>
      </c>
      <c r="S111" s="17">
        <v>100</v>
      </c>
      <c r="T111" s="15">
        <f t="shared" si="38"/>
        <v>4</v>
      </c>
      <c r="U111" s="33">
        <f t="shared" si="39"/>
        <v>0.22421524663677131</v>
      </c>
      <c r="V111" s="3"/>
      <c r="W111" s="4"/>
      <c r="X111" s="4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2:33" s="1" customFormat="1" ht="60" customHeight="1" x14ac:dyDescent="0.3">
      <c r="B112" s="4" t="s">
        <v>238</v>
      </c>
      <c r="C112" s="3">
        <v>8</v>
      </c>
      <c r="D112" s="3">
        <v>12</v>
      </c>
      <c r="E112" s="3" t="s">
        <v>813</v>
      </c>
      <c r="F112" s="3"/>
      <c r="G112" s="3">
        <v>40</v>
      </c>
      <c r="H112" s="3" t="s">
        <v>394</v>
      </c>
      <c r="I112" s="3">
        <v>1</v>
      </c>
      <c r="J112" s="3" t="s">
        <v>563</v>
      </c>
      <c r="K112" s="3"/>
      <c r="L112" s="3">
        <v>6</v>
      </c>
      <c r="M112" s="3">
        <v>1.25</v>
      </c>
      <c r="N112" s="3">
        <v>1</v>
      </c>
      <c r="O112" s="15">
        <f t="shared" si="36"/>
        <v>7.5</v>
      </c>
      <c r="P112" s="3" t="s">
        <v>18</v>
      </c>
      <c r="Q112" s="3">
        <v>1</v>
      </c>
      <c r="R112" s="15">
        <f t="shared" si="37"/>
        <v>223</v>
      </c>
      <c r="S112" s="17">
        <v>100</v>
      </c>
      <c r="T112" s="15">
        <f t="shared" si="38"/>
        <v>4</v>
      </c>
      <c r="U112" s="33">
        <f t="shared" si="39"/>
        <v>0.44843049327354262</v>
      </c>
      <c r="V112" s="3"/>
      <c r="W112" s="4"/>
      <c r="X112" s="4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2:33" s="1" customFormat="1" ht="60" customHeight="1" x14ac:dyDescent="0.3">
      <c r="B113" s="4" t="s">
        <v>238</v>
      </c>
      <c r="C113" s="3">
        <v>8</v>
      </c>
      <c r="D113" s="3">
        <v>12</v>
      </c>
      <c r="E113" s="3" t="s">
        <v>813</v>
      </c>
      <c r="F113" s="3"/>
      <c r="G113" s="3">
        <v>41</v>
      </c>
      <c r="H113" s="3" t="s">
        <v>392</v>
      </c>
      <c r="I113" s="3">
        <v>1</v>
      </c>
      <c r="J113" s="3" t="s">
        <v>563</v>
      </c>
      <c r="K113" s="3"/>
      <c r="L113" s="3">
        <v>1.25</v>
      </c>
      <c r="M113" s="3">
        <v>1.25</v>
      </c>
      <c r="N113" s="3">
        <v>1</v>
      </c>
      <c r="O113" s="15">
        <f t="shared" si="36"/>
        <v>1.5625</v>
      </c>
      <c r="P113" s="3" t="s">
        <v>18</v>
      </c>
      <c r="Q113" s="3">
        <v>1</v>
      </c>
      <c r="R113" s="15">
        <f t="shared" si="37"/>
        <v>1069</v>
      </c>
      <c r="S113" s="17">
        <v>100</v>
      </c>
      <c r="T113" s="15">
        <f t="shared" si="38"/>
        <v>4</v>
      </c>
      <c r="U113" s="33">
        <f t="shared" si="39"/>
        <v>9.3545369504209538E-2</v>
      </c>
      <c r="V113" s="3"/>
      <c r="W113" s="4"/>
      <c r="X113" s="4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2:33" s="1" customFormat="1" ht="60" customHeight="1" x14ac:dyDescent="0.3">
      <c r="B114" s="4" t="s">
        <v>238</v>
      </c>
      <c r="C114" s="3">
        <v>8</v>
      </c>
      <c r="D114" s="3">
        <v>12</v>
      </c>
      <c r="E114" s="3" t="s">
        <v>813</v>
      </c>
      <c r="F114" s="3"/>
      <c r="G114" s="3">
        <v>41</v>
      </c>
      <c r="H114" s="3" t="s">
        <v>396</v>
      </c>
      <c r="I114" s="3">
        <v>1</v>
      </c>
      <c r="J114" s="3" t="s">
        <v>563</v>
      </c>
      <c r="K114" s="3"/>
      <c r="L114" s="3">
        <v>7</v>
      </c>
      <c r="M114" s="3">
        <v>1.25</v>
      </c>
      <c r="N114" s="3">
        <v>1</v>
      </c>
      <c r="O114" s="15">
        <f t="shared" si="36"/>
        <v>8.75</v>
      </c>
      <c r="P114" s="3" t="s">
        <v>18</v>
      </c>
      <c r="Q114" s="3">
        <v>1</v>
      </c>
      <c r="R114" s="15">
        <f t="shared" si="37"/>
        <v>191</v>
      </c>
      <c r="S114" s="17">
        <v>100</v>
      </c>
      <c r="T114" s="15">
        <f t="shared" si="38"/>
        <v>4</v>
      </c>
      <c r="U114" s="33">
        <f t="shared" si="39"/>
        <v>0.52356020942408377</v>
      </c>
      <c r="V114" s="3"/>
      <c r="W114" s="4"/>
      <c r="X114" s="4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2:33" s="1" customFormat="1" ht="60" customHeight="1" x14ac:dyDescent="0.3">
      <c r="B115" s="4" t="s">
        <v>238</v>
      </c>
      <c r="C115" s="3">
        <v>8</v>
      </c>
      <c r="D115" s="3">
        <v>12</v>
      </c>
      <c r="E115" s="3" t="s">
        <v>816</v>
      </c>
      <c r="F115" s="3"/>
      <c r="G115" s="3">
        <v>42</v>
      </c>
      <c r="H115" s="3" t="s">
        <v>367</v>
      </c>
      <c r="I115" s="3">
        <v>1</v>
      </c>
      <c r="J115" s="3" t="s">
        <v>563</v>
      </c>
      <c r="K115" s="3"/>
      <c r="L115" s="3">
        <v>18</v>
      </c>
      <c r="M115" s="3">
        <v>0.5</v>
      </c>
      <c r="N115" s="3">
        <v>0.1</v>
      </c>
      <c r="O115" s="15">
        <f t="shared" si="36"/>
        <v>0.9</v>
      </c>
      <c r="P115" s="3" t="s">
        <v>18</v>
      </c>
      <c r="Q115" s="3">
        <v>1</v>
      </c>
      <c r="R115" s="15">
        <f t="shared" si="37"/>
        <v>1856</v>
      </c>
      <c r="S115" s="17">
        <v>100</v>
      </c>
      <c r="T115" s="15">
        <f t="shared" si="38"/>
        <v>4</v>
      </c>
      <c r="U115" s="33">
        <f t="shared" si="39"/>
        <v>5.3879310344827583E-2</v>
      </c>
      <c r="V115" s="3"/>
      <c r="W115" s="4"/>
      <c r="X115" s="4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2:33" s="1" customFormat="1" ht="60" customHeight="1" x14ac:dyDescent="0.3">
      <c r="B116" s="4" t="s">
        <v>238</v>
      </c>
      <c r="C116" s="3">
        <v>8</v>
      </c>
      <c r="D116" s="3">
        <v>12</v>
      </c>
      <c r="E116" s="3" t="s">
        <v>816</v>
      </c>
      <c r="F116" s="3"/>
      <c r="G116" s="3">
        <v>42</v>
      </c>
      <c r="H116" s="3" t="s">
        <v>369</v>
      </c>
      <c r="I116" s="3">
        <v>1</v>
      </c>
      <c r="J116" s="3" t="s">
        <v>563</v>
      </c>
      <c r="K116" s="3"/>
      <c r="L116" s="3">
        <v>18</v>
      </c>
      <c r="M116" s="3">
        <v>0.5</v>
      </c>
      <c r="N116" s="3">
        <v>0.1</v>
      </c>
      <c r="O116" s="15">
        <f t="shared" si="36"/>
        <v>0.9</v>
      </c>
      <c r="P116" s="3" t="s">
        <v>18</v>
      </c>
      <c r="Q116" s="3">
        <v>1</v>
      </c>
      <c r="R116" s="15">
        <f t="shared" si="37"/>
        <v>1856</v>
      </c>
      <c r="S116" s="17">
        <v>100</v>
      </c>
      <c r="T116" s="15">
        <f t="shared" si="38"/>
        <v>4</v>
      </c>
      <c r="U116" s="33">
        <f t="shared" si="39"/>
        <v>5.3879310344827583E-2</v>
      </c>
      <c r="V116" s="3"/>
      <c r="W116" s="4"/>
      <c r="X116" s="4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2:33" s="1" customFormat="1" ht="60" customHeight="1" x14ac:dyDescent="0.3">
      <c r="B117" s="4" t="s">
        <v>238</v>
      </c>
      <c r="C117" s="3">
        <v>8</v>
      </c>
      <c r="D117" s="3">
        <v>12</v>
      </c>
      <c r="E117" s="3" t="s">
        <v>816</v>
      </c>
      <c r="F117" s="3"/>
      <c r="G117" s="3">
        <v>42</v>
      </c>
      <c r="H117" s="3" t="s">
        <v>371</v>
      </c>
      <c r="I117" s="3">
        <v>1</v>
      </c>
      <c r="J117" s="3" t="s">
        <v>563</v>
      </c>
      <c r="K117" s="3"/>
      <c r="L117" s="3">
        <v>18</v>
      </c>
      <c r="M117" s="3">
        <v>0.5</v>
      </c>
      <c r="N117" s="3">
        <v>0.1</v>
      </c>
      <c r="O117" s="15">
        <f t="shared" si="36"/>
        <v>0.9</v>
      </c>
      <c r="P117" s="3" t="s">
        <v>18</v>
      </c>
      <c r="Q117" s="3">
        <v>1</v>
      </c>
      <c r="R117" s="15">
        <f t="shared" si="37"/>
        <v>1856</v>
      </c>
      <c r="S117" s="17">
        <v>100</v>
      </c>
      <c r="T117" s="15">
        <f t="shared" si="38"/>
        <v>4</v>
      </c>
      <c r="U117" s="33">
        <f t="shared" si="39"/>
        <v>5.3879310344827583E-2</v>
      </c>
      <c r="V117" s="3"/>
      <c r="W117" s="4"/>
      <c r="X117" s="4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2:33" s="1" customFormat="1" ht="60" customHeight="1" x14ac:dyDescent="0.3">
      <c r="B118" s="4" t="s">
        <v>238</v>
      </c>
      <c r="C118" s="3">
        <v>8</v>
      </c>
      <c r="D118" s="3">
        <v>12</v>
      </c>
      <c r="E118" s="3" t="s">
        <v>816</v>
      </c>
      <c r="F118" s="3"/>
      <c r="G118" s="3">
        <v>43</v>
      </c>
      <c r="H118" s="3" t="s">
        <v>365</v>
      </c>
      <c r="I118" s="3">
        <v>1</v>
      </c>
      <c r="J118" s="3" t="s">
        <v>563</v>
      </c>
      <c r="K118" s="3"/>
      <c r="L118" s="3">
        <v>18</v>
      </c>
      <c r="M118" s="3">
        <v>1</v>
      </c>
      <c r="N118" s="3">
        <v>0.1</v>
      </c>
      <c r="O118" s="15">
        <f t="shared" si="36"/>
        <v>1.8</v>
      </c>
      <c r="P118" s="3" t="s">
        <v>18</v>
      </c>
      <c r="Q118" s="3">
        <v>1</v>
      </c>
      <c r="R118" s="15">
        <f t="shared" si="37"/>
        <v>928</v>
      </c>
      <c r="S118" s="17">
        <v>100</v>
      </c>
      <c r="T118" s="15">
        <f t="shared" si="38"/>
        <v>4</v>
      </c>
      <c r="U118" s="33">
        <f t="shared" si="39"/>
        <v>0.10775862068965517</v>
      </c>
      <c r="V118" s="3"/>
      <c r="W118" s="4"/>
      <c r="X118" s="4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2:33" s="1" customFormat="1" ht="60" customHeight="1" x14ac:dyDescent="0.3">
      <c r="B119" s="4" t="s">
        <v>238</v>
      </c>
      <c r="C119" s="3">
        <v>8</v>
      </c>
      <c r="D119" s="3">
        <v>12</v>
      </c>
      <c r="E119" s="3" t="s">
        <v>816</v>
      </c>
      <c r="F119" s="3"/>
      <c r="G119" s="3">
        <v>44</v>
      </c>
      <c r="H119" s="3" t="s">
        <v>360</v>
      </c>
      <c r="I119" s="3">
        <v>1</v>
      </c>
      <c r="J119" s="3" t="s">
        <v>563</v>
      </c>
      <c r="K119" s="3"/>
      <c r="L119" s="3">
        <v>18</v>
      </c>
      <c r="M119" s="3">
        <v>0.5</v>
      </c>
      <c r="N119" s="3">
        <v>0.1</v>
      </c>
      <c r="O119" s="15">
        <f t="shared" si="36"/>
        <v>0.9</v>
      </c>
      <c r="P119" s="3" t="s">
        <v>18</v>
      </c>
      <c r="Q119" s="3">
        <v>1</v>
      </c>
      <c r="R119" s="15">
        <f t="shared" si="37"/>
        <v>1856</v>
      </c>
      <c r="S119" s="17">
        <v>100</v>
      </c>
      <c r="T119" s="15">
        <f t="shared" si="38"/>
        <v>4</v>
      </c>
      <c r="U119" s="33">
        <f t="shared" si="39"/>
        <v>5.3879310344827583E-2</v>
      </c>
      <c r="V119" s="3"/>
      <c r="W119" s="4"/>
      <c r="X119" s="4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2:33" s="1" customFormat="1" ht="60" customHeight="1" x14ac:dyDescent="0.3">
      <c r="B120" s="4" t="s">
        <v>238</v>
      </c>
      <c r="C120" s="3">
        <v>8</v>
      </c>
      <c r="D120" s="3">
        <v>12</v>
      </c>
      <c r="E120" s="3" t="s">
        <v>816</v>
      </c>
      <c r="F120" s="3"/>
      <c r="G120" s="3">
        <v>44</v>
      </c>
      <c r="H120" s="3" t="s">
        <v>363</v>
      </c>
      <c r="I120" s="3">
        <v>1</v>
      </c>
      <c r="J120" s="3" t="s">
        <v>563</v>
      </c>
      <c r="K120" s="3"/>
      <c r="L120" s="3">
        <v>18</v>
      </c>
      <c r="M120" s="3">
        <v>0.5</v>
      </c>
      <c r="N120" s="3">
        <v>0.1</v>
      </c>
      <c r="O120" s="15">
        <f t="shared" si="36"/>
        <v>0.9</v>
      </c>
      <c r="P120" s="3" t="s">
        <v>18</v>
      </c>
      <c r="Q120" s="3">
        <v>1</v>
      </c>
      <c r="R120" s="15">
        <f t="shared" si="37"/>
        <v>1856</v>
      </c>
      <c r="S120" s="17">
        <v>100</v>
      </c>
      <c r="T120" s="15">
        <f t="shared" si="38"/>
        <v>4</v>
      </c>
      <c r="U120" s="33">
        <f t="shared" si="39"/>
        <v>5.3879310344827583E-2</v>
      </c>
      <c r="V120" s="3"/>
      <c r="W120" s="4"/>
      <c r="X120" s="4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2:33" s="1" customFormat="1" ht="60" customHeight="1" x14ac:dyDescent="0.3">
      <c r="B121" s="4" t="s">
        <v>238</v>
      </c>
      <c r="C121" s="3">
        <v>8</v>
      </c>
      <c r="D121" s="3">
        <v>12</v>
      </c>
      <c r="E121" s="3" t="s">
        <v>817</v>
      </c>
      <c r="F121" s="3"/>
      <c r="G121" s="3">
        <v>44</v>
      </c>
      <c r="H121" s="3" t="s">
        <v>375</v>
      </c>
      <c r="I121" s="3">
        <v>1</v>
      </c>
      <c r="J121" s="3" t="s">
        <v>563</v>
      </c>
      <c r="K121" s="3"/>
      <c r="L121" s="3">
        <v>18</v>
      </c>
      <c r="M121" s="3">
        <v>0.5</v>
      </c>
      <c r="N121" s="3">
        <v>0.1</v>
      </c>
      <c r="O121" s="15">
        <f t="shared" si="36"/>
        <v>0.9</v>
      </c>
      <c r="P121" s="3" t="s">
        <v>18</v>
      </c>
      <c r="Q121" s="3">
        <v>1</v>
      </c>
      <c r="R121" s="15">
        <f t="shared" si="37"/>
        <v>1856</v>
      </c>
      <c r="S121" s="17">
        <v>100</v>
      </c>
      <c r="T121" s="15">
        <f t="shared" si="38"/>
        <v>4</v>
      </c>
      <c r="U121" s="33">
        <f t="shared" si="39"/>
        <v>5.3879310344827583E-2</v>
      </c>
      <c r="V121" s="3"/>
      <c r="W121" s="4"/>
      <c r="X121" s="4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2:33" s="1" customFormat="1" ht="60" customHeight="1" x14ac:dyDescent="0.3">
      <c r="B122" s="4" t="s">
        <v>238</v>
      </c>
      <c r="C122" s="3">
        <v>8</v>
      </c>
      <c r="D122" s="3">
        <v>12</v>
      </c>
      <c r="E122" s="3" t="s">
        <v>817</v>
      </c>
      <c r="F122" s="3"/>
      <c r="G122" s="3">
        <v>44</v>
      </c>
      <c r="H122" s="3" t="s">
        <v>380</v>
      </c>
      <c r="I122" s="3">
        <v>1</v>
      </c>
      <c r="J122" s="3" t="s">
        <v>563</v>
      </c>
      <c r="K122" s="3"/>
      <c r="L122" s="3">
        <v>18</v>
      </c>
      <c r="M122" s="3">
        <v>0.5</v>
      </c>
      <c r="N122" s="3">
        <v>0.1</v>
      </c>
      <c r="O122" s="15">
        <f t="shared" si="36"/>
        <v>0.9</v>
      </c>
      <c r="P122" s="3" t="s">
        <v>18</v>
      </c>
      <c r="Q122" s="3">
        <v>1</v>
      </c>
      <c r="R122" s="15">
        <f t="shared" si="37"/>
        <v>1856</v>
      </c>
      <c r="S122" s="17">
        <v>100</v>
      </c>
      <c r="T122" s="15">
        <f t="shared" si="38"/>
        <v>4</v>
      </c>
      <c r="U122" s="33">
        <f t="shared" si="39"/>
        <v>5.3879310344827583E-2</v>
      </c>
      <c r="V122" s="3"/>
      <c r="W122" s="4"/>
      <c r="X122" s="4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2:33" s="1" customFormat="1" ht="60" customHeight="1" x14ac:dyDescent="0.3">
      <c r="B123" s="4" t="s">
        <v>238</v>
      </c>
      <c r="C123" s="3">
        <v>8</v>
      </c>
      <c r="D123" s="3">
        <v>12</v>
      </c>
      <c r="E123" s="3" t="s">
        <v>817</v>
      </c>
      <c r="F123" s="3"/>
      <c r="G123" s="3">
        <v>45</v>
      </c>
      <c r="H123" s="3" t="s">
        <v>382</v>
      </c>
      <c r="I123" s="3">
        <v>1</v>
      </c>
      <c r="J123" s="3" t="s">
        <v>563</v>
      </c>
      <c r="K123" s="3"/>
      <c r="L123" s="3">
        <v>18</v>
      </c>
      <c r="M123" s="3">
        <v>0.5</v>
      </c>
      <c r="N123" s="3">
        <v>0.1</v>
      </c>
      <c r="O123" s="15">
        <f t="shared" si="36"/>
        <v>0.9</v>
      </c>
      <c r="P123" s="3" t="s">
        <v>18</v>
      </c>
      <c r="Q123" s="3">
        <v>1</v>
      </c>
      <c r="R123" s="15">
        <f t="shared" si="37"/>
        <v>1856</v>
      </c>
      <c r="S123" s="17">
        <v>100</v>
      </c>
      <c r="T123" s="15">
        <f t="shared" si="38"/>
        <v>4</v>
      </c>
      <c r="U123" s="33">
        <f t="shared" si="39"/>
        <v>5.3879310344827583E-2</v>
      </c>
      <c r="V123" s="3"/>
      <c r="W123" s="4"/>
      <c r="X123" s="4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2:33" s="1" customFormat="1" ht="60" customHeight="1" x14ac:dyDescent="0.3">
      <c r="B124" s="4" t="s">
        <v>238</v>
      </c>
      <c r="C124" s="3">
        <v>8</v>
      </c>
      <c r="D124" s="3">
        <v>12</v>
      </c>
      <c r="E124" s="3" t="s">
        <v>817</v>
      </c>
      <c r="F124" s="3"/>
      <c r="G124" s="3">
        <v>45</v>
      </c>
      <c r="H124" s="3" t="s">
        <v>385</v>
      </c>
      <c r="I124" s="3">
        <v>1</v>
      </c>
      <c r="J124" s="3" t="s">
        <v>563</v>
      </c>
      <c r="K124" s="3"/>
      <c r="L124" s="3">
        <v>18</v>
      </c>
      <c r="M124" s="3">
        <v>0.5</v>
      </c>
      <c r="N124" s="3">
        <v>0.1</v>
      </c>
      <c r="O124" s="15">
        <f t="shared" ref="O124:O127" si="40">IFERROR(L124*M124*N124,"")</f>
        <v>0.9</v>
      </c>
      <c r="P124" s="3" t="s">
        <v>18</v>
      </c>
      <c r="Q124" s="3">
        <v>1</v>
      </c>
      <c r="R124" s="15">
        <f t="shared" ref="R124:R127" si="41">ROUNDUP(IFERROR(VLOOKUP(Q124,$AA$9:$AD$10,4,)/O124,""),0)</f>
        <v>1856</v>
      </c>
      <c r="S124" s="17">
        <v>100</v>
      </c>
      <c r="T124" s="15">
        <f t="shared" ref="T124:T127" si="42">S124/(I124*25)</f>
        <v>4</v>
      </c>
      <c r="U124" s="33">
        <f t="shared" ref="U124:U127" si="43">S124/R124</f>
        <v>5.3879310344827583E-2</v>
      </c>
      <c r="V124" s="3"/>
      <c r="W124" s="4"/>
      <c r="X124" s="4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2:33" s="1" customFormat="1" ht="60" customHeight="1" x14ac:dyDescent="0.3">
      <c r="B125" s="4" t="s">
        <v>238</v>
      </c>
      <c r="C125" s="3">
        <v>8</v>
      </c>
      <c r="D125" s="3">
        <v>12</v>
      </c>
      <c r="E125" s="3" t="s">
        <v>817</v>
      </c>
      <c r="F125" s="3"/>
      <c r="G125" s="3">
        <v>46</v>
      </c>
      <c r="H125" s="3" t="s">
        <v>373</v>
      </c>
      <c r="I125" s="3">
        <v>2</v>
      </c>
      <c r="J125" s="3" t="s">
        <v>563</v>
      </c>
      <c r="K125" s="3"/>
      <c r="L125" s="3">
        <v>4</v>
      </c>
      <c r="M125" s="3">
        <v>3</v>
      </c>
      <c r="N125" s="3">
        <v>0.1</v>
      </c>
      <c r="O125" s="15">
        <f t="shared" si="40"/>
        <v>1.2000000000000002</v>
      </c>
      <c r="P125" s="3" t="s">
        <v>18</v>
      </c>
      <c r="Q125" s="3">
        <v>1</v>
      </c>
      <c r="R125" s="15">
        <f t="shared" si="41"/>
        <v>1392</v>
      </c>
      <c r="S125" s="17">
        <v>200</v>
      </c>
      <c r="T125" s="15">
        <f t="shared" si="42"/>
        <v>4</v>
      </c>
      <c r="U125" s="33">
        <f t="shared" si="43"/>
        <v>0.14367816091954022</v>
      </c>
      <c r="V125" s="3"/>
      <c r="W125" s="4"/>
      <c r="X125" s="4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2:33" s="1" customFormat="1" ht="60" customHeight="1" x14ac:dyDescent="0.3">
      <c r="B126" s="4" t="s">
        <v>238</v>
      </c>
      <c r="C126" s="3">
        <v>8</v>
      </c>
      <c r="D126" s="3">
        <v>12</v>
      </c>
      <c r="E126" s="3" t="s">
        <v>817</v>
      </c>
      <c r="F126" s="3"/>
      <c r="G126" s="3">
        <v>48</v>
      </c>
      <c r="H126" s="3" t="s">
        <v>377</v>
      </c>
      <c r="I126" s="3">
        <v>1</v>
      </c>
      <c r="J126" s="3" t="s">
        <v>563</v>
      </c>
      <c r="K126" s="3"/>
      <c r="L126" s="3">
        <v>30</v>
      </c>
      <c r="M126" s="3">
        <v>5</v>
      </c>
      <c r="N126" s="3">
        <v>0.1</v>
      </c>
      <c r="O126" s="15">
        <f t="shared" si="40"/>
        <v>15</v>
      </c>
      <c r="P126" s="3" t="s">
        <v>18</v>
      </c>
      <c r="Q126" s="3">
        <v>1</v>
      </c>
      <c r="R126" s="15">
        <f t="shared" si="41"/>
        <v>112</v>
      </c>
      <c r="S126" s="17">
        <v>73</v>
      </c>
      <c r="T126" s="15">
        <f t="shared" si="42"/>
        <v>2.92</v>
      </c>
      <c r="U126" s="33">
        <f t="shared" si="43"/>
        <v>0.6517857142857143</v>
      </c>
      <c r="V126" s="3"/>
      <c r="W126" s="4"/>
      <c r="X126" s="4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2:33" s="1" customFormat="1" ht="60" customHeight="1" x14ac:dyDescent="0.3">
      <c r="B127" s="4" t="s">
        <v>238</v>
      </c>
      <c r="C127" s="3">
        <v>8</v>
      </c>
      <c r="D127" s="3">
        <v>12</v>
      </c>
      <c r="E127" s="3"/>
      <c r="F127" s="3"/>
      <c r="G127" s="3">
        <v>47</v>
      </c>
      <c r="H127" s="3" t="s">
        <v>379</v>
      </c>
      <c r="I127" s="3">
        <v>1</v>
      </c>
      <c r="J127" s="3" t="s">
        <v>563</v>
      </c>
      <c r="K127" s="3"/>
      <c r="L127" s="3">
        <v>30</v>
      </c>
      <c r="M127" s="3">
        <v>20</v>
      </c>
      <c r="N127" s="3">
        <v>0.1</v>
      </c>
      <c r="O127" s="15">
        <f t="shared" si="40"/>
        <v>60</v>
      </c>
      <c r="P127" s="3" t="s">
        <v>18</v>
      </c>
      <c r="Q127" s="3">
        <v>1</v>
      </c>
      <c r="R127" s="15">
        <f t="shared" si="41"/>
        <v>28</v>
      </c>
      <c r="S127" s="17">
        <v>19</v>
      </c>
      <c r="T127" s="15">
        <f t="shared" si="42"/>
        <v>0.76</v>
      </c>
      <c r="U127" s="33">
        <f t="shared" si="43"/>
        <v>0.6785714285714286</v>
      </c>
      <c r="V127" s="3"/>
      <c r="W127" s="4"/>
      <c r="X127" s="4"/>
      <c r="Y127" s="2"/>
      <c r="Z127" s="2"/>
      <c r="AA127" s="2"/>
      <c r="AB127" s="2"/>
      <c r="AC127" s="2"/>
      <c r="AD127" s="2"/>
      <c r="AE127" s="2"/>
      <c r="AF127" s="2"/>
      <c r="AG127" s="2"/>
    </row>
  </sheetData>
  <mergeCells count="1">
    <mergeCell ref="C1:F1"/>
  </mergeCells>
  <pageMargins left="0.7" right="0.7" top="0.75" bottom="0.75" header="0.3" footer="0.3"/>
  <pageSetup scale="8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44CF-75CD-4544-9DD4-33DB1F03F3D5}">
  <dimension ref="B1:U59"/>
  <sheetViews>
    <sheetView showGridLines="0" zoomScale="99" zoomScaleNormal="100" workbookViewId="0">
      <selection activeCell="V19" sqref="V19"/>
    </sheetView>
  </sheetViews>
  <sheetFormatPr defaultRowHeight="14.4" x14ac:dyDescent="0.3"/>
  <cols>
    <col min="1" max="1" width="3.33203125" customWidth="1"/>
    <col min="2" max="2" width="17.33203125" bestFit="1" customWidth="1"/>
    <col min="3" max="3" width="3.33203125" customWidth="1"/>
    <col min="4" max="4" width="18.109375" style="22" customWidth="1"/>
    <col min="5" max="5" width="3.33203125" customWidth="1"/>
    <col min="6" max="6" width="17.5546875" style="22" customWidth="1"/>
    <col min="7" max="7" width="3.33203125" customWidth="1"/>
    <col min="8" max="8" width="17.33203125" style="22" customWidth="1"/>
    <col min="9" max="9" width="3.33203125" customWidth="1"/>
    <col min="10" max="10" width="26" style="22" bestFit="1" customWidth="1"/>
    <col min="11" max="11" width="3.33203125" customWidth="1"/>
    <col min="12" max="12" width="18.44140625" style="22" customWidth="1"/>
    <col min="13" max="13" width="3.33203125" customWidth="1"/>
    <col min="14" max="14" width="21.33203125" style="22" bestFit="1" customWidth="1"/>
    <col min="15" max="15" width="3.33203125" customWidth="1"/>
    <col min="16" max="16" width="17.88671875" style="22" customWidth="1"/>
    <col min="17" max="17" width="3.33203125" customWidth="1"/>
    <col min="18" max="18" width="17.88671875" customWidth="1"/>
    <col min="19" max="20" width="3.33203125" customWidth="1"/>
    <col min="21" max="21" width="13.109375" customWidth="1"/>
  </cols>
  <sheetData>
    <row r="1" spans="2:21" x14ac:dyDescent="0.3">
      <c r="B1" s="50" t="s">
        <v>778</v>
      </c>
      <c r="C1" s="50"/>
      <c r="D1" s="50"/>
    </row>
    <row r="2" spans="2:21" x14ac:dyDescent="0.3">
      <c r="B2" s="50"/>
      <c r="C2" s="50"/>
      <c r="D2" s="50"/>
      <c r="T2" s="39"/>
      <c r="U2" s="24" t="s">
        <v>823</v>
      </c>
    </row>
    <row r="3" spans="2:21" s="35" customFormat="1" x14ac:dyDescent="0.3">
      <c r="B3" s="35" t="s">
        <v>777</v>
      </c>
      <c r="D3" s="35" t="s">
        <v>828</v>
      </c>
      <c r="F3" s="35" t="s">
        <v>829</v>
      </c>
      <c r="H3" s="35" t="s">
        <v>826</v>
      </c>
      <c r="J3" s="35" t="s">
        <v>827</v>
      </c>
      <c r="L3" s="35" t="s">
        <v>830</v>
      </c>
      <c r="N3" s="35" t="s">
        <v>831</v>
      </c>
      <c r="P3" s="35" t="s">
        <v>832</v>
      </c>
      <c r="T3" s="43"/>
      <c r="U3" s="24" t="s">
        <v>824</v>
      </c>
    </row>
    <row r="4" spans="2:21" x14ac:dyDescent="0.3">
      <c r="B4" s="22">
        <v>1</v>
      </c>
      <c r="D4" s="41" t="str" cm="1">
        <f t="array" ref="D4:D9">_xlfn._xlws.FILTER('Plan for every part'!$H$3:$H$127,('Plan for every part'!$E$3:$E$127='Cart-PN Matrix'!D3))</f>
        <v>MTL-02321-01;A0</v>
      </c>
      <c r="F4" s="41" t="str" cm="1">
        <f t="array" ref="F4:F6">_xlfn._xlws.FILTER('Plan for every part'!$H$3:$H$127,('Plan for every part'!$E$3:$E$127='Cart-PN Matrix'!F3))</f>
        <v>MTL-02324-02;A0</v>
      </c>
      <c r="H4" s="41" t="str" cm="1">
        <f t="array" ref="H4">_xlfn._xlws.FILTER('Plan for every part'!$H$3:$H$127,('Plan for every part'!$E$3:$E$127='Cart-PN Matrix'!H3))</f>
        <v>MTL-03976-01;B0</v>
      </c>
      <c r="I4" s="45" t="s">
        <v>833</v>
      </c>
      <c r="J4" s="41" t="str" cm="1">
        <f t="array" ref="J4:J5">_xlfn._xlws.FILTER('Plan for every part'!$H$3:$H$127,('Plan for every part'!$E$3:$E$127='Cart-PN Matrix'!J3))</f>
        <v>ASY-05299-02;A0</v>
      </c>
      <c r="K4" s="40"/>
      <c r="L4" s="41" t="str" cm="1">
        <f t="array" ref="L4">_xlfn._xlws.FILTER('Plan for every part'!$H$3:$H$127,('Plan for every part'!$E$3:$E$127='Cart-PN Matrix'!L3))</f>
        <v>ASY-05258-01;A0</v>
      </c>
      <c r="M4" s="40"/>
      <c r="N4" s="41" t="str" cm="1">
        <f t="array" ref="N4">_xlfn._xlws.FILTER('Plan for every part'!$H$3:$H$127,('Plan for every part'!$E$3:$E$127='Cart-PN Matrix'!N3))</f>
        <v>ASY-05257-01;A0</v>
      </c>
      <c r="O4" s="40"/>
      <c r="P4" s="41" t="str" cm="1">
        <f t="array" ref="P4">_xlfn._xlws.FILTER('Plan for every part'!$H$3:$H$127,('Plan for every part'!$E$3:$E$127='Cart-PN Matrix'!P3))</f>
        <v>ASY-05277-02;A0</v>
      </c>
    </row>
    <row r="5" spans="2:21" x14ac:dyDescent="0.3">
      <c r="B5" s="22">
        <v>2</v>
      </c>
      <c r="D5" s="42" t="str">
        <v>GSKT-00352</v>
      </c>
      <c r="F5" s="41" t="str">
        <v>MTL-02214-01;A1</v>
      </c>
      <c r="H5" s="41" t="s">
        <v>163</v>
      </c>
      <c r="I5" s="45" t="s">
        <v>833</v>
      </c>
      <c r="J5" s="41" t="str">
        <v>MTL-03977-01;A0</v>
      </c>
      <c r="K5" s="40"/>
      <c r="L5" s="41" t="s">
        <v>15</v>
      </c>
      <c r="M5" s="40"/>
      <c r="N5" s="41" t="s">
        <v>24</v>
      </c>
      <c r="O5" s="40"/>
      <c r="P5" s="41" t="s">
        <v>27</v>
      </c>
    </row>
    <row r="6" spans="2:21" x14ac:dyDescent="0.3">
      <c r="B6" s="22">
        <v>3</v>
      </c>
      <c r="D6" s="42" t="str">
        <v>GSKT-00353</v>
      </c>
      <c r="F6" s="42" t="str">
        <v>H FAS-00525</v>
      </c>
    </row>
    <row r="7" spans="2:21" x14ac:dyDescent="0.3">
      <c r="B7" s="22">
        <v>4</v>
      </c>
      <c r="D7" s="41" t="str">
        <v>MTL-02217-01;A0</v>
      </c>
      <c r="F7"/>
    </row>
    <row r="8" spans="2:21" x14ac:dyDescent="0.3">
      <c r="B8" s="22">
        <v>5</v>
      </c>
      <c r="D8" s="41" t="str">
        <v>MTL-02216-03;A0</v>
      </c>
    </row>
    <row r="9" spans="2:21" x14ac:dyDescent="0.3">
      <c r="B9" s="22">
        <v>6</v>
      </c>
      <c r="D9" s="42" t="str">
        <v>B MTL-03978-01;C0</v>
      </c>
    </row>
    <row r="11" spans="2:21" x14ac:dyDescent="0.3">
      <c r="B11" s="50" t="s">
        <v>779</v>
      </c>
      <c r="C11" s="50"/>
      <c r="D11" s="50"/>
    </row>
    <row r="12" spans="2:21" x14ac:dyDescent="0.3">
      <c r="B12" s="50"/>
      <c r="C12" s="50"/>
      <c r="D12" s="50"/>
    </row>
    <row r="13" spans="2:21" s="35" customFormat="1" x14ac:dyDescent="0.3">
      <c r="B13" s="35" t="s">
        <v>777</v>
      </c>
      <c r="D13" s="35" t="s">
        <v>780</v>
      </c>
      <c r="F13" s="35" t="s">
        <v>781</v>
      </c>
      <c r="H13" s="35" t="s">
        <v>782</v>
      </c>
      <c r="J13" s="35" t="s">
        <v>783</v>
      </c>
      <c r="L13" s="35" t="s">
        <v>784</v>
      </c>
      <c r="N13" s="35" t="s">
        <v>785</v>
      </c>
      <c r="P13" s="35" t="s">
        <v>786</v>
      </c>
    </row>
    <row r="14" spans="2:21" x14ac:dyDescent="0.3">
      <c r="B14" s="22">
        <v>1</v>
      </c>
      <c r="D14" s="41" t="str" cm="1">
        <f t="array" ref="D14:D19">_xlfn._xlws.FILTER('Plan for every part'!$H$3:$H$127,('Plan for every part'!$E$3:$E$127='Cart-PN Matrix'!D13))</f>
        <v>MTL-02215-02;A1</v>
      </c>
      <c r="E14" s="45" t="s">
        <v>833</v>
      </c>
      <c r="F14" s="41" t="str" cm="1">
        <f t="array" ref="F14:F15">_xlfn._xlws.FILTER('Plan for every part'!$H$3:$H$127,('Plan for every part'!$E$3:$E$127='Cart-PN Matrix'!F13))</f>
        <v>MTL-02352-04;A0</v>
      </c>
      <c r="H14" s="41" t="str" cm="1">
        <f t="array" ref="H14">_xlfn._xlws.FILTER('Plan for every part'!$H$3:$H$127,('Plan for every part'!$E$3:$E$127='Cart-PN Matrix'!H13))</f>
        <v>ASY-03157-02;A0</v>
      </c>
      <c r="J14" s="41" t="str" cm="1">
        <f t="array" ref="J14">_xlfn._xlws.FILTER('Plan for every part'!$H$3:$H$127,('Plan for every part'!$E$3:$E$127='Cart-PN Matrix'!J13))</f>
        <v>MTL-02356-04;B0</v>
      </c>
      <c r="L14" s="41" t="str" cm="1">
        <f t="array" ref="L14:L15">_xlfn._xlws.FILTER('Plan for every part'!$H$3:$H$127,('Plan for every part'!$E$3:$E$127='Cart-PN Matrix'!L13))</f>
        <v>MTL-02362-04;B0</v>
      </c>
      <c r="N14" s="41" t="str" cm="1">
        <f t="array" ref="N14:N18">_xlfn._xlws.FILTER('Plan for every part'!$H$3:$H$127,('Plan for every part'!$E$3:$E$127='Cart-PN Matrix'!N13))</f>
        <v>MTL-02357-02;A0</v>
      </c>
      <c r="O14" s="45" t="s">
        <v>833</v>
      </c>
      <c r="P14" s="41" t="str" cm="1">
        <f t="array" ref="P14:P15">_xlfn._xlws.FILTER('Plan for every part'!$H$3:$H$127,('Plan for every part'!$E$3:$E$127='Cart-PN Matrix'!P13))</f>
        <v>MTL-02254-02;A1</v>
      </c>
    </row>
    <row r="15" spans="2:21" x14ac:dyDescent="0.3">
      <c r="B15" s="22">
        <v>2</v>
      </c>
      <c r="D15" s="42" t="str">
        <v>MECH-02707-01;B0</v>
      </c>
      <c r="E15" s="45" t="s">
        <v>833</v>
      </c>
      <c r="F15" s="41" t="str">
        <v>ASY-04181-02;A0</v>
      </c>
      <c r="H15" s="41" t="s">
        <v>52</v>
      </c>
      <c r="J15" s="41" t="s">
        <v>144</v>
      </c>
      <c r="L15" s="42" t="str">
        <v>H MECH-02436-01</v>
      </c>
      <c r="N15" s="41" t="str">
        <v>MTL-02358-03;A3</v>
      </c>
      <c r="O15" s="45" t="s">
        <v>833</v>
      </c>
      <c r="P15" s="41" t="str">
        <v>ASY-03143-06;A0</v>
      </c>
    </row>
    <row r="16" spans="2:21" x14ac:dyDescent="0.3">
      <c r="B16" s="22">
        <v>3</v>
      </c>
      <c r="D16" s="42" t="str">
        <v>A MECH-02688-02</v>
      </c>
      <c r="N16" s="42" t="str">
        <v>H FAS-00797
(SPRING)</v>
      </c>
    </row>
    <row r="17" spans="2:18" x14ac:dyDescent="0.3">
      <c r="B17" s="22">
        <v>4</v>
      </c>
      <c r="D17" s="42" t="str">
        <v>A MECH-02687-02</v>
      </c>
      <c r="N17" s="41" t="str">
        <v>MTL-02360-06;A0</v>
      </c>
    </row>
    <row r="18" spans="2:18" x14ac:dyDescent="0.3">
      <c r="B18" s="22">
        <v>5</v>
      </c>
      <c r="D18" s="41" t="str">
        <v>ASY-03668-01;A0</v>
      </c>
      <c r="N18" s="41" t="str">
        <v>MTL-02363-03;A0</v>
      </c>
    </row>
    <row r="19" spans="2:18" x14ac:dyDescent="0.3">
      <c r="B19" s="22">
        <v>6</v>
      </c>
      <c r="D19" s="42" t="str">
        <v>A LBL-00829-03;B0</v>
      </c>
    </row>
    <row r="21" spans="2:18" x14ac:dyDescent="0.3">
      <c r="B21" s="50" t="s">
        <v>787</v>
      </c>
      <c r="C21" s="50"/>
      <c r="D21" s="50"/>
    </row>
    <row r="22" spans="2:18" x14ac:dyDescent="0.3">
      <c r="B22" s="50"/>
      <c r="C22" s="50"/>
      <c r="D22" s="50"/>
    </row>
    <row r="23" spans="2:18" s="35" customFormat="1" x14ac:dyDescent="0.3">
      <c r="B23" s="35" t="s">
        <v>777</v>
      </c>
      <c r="D23" s="35" t="s">
        <v>788</v>
      </c>
      <c r="F23" s="35" t="s">
        <v>789</v>
      </c>
      <c r="H23" s="35" t="s">
        <v>791</v>
      </c>
      <c r="J23" s="35" t="s">
        <v>792</v>
      </c>
      <c r="L23" s="35" t="s">
        <v>793</v>
      </c>
      <c r="N23" s="35" t="s">
        <v>794</v>
      </c>
      <c r="P23" s="35" t="s">
        <v>795</v>
      </c>
      <c r="R23" s="35" t="s">
        <v>796</v>
      </c>
    </row>
    <row r="24" spans="2:18" x14ac:dyDescent="0.3">
      <c r="B24" s="22">
        <v>1</v>
      </c>
      <c r="D24" s="41" t="str" cm="1">
        <f t="array" ref="D24:D29">_xlfn._xlws.FILTER('Plan for every part'!$H$3:$H$127,('Plan for every part'!$E$3:$E$127='Cart-PN Matrix'!D23))</f>
        <v>MTL-02239-01;A0</v>
      </c>
      <c r="F24" s="41" t="str" cm="1">
        <f t="array" ref="F24:F29">_xlfn._xlws.FILTER('Plan for every part'!$H$3:$H$127,('Plan for every part'!$E$3:$E$127='Cart-PN Matrix'!F23))</f>
        <v>MTL-02738-01;A0</v>
      </c>
      <c r="G24" s="45" t="s">
        <v>833</v>
      </c>
      <c r="H24" s="41" t="str" cm="1">
        <f t="array" ref="H24:H25">_xlfn._xlws.FILTER('Plan for every part'!$H$3:$H$127,('Plan for every part'!$E$3:$E$127='Cart-PN Matrix'!H23))</f>
        <v>MTL-02237-04;A0</v>
      </c>
      <c r="J24" s="42" t="str" cm="1">
        <f t="array" ref="J24">_xlfn._xlws.FILTER('Plan for every part'!$H$3:$H$127,('Plan for every part'!$E$3:$E$127='Cart-PN Matrix'!J23))</f>
        <v>B ASY-05269-03;B0
(FRAME)</v>
      </c>
      <c r="L24" s="41" t="str" cm="1">
        <f t="array" ref="L24">_xlfn._xlws.FILTER('Plan for every part'!$H$3:$H$127,('Plan for every part'!$E$3:$E$127='Cart-PN Matrix'!L23))</f>
        <v>MTL-02220-03;A0</v>
      </c>
      <c r="N24" s="41" t="str" cm="1">
        <f t="array" ref="N24">_xlfn._xlws.FILTER('Plan for every part'!$H$3:$H$127,('Plan for every part'!$E$3:$E$127='Cart-PN Matrix'!N23))</f>
        <v>ASY-03139-03;A0</v>
      </c>
      <c r="P24" s="41" t="str" cm="1">
        <f t="array" ref="P24:P25">_xlfn._xlws.FILTER('Plan for every part'!$H$3:$H$127,('Plan for every part'!$E$3:$E$127='Cart-PN Matrix'!P23))</f>
        <v>MTL-02226-02;A0</v>
      </c>
      <c r="Q24" s="45" t="s">
        <v>833</v>
      </c>
      <c r="R24" s="41" t="str" cm="1">
        <f t="array" ref="R24:R25">_xlfn._xlws.FILTER('Plan for every part'!$H$3:$H$127,('Plan for every part'!$E$3:$E$127='Cart-PN Matrix'!R23))</f>
        <v>ASY-05272-01;A0</v>
      </c>
    </row>
    <row r="25" spans="2:18" x14ac:dyDescent="0.3">
      <c r="B25" s="22">
        <v>2</v>
      </c>
      <c r="D25" s="41" t="str">
        <v>ASY-03145-02;A0</v>
      </c>
      <c r="F25" s="42" t="str">
        <v>A GSKT-00349</v>
      </c>
      <c r="G25" s="45" t="s">
        <v>833</v>
      </c>
      <c r="H25" s="41" t="str">
        <v>MTL-02236-04;A0</v>
      </c>
      <c r="J25" s="42" t="s">
        <v>66</v>
      </c>
      <c r="L25" s="41" t="s">
        <v>71</v>
      </c>
      <c r="N25" s="41" t="s">
        <v>75</v>
      </c>
      <c r="P25" s="42" t="str">
        <v>A GSKT-00349</v>
      </c>
      <c r="Q25" s="45" t="s">
        <v>833</v>
      </c>
      <c r="R25" s="41" t="str">
        <v>MTL-03975-01;A1</v>
      </c>
    </row>
    <row r="26" spans="2:18" x14ac:dyDescent="0.3">
      <c r="B26" s="22">
        <v>3</v>
      </c>
      <c r="D26" s="41" t="str">
        <v>MTL-02434-01;A0</v>
      </c>
      <c r="F26" s="41" t="str">
        <v>ASY-04776-01;B0</v>
      </c>
    </row>
    <row r="27" spans="2:18" x14ac:dyDescent="0.3">
      <c r="B27" s="22">
        <v>4</v>
      </c>
      <c r="D27" s="41" t="str">
        <v>ASY-03135-03;A0</v>
      </c>
      <c r="F27" s="42" t="str">
        <v>A MECH-01754-04</v>
      </c>
    </row>
    <row r="28" spans="2:18" x14ac:dyDescent="0.3">
      <c r="B28" s="22">
        <v>5</v>
      </c>
      <c r="D28" s="41" t="str">
        <v>MTL-02212-01;A0</v>
      </c>
      <c r="F28" s="42" t="str">
        <v>A CBL-00408-05;B0</v>
      </c>
    </row>
    <row r="29" spans="2:18" x14ac:dyDescent="0.3">
      <c r="B29" s="22">
        <v>6</v>
      </c>
      <c r="D29" s="41" t="str">
        <v>MTL-03697-01;A0</v>
      </c>
      <c r="F29" s="42" t="str">
        <v>A MECH-02689-01;B</v>
      </c>
    </row>
    <row r="31" spans="2:18" x14ac:dyDescent="0.3">
      <c r="B31" s="50" t="s">
        <v>797</v>
      </c>
      <c r="C31" s="50"/>
      <c r="D31" s="50"/>
      <c r="N31" s="50" t="s">
        <v>805</v>
      </c>
      <c r="O31" s="50"/>
      <c r="P31" s="50"/>
    </row>
    <row r="32" spans="2:18" x14ac:dyDescent="0.3">
      <c r="B32" s="50"/>
      <c r="C32" s="50"/>
      <c r="D32" s="50"/>
      <c r="N32" s="50"/>
      <c r="O32" s="50"/>
      <c r="P32" s="50"/>
    </row>
    <row r="33" spans="2:18" s="35" customFormat="1" x14ac:dyDescent="0.3">
      <c r="B33" s="35" t="s">
        <v>777</v>
      </c>
      <c r="D33" s="35" t="s">
        <v>798</v>
      </c>
      <c r="F33" s="35" t="s">
        <v>799</v>
      </c>
      <c r="H33" s="35" t="s">
        <v>800</v>
      </c>
      <c r="J33" s="35" t="s">
        <v>790</v>
      </c>
      <c r="L33" s="35" t="s">
        <v>801</v>
      </c>
      <c r="N33" s="35" t="s">
        <v>802</v>
      </c>
      <c r="P33" s="35" t="s">
        <v>803</v>
      </c>
      <c r="R33" s="35" t="s">
        <v>804</v>
      </c>
    </row>
    <row r="34" spans="2:18" x14ac:dyDescent="0.3">
      <c r="B34" s="22">
        <v>1</v>
      </c>
      <c r="D34" s="42" t="str" cm="1">
        <f t="array" ref="D34">_xlfn._xlws.FILTER('Plan for every part'!$H$3:$H$127,('Plan for every part'!$E$3:$E$127='Cart-PN Matrix'!D33))</f>
        <v>A MECH-01200-02</v>
      </c>
      <c r="F34" s="41" t="str" cm="1">
        <f t="array" ref="F34">_xlfn._xlws.FILTER('Plan for every part'!$H$3:$H$127,('Plan for every part'!$E$3:$E$127='Cart-PN Matrix'!F33))</f>
        <v>ASY-03152-06;A0</v>
      </c>
      <c r="H34" s="41" t="str" cm="1">
        <f t="array" ref="H34">_xlfn._xlws.FILTER('Plan for every part'!$H$3:$H$127,('Plan for every part'!$E$3:$E$127='Cart-PN Matrix'!H33))</f>
        <v>ASY-04756-04;A0</v>
      </c>
      <c r="I34" s="45" t="s">
        <v>833</v>
      </c>
      <c r="J34" s="41" t="str" cm="1">
        <f t="array" ref="J34:J35">_xlfn._xlws.FILTER('Plan for every part'!$H$3:$H$127,('Plan for every part'!$E$3:$E$127='Cart-PN Matrix'!J33))</f>
        <v>ASY-03156-03;A0</v>
      </c>
      <c r="L34" s="41" t="str" cm="1">
        <f t="array" ref="L34">_xlfn._xlws.FILTER('Plan for every part'!$H$3:$H$127,('Plan for every part'!$E$3:$E$127='Cart-PN Matrix'!L33))</f>
        <v>ASY-03137-03;A0</v>
      </c>
      <c r="N34" s="41" t="str" cm="1">
        <f t="array" ref="N34:N38">_xlfn._xlws.FILTER('Plan for every part'!$H$3:$H$127,('Plan for every part'!$E$3:$E$127='Cart-PN Matrix'!N33))</f>
        <v>MTL-02218-01;B0</v>
      </c>
      <c r="P34" s="41" t="str" cm="1">
        <f t="array" ref="P34">_xlfn._xlws.FILTER('Plan for every part'!$H$3:$H$127,('Plan for every part'!$E$3:$E$127='Cart-PN Matrix'!P33))</f>
        <v>ASY-03153-05;A0</v>
      </c>
      <c r="R34" s="41" t="str" cm="1">
        <f t="array" ref="R34">_xlfn._xlws.FILTER('Plan for every part'!$H$3:$H$127,('Plan for every part'!$E$3:$E$127='Cart-PN Matrix'!R33))</f>
        <v>ASY-04757-04;A0</v>
      </c>
    </row>
    <row r="35" spans="2:18" x14ac:dyDescent="0.3">
      <c r="B35" s="22">
        <v>2</v>
      </c>
      <c r="F35" s="41" t="s">
        <v>92</v>
      </c>
      <c r="H35" s="41" t="s">
        <v>104</v>
      </c>
      <c r="I35" s="45" t="s">
        <v>833</v>
      </c>
      <c r="J35" s="41" t="str">
        <v>ASY-03136-03;A0</v>
      </c>
      <c r="L35" s="41" t="s">
        <v>109</v>
      </c>
      <c r="N35" s="42" t="str">
        <v>A MECH-01754-04</v>
      </c>
      <c r="P35" s="41" t="s">
        <v>117</v>
      </c>
      <c r="R35" s="41" t="s">
        <v>119</v>
      </c>
    </row>
    <row r="36" spans="2:18" x14ac:dyDescent="0.3">
      <c r="B36" s="22">
        <v>3</v>
      </c>
      <c r="N36" s="42" t="str">
        <v>A MECH-01253-01</v>
      </c>
    </row>
    <row r="37" spans="2:18" x14ac:dyDescent="0.3">
      <c r="B37" s="22">
        <v>4</v>
      </c>
      <c r="N37" s="41" t="str">
        <v>MTL-02322-03;B0</v>
      </c>
    </row>
    <row r="38" spans="2:18" x14ac:dyDescent="0.3">
      <c r="B38" s="22">
        <v>5</v>
      </c>
      <c r="N38" s="42" t="str">
        <v>A MECH-01754-04</v>
      </c>
    </row>
    <row r="39" spans="2:18" x14ac:dyDescent="0.3">
      <c r="B39" s="22">
        <v>6</v>
      </c>
    </row>
    <row r="41" spans="2:18" x14ac:dyDescent="0.3">
      <c r="B41" s="50" t="s">
        <v>818</v>
      </c>
      <c r="C41" s="50"/>
      <c r="D41" s="50"/>
    </row>
    <row r="42" spans="2:18" x14ac:dyDescent="0.3">
      <c r="B42" s="50"/>
      <c r="C42" s="50"/>
      <c r="D42" s="50"/>
    </row>
    <row r="43" spans="2:18" s="23" customFormat="1" x14ac:dyDescent="0.3">
      <c r="B43" s="35" t="s">
        <v>777</v>
      </c>
      <c r="D43" s="35" t="s">
        <v>806</v>
      </c>
      <c r="F43" s="35" t="s">
        <v>807</v>
      </c>
      <c r="H43" s="35" t="s">
        <v>808</v>
      </c>
      <c r="J43" s="35" t="s">
        <v>809</v>
      </c>
      <c r="L43" s="35" t="s">
        <v>810</v>
      </c>
      <c r="N43" s="35"/>
      <c r="P43" s="35"/>
    </row>
    <row r="44" spans="2:18" x14ac:dyDescent="0.3">
      <c r="B44" s="22">
        <v>1</v>
      </c>
      <c r="C44" s="45" t="s">
        <v>833</v>
      </c>
      <c r="D44" s="41" t="str" cm="1">
        <f t="array" ref="D44:D45">_xlfn._xlws.FILTER('Plan for every part'!$H$3:$H$127,('Plan for every part'!$E$3:$E$127='Cart-PN Matrix'!D43))</f>
        <v>ASY-03185-02;A0</v>
      </c>
      <c r="F44" s="41" t="str" cm="1">
        <f t="array" ref="F44">_xlfn._xlws.FILTER('Plan for every part'!$H$3:$H$127,('Plan for every part'!$E$3:$E$127='Cart-PN Matrix'!F43))</f>
        <v>ASY-03184-05;A0</v>
      </c>
      <c r="G44" s="45" t="s">
        <v>833</v>
      </c>
      <c r="H44" s="41" t="str" cm="1">
        <f t="array" ref="H44:H45">_xlfn._xlws.FILTER('Plan for every part'!$H$3:$H$127,('Plan for every part'!$E$3:$E$127='Cart-PN Matrix'!H43))</f>
        <v>MTL-02258-06;A0</v>
      </c>
      <c r="J44" s="41" t="str" cm="1">
        <f t="array" ref="J44">_xlfn._xlws.FILTER('Plan for every part'!$H$3:$H$127,('Plan for every part'!$E$3:$E$127='Cart-PN Matrix'!J43))</f>
        <v>ASY-03187-07;A0</v>
      </c>
      <c r="L44" s="41" t="str" cm="1">
        <f t="array" ref="L44:L49">_xlfn._xlws.FILTER('Plan for every part'!$H$3:$H$127,('Plan for every part'!$E$3:$E$127='Cart-PN Matrix'!L43))</f>
        <v>MTL-02368-02;A0</v>
      </c>
    </row>
    <row r="45" spans="2:18" x14ac:dyDescent="0.3">
      <c r="B45" s="22">
        <v>2</v>
      </c>
      <c r="C45" s="45" t="s">
        <v>833</v>
      </c>
      <c r="D45" s="41" t="str">
        <v>ASY-04183-01;A0</v>
      </c>
      <c r="F45" s="41" t="s">
        <v>129</v>
      </c>
      <c r="G45" s="45" t="s">
        <v>833</v>
      </c>
      <c r="H45" s="41" t="str">
        <v>ASY-03189-05;A0</v>
      </c>
      <c r="J45" s="41" t="s">
        <v>133</v>
      </c>
      <c r="L45" s="41" t="str">
        <v>MTL-03292-01;A0</v>
      </c>
    </row>
    <row r="46" spans="2:18" x14ac:dyDescent="0.3">
      <c r="B46" s="22">
        <v>3</v>
      </c>
      <c r="L46" s="42" t="str">
        <v>B MTL-03296-02;B0</v>
      </c>
    </row>
    <row r="47" spans="2:18" x14ac:dyDescent="0.3">
      <c r="B47" s="22">
        <v>4</v>
      </c>
      <c r="L47" s="41" t="str">
        <v>MTL-03292-01;A0</v>
      </c>
    </row>
    <row r="48" spans="2:18" x14ac:dyDescent="0.3">
      <c r="B48" s="22">
        <v>5</v>
      </c>
      <c r="L48" s="41" t="str">
        <v>MTL-02844-02;A0</v>
      </c>
    </row>
    <row r="49" spans="2:16" x14ac:dyDescent="0.3">
      <c r="B49" s="22">
        <v>6</v>
      </c>
      <c r="L49" s="42" t="str">
        <v>A MECH-01645-02A0</v>
      </c>
    </row>
    <row r="51" spans="2:16" x14ac:dyDescent="0.3">
      <c r="B51" s="50" t="s">
        <v>819</v>
      </c>
      <c r="C51" s="50"/>
      <c r="D51" s="50"/>
    </row>
    <row r="52" spans="2:16" x14ac:dyDescent="0.3">
      <c r="B52" s="50"/>
      <c r="C52" s="50"/>
      <c r="D52" s="50"/>
    </row>
    <row r="53" spans="2:16" x14ac:dyDescent="0.3">
      <c r="B53" s="35" t="s">
        <v>777</v>
      </c>
      <c r="D53" s="35" t="s">
        <v>811</v>
      </c>
      <c r="F53" s="35" t="s">
        <v>812</v>
      </c>
      <c r="H53" s="35" t="s">
        <v>814</v>
      </c>
      <c r="J53" s="35" t="s">
        <v>813</v>
      </c>
      <c r="L53" s="35" t="s">
        <v>815</v>
      </c>
      <c r="N53" s="35" t="s">
        <v>816</v>
      </c>
      <c r="P53" s="35" t="s">
        <v>817</v>
      </c>
    </row>
    <row r="54" spans="2:16" x14ac:dyDescent="0.3">
      <c r="B54" s="22">
        <v>1</v>
      </c>
      <c r="D54" s="42" t="str" cm="1">
        <f t="array" ref="D54:D59">_xlfn._xlws.FILTER('Plan for every part'!$H$3:$H$127,('Plan for every part'!$E$3:$E$127='Cart-PN Matrix'!D53))</f>
        <v>A PCA-01083-05;A0</v>
      </c>
      <c r="F54" s="41" t="str" cm="1">
        <f t="array" ref="F54:F59">_xlfn._xlws.FILTER('Plan for every part'!$H$3:$H$127,('Plan for every part'!$E$3:$E$127='Cart-PN Matrix'!F53))</f>
        <v>ASY-03183-03;A0</v>
      </c>
      <c r="H54" s="41" t="str" cm="1">
        <f t="array" ref="H54">_xlfn._xlws.FILTER('Plan for every part'!$H$3:$H$127,('Plan for every part'!$E$3:$E$127='Cart-PN Matrix'!H53))</f>
        <v>ASY-03138-03;A0</v>
      </c>
      <c r="J54" s="42" t="str" cm="1">
        <f t="array" ref="J54:J59">_xlfn._xlws.FILTER('Plan for every part'!$H$3:$H$127,('Plan for every part'!$E$3:$E$127='Cart-PN Matrix'!J53))</f>
        <v>A CBL-00407-05;D0</v>
      </c>
      <c r="K54" s="45" t="s">
        <v>833</v>
      </c>
      <c r="L54" s="41" t="str" cm="1">
        <f t="array" ref="L54:L55">_xlfn._xlws.FILTER('Plan for every part'!$H$3:$H$127,('Plan for every part'!$E$3:$E$127='Cart-PN Matrix'!L53))</f>
        <v>ASY-04184-02;A0</v>
      </c>
      <c r="N54" s="42" t="str" cm="1">
        <f t="array" ref="N54:N59">_xlfn._xlws.FILTER('Plan for every part'!$H$3:$H$127,('Plan for every part'!$E$3:$E$127='Cart-PN Matrix'!N53))</f>
        <v>A LBL-00990-02;A1</v>
      </c>
      <c r="P54" s="42" t="str" cm="1">
        <f t="array" ref="P54:P59">_xlfn._xlws.FILTER('Plan for every part'!$H$3:$H$127,('Plan for every part'!$E$3:$E$127='Cart-PN Matrix'!P53))</f>
        <v>A LBL-01010-01</v>
      </c>
    </row>
    <row r="55" spans="2:16" x14ac:dyDescent="0.3">
      <c r="B55" s="22">
        <v>2</v>
      </c>
      <c r="D55" s="42" t="str">
        <v>A PCA-01084-02;A0</v>
      </c>
      <c r="F55" s="41" t="str">
        <v>MTL-05286-01;A0</v>
      </c>
      <c r="J55" s="42" t="str">
        <v>A CT4BK18-C</v>
      </c>
      <c r="K55" s="45" t="s">
        <v>833</v>
      </c>
      <c r="L55" s="41" t="str">
        <v>ASY-03158-05;A0</v>
      </c>
      <c r="N55" s="42" t="str">
        <v>A LBL-00991-03;A0</v>
      </c>
      <c r="P55" s="42" t="str">
        <v>A LBL-01322-01;A0</v>
      </c>
    </row>
    <row r="56" spans="2:16" x14ac:dyDescent="0.3">
      <c r="B56" s="22">
        <v>3</v>
      </c>
      <c r="D56" s="42" t="str">
        <v>A PCA-01086-03;A0</v>
      </c>
      <c r="F56" s="42" t="str">
        <v>A MECH-01253-01</v>
      </c>
      <c r="J56" s="42" t="str">
        <v>A MECH-01540-06A0</v>
      </c>
      <c r="N56" s="42" t="str">
        <v>A LBL-00992-04;A0</v>
      </c>
      <c r="P56" s="42" t="str">
        <v>A LBL-01363-01;A0</v>
      </c>
    </row>
    <row r="57" spans="2:16" x14ac:dyDescent="0.3">
      <c r="B57" s="22">
        <v>4</v>
      </c>
      <c r="D57" s="42" t="str">
        <v>A LBL-00849-02</v>
      </c>
      <c r="F57" s="41" t="str">
        <v>ASY-03333-04;A0</v>
      </c>
      <c r="J57" s="42" t="str">
        <v>A MECH-01566-05A0</v>
      </c>
      <c r="N57" s="42" t="str">
        <v>A LBL-00961-02;A1</v>
      </c>
      <c r="P57" s="42" t="str">
        <v>A LBL-01364-01;A0</v>
      </c>
    </row>
    <row r="58" spans="2:16" x14ac:dyDescent="0.3">
      <c r="B58" s="22">
        <v>5</v>
      </c>
      <c r="D58" s="42" t="str">
        <v>A PCA-01305-03</v>
      </c>
      <c r="F58" s="42" t="str">
        <v>A LBL-00890-02</v>
      </c>
      <c r="J58" s="42" t="str">
        <v>A MECH-01563-05A0</v>
      </c>
      <c r="N58" s="42" t="str">
        <v>A LBL-00918-07;A1</v>
      </c>
      <c r="P58" s="42" t="str">
        <v>A LBL-01002-02;A0</v>
      </c>
    </row>
    <row r="59" spans="2:16" x14ac:dyDescent="0.3">
      <c r="B59" s="22">
        <v>6</v>
      </c>
      <c r="D59" s="42" t="str">
        <v>A MECH-03518-01</v>
      </c>
      <c r="F59" s="41" t="str">
        <v>ASY-03327-02;A0</v>
      </c>
      <c r="J59" s="42" t="str">
        <v>A MECH-01567-05A0</v>
      </c>
      <c r="N59" s="42" t="str">
        <v>A LBL-00960-02;A0</v>
      </c>
      <c r="P59" s="42" t="str">
        <v>A LBL-01268-01;B0</v>
      </c>
    </row>
  </sheetData>
  <mergeCells count="7">
    <mergeCell ref="N31:P32"/>
    <mergeCell ref="B41:D42"/>
    <mergeCell ref="B51:D52"/>
    <mergeCell ref="B1:D2"/>
    <mergeCell ref="B11:D12"/>
    <mergeCell ref="B21:D22"/>
    <mergeCell ref="B31:D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0F54-FC3F-45EF-B4E3-CF5ED9785073}">
  <dimension ref="A1"/>
  <sheetViews>
    <sheetView showGridLines="0" topLeftCell="C1" zoomScale="61" zoomScaleNormal="55" workbookViewId="0">
      <selection activeCell="P45" sqref="P4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771A-3737-4ECF-A0F7-EA28DE95FEEE}">
  <sheetPr codeName="Sheet3"/>
  <dimension ref="A1:I46"/>
  <sheetViews>
    <sheetView showGridLines="0" showRowColHeaders="0" topLeftCell="B1" zoomScale="104" zoomScaleNormal="85" workbookViewId="0">
      <selection activeCell="B64" sqref="B64"/>
    </sheetView>
  </sheetViews>
  <sheetFormatPr defaultRowHeight="14.4" x14ac:dyDescent="0.3"/>
  <cols>
    <col min="1" max="1" width="5.6640625" style="19" customWidth="1"/>
    <col min="2" max="2" width="50.6640625" customWidth="1"/>
    <col min="3" max="3" width="5.6640625" style="19" customWidth="1"/>
    <col min="4" max="4" width="50.6640625" customWidth="1"/>
    <col min="5" max="5" width="5.6640625" style="19" customWidth="1"/>
    <col min="6" max="6" width="50.6640625" customWidth="1"/>
    <col min="7" max="7" width="5.6640625" style="19" customWidth="1"/>
    <col min="8" max="8" width="50.6640625" customWidth="1"/>
    <col min="9" max="9" width="5.6640625" style="19" customWidth="1"/>
  </cols>
  <sheetData>
    <row r="1" spans="2:8" s="19" customFormat="1" x14ac:dyDescent="0.3"/>
    <row r="2" spans="2:8" ht="18" x14ac:dyDescent="0.35">
      <c r="B2" s="20" t="s">
        <v>773</v>
      </c>
      <c r="D2" s="20" t="s">
        <v>181</v>
      </c>
      <c r="E2" s="21"/>
      <c r="F2" s="20" t="s">
        <v>821</v>
      </c>
      <c r="G2" s="21"/>
      <c r="H2" s="20" t="s">
        <v>822</v>
      </c>
    </row>
    <row r="7" spans="2:8" x14ac:dyDescent="0.3">
      <c r="B7" s="2"/>
      <c r="D7" s="2"/>
      <c r="F7" s="2"/>
      <c r="H7" s="2"/>
    </row>
    <row r="9" spans="2:8" x14ac:dyDescent="0.3">
      <c r="B9" s="51"/>
      <c r="D9" s="51"/>
      <c r="F9" s="51"/>
      <c r="H9" s="51"/>
    </row>
    <row r="10" spans="2:8" x14ac:dyDescent="0.3">
      <c r="B10" s="51"/>
      <c r="D10" s="51"/>
      <c r="F10" s="51"/>
      <c r="H10" s="51"/>
    </row>
    <row r="11" spans="2:8" x14ac:dyDescent="0.3">
      <c r="B11" s="51"/>
      <c r="D11" s="51"/>
      <c r="F11" s="51"/>
      <c r="H11" s="51"/>
    </row>
    <row r="12" spans="2:8" x14ac:dyDescent="0.3">
      <c r="B12" s="51"/>
      <c r="D12" s="51"/>
      <c r="F12" s="51"/>
      <c r="H12" s="51"/>
    </row>
    <row r="13" spans="2:8" x14ac:dyDescent="0.3">
      <c r="B13" s="51"/>
      <c r="D13" s="51"/>
      <c r="F13" s="51"/>
      <c r="H13" s="51"/>
    </row>
    <row r="14" spans="2:8" x14ac:dyDescent="0.3">
      <c r="B14" s="51"/>
      <c r="D14" s="51"/>
      <c r="F14" s="51"/>
      <c r="H14" s="51"/>
    </row>
    <row r="17" spans="4:8" x14ac:dyDescent="0.3">
      <c r="D17" s="51"/>
      <c r="F17" s="51"/>
      <c r="H17" s="51"/>
    </row>
    <row r="18" spans="4:8" x14ac:dyDescent="0.3">
      <c r="D18" s="51"/>
      <c r="F18" s="51"/>
      <c r="H18" s="51"/>
    </row>
    <row r="19" spans="4:8" x14ac:dyDescent="0.3">
      <c r="D19" s="51"/>
      <c r="F19" s="51"/>
      <c r="H19" s="51"/>
    </row>
    <row r="20" spans="4:8" x14ac:dyDescent="0.3">
      <c r="D20" s="51"/>
      <c r="F20" s="51"/>
      <c r="H20" s="51"/>
    </row>
    <row r="21" spans="4:8" x14ac:dyDescent="0.3">
      <c r="D21" s="51"/>
      <c r="F21" s="51"/>
      <c r="H21" s="51"/>
    </row>
    <row r="22" spans="4:8" x14ac:dyDescent="0.3">
      <c r="D22" s="51"/>
      <c r="F22" s="51"/>
      <c r="H22" s="51"/>
    </row>
    <row r="25" spans="4:8" x14ac:dyDescent="0.3">
      <c r="D25" s="51"/>
      <c r="F25" s="51"/>
    </row>
    <row r="26" spans="4:8" x14ac:dyDescent="0.3">
      <c r="D26" s="51"/>
      <c r="F26" s="51"/>
    </row>
    <row r="27" spans="4:8" x14ac:dyDescent="0.3">
      <c r="D27" s="51"/>
      <c r="F27" s="51"/>
    </row>
    <row r="28" spans="4:8" x14ac:dyDescent="0.3">
      <c r="D28" s="51"/>
      <c r="F28" s="51"/>
    </row>
    <row r="29" spans="4:8" x14ac:dyDescent="0.3">
      <c r="D29" s="51"/>
      <c r="F29" s="51"/>
    </row>
    <row r="30" spans="4:8" x14ac:dyDescent="0.3">
      <c r="D30" s="51"/>
      <c r="F30" s="51"/>
    </row>
    <row r="33" spans="6:8" x14ac:dyDescent="0.3">
      <c r="F33" s="51"/>
    </row>
    <row r="34" spans="6:8" x14ac:dyDescent="0.3">
      <c r="F34" s="51"/>
    </row>
    <row r="35" spans="6:8" x14ac:dyDescent="0.3">
      <c r="F35" s="51"/>
    </row>
    <row r="36" spans="6:8" x14ac:dyDescent="0.3">
      <c r="F36" s="51"/>
    </row>
    <row r="37" spans="6:8" x14ac:dyDescent="0.3">
      <c r="F37" s="51"/>
    </row>
    <row r="38" spans="6:8" x14ac:dyDescent="0.3">
      <c r="F38" s="51"/>
    </row>
    <row r="41" spans="6:8" x14ac:dyDescent="0.3">
      <c r="F41" s="51"/>
      <c r="H41" s="51"/>
    </row>
    <row r="42" spans="6:8" x14ac:dyDescent="0.3">
      <c r="F42" s="51"/>
      <c r="H42" s="51"/>
    </row>
    <row r="43" spans="6:8" x14ac:dyDescent="0.3">
      <c r="F43" s="51"/>
      <c r="H43" s="51"/>
    </row>
    <row r="44" spans="6:8" x14ac:dyDescent="0.3">
      <c r="F44" s="51"/>
      <c r="H44" s="51"/>
    </row>
    <row r="45" spans="6:8" x14ac:dyDescent="0.3">
      <c r="F45" s="51"/>
      <c r="H45" s="51"/>
    </row>
    <row r="46" spans="6:8" x14ac:dyDescent="0.3">
      <c r="F46" s="51"/>
      <c r="H46" s="51"/>
    </row>
  </sheetData>
  <sheetProtection selectLockedCells="1" selectUnlockedCells="1"/>
  <mergeCells count="12">
    <mergeCell ref="F41:F46"/>
    <mergeCell ref="H41:H46"/>
    <mergeCell ref="D25:D30"/>
    <mergeCell ref="F25:F30"/>
    <mergeCell ref="F33:F38"/>
    <mergeCell ref="B9:B14"/>
    <mergeCell ref="H17:H22"/>
    <mergeCell ref="D9:D14"/>
    <mergeCell ref="F9:F14"/>
    <mergeCell ref="H9:H14"/>
    <mergeCell ref="D17:D22"/>
    <mergeCell ref="F17:F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7E88-C5B6-41FE-91DC-DE13100A0C65}">
  <sheetPr filterMode="1"/>
  <dimension ref="A1:R163"/>
  <sheetViews>
    <sheetView zoomScale="85" zoomScaleNormal="85" workbookViewId="0">
      <selection activeCell="C79" sqref="C79"/>
    </sheetView>
  </sheetViews>
  <sheetFormatPr defaultRowHeight="14.4" x14ac:dyDescent="0.3"/>
  <cols>
    <col min="1" max="1" width="4.44140625" bestFit="1" customWidth="1"/>
    <col min="2" max="2" width="6.44140625" bestFit="1" customWidth="1"/>
    <col min="3" max="3" width="16.44140625" bestFit="1" customWidth="1"/>
    <col min="4" max="4" width="9.6640625" bestFit="1" customWidth="1"/>
    <col min="5" max="5" width="18.44140625" bestFit="1" customWidth="1"/>
    <col min="6" max="6" width="7.6640625" bestFit="1" customWidth="1"/>
    <col min="7" max="7" width="17.44140625" bestFit="1" customWidth="1"/>
    <col min="8" max="8" width="26.5546875" bestFit="1" customWidth="1"/>
    <col min="9" max="9" width="9" bestFit="1" customWidth="1"/>
    <col min="10" max="10" width="4.5546875" bestFit="1" customWidth="1"/>
    <col min="11" max="11" width="10" bestFit="1" customWidth="1"/>
    <col min="12" max="12" width="8.44140625" bestFit="1" customWidth="1"/>
    <col min="13" max="13" width="11" bestFit="1" customWidth="1"/>
    <col min="14" max="14" width="11.6640625" bestFit="1" customWidth="1"/>
    <col min="15" max="15" width="10.44140625" bestFit="1" customWidth="1"/>
    <col min="16" max="16" width="33.44140625" bestFit="1" customWidth="1"/>
    <col min="17" max="17" width="5.44140625" bestFit="1" customWidth="1"/>
    <col min="18" max="18" width="21.88671875" bestFit="1" customWidth="1"/>
  </cols>
  <sheetData>
    <row r="1" spans="1:18" x14ac:dyDescent="0.3">
      <c r="A1" s="31" t="s">
        <v>318</v>
      </c>
      <c r="B1" s="31" t="s">
        <v>319</v>
      </c>
      <c r="C1" s="31" t="s">
        <v>320</v>
      </c>
      <c r="D1" s="31" t="s">
        <v>321</v>
      </c>
      <c r="E1" s="31" t="s">
        <v>322</v>
      </c>
      <c r="F1" s="31" t="s">
        <v>323</v>
      </c>
      <c r="G1" s="31" t="s">
        <v>324</v>
      </c>
      <c r="H1" s="31" t="s">
        <v>325</v>
      </c>
      <c r="I1" s="31" t="s">
        <v>326</v>
      </c>
      <c r="J1" s="31" t="s">
        <v>327</v>
      </c>
      <c r="K1" s="31" t="s">
        <v>328</v>
      </c>
      <c r="L1" s="31" t="s">
        <v>329</v>
      </c>
      <c r="M1" s="31" t="s">
        <v>330</v>
      </c>
      <c r="N1" s="31" t="s">
        <v>331</v>
      </c>
      <c r="O1" s="31" t="s">
        <v>332</v>
      </c>
      <c r="P1" s="31" t="s">
        <v>333</v>
      </c>
      <c r="Q1" s="31" t="s">
        <v>334</v>
      </c>
      <c r="R1" s="31" t="s">
        <v>335</v>
      </c>
    </row>
    <row r="2" spans="1:18" hidden="1" x14ac:dyDescent="0.3">
      <c r="A2" s="27" t="s">
        <v>345</v>
      </c>
      <c r="B2" s="27" t="s">
        <v>406</v>
      </c>
      <c r="C2" s="27" t="s">
        <v>207</v>
      </c>
      <c r="D2" s="27">
        <v>1000</v>
      </c>
      <c r="E2" s="27" t="s">
        <v>86</v>
      </c>
      <c r="F2" s="27" t="s">
        <v>345</v>
      </c>
      <c r="G2" s="27"/>
      <c r="H2" s="27" t="s">
        <v>407</v>
      </c>
      <c r="I2" s="27">
        <v>1</v>
      </c>
      <c r="J2" s="27" t="s">
        <v>344</v>
      </c>
      <c r="K2" s="27">
        <v>366</v>
      </c>
      <c r="L2" s="27">
        <v>618</v>
      </c>
      <c r="M2" s="27">
        <v>230</v>
      </c>
      <c r="N2" s="27">
        <v>754</v>
      </c>
      <c r="O2" s="27">
        <v>120</v>
      </c>
      <c r="P2" s="27" t="s">
        <v>349</v>
      </c>
      <c r="Q2" s="27"/>
      <c r="R2" s="27" t="s">
        <v>341</v>
      </c>
    </row>
    <row r="3" spans="1:18" hidden="1" x14ac:dyDescent="0.3">
      <c r="A3" s="27" t="s">
        <v>345</v>
      </c>
      <c r="B3" s="27" t="s">
        <v>346</v>
      </c>
      <c r="C3" s="27" t="s">
        <v>207</v>
      </c>
      <c r="D3" s="27">
        <v>1000</v>
      </c>
      <c r="E3" s="32" t="s">
        <v>347</v>
      </c>
      <c r="F3" s="27" t="s">
        <v>345</v>
      </c>
      <c r="G3" s="27"/>
      <c r="H3" s="27" t="s">
        <v>348</v>
      </c>
      <c r="I3" s="27">
        <v>1</v>
      </c>
      <c r="J3" s="27" t="s">
        <v>344</v>
      </c>
      <c r="K3" s="27">
        <v>329</v>
      </c>
      <c r="L3" s="27">
        <v>647</v>
      </c>
      <c r="M3" s="27">
        <v>246</v>
      </c>
      <c r="N3" s="27">
        <v>730</v>
      </c>
      <c r="O3" s="27">
        <v>120</v>
      </c>
      <c r="P3" s="27" t="s">
        <v>349</v>
      </c>
      <c r="Q3" s="27"/>
      <c r="R3" s="27" t="s">
        <v>341</v>
      </c>
    </row>
    <row r="4" spans="1:18" hidden="1" x14ac:dyDescent="0.3">
      <c r="A4" s="27" t="s">
        <v>345</v>
      </c>
      <c r="B4" s="27" t="s">
        <v>346</v>
      </c>
      <c r="C4" s="27" t="s">
        <v>207</v>
      </c>
      <c r="D4" s="27">
        <v>1000</v>
      </c>
      <c r="E4" s="32" t="s">
        <v>350</v>
      </c>
      <c r="F4" s="27" t="s">
        <v>345</v>
      </c>
      <c r="G4" s="27"/>
      <c r="H4" s="27" t="s">
        <v>348</v>
      </c>
      <c r="I4" s="27">
        <v>1</v>
      </c>
      <c r="J4" s="27" t="s">
        <v>344</v>
      </c>
      <c r="K4" s="27">
        <v>303</v>
      </c>
      <c r="L4" s="27">
        <v>673</v>
      </c>
      <c r="M4" s="27">
        <v>246</v>
      </c>
      <c r="N4" s="27">
        <v>730</v>
      </c>
      <c r="O4" s="27">
        <v>120</v>
      </c>
      <c r="P4" s="27" t="s">
        <v>349</v>
      </c>
      <c r="Q4" s="27"/>
      <c r="R4" s="27" t="s">
        <v>341</v>
      </c>
    </row>
    <row r="5" spans="1:18" hidden="1" x14ac:dyDescent="0.3">
      <c r="A5" s="27" t="s">
        <v>345</v>
      </c>
      <c r="B5" s="27" t="s">
        <v>406</v>
      </c>
      <c r="C5" s="27" t="s">
        <v>207</v>
      </c>
      <c r="D5" s="27">
        <v>1000</v>
      </c>
      <c r="E5" s="34" t="s">
        <v>534</v>
      </c>
      <c r="F5" s="27" t="s">
        <v>345</v>
      </c>
      <c r="G5" s="27"/>
      <c r="H5" s="27" t="s">
        <v>535</v>
      </c>
      <c r="I5" s="27">
        <v>1</v>
      </c>
      <c r="J5" s="27" t="s">
        <v>344</v>
      </c>
      <c r="K5" s="27">
        <v>758</v>
      </c>
      <c r="L5" s="27">
        <v>1000</v>
      </c>
      <c r="M5" s="27">
        <v>264</v>
      </c>
      <c r="N5" s="27">
        <v>1494</v>
      </c>
      <c r="O5" s="27">
        <v>50</v>
      </c>
      <c r="P5" s="27" t="s">
        <v>536</v>
      </c>
      <c r="Q5" s="27"/>
      <c r="R5" s="27" t="s">
        <v>341</v>
      </c>
    </row>
    <row r="6" spans="1:18" hidden="1" x14ac:dyDescent="0.3">
      <c r="A6" s="27" t="s">
        <v>345</v>
      </c>
      <c r="B6" s="27" t="s">
        <v>346</v>
      </c>
      <c r="C6" s="27" t="s">
        <v>207</v>
      </c>
      <c r="D6" s="27">
        <v>1000</v>
      </c>
      <c r="E6" s="32" t="s">
        <v>351</v>
      </c>
      <c r="F6" s="27" t="s">
        <v>340</v>
      </c>
      <c r="G6" s="27"/>
      <c r="H6" s="27" t="s">
        <v>352</v>
      </c>
      <c r="I6" s="27">
        <v>1</v>
      </c>
      <c r="J6" s="27" t="s">
        <v>344</v>
      </c>
      <c r="K6" s="27">
        <v>467</v>
      </c>
      <c r="L6" s="27">
        <v>529</v>
      </c>
      <c r="M6" s="27">
        <v>246</v>
      </c>
      <c r="N6" s="27">
        <v>750</v>
      </c>
      <c r="O6" s="27">
        <v>120</v>
      </c>
      <c r="P6" s="27" t="s">
        <v>353</v>
      </c>
      <c r="Q6" s="27"/>
      <c r="R6" s="27" t="s">
        <v>341</v>
      </c>
    </row>
    <row r="7" spans="1:18" hidden="1" x14ac:dyDescent="0.3">
      <c r="A7" s="27" t="s">
        <v>345</v>
      </c>
      <c r="B7" s="27" t="s">
        <v>406</v>
      </c>
      <c r="C7" s="27" t="s">
        <v>207</v>
      </c>
      <c r="D7" s="27">
        <v>1000</v>
      </c>
      <c r="E7" s="32" t="s">
        <v>85</v>
      </c>
      <c r="F7" s="27" t="s">
        <v>345</v>
      </c>
      <c r="G7" s="27"/>
      <c r="H7" s="27" t="s">
        <v>408</v>
      </c>
      <c r="I7" s="27">
        <v>1</v>
      </c>
      <c r="J7" s="27" t="s">
        <v>344</v>
      </c>
      <c r="K7" s="27">
        <v>1312</v>
      </c>
      <c r="L7" s="27">
        <v>21</v>
      </c>
      <c r="M7" s="27">
        <v>404</v>
      </c>
      <c r="N7" s="27">
        <v>929</v>
      </c>
      <c r="O7" s="27">
        <v>110</v>
      </c>
      <c r="P7" s="27" t="s">
        <v>353</v>
      </c>
      <c r="Q7" s="27"/>
      <c r="R7" s="27" t="s">
        <v>341</v>
      </c>
    </row>
    <row r="8" spans="1:18" hidden="1" x14ac:dyDescent="0.3">
      <c r="A8" s="27" t="s">
        <v>345</v>
      </c>
      <c r="B8" s="27" t="s">
        <v>346</v>
      </c>
      <c r="C8" s="27" t="s">
        <v>207</v>
      </c>
      <c r="D8" s="27">
        <v>1000</v>
      </c>
      <c r="E8" s="34" t="s">
        <v>523</v>
      </c>
      <c r="F8" s="27" t="s">
        <v>345</v>
      </c>
      <c r="G8" s="27"/>
      <c r="H8" s="27" t="s">
        <v>524</v>
      </c>
      <c r="I8" s="27">
        <v>16</v>
      </c>
      <c r="J8" s="27" t="s">
        <v>344</v>
      </c>
      <c r="K8" s="27">
        <v>9247</v>
      </c>
      <c r="L8" s="27">
        <v>17800</v>
      </c>
      <c r="M8" s="27">
        <v>10272</v>
      </c>
      <c r="N8" s="27">
        <v>16775</v>
      </c>
      <c r="O8" s="27">
        <v>70</v>
      </c>
      <c r="P8" s="27" t="s">
        <v>525</v>
      </c>
      <c r="Q8" s="27"/>
      <c r="R8" s="27" t="s">
        <v>341</v>
      </c>
    </row>
    <row r="9" spans="1:18" hidden="1" x14ac:dyDescent="0.3">
      <c r="A9" s="27" t="s">
        <v>345</v>
      </c>
      <c r="B9" s="27" t="s">
        <v>346</v>
      </c>
      <c r="C9" s="27" t="s">
        <v>207</v>
      </c>
      <c r="D9" s="27">
        <v>1000</v>
      </c>
      <c r="E9" s="32" t="s">
        <v>354</v>
      </c>
      <c r="F9" s="27" t="s">
        <v>345</v>
      </c>
      <c r="G9" s="27"/>
      <c r="H9" s="27" t="s">
        <v>355</v>
      </c>
      <c r="I9" s="27">
        <v>1</v>
      </c>
      <c r="J9" s="27" t="s">
        <v>344</v>
      </c>
      <c r="K9" s="27">
        <v>7165.95</v>
      </c>
      <c r="L9" s="27">
        <v>1000</v>
      </c>
      <c r="M9" s="27">
        <v>4901.6499999999996</v>
      </c>
      <c r="N9" s="27">
        <v>3264.3</v>
      </c>
      <c r="O9" s="27">
        <v>55</v>
      </c>
      <c r="P9" s="27" t="s">
        <v>356</v>
      </c>
      <c r="Q9" s="27"/>
      <c r="R9" s="27" t="s">
        <v>341</v>
      </c>
    </row>
    <row r="10" spans="1:18" hidden="1" x14ac:dyDescent="0.3">
      <c r="A10" s="27" t="s">
        <v>345</v>
      </c>
      <c r="B10" s="27" t="s">
        <v>406</v>
      </c>
      <c r="C10" s="27" t="s">
        <v>207</v>
      </c>
      <c r="D10" s="27">
        <v>1000</v>
      </c>
      <c r="E10" s="32" t="s">
        <v>79</v>
      </c>
      <c r="F10" s="27" t="s">
        <v>345</v>
      </c>
      <c r="G10" s="27"/>
      <c r="H10" s="27" t="s">
        <v>409</v>
      </c>
      <c r="I10" s="27">
        <v>2</v>
      </c>
      <c r="J10" s="27" t="s">
        <v>344</v>
      </c>
      <c r="K10" s="27">
        <v>1705</v>
      </c>
      <c r="L10" s="27">
        <v>0</v>
      </c>
      <c r="M10" s="27">
        <v>1539</v>
      </c>
      <c r="N10" s="27">
        <v>166</v>
      </c>
      <c r="O10" s="27">
        <v>25</v>
      </c>
      <c r="P10" s="27" t="s">
        <v>410</v>
      </c>
      <c r="Q10" s="27"/>
      <c r="R10" s="27" t="s">
        <v>341</v>
      </c>
    </row>
    <row r="11" spans="1:18" hidden="1" x14ac:dyDescent="0.3">
      <c r="A11" s="27" t="s">
        <v>345</v>
      </c>
      <c r="B11" s="27" t="s">
        <v>406</v>
      </c>
      <c r="C11" s="27" t="s">
        <v>207</v>
      </c>
      <c r="D11" s="27">
        <v>1000</v>
      </c>
      <c r="E11" s="32" t="s">
        <v>411</v>
      </c>
      <c r="F11" s="27" t="s">
        <v>345</v>
      </c>
      <c r="G11" s="27"/>
      <c r="H11" s="27" t="s">
        <v>409</v>
      </c>
      <c r="I11" s="27">
        <v>1</v>
      </c>
      <c r="J11" s="27" t="s">
        <v>344</v>
      </c>
      <c r="K11" s="27">
        <v>1773</v>
      </c>
      <c r="L11" s="27">
        <v>0</v>
      </c>
      <c r="M11" s="27">
        <v>464</v>
      </c>
      <c r="N11" s="27">
        <v>1309</v>
      </c>
      <c r="O11" s="27">
        <v>25</v>
      </c>
      <c r="P11" s="27" t="s">
        <v>410</v>
      </c>
      <c r="Q11" s="27"/>
      <c r="R11" s="27" t="s">
        <v>341</v>
      </c>
    </row>
    <row r="12" spans="1:18" hidden="1" x14ac:dyDescent="0.3">
      <c r="A12" s="27" t="s">
        <v>345</v>
      </c>
      <c r="B12" s="27" t="s">
        <v>406</v>
      </c>
      <c r="C12" s="27" t="s">
        <v>207</v>
      </c>
      <c r="D12" s="27">
        <v>1000</v>
      </c>
      <c r="E12" s="32" t="s">
        <v>412</v>
      </c>
      <c r="F12" s="27" t="s">
        <v>345</v>
      </c>
      <c r="G12" s="27"/>
      <c r="H12" s="27" t="s">
        <v>409</v>
      </c>
      <c r="I12" s="27">
        <v>1</v>
      </c>
      <c r="J12" s="27" t="s">
        <v>344</v>
      </c>
      <c r="K12" s="27">
        <v>430</v>
      </c>
      <c r="L12" s="27">
        <v>1000</v>
      </c>
      <c r="M12" s="27">
        <v>230</v>
      </c>
      <c r="N12" s="27">
        <v>1200</v>
      </c>
      <c r="O12" s="27">
        <v>79</v>
      </c>
      <c r="P12" s="27" t="s">
        <v>410</v>
      </c>
      <c r="Q12" s="27"/>
      <c r="R12" s="27" t="s">
        <v>341</v>
      </c>
    </row>
    <row r="13" spans="1:18" hidden="1" x14ac:dyDescent="0.3">
      <c r="A13" s="27" t="s">
        <v>345</v>
      </c>
      <c r="B13" s="27" t="s">
        <v>346</v>
      </c>
      <c r="C13" s="27" t="s">
        <v>207</v>
      </c>
      <c r="D13" s="27">
        <v>1000</v>
      </c>
      <c r="E13" s="27" t="s">
        <v>357</v>
      </c>
      <c r="F13" s="27" t="s">
        <v>345</v>
      </c>
      <c r="G13" s="27"/>
      <c r="H13" s="27" t="s">
        <v>358</v>
      </c>
      <c r="I13" s="27">
        <v>3</v>
      </c>
      <c r="J13" s="27" t="s">
        <v>344</v>
      </c>
      <c r="K13" s="27">
        <v>5464</v>
      </c>
      <c r="L13" s="27">
        <v>0</v>
      </c>
      <c r="M13" s="27">
        <v>1827</v>
      </c>
      <c r="N13" s="27">
        <v>3637</v>
      </c>
      <c r="O13" s="27">
        <v>15</v>
      </c>
      <c r="P13" s="27" t="s">
        <v>359</v>
      </c>
      <c r="Q13" s="27"/>
      <c r="R13" s="27" t="s">
        <v>341</v>
      </c>
    </row>
    <row r="14" spans="1:18" hidden="1" x14ac:dyDescent="0.3">
      <c r="A14" s="27" t="s">
        <v>345</v>
      </c>
      <c r="B14" s="27" t="s">
        <v>346</v>
      </c>
      <c r="C14" s="27" t="s">
        <v>207</v>
      </c>
      <c r="D14" s="27">
        <v>1000</v>
      </c>
      <c r="E14" s="34" t="s">
        <v>526</v>
      </c>
      <c r="F14" s="27" t="s">
        <v>345</v>
      </c>
      <c r="G14" s="27"/>
      <c r="H14" s="27" t="s">
        <v>527</v>
      </c>
      <c r="I14" s="27">
        <v>1</v>
      </c>
      <c r="J14" s="27" t="s">
        <v>344</v>
      </c>
      <c r="K14" s="27">
        <v>4704.45</v>
      </c>
      <c r="L14" s="27">
        <v>0</v>
      </c>
      <c r="M14" s="27">
        <v>563.5</v>
      </c>
      <c r="N14" s="27">
        <v>4140.95</v>
      </c>
      <c r="O14" s="27">
        <v>15</v>
      </c>
      <c r="P14" s="27" t="s">
        <v>384</v>
      </c>
      <c r="Q14" s="27"/>
      <c r="R14" s="27" t="s">
        <v>341</v>
      </c>
    </row>
    <row r="15" spans="1:18" hidden="1" x14ac:dyDescent="0.3">
      <c r="A15" s="27" t="s">
        <v>345</v>
      </c>
      <c r="B15" s="27" t="s">
        <v>406</v>
      </c>
      <c r="C15" s="27" t="s">
        <v>207</v>
      </c>
      <c r="D15" s="27">
        <v>1000</v>
      </c>
      <c r="E15" s="32" t="s">
        <v>54</v>
      </c>
      <c r="F15" s="27" t="s">
        <v>345</v>
      </c>
      <c r="G15" s="27"/>
      <c r="H15" s="27" t="s">
        <v>413</v>
      </c>
      <c r="I15" s="27">
        <v>1</v>
      </c>
      <c r="J15" s="27" t="s">
        <v>344</v>
      </c>
      <c r="K15" s="27">
        <v>980</v>
      </c>
      <c r="L15" s="27">
        <v>0</v>
      </c>
      <c r="M15" s="27">
        <v>230</v>
      </c>
      <c r="N15" s="27">
        <v>750</v>
      </c>
      <c r="O15" s="27">
        <v>30</v>
      </c>
      <c r="P15" s="27" t="s">
        <v>362</v>
      </c>
      <c r="Q15" s="27"/>
      <c r="R15" s="27" t="s">
        <v>341</v>
      </c>
    </row>
    <row r="16" spans="1:18" hidden="1" x14ac:dyDescent="0.3">
      <c r="A16" s="27" t="s">
        <v>345</v>
      </c>
      <c r="B16" s="27" t="s">
        <v>422</v>
      </c>
      <c r="C16" s="27" t="s">
        <v>207</v>
      </c>
      <c r="D16" s="27">
        <v>1000</v>
      </c>
      <c r="E16" s="32" t="s">
        <v>515</v>
      </c>
      <c r="F16" s="27" t="s">
        <v>345</v>
      </c>
      <c r="G16" s="27"/>
      <c r="H16" s="27" t="s">
        <v>516</v>
      </c>
      <c r="I16" s="27">
        <v>2</v>
      </c>
      <c r="J16" s="27" t="s">
        <v>344</v>
      </c>
      <c r="K16" s="27">
        <v>1956</v>
      </c>
      <c r="L16" s="27">
        <v>0</v>
      </c>
      <c r="M16" s="27">
        <v>308</v>
      </c>
      <c r="N16" s="27">
        <v>1648</v>
      </c>
      <c r="O16" s="27">
        <v>97</v>
      </c>
      <c r="P16" s="27" t="s">
        <v>388</v>
      </c>
      <c r="Q16" s="27"/>
      <c r="R16" s="27" t="s">
        <v>341</v>
      </c>
    </row>
    <row r="17" spans="1:18" hidden="1" x14ac:dyDescent="0.3">
      <c r="A17" s="27" t="s">
        <v>345</v>
      </c>
      <c r="B17" s="27" t="s">
        <v>346</v>
      </c>
      <c r="C17" s="27" t="s">
        <v>207</v>
      </c>
      <c r="D17" s="27">
        <v>1000</v>
      </c>
      <c r="E17" s="32" t="s">
        <v>360</v>
      </c>
      <c r="F17" s="27" t="s">
        <v>345</v>
      </c>
      <c r="G17" s="27"/>
      <c r="H17" s="27" t="s">
        <v>361</v>
      </c>
      <c r="I17" s="27">
        <v>1</v>
      </c>
      <c r="J17" s="27" t="s">
        <v>344</v>
      </c>
      <c r="K17" s="27">
        <v>996</v>
      </c>
      <c r="L17" s="27">
        <v>0</v>
      </c>
      <c r="M17" s="27">
        <v>246</v>
      </c>
      <c r="N17" s="27">
        <v>750</v>
      </c>
      <c r="O17" s="27">
        <v>30</v>
      </c>
      <c r="P17" s="27" t="s">
        <v>362</v>
      </c>
      <c r="Q17" s="27"/>
      <c r="R17" s="27" t="s">
        <v>341</v>
      </c>
    </row>
    <row r="18" spans="1:18" hidden="1" x14ac:dyDescent="0.3">
      <c r="A18" s="27" t="s">
        <v>345</v>
      </c>
      <c r="B18" s="27" t="s">
        <v>346</v>
      </c>
      <c r="C18" s="27" t="s">
        <v>207</v>
      </c>
      <c r="D18" s="27">
        <v>1000</v>
      </c>
      <c r="E18" s="32" t="s">
        <v>363</v>
      </c>
      <c r="F18" s="27" t="s">
        <v>345</v>
      </c>
      <c r="G18" s="27"/>
      <c r="H18" s="27" t="s">
        <v>364</v>
      </c>
      <c r="I18" s="27">
        <v>1</v>
      </c>
      <c r="J18" s="27" t="s">
        <v>344</v>
      </c>
      <c r="K18" s="27">
        <v>496</v>
      </c>
      <c r="L18" s="27">
        <v>100</v>
      </c>
      <c r="M18" s="27">
        <v>246</v>
      </c>
      <c r="N18" s="27">
        <v>350</v>
      </c>
      <c r="O18" s="27">
        <v>30</v>
      </c>
      <c r="P18" s="27" t="s">
        <v>362</v>
      </c>
      <c r="Q18" s="27"/>
      <c r="R18" s="27" t="s">
        <v>341</v>
      </c>
    </row>
    <row r="19" spans="1:18" hidden="1" x14ac:dyDescent="0.3">
      <c r="A19" s="27" t="s">
        <v>345</v>
      </c>
      <c r="B19" s="27" t="s">
        <v>346</v>
      </c>
      <c r="C19" s="27" t="s">
        <v>207</v>
      </c>
      <c r="D19" s="27">
        <v>1000</v>
      </c>
      <c r="E19" s="32" t="s">
        <v>365</v>
      </c>
      <c r="F19" s="27" t="s">
        <v>345</v>
      </c>
      <c r="G19" s="27"/>
      <c r="H19" s="27" t="s">
        <v>366</v>
      </c>
      <c r="I19" s="27">
        <v>1</v>
      </c>
      <c r="J19" s="27" t="s">
        <v>344</v>
      </c>
      <c r="K19" s="27">
        <v>496</v>
      </c>
      <c r="L19" s="27">
        <v>100</v>
      </c>
      <c r="M19" s="27">
        <v>246</v>
      </c>
      <c r="N19" s="27">
        <v>350</v>
      </c>
      <c r="O19" s="27">
        <v>30</v>
      </c>
      <c r="P19" s="27" t="s">
        <v>362</v>
      </c>
      <c r="Q19" s="27"/>
      <c r="R19" s="27" t="s">
        <v>341</v>
      </c>
    </row>
    <row r="20" spans="1:18" hidden="1" x14ac:dyDescent="0.3">
      <c r="A20" s="27" t="s">
        <v>345</v>
      </c>
      <c r="B20" s="27" t="s">
        <v>346</v>
      </c>
      <c r="C20" s="27" t="s">
        <v>207</v>
      </c>
      <c r="D20" s="27">
        <v>1000</v>
      </c>
      <c r="E20" s="32" t="s">
        <v>367</v>
      </c>
      <c r="F20" s="27" t="s">
        <v>345</v>
      </c>
      <c r="G20" s="27"/>
      <c r="H20" s="27" t="s">
        <v>368</v>
      </c>
      <c r="I20" s="27">
        <v>1</v>
      </c>
      <c r="J20" s="27" t="s">
        <v>344</v>
      </c>
      <c r="K20" s="27">
        <v>496</v>
      </c>
      <c r="L20" s="27">
        <v>100</v>
      </c>
      <c r="M20" s="27">
        <v>246</v>
      </c>
      <c r="N20" s="27">
        <v>350</v>
      </c>
      <c r="O20" s="27">
        <v>30</v>
      </c>
      <c r="P20" s="27" t="s">
        <v>362</v>
      </c>
      <c r="Q20" s="27"/>
      <c r="R20" s="27" t="s">
        <v>341</v>
      </c>
    </row>
    <row r="21" spans="1:18" hidden="1" x14ac:dyDescent="0.3">
      <c r="A21" s="27" t="s">
        <v>345</v>
      </c>
      <c r="B21" s="27" t="s">
        <v>346</v>
      </c>
      <c r="C21" s="27" t="s">
        <v>207</v>
      </c>
      <c r="D21" s="27">
        <v>1000</v>
      </c>
      <c r="E21" s="32" t="s">
        <v>369</v>
      </c>
      <c r="F21" s="27" t="s">
        <v>345</v>
      </c>
      <c r="G21" s="27"/>
      <c r="H21" s="27" t="s">
        <v>370</v>
      </c>
      <c r="I21" s="27">
        <v>1</v>
      </c>
      <c r="J21" s="27" t="s">
        <v>344</v>
      </c>
      <c r="K21" s="27">
        <v>514</v>
      </c>
      <c r="L21" s="27">
        <v>200</v>
      </c>
      <c r="M21" s="27">
        <v>346</v>
      </c>
      <c r="N21" s="27">
        <v>368</v>
      </c>
      <c r="O21" s="27">
        <v>30</v>
      </c>
      <c r="P21" s="27" t="s">
        <v>362</v>
      </c>
      <c r="Q21" s="27"/>
      <c r="R21" s="27" t="s">
        <v>341</v>
      </c>
    </row>
    <row r="22" spans="1:18" hidden="1" x14ac:dyDescent="0.3">
      <c r="A22" s="27" t="s">
        <v>345</v>
      </c>
      <c r="B22" s="27" t="s">
        <v>346</v>
      </c>
      <c r="C22" s="27" t="s">
        <v>207</v>
      </c>
      <c r="D22" s="27">
        <v>1000</v>
      </c>
      <c r="E22" s="32" t="s">
        <v>371</v>
      </c>
      <c r="F22" s="27" t="s">
        <v>345</v>
      </c>
      <c r="G22" s="27"/>
      <c r="H22" s="27" t="s">
        <v>372</v>
      </c>
      <c r="I22" s="27">
        <v>1</v>
      </c>
      <c r="J22" s="27" t="s">
        <v>344</v>
      </c>
      <c r="K22" s="27">
        <v>508</v>
      </c>
      <c r="L22" s="27">
        <v>0</v>
      </c>
      <c r="M22" s="27">
        <v>346</v>
      </c>
      <c r="N22" s="27">
        <v>162</v>
      </c>
      <c r="O22" s="27">
        <v>30</v>
      </c>
      <c r="P22" s="27" t="s">
        <v>362</v>
      </c>
      <c r="Q22" s="27"/>
      <c r="R22" s="27" t="s">
        <v>341</v>
      </c>
    </row>
    <row r="23" spans="1:18" hidden="1" x14ac:dyDescent="0.3">
      <c r="A23" s="27" t="s">
        <v>345</v>
      </c>
      <c r="B23" s="27" t="s">
        <v>346</v>
      </c>
      <c r="C23" s="27" t="s">
        <v>207</v>
      </c>
      <c r="D23" s="27">
        <v>1000</v>
      </c>
      <c r="E23" s="32" t="s">
        <v>373</v>
      </c>
      <c r="F23" s="27" t="s">
        <v>345</v>
      </c>
      <c r="G23" s="27"/>
      <c r="H23" s="27" t="s">
        <v>374</v>
      </c>
      <c r="I23" s="27">
        <v>2</v>
      </c>
      <c r="J23" s="27" t="s">
        <v>344</v>
      </c>
      <c r="K23" s="27">
        <v>1192</v>
      </c>
      <c r="L23" s="27">
        <v>0</v>
      </c>
      <c r="M23" s="27">
        <v>492</v>
      </c>
      <c r="N23" s="27">
        <v>700</v>
      </c>
      <c r="O23" s="27">
        <v>30</v>
      </c>
      <c r="P23" s="27" t="s">
        <v>362</v>
      </c>
      <c r="Q23" s="27"/>
      <c r="R23" s="27" t="s">
        <v>341</v>
      </c>
    </row>
    <row r="24" spans="1:18" hidden="1" x14ac:dyDescent="0.3">
      <c r="A24" s="27" t="s">
        <v>345</v>
      </c>
      <c r="B24" s="27" t="s">
        <v>346</v>
      </c>
      <c r="C24" s="27" t="s">
        <v>207</v>
      </c>
      <c r="D24" s="27">
        <v>1000</v>
      </c>
      <c r="E24" s="32" t="s">
        <v>375</v>
      </c>
      <c r="F24" s="27" t="s">
        <v>345</v>
      </c>
      <c r="G24" s="27"/>
      <c r="H24" s="27" t="s">
        <v>376</v>
      </c>
      <c r="I24" s="27">
        <v>1</v>
      </c>
      <c r="J24" s="27" t="s">
        <v>344</v>
      </c>
      <c r="K24" s="27">
        <v>393</v>
      </c>
      <c r="L24" s="27">
        <v>500</v>
      </c>
      <c r="M24" s="27">
        <v>346</v>
      </c>
      <c r="N24" s="27">
        <v>547</v>
      </c>
      <c r="O24" s="27">
        <v>30</v>
      </c>
      <c r="P24" s="27" t="s">
        <v>362</v>
      </c>
      <c r="Q24" s="27"/>
      <c r="R24" s="27" t="s">
        <v>341</v>
      </c>
    </row>
    <row r="25" spans="1:18" hidden="1" x14ac:dyDescent="0.3">
      <c r="A25" s="27" t="s">
        <v>345</v>
      </c>
      <c r="B25" s="27" t="s">
        <v>406</v>
      </c>
      <c r="C25" s="27" t="s">
        <v>207</v>
      </c>
      <c r="D25" s="27">
        <v>1000</v>
      </c>
      <c r="E25" s="34" t="s">
        <v>537</v>
      </c>
      <c r="F25" s="27" t="s">
        <v>345</v>
      </c>
      <c r="G25" s="27"/>
      <c r="H25" s="27" t="s">
        <v>538</v>
      </c>
      <c r="I25" s="27">
        <v>1.1499999999999999</v>
      </c>
      <c r="J25" s="27" t="s">
        <v>344</v>
      </c>
      <c r="K25" s="27">
        <v>1849.65</v>
      </c>
      <c r="L25" s="27">
        <v>0</v>
      </c>
      <c r="M25" s="27">
        <v>303.60000000000002</v>
      </c>
      <c r="N25" s="27">
        <v>1546.05</v>
      </c>
      <c r="O25" s="27">
        <v>30</v>
      </c>
      <c r="P25" s="27" t="s">
        <v>362</v>
      </c>
      <c r="Q25" s="27"/>
      <c r="R25" s="27" t="s">
        <v>341</v>
      </c>
    </row>
    <row r="26" spans="1:18" hidden="1" x14ac:dyDescent="0.3">
      <c r="A26" s="27" t="s">
        <v>345</v>
      </c>
      <c r="B26" s="27" t="s">
        <v>346</v>
      </c>
      <c r="C26" s="27" t="s">
        <v>207</v>
      </c>
      <c r="D26" s="27">
        <v>1000</v>
      </c>
      <c r="E26" s="32" t="s">
        <v>377</v>
      </c>
      <c r="F26" s="27" t="s">
        <v>345</v>
      </c>
      <c r="G26" s="27"/>
      <c r="H26" s="27" t="s">
        <v>378</v>
      </c>
      <c r="I26" s="27">
        <v>1</v>
      </c>
      <c r="J26" s="27" t="s">
        <v>344</v>
      </c>
      <c r="K26" s="27">
        <v>1335.3</v>
      </c>
      <c r="L26" s="27">
        <v>0</v>
      </c>
      <c r="M26" s="27">
        <v>644.45000000000005</v>
      </c>
      <c r="N26" s="27">
        <v>690.85</v>
      </c>
      <c r="O26" s="27">
        <v>30</v>
      </c>
      <c r="P26" s="27" t="s">
        <v>362</v>
      </c>
      <c r="Q26" s="27"/>
      <c r="R26" s="27" t="s">
        <v>341</v>
      </c>
    </row>
    <row r="27" spans="1:18" hidden="1" x14ac:dyDescent="0.3">
      <c r="A27" s="27" t="s">
        <v>345</v>
      </c>
      <c r="B27" s="27" t="s">
        <v>346</v>
      </c>
      <c r="C27" s="27" t="s">
        <v>207</v>
      </c>
      <c r="D27" s="27">
        <v>1000</v>
      </c>
      <c r="E27" s="32" t="s">
        <v>379</v>
      </c>
      <c r="F27" s="27" t="s">
        <v>345</v>
      </c>
      <c r="G27" s="27"/>
      <c r="H27" s="27" t="s">
        <v>378</v>
      </c>
      <c r="I27" s="27">
        <v>2</v>
      </c>
      <c r="J27" s="27" t="s">
        <v>344</v>
      </c>
      <c r="K27" s="27">
        <v>1777.6</v>
      </c>
      <c r="L27" s="27">
        <v>0</v>
      </c>
      <c r="M27" s="27">
        <v>1288.9000000000001</v>
      </c>
      <c r="N27" s="27">
        <v>488.7</v>
      </c>
      <c r="O27" s="27">
        <v>30</v>
      </c>
      <c r="P27" s="27" t="s">
        <v>362</v>
      </c>
      <c r="Q27" s="27"/>
      <c r="R27" s="27" t="s">
        <v>341</v>
      </c>
    </row>
    <row r="28" spans="1:18" hidden="1" x14ac:dyDescent="0.3">
      <c r="A28" s="27" t="s">
        <v>345</v>
      </c>
      <c r="B28" s="27" t="s">
        <v>346</v>
      </c>
      <c r="C28" s="27" t="s">
        <v>207</v>
      </c>
      <c r="D28" s="27">
        <v>1000</v>
      </c>
      <c r="E28" s="27" t="s">
        <v>380</v>
      </c>
      <c r="F28" s="27" t="s">
        <v>345</v>
      </c>
      <c r="G28" s="27"/>
      <c r="H28" s="27" t="s">
        <v>381</v>
      </c>
      <c r="I28" s="27">
        <v>1</v>
      </c>
      <c r="J28" s="27" t="s">
        <v>344</v>
      </c>
      <c r="K28" s="27">
        <v>1287.4000000000001</v>
      </c>
      <c r="L28" s="27">
        <v>1000</v>
      </c>
      <c r="M28" s="27">
        <v>853</v>
      </c>
      <c r="N28" s="27">
        <v>1434.4</v>
      </c>
      <c r="O28" s="27">
        <v>30</v>
      </c>
      <c r="P28" s="27" t="s">
        <v>362</v>
      </c>
      <c r="Q28" s="27"/>
      <c r="R28" s="27" t="s">
        <v>341</v>
      </c>
    </row>
    <row r="29" spans="1:18" hidden="1" x14ac:dyDescent="0.3">
      <c r="A29" s="27" t="s">
        <v>345</v>
      </c>
      <c r="B29" s="27" t="s">
        <v>346</v>
      </c>
      <c r="C29" s="27" t="s">
        <v>207</v>
      </c>
      <c r="D29" s="27">
        <v>1000</v>
      </c>
      <c r="E29" s="32" t="s">
        <v>382</v>
      </c>
      <c r="F29" s="27" t="s">
        <v>345</v>
      </c>
      <c r="G29" s="27"/>
      <c r="H29" s="27" t="s">
        <v>383</v>
      </c>
      <c r="I29" s="27">
        <v>1</v>
      </c>
      <c r="J29" s="27" t="s">
        <v>344</v>
      </c>
      <c r="K29" s="27">
        <v>346</v>
      </c>
      <c r="L29" s="27">
        <v>0</v>
      </c>
      <c r="M29" s="27">
        <v>246</v>
      </c>
      <c r="N29" s="27">
        <v>100</v>
      </c>
      <c r="O29" s="27">
        <v>15</v>
      </c>
      <c r="P29" s="27" t="s">
        <v>384</v>
      </c>
      <c r="Q29" s="27"/>
      <c r="R29" s="27" t="s">
        <v>341</v>
      </c>
    </row>
    <row r="30" spans="1:18" hidden="1" x14ac:dyDescent="0.3">
      <c r="A30" s="27" t="s">
        <v>345</v>
      </c>
      <c r="B30" s="27" t="s">
        <v>346</v>
      </c>
      <c r="C30" s="27" t="s">
        <v>207</v>
      </c>
      <c r="D30" s="27">
        <v>1000</v>
      </c>
      <c r="E30" s="32" t="s">
        <v>385</v>
      </c>
      <c r="F30" s="27" t="s">
        <v>345</v>
      </c>
      <c r="G30" s="27"/>
      <c r="H30" s="27" t="s">
        <v>386</v>
      </c>
      <c r="I30" s="27">
        <v>1</v>
      </c>
      <c r="J30" s="27" t="s">
        <v>344</v>
      </c>
      <c r="K30" s="27">
        <v>346</v>
      </c>
      <c r="L30" s="27">
        <v>0</v>
      </c>
      <c r="M30" s="27">
        <v>246</v>
      </c>
      <c r="N30" s="27">
        <v>100</v>
      </c>
      <c r="O30" s="27">
        <v>15</v>
      </c>
      <c r="P30" s="27" t="s">
        <v>384</v>
      </c>
      <c r="Q30" s="27"/>
      <c r="R30" s="27" t="s">
        <v>341</v>
      </c>
    </row>
    <row r="31" spans="1:18" hidden="1" x14ac:dyDescent="0.3">
      <c r="A31" s="27" t="s">
        <v>345</v>
      </c>
      <c r="B31" s="27" t="s">
        <v>346</v>
      </c>
      <c r="C31" s="27" t="s">
        <v>207</v>
      </c>
      <c r="D31" s="27">
        <v>1000</v>
      </c>
      <c r="E31" s="34" t="s">
        <v>528</v>
      </c>
      <c r="F31" s="27" t="s">
        <v>345</v>
      </c>
      <c r="G31" s="27"/>
      <c r="H31" s="27" t="s">
        <v>529</v>
      </c>
      <c r="I31" s="27">
        <v>1</v>
      </c>
      <c r="J31" s="27" t="s">
        <v>344</v>
      </c>
      <c r="K31" s="27">
        <v>1000</v>
      </c>
      <c r="L31" s="27">
        <v>0</v>
      </c>
      <c r="M31" s="27">
        <v>250</v>
      </c>
      <c r="N31" s="27">
        <v>750</v>
      </c>
      <c r="O31" s="27">
        <v>30</v>
      </c>
      <c r="P31" s="27" t="s">
        <v>362</v>
      </c>
      <c r="Q31" s="27"/>
      <c r="R31" s="27" t="s">
        <v>341</v>
      </c>
    </row>
    <row r="32" spans="1:18" hidden="1" x14ac:dyDescent="0.3">
      <c r="A32" s="27" t="s">
        <v>345</v>
      </c>
      <c r="B32" s="27" t="s">
        <v>406</v>
      </c>
      <c r="C32" s="27" t="s">
        <v>207</v>
      </c>
      <c r="D32" s="27">
        <v>1000</v>
      </c>
      <c r="E32" s="32" t="s">
        <v>91</v>
      </c>
      <c r="F32" s="27" t="s">
        <v>345</v>
      </c>
      <c r="G32" s="27"/>
      <c r="H32" s="27" t="s">
        <v>414</v>
      </c>
      <c r="I32" s="27">
        <v>1</v>
      </c>
      <c r="J32" s="27" t="s">
        <v>344</v>
      </c>
      <c r="K32" s="27">
        <v>1074</v>
      </c>
      <c r="L32" s="27">
        <v>100</v>
      </c>
      <c r="M32" s="27">
        <v>330</v>
      </c>
      <c r="N32" s="27">
        <v>844</v>
      </c>
      <c r="O32" s="27">
        <v>97</v>
      </c>
      <c r="P32" s="27" t="s">
        <v>388</v>
      </c>
      <c r="Q32" s="27"/>
      <c r="R32" s="27" t="s">
        <v>341</v>
      </c>
    </row>
    <row r="33" spans="1:18" hidden="1" x14ac:dyDescent="0.3">
      <c r="A33" s="27" t="s">
        <v>345</v>
      </c>
      <c r="B33" s="27" t="s">
        <v>406</v>
      </c>
      <c r="C33" s="27" t="s">
        <v>207</v>
      </c>
      <c r="D33" s="27">
        <v>1000</v>
      </c>
      <c r="E33" s="32" t="s">
        <v>116</v>
      </c>
      <c r="F33" s="27" t="s">
        <v>345</v>
      </c>
      <c r="G33" s="27"/>
      <c r="H33" s="27" t="s">
        <v>387</v>
      </c>
      <c r="I33" s="27">
        <v>1</v>
      </c>
      <c r="J33" s="27" t="s">
        <v>344</v>
      </c>
      <c r="K33" s="27">
        <v>2076</v>
      </c>
      <c r="L33" s="27">
        <v>0</v>
      </c>
      <c r="M33" s="27">
        <v>476</v>
      </c>
      <c r="N33" s="27">
        <v>1600</v>
      </c>
      <c r="O33" s="27">
        <v>97</v>
      </c>
      <c r="P33" s="27" t="s">
        <v>388</v>
      </c>
      <c r="Q33" s="27"/>
      <c r="R33" s="27" t="s">
        <v>341</v>
      </c>
    </row>
    <row r="34" spans="1:18" hidden="1" x14ac:dyDescent="0.3">
      <c r="A34" s="27" t="s">
        <v>345</v>
      </c>
      <c r="B34" s="27" t="s">
        <v>346</v>
      </c>
      <c r="C34" s="27" t="s">
        <v>207</v>
      </c>
      <c r="D34" s="27">
        <v>1000</v>
      </c>
      <c r="E34" s="32" t="s">
        <v>116</v>
      </c>
      <c r="F34" s="27" t="s">
        <v>345</v>
      </c>
      <c r="G34" s="27"/>
      <c r="H34" s="27" t="s">
        <v>387</v>
      </c>
      <c r="I34" s="27">
        <v>1</v>
      </c>
      <c r="J34" s="27" t="s">
        <v>344</v>
      </c>
      <c r="K34" s="27">
        <v>2076</v>
      </c>
      <c r="L34" s="27">
        <v>0</v>
      </c>
      <c r="M34" s="27">
        <v>476</v>
      </c>
      <c r="N34" s="27">
        <v>1600</v>
      </c>
      <c r="O34" s="27">
        <v>97</v>
      </c>
      <c r="P34" s="27" t="s">
        <v>388</v>
      </c>
      <c r="Q34" s="27"/>
      <c r="R34" s="27" t="s">
        <v>341</v>
      </c>
    </row>
    <row r="35" spans="1:18" hidden="1" x14ac:dyDescent="0.3">
      <c r="A35" s="27" t="s">
        <v>345</v>
      </c>
      <c r="B35" s="27" t="s">
        <v>346</v>
      </c>
      <c r="C35" s="27" t="s">
        <v>207</v>
      </c>
      <c r="D35" s="27">
        <v>1000</v>
      </c>
      <c r="E35" s="32" t="s">
        <v>389</v>
      </c>
      <c r="F35" s="27" t="s">
        <v>345</v>
      </c>
      <c r="G35" s="27"/>
      <c r="H35" s="27" t="s">
        <v>390</v>
      </c>
      <c r="I35" s="27">
        <v>1</v>
      </c>
      <c r="J35" s="27" t="s">
        <v>344</v>
      </c>
      <c r="K35" s="27">
        <v>631</v>
      </c>
      <c r="L35" s="27">
        <v>0</v>
      </c>
      <c r="M35" s="27">
        <v>423</v>
      </c>
      <c r="N35" s="27">
        <v>208</v>
      </c>
      <c r="O35" s="27">
        <v>60</v>
      </c>
      <c r="P35" s="27" t="s">
        <v>391</v>
      </c>
      <c r="Q35" s="27"/>
      <c r="R35" s="27" t="s">
        <v>341</v>
      </c>
    </row>
    <row r="36" spans="1:18" hidden="1" x14ac:dyDescent="0.3">
      <c r="A36" s="27" t="s">
        <v>345</v>
      </c>
      <c r="B36" s="27" t="s">
        <v>346</v>
      </c>
      <c r="C36" s="27" t="s">
        <v>207</v>
      </c>
      <c r="D36" s="27">
        <v>1000</v>
      </c>
      <c r="E36" s="32" t="s">
        <v>392</v>
      </c>
      <c r="F36" s="27" t="s">
        <v>345</v>
      </c>
      <c r="G36" s="27"/>
      <c r="H36" s="27" t="s">
        <v>393</v>
      </c>
      <c r="I36" s="27">
        <v>1</v>
      </c>
      <c r="J36" s="27" t="s">
        <v>344</v>
      </c>
      <c r="K36" s="27">
        <v>809</v>
      </c>
      <c r="L36" s="27">
        <v>0</v>
      </c>
      <c r="M36" s="27">
        <v>423</v>
      </c>
      <c r="N36" s="27">
        <v>386</v>
      </c>
      <c r="O36" s="27">
        <v>60</v>
      </c>
      <c r="P36" s="27" t="s">
        <v>391</v>
      </c>
      <c r="Q36" s="27"/>
      <c r="R36" s="27" t="s">
        <v>341</v>
      </c>
    </row>
    <row r="37" spans="1:18" hidden="1" x14ac:dyDescent="0.3">
      <c r="A37" s="27" t="s">
        <v>345</v>
      </c>
      <c r="B37" s="27" t="s">
        <v>346</v>
      </c>
      <c r="C37" s="27" t="s">
        <v>207</v>
      </c>
      <c r="D37" s="27">
        <v>1000</v>
      </c>
      <c r="E37" s="32" t="s">
        <v>394</v>
      </c>
      <c r="F37" s="27" t="s">
        <v>345</v>
      </c>
      <c r="G37" s="27"/>
      <c r="H37" s="27" t="s">
        <v>395</v>
      </c>
      <c r="I37" s="27">
        <v>1</v>
      </c>
      <c r="J37" s="27" t="s">
        <v>344</v>
      </c>
      <c r="K37" s="27">
        <v>996</v>
      </c>
      <c r="L37" s="27">
        <v>0</v>
      </c>
      <c r="M37" s="27">
        <v>246</v>
      </c>
      <c r="N37" s="27">
        <v>750</v>
      </c>
      <c r="O37" s="27">
        <v>60</v>
      </c>
      <c r="P37" s="27" t="s">
        <v>391</v>
      </c>
      <c r="Q37" s="27"/>
      <c r="R37" s="27" t="s">
        <v>341</v>
      </c>
    </row>
    <row r="38" spans="1:18" hidden="1" x14ac:dyDescent="0.3">
      <c r="A38" s="27" t="s">
        <v>345</v>
      </c>
      <c r="B38" s="27" t="s">
        <v>346</v>
      </c>
      <c r="C38" s="27" t="s">
        <v>207</v>
      </c>
      <c r="D38" s="27">
        <v>1000</v>
      </c>
      <c r="E38" s="32" t="s">
        <v>396</v>
      </c>
      <c r="F38" s="27" t="s">
        <v>345</v>
      </c>
      <c r="G38" s="27"/>
      <c r="H38" s="27" t="s">
        <v>395</v>
      </c>
      <c r="I38" s="27">
        <v>1</v>
      </c>
      <c r="J38" s="27" t="s">
        <v>344</v>
      </c>
      <c r="K38" s="27">
        <v>1096</v>
      </c>
      <c r="L38" s="27">
        <v>0</v>
      </c>
      <c r="M38" s="27">
        <v>246</v>
      </c>
      <c r="N38" s="27">
        <v>850</v>
      </c>
      <c r="O38" s="27">
        <v>60</v>
      </c>
      <c r="P38" s="27" t="s">
        <v>391</v>
      </c>
      <c r="Q38" s="27"/>
      <c r="R38" s="27" t="s">
        <v>341</v>
      </c>
    </row>
    <row r="39" spans="1:18" hidden="1" x14ac:dyDescent="0.3">
      <c r="A39" s="27" t="s">
        <v>345</v>
      </c>
      <c r="B39" s="27" t="s">
        <v>406</v>
      </c>
      <c r="C39" s="27" t="s">
        <v>207</v>
      </c>
      <c r="D39" s="27">
        <v>1000</v>
      </c>
      <c r="E39" s="32" t="s">
        <v>142</v>
      </c>
      <c r="F39" s="27" t="s">
        <v>345</v>
      </c>
      <c r="G39" s="27"/>
      <c r="H39" s="27" t="s">
        <v>495</v>
      </c>
      <c r="I39" s="27">
        <v>2</v>
      </c>
      <c r="J39" s="27" t="s">
        <v>344</v>
      </c>
      <c r="K39" s="27">
        <v>1152</v>
      </c>
      <c r="L39" s="27">
        <v>0</v>
      </c>
      <c r="M39" s="27">
        <v>1490</v>
      </c>
      <c r="N39" s="27">
        <v>-338</v>
      </c>
      <c r="O39" s="27">
        <v>30</v>
      </c>
      <c r="P39" s="27" t="s">
        <v>391</v>
      </c>
      <c r="Q39" s="27"/>
      <c r="R39" s="27" t="s">
        <v>341</v>
      </c>
    </row>
    <row r="40" spans="1:18" hidden="1" x14ac:dyDescent="0.3">
      <c r="A40" s="27" t="s">
        <v>345</v>
      </c>
      <c r="B40" s="27" t="s">
        <v>406</v>
      </c>
      <c r="C40" s="27" t="s">
        <v>207</v>
      </c>
      <c r="D40" s="27">
        <v>1000</v>
      </c>
      <c r="E40" s="32" t="s">
        <v>83</v>
      </c>
      <c r="F40" s="27" t="s">
        <v>345</v>
      </c>
      <c r="G40" s="27"/>
      <c r="H40" s="27" t="s">
        <v>415</v>
      </c>
      <c r="I40" s="27">
        <v>18</v>
      </c>
      <c r="J40" s="27" t="s">
        <v>344</v>
      </c>
      <c r="K40" s="27">
        <v>12691</v>
      </c>
      <c r="L40" s="27">
        <v>41100</v>
      </c>
      <c r="M40" s="27">
        <v>13220</v>
      </c>
      <c r="N40" s="27">
        <v>40571</v>
      </c>
      <c r="O40" s="27">
        <v>115</v>
      </c>
      <c r="P40" s="27" t="s">
        <v>416</v>
      </c>
      <c r="Q40" s="27"/>
      <c r="R40" s="27" t="s">
        <v>341</v>
      </c>
    </row>
    <row r="41" spans="1:18" hidden="1" x14ac:dyDescent="0.3">
      <c r="A41" s="27" t="s">
        <v>345</v>
      </c>
      <c r="B41" s="27" t="s">
        <v>422</v>
      </c>
      <c r="C41" s="27" t="s">
        <v>207</v>
      </c>
      <c r="D41" s="27">
        <v>1000</v>
      </c>
      <c r="E41" s="32" t="s">
        <v>162</v>
      </c>
      <c r="F41" s="27" t="s">
        <v>345</v>
      </c>
      <c r="G41" s="27"/>
      <c r="H41" s="27" t="s">
        <v>547</v>
      </c>
      <c r="I41" s="27">
        <v>2</v>
      </c>
      <c r="J41" s="27" t="s">
        <v>344</v>
      </c>
      <c r="K41" s="27">
        <v>1933</v>
      </c>
      <c r="L41" s="27">
        <v>1000</v>
      </c>
      <c r="M41" s="27">
        <v>918</v>
      </c>
      <c r="N41" s="27">
        <v>2015</v>
      </c>
      <c r="O41" s="27">
        <v>30</v>
      </c>
      <c r="P41" s="27" t="s">
        <v>391</v>
      </c>
      <c r="Q41" s="27"/>
      <c r="R41" s="27" t="s">
        <v>341</v>
      </c>
    </row>
    <row r="42" spans="1:18" hidden="1" x14ac:dyDescent="0.3">
      <c r="A42" s="27" t="s">
        <v>345</v>
      </c>
      <c r="B42" s="27" t="s">
        <v>406</v>
      </c>
      <c r="C42" s="27" t="s">
        <v>207</v>
      </c>
      <c r="D42" s="27">
        <v>1000</v>
      </c>
      <c r="E42" s="32" t="s">
        <v>157</v>
      </c>
      <c r="F42" s="27" t="s">
        <v>345</v>
      </c>
      <c r="G42" s="27"/>
      <c r="H42" s="27" t="s">
        <v>542</v>
      </c>
      <c r="I42" s="27">
        <v>2</v>
      </c>
      <c r="J42" s="27" t="s">
        <v>344</v>
      </c>
      <c r="K42" s="27">
        <v>1533</v>
      </c>
      <c r="L42" s="27">
        <v>1000</v>
      </c>
      <c r="M42" s="27">
        <v>1154</v>
      </c>
      <c r="N42" s="27">
        <v>1379</v>
      </c>
      <c r="O42" s="27">
        <v>14</v>
      </c>
      <c r="P42" s="27" t="s">
        <v>543</v>
      </c>
      <c r="Q42" s="27"/>
      <c r="R42" s="27" t="s">
        <v>341</v>
      </c>
    </row>
    <row r="43" spans="1:18" hidden="1" x14ac:dyDescent="0.3">
      <c r="A43" s="27" t="s">
        <v>345</v>
      </c>
      <c r="B43" s="27" t="s">
        <v>406</v>
      </c>
      <c r="C43" s="27" t="s">
        <v>207</v>
      </c>
      <c r="D43" s="27">
        <v>1000</v>
      </c>
      <c r="E43" s="32" t="s">
        <v>158</v>
      </c>
      <c r="F43" s="27" t="s">
        <v>345</v>
      </c>
      <c r="G43" s="27"/>
      <c r="H43" s="27" t="s">
        <v>544</v>
      </c>
      <c r="I43" s="27">
        <v>2</v>
      </c>
      <c r="J43" s="27" t="s">
        <v>344</v>
      </c>
      <c r="K43" s="27">
        <v>2582</v>
      </c>
      <c r="L43" s="27">
        <v>1000</v>
      </c>
      <c r="M43" s="27">
        <v>1154</v>
      </c>
      <c r="N43" s="27">
        <v>2428</v>
      </c>
      <c r="O43" s="27">
        <v>56</v>
      </c>
      <c r="P43" s="27" t="s">
        <v>418</v>
      </c>
      <c r="Q43" s="27"/>
      <c r="R43" s="27" t="s">
        <v>341</v>
      </c>
    </row>
    <row r="44" spans="1:18" hidden="1" x14ac:dyDescent="0.3">
      <c r="A44" s="27" t="s">
        <v>345</v>
      </c>
      <c r="B44" s="27" t="s">
        <v>406</v>
      </c>
      <c r="C44" s="27" t="s">
        <v>207</v>
      </c>
      <c r="D44" s="27">
        <v>1000</v>
      </c>
      <c r="E44" s="32" t="s">
        <v>45</v>
      </c>
      <c r="F44" s="27" t="s">
        <v>345</v>
      </c>
      <c r="G44" s="27"/>
      <c r="H44" s="27" t="s">
        <v>417</v>
      </c>
      <c r="I44" s="27">
        <v>5</v>
      </c>
      <c r="J44" s="27" t="s">
        <v>344</v>
      </c>
      <c r="K44" s="27">
        <v>7087</v>
      </c>
      <c r="L44" s="27">
        <v>2500</v>
      </c>
      <c r="M44" s="27">
        <v>3690</v>
      </c>
      <c r="N44" s="27">
        <v>5897</v>
      </c>
      <c r="O44" s="27">
        <v>90</v>
      </c>
      <c r="P44" s="27" t="s">
        <v>418</v>
      </c>
      <c r="Q44" s="27"/>
      <c r="R44" s="27" t="s">
        <v>341</v>
      </c>
    </row>
    <row r="45" spans="1:18" hidden="1" x14ac:dyDescent="0.3">
      <c r="A45" s="27" t="s">
        <v>345</v>
      </c>
      <c r="B45" s="27" t="s">
        <v>406</v>
      </c>
      <c r="C45" s="27" t="s">
        <v>207</v>
      </c>
      <c r="D45" s="27">
        <v>1000</v>
      </c>
      <c r="E45" s="32" t="s">
        <v>43</v>
      </c>
      <c r="F45" s="27" t="s">
        <v>345</v>
      </c>
      <c r="G45" s="27"/>
      <c r="H45" s="27" t="s">
        <v>417</v>
      </c>
      <c r="I45" s="27">
        <v>1</v>
      </c>
      <c r="J45" s="27" t="s">
        <v>344</v>
      </c>
      <c r="K45" s="27">
        <v>1534</v>
      </c>
      <c r="L45" s="27">
        <v>1000</v>
      </c>
      <c r="M45" s="27">
        <v>738</v>
      </c>
      <c r="N45" s="27">
        <v>1796</v>
      </c>
      <c r="O45" s="27">
        <v>90</v>
      </c>
      <c r="P45" s="27" t="s">
        <v>418</v>
      </c>
      <c r="Q45" s="27"/>
      <c r="R45" s="27" t="s">
        <v>341</v>
      </c>
    </row>
    <row r="46" spans="1:18" hidden="1" x14ac:dyDescent="0.3">
      <c r="A46" s="27" t="s">
        <v>345</v>
      </c>
      <c r="B46" s="27" t="s">
        <v>406</v>
      </c>
      <c r="C46" s="27" t="s">
        <v>207</v>
      </c>
      <c r="D46" s="27">
        <v>1000</v>
      </c>
      <c r="E46" s="32" t="s">
        <v>89</v>
      </c>
      <c r="F46" s="27" t="s">
        <v>345</v>
      </c>
      <c r="G46" s="27"/>
      <c r="H46" s="27" t="s">
        <v>417</v>
      </c>
      <c r="I46" s="27">
        <v>1</v>
      </c>
      <c r="J46" s="27" t="s">
        <v>344</v>
      </c>
      <c r="K46" s="27">
        <v>842.5</v>
      </c>
      <c r="L46" s="27">
        <v>0</v>
      </c>
      <c r="M46" s="27">
        <v>393.3</v>
      </c>
      <c r="N46" s="27">
        <v>449.2</v>
      </c>
      <c r="O46" s="27">
        <v>50</v>
      </c>
      <c r="P46" s="27" t="s">
        <v>388</v>
      </c>
      <c r="Q46" s="27"/>
      <c r="R46" s="27" t="s">
        <v>341</v>
      </c>
    </row>
    <row r="47" spans="1:18" hidden="1" x14ac:dyDescent="0.3">
      <c r="A47" s="27" t="s">
        <v>345</v>
      </c>
      <c r="B47" s="27" t="s">
        <v>406</v>
      </c>
      <c r="C47" s="27" t="s">
        <v>207</v>
      </c>
      <c r="D47" s="27">
        <v>1000</v>
      </c>
      <c r="E47" s="32" t="s">
        <v>419</v>
      </c>
      <c r="F47" s="27" t="s">
        <v>345</v>
      </c>
      <c r="G47" s="27"/>
      <c r="H47" s="27" t="s">
        <v>417</v>
      </c>
      <c r="I47" s="27">
        <v>1</v>
      </c>
      <c r="J47" s="27" t="s">
        <v>344</v>
      </c>
      <c r="K47" s="27">
        <v>954.75</v>
      </c>
      <c r="L47" s="27">
        <v>0</v>
      </c>
      <c r="M47" s="27">
        <v>311.64999999999998</v>
      </c>
      <c r="N47" s="27">
        <v>643.1</v>
      </c>
      <c r="O47" s="27">
        <v>50</v>
      </c>
      <c r="P47" s="27" t="s">
        <v>388</v>
      </c>
      <c r="Q47" s="27"/>
      <c r="R47" s="27" t="s">
        <v>341</v>
      </c>
    </row>
    <row r="48" spans="1:18" hidden="1" x14ac:dyDescent="0.3">
      <c r="A48" s="27" t="s">
        <v>345</v>
      </c>
      <c r="B48" s="27" t="s">
        <v>346</v>
      </c>
      <c r="C48" s="27" t="s">
        <v>207</v>
      </c>
      <c r="D48" s="27">
        <v>1000</v>
      </c>
      <c r="E48" s="32" t="s">
        <v>397</v>
      </c>
      <c r="F48" s="27" t="s">
        <v>345</v>
      </c>
      <c r="G48" s="27"/>
      <c r="H48" s="27" t="s">
        <v>398</v>
      </c>
      <c r="I48" s="27">
        <v>1</v>
      </c>
      <c r="J48" s="27" t="s">
        <v>344</v>
      </c>
      <c r="K48" s="27">
        <v>1044</v>
      </c>
      <c r="L48" s="27">
        <v>0</v>
      </c>
      <c r="M48" s="27">
        <v>346</v>
      </c>
      <c r="N48" s="27">
        <v>698</v>
      </c>
      <c r="O48" s="27">
        <v>17</v>
      </c>
      <c r="P48" s="27" t="s">
        <v>384</v>
      </c>
      <c r="Q48" s="27"/>
      <c r="R48" s="27" t="s">
        <v>341</v>
      </c>
    </row>
    <row r="49" spans="1:18" hidden="1" x14ac:dyDescent="0.3">
      <c r="A49" s="27" t="s">
        <v>345</v>
      </c>
      <c r="B49" s="27" t="s">
        <v>346</v>
      </c>
      <c r="C49" s="27" t="s">
        <v>207</v>
      </c>
      <c r="D49" s="27">
        <v>1000</v>
      </c>
      <c r="E49" s="32" t="s">
        <v>399</v>
      </c>
      <c r="F49" s="27" t="s">
        <v>345</v>
      </c>
      <c r="G49" s="27"/>
      <c r="H49" s="27" t="s">
        <v>400</v>
      </c>
      <c r="I49" s="27">
        <v>1</v>
      </c>
      <c r="J49" s="27" t="s">
        <v>344</v>
      </c>
      <c r="K49" s="27">
        <v>56</v>
      </c>
      <c r="L49" s="27">
        <v>690</v>
      </c>
      <c r="M49" s="27">
        <v>246</v>
      </c>
      <c r="N49" s="27">
        <v>500</v>
      </c>
      <c r="O49" s="27">
        <v>105</v>
      </c>
      <c r="P49" s="27" t="s">
        <v>401</v>
      </c>
      <c r="Q49" s="27"/>
      <c r="R49" s="27" t="s">
        <v>341</v>
      </c>
    </row>
    <row r="50" spans="1:18" hidden="1" x14ac:dyDescent="0.3">
      <c r="A50" s="27" t="s">
        <v>345</v>
      </c>
      <c r="B50" s="27" t="s">
        <v>346</v>
      </c>
      <c r="C50" s="27" t="s">
        <v>207</v>
      </c>
      <c r="D50" s="27">
        <v>1000</v>
      </c>
      <c r="E50" s="32" t="s">
        <v>402</v>
      </c>
      <c r="F50" s="27" t="s">
        <v>345</v>
      </c>
      <c r="G50" s="27"/>
      <c r="H50" s="27" t="s">
        <v>403</v>
      </c>
      <c r="I50" s="27">
        <v>1</v>
      </c>
      <c r="J50" s="27" t="s">
        <v>344</v>
      </c>
      <c r="K50" s="27">
        <v>236</v>
      </c>
      <c r="L50" s="27">
        <v>530</v>
      </c>
      <c r="M50" s="27">
        <v>246</v>
      </c>
      <c r="N50" s="27">
        <v>520</v>
      </c>
      <c r="O50" s="27">
        <v>125</v>
      </c>
      <c r="P50" s="27" t="s">
        <v>401</v>
      </c>
      <c r="Q50" s="27"/>
      <c r="R50" s="27" t="s">
        <v>341</v>
      </c>
    </row>
    <row r="51" spans="1:18" hidden="1" x14ac:dyDescent="0.3">
      <c r="A51" s="27" t="s">
        <v>345</v>
      </c>
      <c r="B51" s="27" t="s">
        <v>406</v>
      </c>
      <c r="C51" s="27" t="s">
        <v>207</v>
      </c>
      <c r="D51" s="27">
        <v>1000</v>
      </c>
      <c r="E51" s="32" t="s">
        <v>512</v>
      </c>
      <c r="F51" s="27" t="s">
        <v>345</v>
      </c>
      <c r="G51" s="27"/>
      <c r="H51" s="27" t="s">
        <v>513</v>
      </c>
      <c r="I51" s="27">
        <v>2</v>
      </c>
      <c r="J51" s="27" t="s">
        <v>344</v>
      </c>
      <c r="K51" s="27">
        <v>552</v>
      </c>
      <c r="L51" s="27">
        <v>940</v>
      </c>
      <c r="M51" s="27">
        <v>492</v>
      </c>
      <c r="N51" s="27">
        <v>1000</v>
      </c>
      <c r="O51" s="27">
        <v>125</v>
      </c>
      <c r="P51" s="27" t="s">
        <v>401</v>
      </c>
      <c r="Q51" s="27"/>
      <c r="R51" s="27" t="s">
        <v>341</v>
      </c>
    </row>
    <row r="52" spans="1:18" hidden="1" x14ac:dyDescent="0.3">
      <c r="A52" s="27" t="s">
        <v>345</v>
      </c>
      <c r="B52" s="27" t="s">
        <v>346</v>
      </c>
      <c r="C52" s="27" t="s">
        <v>207</v>
      </c>
      <c r="D52" s="27">
        <v>1000</v>
      </c>
      <c r="E52" s="32" t="s">
        <v>404</v>
      </c>
      <c r="F52" s="27" t="s">
        <v>345</v>
      </c>
      <c r="G52" s="27"/>
      <c r="H52" s="27" t="s">
        <v>405</v>
      </c>
      <c r="I52" s="27">
        <v>2</v>
      </c>
      <c r="J52" s="27" t="s">
        <v>344</v>
      </c>
      <c r="K52" s="27">
        <v>1647</v>
      </c>
      <c r="L52" s="27">
        <v>272</v>
      </c>
      <c r="M52" s="27">
        <v>1218</v>
      </c>
      <c r="N52" s="27">
        <v>701</v>
      </c>
      <c r="O52" s="27">
        <v>45</v>
      </c>
      <c r="P52" s="27" t="s">
        <v>391</v>
      </c>
      <c r="Q52" s="27"/>
      <c r="R52" s="27" t="s">
        <v>341</v>
      </c>
    </row>
    <row r="53" spans="1:18" hidden="1" x14ac:dyDescent="0.3">
      <c r="A53" s="27" t="s">
        <v>345</v>
      </c>
      <c r="B53" s="27" t="s">
        <v>346</v>
      </c>
      <c r="C53" s="27" t="s">
        <v>207</v>
      </c>
      <c r="D53" s="27">
        <v>1000</v>
      </c>
      <c r="E53" s="34" t="s">
        <v>530</v>
      </c>
      <c r="F53" s="27" t="s">
        <v>345</v>
      </c>
      <c r="G53" s="27"/>
      <c r="H53" s="27" t="s">
        <v>531</v>
      </c>
      <c r="I53" s="27">
        <v>1</v>
      </c>
      <c r="J53" s="27" t="s">
        <v>344</v>
      </c>
      <c r="K53" s="27">
        <v>218</v>
      </c>
      <c r="L53" s="27">
        <v>700</v>
      </c>
      <c r="M53" s="27">
        <v>523</v>
      </c>
      <c r="N53" s="27">
        <v>395</v>
      </c>
      <c r="O53" s="27">
        <v>10</v>
      </c>
      <c r="P53" s="27" t="s">
        <v>532</v>
      </c>
      <c r="Q53" s="27"/>
      <c r="R53" s="27" t="s">
        <v>341</v>
      </c>
    </row>
    <row r="54" spans="1:18" hidden="1" x14ac:dyDescent="0.3">
      <c r="A54" s="27" t="s">
        <v>345</v>
      </c>
      <c r="B54" s="27" t="s">
        <v>406</v>
      </c>
      <c r="C54" s="27" t="s">
        <v>207</v>
      </c>
      <c r="D54" s="27">
        <v>1000</v>
      </c>
      <c r="E54" s="32" t="s">
        <v>473</v>
      </c>
      <c r="F54" s="27" t="s">
        <v>340</v>
      </c>
      <c r="G54" s="27"/>
      <c r="H54" s="27" t="s">
        <v>474</v>
      </c>
      <c r="I54" s="27">
        <v>1</v>
      </c>
      <c r="J54" s="27" t="s">
        <v>344</v>
      </c>
      <c r="K54" s="27">
        <v>480</v>
      </c>
      <c r="L54" s="27">
        <v>500</v>
      </c>
      <c r="M54" s="27">
        <v>230</v>
      </c>
      <c r="N54" s="27">
        <v>750</v>
      </c>
      <c r="O54" s="27">
        <v>100</v>
      </c>
      <c r="P54" s="27" t="s">
        <v>418</v>
      </c>
      <c r="Q54" s="27"/>
      <c r="R54" s="27" t="s">
        <v>341</v>
      </c>
    </row>
    <row r="55" spans="1:18" hidden="1" x14ac:dyDescent="0.3">
      <c r="A55" s="27" t="s">
        <v>345</v>
      </c>
      <c r="B55" s="27" t="s">
        <v>406</v>
      </c>
      <c r="C55" s="27" t="s">
        <v>207</v>
      </c>
      <c r="D55" s="27">
        <v>1000</v>
      </c>
      <c r="E55" s="32" t="s">
        <v>138</v>
      </c>
      <c r="F55" s="27" t="s">
        <v>345</v>
      </c>
      <c r="G55" s="27"/>
      <c r="H55" s="27" t="s">
        <v>505</v>
      </c>
      <c r="I55" s="27">
        <v>12</v>
      </c>
      <c r="J55" s="27" t="s">
        <v>344</v>
      </c>
      <c r="K55" s="27">
        <v>13448</v>
      </c>
      <c r="L55" s="27">
        <v>2500</v>
      </c>
      <c r="M55" s="27">
        <v>2748</v>
      </c>
      <c r="N55" s="27">
        <v>13200</v>
      </c>
      <c r="O55" s="27">
        <v>154</v>
      </c>
      <c r="P55" s="27" t="s">
        <v>447</v>
      </c>
      <c r="Q55" s="27"/>
      <c r="R55" s="27" t="s">
        <v>341</v>
      </c>
    </row>
    <row r="56" spans="1:18" hidden="1" x14ac:dyDescent="0.3">
      <c r="A56" s="27" t="s">
        <v>345</v>
      </c>
      <c r="B56" s="27" t="s">
        <v>422</v>
      </c>
      <c r="C56" s="27" t="s">
        <v>207</v>
      </c>
      <c r="D56" s="27">
        <v>1000</v>
      </c>
      <c r="E56" s="32" t="s">
        <v>165</v>
      </c>
      <c r="F56" s="27" t="s">
        <v>345</v>
      </c>
      <c r="G56" s="27"/>
      <c r="H56" s="27" t="s">
        <v>468</v>
      </c>
      <c r="I56" s="27">
        <v>12</v>
      </c>
      <c r="J56" s="27" t="s">
        <v>344</v>
      </c>
      <c r="K56" s="27">
        <v>8604</v>
      </c>
      <c r="L56" s="27">
        <v>18500</v>
      </c>
      <c r="M56" s="27">
        <v>7442</v>
      </c>
      <c r="N56" s="27">
        <v>19662</v>
      </c>
      <c r="O56" s="27">
        <v>75</v>
      </c>
      <c r="P56" s="27" t="s">
        <v>447</v>
      </c>
      <c r="Q56" s="27"/>
      <c r="R56" s="27" t="s">
        <v>341</v>
      </c>
    </row>
    <row r="57" spans="1:18" hidden="1" x14ac:dyDescent="0.3">
      <c r="A57" s="27" t="s">
        <v>345</v>
      </c>
      <c r="B57" s="27" t="s">
        <v>422</v>
      </c>
      <c r="C57" s="27" t="s">
        <v>207</v>
      </c>
      <c r="D57" s="27">
        <v>1000</v>
      </c>
      <c r="E57" s="32" t="s">
        <v>37</v>
      </c>
      <c r="F57" s="27" t="s">
        <v>345</v>
      </c>
      <c r="G57" s="27"/>
      <c r="H57" s="27" t="s">
        <v>469</v>
      </c>
      <c r="I57" s="27">
        <v>6.6</v>
      </c>
      <c r="J57" s="27" t="s">
        <v>344</v>
      </c>
      <c r="K57" s="27">
        <v>937.1</v>
      </c>
      <c r="L57" s="27">
        <v>10528</v>
      </c>
      <c r="M57" s="27">
        <v>5995.3</v>
      </c>
      <c r="N57" s="27">
        <v>5469.8</v>
      </c>
      <c r="O57" s="27">
        <v>55</v>
      </c>
      <c r="P57" s="27" t="s">
        <v>445</v>
      </c>
      <c r="Q57" s="27"/>
      <c r="R57" s="27" t="s">
        <v>341</v>
      </c>
    </row>
    <row r="58" spans="1:18" hidden="1" x14ac:dyDescent="0.3">
      <c r="A58" s="27" t="s">
        <v>345</v>
      </c>
      <c r="B58" s="27" t="s">
        <v>422</v>
      </c>
      <c r="C58" s="27" t="s">
        <v>207</v>
      </c>
      <c r="D58" s="27">
        <v>1000</v>
      </c>
      <c r="E58" s="32" t="s">
        <v>443</v>
      </c>
      <c r="F58" s="27" t="s">
        <v>345</v>
      </c>
      <c r="G58" s="27"/>
      <c r="H58" s="27" t="s">
        <v>444</v>
      </c>
      <c r="I58" s="27">
        <v>4.4000000000000004</v>
      </c>
      <c r="J58" s="27" t="s">
        <v>344</v>
      </c>
      <c r="K58" s="27">
        <v>4164.5</v>
      </c>
      <c r="L58" s="27">
        <v>1200</v>
      </c>
      <c r="M58" s="27">
        <v>1876.6</v>
      </c>
      <c r="N58" s="27">
        <v>3487.9</v>
      </c>
      <c r="O58" s="27">
        <v>55</v>
      </c>
      <c r="P58" s="27" t="s">
        <v>445</v>
      </c>
      <c r="Q58" s="27"/>
      <c r="R58" s="27" t="s">
        <v>341</v>
      </c>
    </row>
    <row r="59" spans="1:18" hidden="1" x14ac:dyDescent="0.3">
      <c r="A59" s="27" t="s">
        <v>345</v>
      </c>
      <c r="B59" s="27" t="s">
        <v>406</v>
      </c>
      <c r="C59" s="27" t="s">
        <v>207</v>
      </c>
      <c r="D59" s="27">
        <v>1000</v>
      </c>
      <c r="E59" s="27" t="s">
        <v>475</v>
      </c>
      <c r="F59" s="27" t="s">
        <v>345</v>
      </c>
      <c r="G59" s="27"/>
      <c r="H59" s="27" t="s">
        <v>476</v>
      </c>
      <c r="I59" s="27">
        <v>12</v>
      </c>
      <c r="J59" s="27" t="s">
        <v>344</v>
      </c>
      <c r="K59" s="27">
        <v>7914.05</v>
      </c>
      <c r="L59" s="27">
        <v>18000</v>
      </c>
      <c r="M59" s="27">
        <v>8215.75</v>
      </c>
      <c r="N59" s="27">
        <v>17698.3</v>
      </c>
      <c r="O59" s="27">
        <v>70</v>
      </c>
      <c r="P59" s="27" t="s">
        <v>430</v>
      </c>
      <c r="Q59" s="27"/>
      <c r="R59" s="27" t="s">
        <v>341</v>
      </c>
    </row>
    <row r="60" spans="1:18" hidden="1" x14ac:dyDescent="0.3">
      <c r="A60" s="27" t="s">
        <v>345</v>
      </c>
      <c r="B60" s="27" t="s">
        <v>422</v>
      </c>
      <c r="C60" s="27" t="s">
        <v>207</v>
      </c>
      <c r="D60" s="27">
        <v>1000</v>
      </c>
      <c r="E60" s="27" t="s">
        <v>499</v>
      </c>
      <c r="F60" s="27" t="s">
        <v>345</v>
      </c>
      <c r="G60" s="27"/>
      <c r="H60" s="27" t="s">
        <v>500</v>
      </c>
      <c r="I60" s="27">
        <v>8</v>
      </c>
      <c r="J60" s="27" t="s">
        <v>344</v>
      </c>
      <c r="K60" s="27">
        <v>2552</v>
      </c>
      <c r="L60" s="27">
        <v>10000</v>
      </c>
      <c r="M60" s="27">
        <v>504</v>
      </c>
      <c r="N60" s="27">
        <v>12048</v>
      </c>
      <c r="O60" s="27">
        <v>104</v>
      </c>
      <c r="P60" s="27" t="s">
        <v>430</v>
      </c>
      <c r="Q60" s="27"/>
      <c r="R60" s="27" t="s">
        <v>341</v>
      </c>
    </row>
    <row r="61" spans="1:18" hidden="1" x14ac:dyDescent="0.3">
      <c r="A61" s="27" t="s">
        <v>345</v>
      </c>
      <c r="B61" s="27" t="s">
        <v>422</v>
      </c>
      <c r="C61" s="27" t="s">
        <v>207</v>
      </c>
      <c r="D61" s="27">
        <v>1000</v>
      </c>
      <c r="E61" s="27" t="s">
        <v>499</v>
      </c>
      <c r="F61" s="27" t="s">
        <v>345</v>
      </c>
      <c r="G61" s="27"/>
      <c r="H61" s="27" t="s">
        <v>500</v>
      </c>
      <c r="I61" s="27">
        <v>8</v>
      </c>
      <c r="J61" s="27" t="s">
        <v>344</v>
      </c>
      <c r="K61" s="27">
        <v>2552</v>
      </c>
      <c r="L61" s="27">
        <v>10000</v>
      </c>
      <c r="M61" s="27">
        <v>504</v>
      </c>
      <c r="N61" s="27">
        <v>12048</v>
      </c>
      <c r="O61" s="27">
        <v>104</v>
      </c>
      <c r="P61" s="27" t="s">
        <v>430</v>
      </c>
      <c r="Q61" s="27"/>
      <c r="R61" s="27" t="s">
        <v>341</v>
      </c>
    </row>
    <row r="62" spans="1:18" hidden="1" x14ac:dyDescent="0.3">
      <c r="A62" s="27" t="s">
        <v>345</v>
      </c>
      <c r="B62" s="27" t="s">
        <v>422</v>
      </c>
      <c r="C62" s="27" t="s">
        <v>207</v>
      </c>
      <c r="D62" s="27">
        <v>1000</v>
      </c>
      <c r="E62" s="27" t="s">
        <v>437</v>
      </c>
      <c r="F62" s="27" t="s">
        <v>345</v>
      </c>
      <c r="G62" s="27"/>
      <c r="H62" s="27" t="s">
        <v>438</v>
      </c>
      <c r="I62" s="27">
        <v>1</v>
      </c>
      <c r="J62" s="27" t="s">
        <v>344</v>
      </c>
      <c r="K62" s="27">
        <v>14557</v>
      </c>
      <c r="L62" s="27">
        <v>0</v>
      </c>
      <c r="M62" s="27">
        <v>150</v>
      </c>
      <c r="N62" s="27">
        <v>14407</v>
      </c>
      <c r="O62" s="27">
        <v>120</v>
      </c>
      <c r="P62" s="27" t="s">
        <v>356</v>
      </c>
      <c r="Q62" s="27"/>
      <c r="R62" s="27" t="s">
        <v>341</v>
      </c>
    </row>
    <row r="63" spans="1:18" hidden="1" x14ac:dyDescent="0.3">
      <c r="A63" s="27" t="s">
        <v>345</v>
      </c>
      <c r="B63" s="27" t="s">
        <v>422</v>
      </c>
      <c r="C63" s="27" t="s">
        <v>207</v>
      </c>
      <c r="D63" s="27">
        <v>1000</v>
      </c>
      <c r="E63" s="27" t="s">
        <v>437</v>
      </c>
      <c r="F63" s="27" t="s">
        <v>345</v>
      </c>
      <c r="G63" s="27"/>
      <c r="H63" s="27" t="s">
        <v>438</v>
      </c>
      <c r="I63" s="27">
        <v>1</v>
      </c>
      <c r="J63" s="27" t="s">
        <v>344</v>
      </c>
      <c r="K63" s="27">
        <v>14557</v>
      </c>
      <c r="L63" s="27">
        <v>0</v>
      </c>
      <c r="M63" s="27">
        <v>150</v>
      </c>
      <c r="N63" s="27">
        <v>14407</v>
      </c>
      <c r="O63" s="27">
        <v>120</v>
      </c>
      <c r="P63" s="27" t="s">
        <v>356</v>
      </c>
      <c r="Q63" s="27"/>
      <c r="R63" s="27" t="s">
        <v>341</v>
      </c>
    </row>
    <row r="64" spans="1:18" hidden="1" x14ac:dyDescent="0.3">
      <c r="A64" s="27" t="s">
        <v>345</v>
      </c>
      <c r="B64" s="27" t="s">
        <v>422</v>
      </c>
      <c r="C64" s="27" t="s">
        <v>207</v>
      </c>
      <c r="D64" s="27">
        <v>1000</v>
      </c>
      <c r="E64" s="32" t="s">
        <v>154</v>
      </c>
      <c r="F64" s="27" t="s">
        <v>345</v>
      </c>
      <c r="G64" s="27"/>
      <c r="H64" s="27" t="s">
        <v>446</v>
      </c>
      <c r="I64" s="27">
        <v>4.4000000000000004</v>
      </c>
      <c r="J64" s="27" t="s">
        <v>344</v>
      </c>
      <c r="K64" s="27">
        <v>2611.5</v>
      </c>
      <c r="L64" s="27">
        <v>2500</v>
      </c>
      <c r="M64" s="27">
        <v>1876.6</v>
      </c>
      <c r="N64" s="27">
        <v>3234.9</v>
      </c>
      <c r="O64" s="27">
        <v>45</v>
      </c>
      <c r="P64" s="27" t="s">
        <v>447</v>
      </c>
      <c r="Q64" s="27"/>
      <c r="R64" s="27" t="s">
        <v>341</v>
      </c>
    </row>
    <row r="65" spans="1:18" hidden="1" x14ac:dyDescent="0.3">
      <c r="A65" s="27" t="s">
        <v>345</v>
      </c>
      <c r="B65" s="27" t="s">
        <v>422</v>
      </c>
      <c r="C65" s="27" t="s">
        <v>207</v>
      </c>
      <c r="D65" s="27">
        <v>1000</v>
      </c>
      <c r="E65" s="27" t="s">
        <v>472</v>
      </c>
      <c r="F65" s="27" t="s">
        <v>345</v>
      </c>
      <c r="G65" s="27"/>
      <c r="H65" s="27" t="s">
        <v>438</v>
      </c>
      <c r="I65" s="27">
        <v>6</v>
      </c>
      <c r="J65" s="27" t="s">
        <v>344</v>
      </c>
      <c r="K65" s="27">
        <v>24566.6</v>
      </c>
      <c r="L65" s="27">
        <v>10500</v>
      </c>
      <c r="M65" s="27">
        <v>2868</v>
      </c>
      <c r="N65" s="27">
        <v>32198.6</v>
      </c>
      <c r="O65" s="27">
        <v>30</v>
      </c>
      <c r="P65" s="27" t="s">
        <v>457</v>
      </c>
      <c r="Q65" s="27"/>
      <c r="R65" s="27" t="s">
        <v>341</v>
      </c>
    </row>
    <row r="66" spans="1:18" hidden="1" x14ac:dyDescent="0.3">
      <c r="A66" s="27" t="s">
        <v>345</v>
      </c>
      <c r="B66" s="27" t="s">
        <v>422</v>
      </c>
      <c r="C66" s="27" t="s">
        <v>207</v>
      </c>
      <c r="D66" s="27">
        <v>1000</v>
      </c>
      <c r="E66" s="27" t="s">
        <v>472</v>
      </c>
      <c r="F66" s="27" t="s">
        <v>345</v>
      </c>
      <c r="G66" s="27"/>
      <c r="H66" s="27" t="s">
        <v>438</v>
      </c>
      <c r="I66" s="27">
        <v>6</v>
      </c>
      <c r="J66" s="27" t="s">
        <v>344</v>
      </c>
      <c r="K66" s="27">
        <v>24566.6</v>
      </c>
      <c r="L66" s="27">
        <v>10500</v>
      </c>
      <c r="M66" s="27">
        <v>2868</v>
      </c>
      <c r="N66" s="27">
        <v>32198.6</v>
      </c>
      <c r="O66" s="27">
        <v>30</v>
      </c>
      <c r="P66" s="27" t="s">
        <v>457</v>
      </c>
      <c r="Q66" s="27"/>
      <c r="R66" s="27" t="s">
        <v>341</v>
      </c>
    </row>
    <row r="67" spans="1:18" hidden="1" x14ac:dyDescent="0.3">
      <c r="A67" s="27" t="s">
        <v>345</v>
      </c>
      <c r="B67" s="27" t="s">
        <v>422</v>
      </c>
      <c r="C67" s="27" t="s">
        <v>207</v>
      </c>
      <c r="D67" s="27">
        <v>1000</v>
      </c>
      <c r="E67" s="27" t="s">
        <v>456</v>
      </c>
      <c r="F67" s="27" t="s">
        <v>345</v>
      </c>
      <c r="G67" s="27"/>
      <c r="H67" s="27" t="s">
        <v>438</v>
      </c>
      <c r="I67" s="27">
        <v>8</v>
      </c>
      <c r="J67" s="27" t="s">
        <v>344</v>
      </c>
      <c r="K67" s="27">
        <v>21967</v>
      </c>
      <c r="L67" s="27">
        <v>18000</v>
      </c>
      <c r="M67" s="27">
        <v>1312</v>
      </c>
      <c r="N67" s="27">
        <v>38655</v>
      </c>
      <c r="O67" s="27">
        <v>30</v>
      </c>
      <c r="P67" s="27" t="s">
        <v>457</v>
      </c>
      <c r="Q67" s="27"/>
      <c r="R67" s="27" t="s">
        <v>341</v>
      </c>
    </row>
    <row r="68" spans="1:18" hidden="1" x14ac:dyDescent="0.3">
      <c r="A68" s="27" t="s">
        <v>345</v>
      </c>
      <c r="B68" s="27" t="s">
        <v>422</v>
      </c>
      <c r="C68" s="27" t="s">
        <v>207</v>
      </c>
      <c r="D68" s="27">
        <v>1000</v>
      </c>
      <c r="E68" s="27" t="s">
        <v>456</v>
      </c>
      <c r="F68" s="27" t="s">
        <v>345</v>
      </c>
      <c r="G68" s="27"/>
      <c r="H68" s="27" t="s">
        <v>438</v>
      </c>
      <c r="I68" s="27">
        <v>8</v>
      </c>
      <c r="J68" s="27" t="s">
        <v>344</v>
      </c>
      <c r="K68" s="27">
        <v>21967</v>
      </c>
      <c r="L68" s="27">
        <v>18000</v>
      </c>
      <c r="M68" s="27">
        <v>1312</v>
      </c>
      <c r="N68" s="27">
        <v>38655</v>
      </c>
      <c r="O68" s="27">
        <v>30</v>
      </c>
      <c r="P68" s="27" t="s">
        <v>457</v>
      </c>
      <c r="Q68" s="27"/>
      <c r="R68" s="27" t="s">
        <v>341</v>
      </c>
    </row>
    <row r="69" spans="1:18" hidden="1" x14ac:dyDescent="0.3">
      <c r="A69" s="27" t="s">
        <v>345</v>
      </c>
      <c r="B69" s="27" t="s">
        <v>422</v>
      </c>
      <c r="C69" s="27" t="s">
        <v>207</v>
      </c>
      <c r="D69" s="27">
        <v>1000</v>
      </c>
      <c r="E69" s="27" t="s">
        <v>428</v>
      </c>
      <c r="F69" s="27" t="s">
        <v>345</v>
      </c>
      <c r="G69" s="27"/>
      <c r="H69" s="27" t="s">
        <v>429</v>
      </c>
      <c r="I69" s="27">
        <v>1</v>
      </c>
      <c r="J69" s="27" t="s">
        <v>344</v>
      </c>
      <c r="K69" s="27">
        <v>3984</v>
      </c>
      <c r="L69" s="27">
        <v>1500</v>
      </c>
      <c r="M69" s="27">
        <v>372.8</v>
      </c>
      <c r="N69" s="27">
        <v>5111.2</v>
      </c>
      <c r="O69" s="27">
        <v>70</v>
      </c>
      <c r="P69" s="27" t="s">
        <v>430</v>
      </c>
      <c r="Q69" s="27"/>
      <c r="R69" s="27" t="s">
        <v>341</v>
      </c>
    </row>
    <row r="70" spans="1:18" hidden="1" x14ac:dyDescent="0.3">
      <c r="A70" s="27" t="s">
        <v>345</v>
      </c>
      <c r="B70" s="27" t="s">
        <v>422</v>
      </c>
      <c r="C70" s="27" t="s">
        <v>207</v>
      </c>
      <c r="D70" s="27">
        <v>1000</v>
      </c>
      <c r="E70" s="27" t="s">
        <v>428</v>
      </c>
      <c r="F70" s="27" t="s">
        <v>345</v>
      </c>
      <c r="G70" s="27"/>
      <c r="H70" s="27" t="s">
        <v>429</v>
      </c>
      <c r="I70" s="27">
        <v>1</v>
      </c>
      <c r="J70" s="27" t="s">
        <v>344</v>
      </c>
      <c r="K70" s="27">
        <v>3984</v>
      </c>
      <c r="L70" s="27">
        <v>1500</v>
      </c>
      <c r="M70" s="27">
        <v>372.8</v>
      </c>
      <c r="N70" s="27">
        <v>5111.2</v>
      </c>
      <c r="O70" s="27">
        <v>70</v>
      </c>
      <c r="P70" s="27" t="s">
        <v>430</v>
      </c>
      <c r="Q70" s="27"/>
      <c r="R70" s="27" t="s">
        <v>341</v>
      </c>
    </row>
    <row r="71" spans="1:18" hidden="1" x14ac:dyDescent="0.3">
      <c r="A71" s="27" t="s">
        <v>345</v>
      </c>
      <c r="B71" s="27" t="s">
        <v>406</v>
      </c>
      <c r="C71" s="27" t="s">
        <v>207</v>
      </c>
      <c r="D71" s="27">
        <v>1000</v>
      </c>
      <c r="E71" s="27" t="s">
        <v>519</v>
      </c>
      <c r="F71" s="27" t="s">
        <v>345</v>
      </c>
      <c r="G71" s="27"/>
      <c r="H71" s="27" t="s">
        <v>520</v>
      </c>
      <c r="I71" s="27">
        <v>12</v>
      </c>
      <c r="J71" s="27" t="s">
        <v>344</v>
      </c>
      <c r="K71" s="27">
        <v>7364.8</v>
      </c>
      <c r="L71" s="27">
        <v>4000</v>
      </c>
      <c r="M71" s="27">
        <v>1915</v>
      </c>
      <c r="N71" s="27">
        <v>9449.7999999999993</v>
      </c>
      <c r="O71" s="27">
        <v>80</v>
      </c>
      <c r="P71" s="27" t="s">
        <v>423</v>
      </c>
      <c r="Q71" s="27"/>
      <c r="R71" s="27" t="s">
        <v>341</v>
      </c>
    </row>
    <row r="72" spans="1:18" hidden="1" x14ac:dyDescent="0.3">
      <c r="A72" s="27" t="s">
        <v>345</v>
      </c>
      <c r="B72" s="27" t="s">
        <v>342</v>
      </c>
      <c r="C72" s="27" t="s">
        <v>207</v>
      </c>
      <c r="D72" s="27">
        <v>1000</v>
      </c>
      <c r="E72" s="27" t="s">
        <v>558</v>
      </c>
      <c r="F72" s="27" t="s">
        <v>345</v>
      </c>
      <c r="G72" s="27"/>
      <c r="H72" s="27" t="s">
        <v>559</v>
      </c>
      <c r="I72" s="27">
        <v>1</v>
      </c>
      <c r="J72" s="27" t="s">
        <v>344</v>
      </c>
      <c r="K72" s="27">
        <v>46</v>
      </c>
      <c r="L72" s="27">
        <v>454</v>
      </c>
      <c r="M72" s="27">
        <v>250</v>
      </c>
      <c r="N72" s="27">
        <v>250</v>
      </c>
      <c r="O72" s="27">
        <v>45</v>
      </c>
      <c r="P72" s="27" t="s">
        <v>560</v>
      </c>
      <c r="Q72" s="27"/>
      <c r="R72" s="27" t="s">
        <v>341</v>
      </c>
    </row>
    <row r="73" spans="1:18" hidden="1" x14ac:dyDescent="0.3">
      <c r="A73" s="27" t="s">
        <v>345</v>
      </c>
      <c r="B73" s="27" t="s">
        <v>346</v>
      </c>
      <c r="C73" s="27" t="s">
        <v>207</v>
      </c>
      <c r="D73" s="27">
        <v>1000</v>
      </c>
      <c r="E73" s="34" t="s">
        <v>552</v>
      </c>
      <c r="F73" s="27" t="s">
        <v>345</v>
      </c>
      <c r="G73" s="27"/>
      <c r="H73" s="27" t="s">
        <v>553</v>
      </c>
      <c r="I73" s="27">
        <v>1</v>
      </c>
      <c r="J73" s="27" t="s">
        <v>344</v>
      </c>
      <c r="K73" s="27">
        <v>760</v>
      </c>
      <c r="L73" s="27">
        <v>1000</v>
      </c>
      <c r="M73" s="27">
        <v>531</v>
      </c>
      <c r="N73" s="27">
        <v>1229</v>
      </c>
      <c r="O73" s="27">
        <v>30</v>
      </c>
      <c r="P73" s="27" t="s">
        <v>551</v>
      </c>
      <c r="Q73" s="27"/>
      <c r="R73" s="27" t="s">
        <v>341</v>
      </c>
    </row>
    <row r="74" spans="1:18" hidden="1" x14ac:dyDescent="0.3">
      <c r="A74" s="27" t="s">
        <v>345</v>
      </c>
      <c r="B74" s="27" t="s">
        <v>342</v>
      </c>
      <c r="C74" s="27" t="s">
        <v>207</v>
      </c>
      <c r="D74" s="27">
        <v>1000</v>
      </c>
      <c r="E74" s="27" t="s">
        <v>561</v>
      </c>
      <c r="F74" s="27" t="s">
        <v>345</v>
      </c>
      <c r="G74" s="27"/>
      <c r="H74" s="27" t="s">
        <v>562</v>
      </c>
      <c r="I74" s="27">
        <v>1</v>
      </c>
      <c r="J74" s="27" t="s">
        <v>344</v>
      </c>
      <c r="K74" s="27">
        <v>200</v>
      </c>
      <c r="L74" s="27">
        <v>400</v>
      </c>
      <c r="M74" s="27">
        <v>250</v>
      </c>
      <c r="N74" s="27">
        <v>350</v>
      </c>
      <c r="O74" s="27">
        <v>45</v>
      </c>
      <c r="P74" s="27" t="s">
        <v>560</v>
      </c>
      <c r="Q74" s="27"/>
      <c r="R74" s="27" t="s">
        <v>341</v>
      </c>
    </row>
    <row r="75" spans="1:18" hidden="1" x14ac:dyDescent="0.3">
      <c r="A75" s="27" t="s">
        <v>345</v>
      </c>
      <c r="B75" s="27" t="s">
        <v>346</v>
      </c>
      <c r="C75" s="27" t="s">
        <v>207</v>
      </c>
      <c r="D75" s="27">
        <v>1000</v>
      </c>
      <c r="E75" s="34" t="s">
        <v>554</v>
      </c>
      <c r="F75" s="27" t="s">
        <v>345</v>
      </c>
      <c r="G75" s="27"/>
      <c r="H75" s="27" t="s">
        <v>555</v>
      </c>
      <c r="I75" s="27">
        <v>3</v>
      </c>
      <c r="J75" s="27" t="s">
        <v>344</v>
      </c>
      <c r="K75" s="27">
        <v>17829</v>
      </c>
      <c r="L75" s="27">
        <v>0</v>
      </c>
      <c r="M75" s="27">
        <v>7846</v>
      </c>
      <c r="N75" s="27">
        <v>9983</v>
      </c>
      <c r="O75" s="27">
        <v>5</v>
      </c>
      <c r="P75" s="27" t="s">
        <v>551</v>
      </c>
      <c r="Q75" s="27"/>
      <c r="R75" s="27" t="s">
        <v>341</v>
      </c>
    </row>
    <row r="76" spans="1:18" hidden="1" x14ac:dyDescent="0.3">
      <c r="A76" s="27" t="s">
        <v>345</v>
      </c>
      <c r="B76" s="27" t="s">
        <v>406</v>
      </c>
      <c r="C76" s="27" t="s">
        <v>207</v>
      </c>
      <c r="D76" s="27">
        <v>1000</v>
      </c>
      <c r="E76" s="27" t="s">
        <v>549</v>
      </c>
      <c r="F76" s="27" t="s">
        <v>345</v>
      </c>
      <c r="G76" s="27"/>
      <c r="H76" s="27" t="s">
        <v>550</v>
      </c>
      <c r="I76" s="27">
        <v>2</v>
      </c>
      <c r="J76" s="27" t="s">
        <v>344</v>
      </c>
      <c r="K76" s="27">
        <v>2148</v>
      </c>
      <c r="L76" s="27">
        <v>1000</v>
      </c>
      <c r="M76" s="27">
        <v>2066</v>
      </c>
      <c r="N76" s="27">
        <v>1082</v>
      </c>
      <c r="O76" s="27">
        <v>20</v>
      </c>
      <c r="P76" s="27" t="s">
        <v>551</v>
      </c>
      <c r="Q76" s="27"/>
      <c r="R76" s="27" t="s">
        <v>341</v>
      </c>
    </row>
    <row r="77" spans="1:18" hidden="1" x14ac:dyDescent="0.3">
      <c r="A77" s="27" t="s">
        <v>345</v>
      </c>
      <c r="B77" s="27" t="s">
        <v>346</v>
      </c>
      <c r="C77" s="27" t="s">
        <v>207</v>
      </c>
      <c r="D77" s="27">
        <v>1000</v>
      </c>
      <c r="E77" s="34" t="s">
        <v>556</v>
      </c>
      <c r="F77" s="27" t="s">
        <v>345</v>
      </c>
      <c r="G77" s="27"/>
      <c r="H77" s="27" t="s">
        <v>557</v>
      </c>
      <c r="I77" s="27">
        <v>2</v>
      </c>
      <c r="J77" s="27" t="s">
        <v>344</v>
      </c>
      <c r="K77" s="27">
        <v>886</v>
      </c>
      <c r="L77" s="27">
        <v>1000</v>
      </c>
      <c r="M77" s="27">
        <v>1767</v>
      </c>
      <c r="N77" s="27">
        <v>119</v>
      </c>
      <c r="O77" s="27">
        <v>20</v>
      </c>
      <c r="P77" s="27" t="s">
        <v>551</v>
      </c>
      <c r="Q77" s="27"/>
      <c r="R77" s="27" t="s">
        <v>341</v>
      </c>
    </row>
    <row r="78" spans="1:18" x14ac:dyDescent="0.3">
      <c r="A78" s="27" t="s">
        <v>336</v>
      </c>
      <c r="B78" s="27" t="s">
        <v>346</v>
      </c>
      <c r="C78" s="27" t="s">
        <v>207</v>
      </c>
      <c r="D78" s="27">
        <v>1000</v>
      </c>
      <c r="E78" s="32" t="s">
        <v>125</v>
      </c>
      <c r="F78" s="27" t="s">
        <v>337</v>
      </c>
      <c r="G78" s="27" t="s">
        <v>205</v>
      </c>
      <c r="H78" s="27" t="s">
        <v>343</v>
      </c>
      <c r="I78" s="27">
        <v>1</v>
      </c>
      <c r="J78" s="27" t="s">
        <v>344</v>
      </c>
      <c r="K78" s="27">
        <v>16</v>
      </c>
      <c r="L78" s="27">
        <v>230</v>
      </c>
      <c r="M78" s="27">
        <v>246</v>
      </c>
      <c r="N78" s="27">
        <v>0</v>
      </c>
      <c r="O78" s="27">
        <v>3</v>
      </c>
      <c r="P78" s="27" t="s">
        <v>340</v>
      </c>
      <c r="Q78" s="27"/>
      <c r="R78" s="27" t="s">
        <v>341</v>
      </c>
    </row>
    <row r="79" spans="1:18" x14ac:dyDescent="0.3">
      <c r="A79" s="27" t="s">
        <v>336</v>
      </c>
      <c r="B79" s="27" t="s">
        <v>346</v>
      </c>
      <c r="C79" s="27" t="s">
        <v>207</v>
      </c>
      <c r="D79" s="27">
        <v>1000</v>
      </c>
      <c r="E79" s="32" t="s">
        <v>127</v>
      </c>
      <c r="F79" s="27" t="s">
        <v>337</v>
      </c>
      <c r="G79" s="27" t="s">
        <v>338</v>
      </c>
      <c r="H79" s="27" t="s">
        <v>494</v>
      </c>
      <c r="I79" s="27">
        <v>1</v>
      </c>
      <c r="J79" s="27" t="s">
        <v>344</v>
      </c>
      <c r="K79" s="27">
        <v>17</v>
      </c>
      <c r="L79" s="27">
        <v>229</v>
      </c>
      <c r="M79" s="27">
        <v>246</v>
      </c>
      <c r="N79" s="27">
        <v>0</v>
      </c>
      <c r="O79" s="27">
        <v>3</v>
      </c>
      <c r="P79" s="27" t="s">
        <v>340</v>
      </c>
      <c r="Q79" s="27"/>
      <c r="R79" s="27" t="s">
        <v>341</v>
      </c>
    </row>
    <row r="80" spans="1:18" x14ac:dyDescent="0.3">
      <c r="A80" s="27" t="s">
        <v>336</v>
      </c>
      <c r="B80" s="27" t="s">
        <v>406</v>
      </c>
      <c r="C80" s="27" t="s">
        <v>207</v>
      </c>
      <c r="D80" s="27">
        <v>1000</v>
      </c>
      <c r="E80" s="32" t="s">
        <v>67</v>
      </c>
      <c r="F80" s="27" t="s">
        <v>337</v>
      </c>
      <c r="G80" s="27" t="s">
        <v>420</v>
      </c>
      <c r="H80" s="27" t="s">
        <v>421</v>
      </c>
      <c r="I80" s="27">
        <v>1</v>
      </c>
      <c r="J80" s="27" t="s">
        <v>344</v>
      </c>
      <c r="K80" s="27">
        <v>241</v>
      </c>
      <c r="L80" s="27">
        <v>0</v>
      </c>
      <c r="M80" s="27">
        <v>230</v>
      </c>
      <c r="N80" s="27">
        <v>11</v>
      </c>
      <c r="O80" s="27">
        <v>1</v>
      </c>
      <c r="P80" s="27" t="s">
        <v>340</v>
      </c>
      <c r="Q80" s="27"/>
      <c r="R80" s="27" t="s">
        <v>341</v>
      </c>
    </row>
    <row r="81" spans="1:18" x14ac:dyDescent="0.3">
      <c r="A81" s="27" t="s">
        <v>336</v>
      </c>
      <c r="B81" s="27" t="s">
        <v>406</v>
      </c>
      <c r="C81" s="27" t="s">
        <v>207</v>
      </c>
      <c r="D81" s="27">
        <v>1000</v>
      </c>
      <c r="E81" s="32" t="s">
        <v>107</v>
      </c>
      <c r="F81" s="27" t="s">
        <v>337</v>
      </c>
      <c r="G81" s="27" t="s">
        <v>424</v>
      </c>
      <c r="H81" s="27" t="s">
        <v>425</v>
      </c>
      <c r="I81" s="27">
        <v>1</v>
      </c>
      <c r="J81" s="27" t="s">
        <v>344</v>
      </c>
      <c r="K81" s="27">
        <v>182</v>
      </c>
      <c r="L81" s="27">
        <v>62</v>
      </c>
      <c r="M81" s="27">
        <v>330</v>
      </c>
      <c r="N81" s="27">
        <v>-86</v>
      </c>
      <c r="O81" s="27">
        <v>1</v>
      </c>
      <c r="P81" s="27" t="s">
        <v>340</v>
      </c>
      <c r="Q81" s="27"/>
      <c r="R81" s="27" t="s">
        <v>341</v>
      </c>
    </row>
    <row r="82" spans="1:18" x14ac:dyDescent="0.3">
      <c r="A82" s="27" t="s">
        <v>336</v>
      </c>
      <c r="B82" s="27" t="s">
        <v>406</v>
      </c>
      <c r="C82" s="27" t="s">
        <v>207</v>
      </c>
      <c r="D82" s="27">
        <v>1000</v>
      </c>
      <c r="E82" s="32" t="s">
        <v>109</v>
      </c>
      <c r="F82" s="27" t="s">
        <v>337</v>
      </c>
      <c r="G82" s="27" t="s">
        <v>426</v>
      </c>
      <c r="H82" s="27" t="s">
        <v>427</v>
      </c>
      <c r="I82" s="27">
        <v>1</v>
      </c>
      <c r="J82" s="27" t="s">
        <v>344</v>
      </c>
      <c r="K82" s="27">
        <v>111</v>
      </c>
      <c r="L82" s="27">
        <v>152</v>
      </c>
      <c r="M82" s="27">
        <v>230</v>
      </c>
      <c r="N82" s="27">
        <v>33</v>
      </c>
      <c r="O82" s="27">
        <v>1</v>
      </c>
      <c r="P82" s="27" t="s">
        <v>340</v>
      </c>
      <c r="Q82" s="27"/>
      <c r="R82" s="27" t="s">
        <v>341</v>
      </c>
    </row>
    <row r="83" spans="1:18" x14ac:dyDescent="0.3">
      <c r="A83" s="27" t="s">
        <v>336</v>
      </c>
      <c r="B83" s="27" t="s">
        <v>346</v>
      </c>
      <c r="C83" s="27" t="s">
        <v>207</v>
      </c>
      <c r="D83" s="27">
        <v>1000</v>
      </c>
      <c r="E83" s="32" t="s">
        <v>224</v>
      </c>
      <c r="F83" s="27" t="s">
        <v>337</v>
      </c>
      <c r="G83" s="27" t="s">
        <v>426</v>
      </c>
      <c r="H83" s="27" t="s">
        <v>509</v>
      </c>
      <c r="I83" s="27">
        <v>1</v>
      </c>
      <c r="J83" s="27" t="s">
        <v>344</v>
      </c>
      <c r="K83" s="27">
        <v>308</v>
      </c>
      <c r="L83" s="27">
        <v>0</v>
      </c>
      <c r="M83" s="27">
        <v>346</v>
      </c>
      <c r="N83" s="27">
        <v>-38</v>
      </c>
      <c r="O83" s="27">
        <v>1</v>
      </c>
      <c r="P83" s="27" t="s">
        <v>340</v>
      </c>
      <c r="Q83" s="27"/>
      <c r="R83" s="27" t="s">
        <v>341</v>
      </c>
    </row>
    <row r="84" spans="1:18" x14ac:dyDescent="0.3">
      <c r="A84" s="27" t="s">
        <v>336</v>
      </c>
      <c r="B84" s="27" t="s">
        <v>406</v>
      </c>
      <c r="C84" s="27" t="s">
        <v>207</v>
      </c>
      <c r="D84" s="27">
        <v>1000</v>
      </c>
      <c r="E84" s="32" t="s">
        <v>75</v>
      </c>
      <c r="F84" s="27" t="s">
        <v>337</v>
      </c>
      <c r="G84" s="27" t="s">
        <v>426</v>
      </c>
      <c r="H84" s="27" t="s">
        <v>431</v>
      </c>
      <c r="I84" s="27">
        <v>1</v>
      </c>
      <c r="J84" s="27" t="s">
        <v>344</v>
      </c>
      <c r="K84" s="27">
        <v>234</v>
      </c>
      <c r="L84" s="27">
        <v>0</v>
      </c>
      <c r="M84" s="27">
        <v>230</v>
      </c>
      <c r="N84" s="27">
        <v>4</v>
      </c>
      <c r="O84" s="27">
        <v>1</v>
      </c>
      <c r="P84" s="27" t="s">
        <v>340</v>
      </c>
      <c r="Q84" s="27"/>
      <c r="R84" s="27" t="s">
        <v>341</v>
      </c>
    </row>
    <row r="85" spans="1:18" x14ac:dyDescent="0.3">
      <c r="A85" s="27" t="s">
        <v>336</v>
      </c>
      <c r="B85" s="27" t="s">
        <v>406</v>
      </c>
      <c r="C85" s="27" t="s">
        <v>207</v>
      </c>
      <c r="D85" s="27">
        <v>1000</v>
      </c>
      <c r="E85" s="32" t="s">
        <v>96</v>
      </c>
      <c r="F85" s="27" t="s">
        <v>337</v>
      </c>
      <c r="G85" s="27" t="s">
        <v>432</v>
      </c>
      <c r="H85" s="27" t="s">
        <v>433</v>
      </c>
      <c r="I85" s="27">
        <v>1</v>
      </c>
      <c r="J85" s="27" t="s">
        <v>344</v>
      </c>
      <c r="K85" s="27">
        <v>216</v>
      </c>
      <c r="L85" s="27">
        <v>60</v>
      </c>
      <c r="M85" s="27">
        <v>330</v>
      </c>
      <c r="N85" s="27">
        <v>-54</v>
      </c>
      <c r="O85" s="27">
        <v>1</v>
      </c>
      <c r="P85" s="27" t="s">
        <v>340</v>
      </c>
      <c r="Q85" s="27"/>
      <c r="R85" s="27" t="s">
        <v>341</v>
      </c>
    </row>
    <row r="86" spans="1:18" x14ac:dyDescent="0.3">
      <c r="A86" s="27" t="s">
        <v>336</v>
      </c>
      <c r="B86" s="27" t="s">
        <v>406</v>
      </c>
      <c r="C86" s="27" t="s">
        <v>207</v>
      </c>
      <c r="D86" s="27">
        <v>1000</v>
      </c>
      <c r="E86" s="32" t="s">
        <v>57</v>
      </c>
      <c r="F86" s="27" t="s">
        <v>337</v>
      </c>
      <c r="G86" s="27" t="s">
        <v>434</v>
      </c>
      <c r="H86" s="27" t="s">
        <v>435</v>
      </c>
      <c r="I86" s="27">
        <v>1</v>
      </c>
      <c r="J86" s="27" t="s">
        <v>344</v>
      </c>
      <c r="K86" s="27">
        <v>218</v>
      </c>
      <c r="L86" s="27">
        <v>60</v>
      </c>
      <c r="M86" s="27">
        <v>330</v>
      </c>
      <c r="N86" s="27">
        <v>-52</v>
      </c>
      <c r="O86" s="27">
        <v>1</v>
      </c>
      <c r="P86" s="27" t="s">
        <v>340</v>
      </c>
      <c r="Q86" s="27"/>
      <c r="R86" s="27" t="s">
        <v>341</v>
      </c>
    </row>
    <row r="87" spans="1:18" x14ac:dyDescent="0.3">
      <c r="A87" s="27" t="s">
        <v>336</v>
      </c>
      <c r="B87" s="27" t="s">
        <v>406</v>
      </c>
      <c r="C87" s="27" t="s">
        <v>207</v>
      </c>
      <c r="D87" s="27">
        <v>1000</v>
      </c>
      <c r="E87" s="32" t="s">
        <v>92</v>
      </c>
      <c r="F87" s="27" t="s">
        <v>337</v>
      </c>
      <c r="G87" s="27" t="s">
        <v>434</v>
      </c>
      <c r="H87" s="27" t="s">
        <v>436</v>
      </c>
      <c r="I87" s="27">
        <v>1</v>
      </c>
      <c r="J87" s="27" t="s">
        <v>344</v>
      </c>
      <c r="K87" s="27">
        <v>226</v>
      </c>
      <c r="L87" s="27">
        <v>12</v>
      </c>
      <c r="M87" s="27">
        <v>230</v>
      </c>
      <c r="N87" s="27">
        <v>8</v>
      </c>
      <c r="O87" s="27">
        <v>1</v>
      </c>
      <c r="P87" s="27" t="s">
        <v>340</v>
      </c>
      <c r="Q87" s="27"/>
      <c r="R87" s="27" t="s">
        <v>341</v>
      </c>
    </row>
    <row r="88" spans="1:18" x14ac:dyDescent="0.3">
      <c r="A88" s="27" t="s">
        <v>336</v>
      </c>
      <c r="B88" s="27" t="s">
        <v>406</v>
      </c>
      <c r="C88" s="27" t="s">
        <v>207</v>
      </c>
      <c r="D88" s="27">
        <v>1000</v>
      </c>
      <c r="E88" s="32" t="s">
        <v>117</v>
      </c>
      <c r="F88" s="27" t="s">
        <v>337</v>
      </c>
      <c r="G88" s="27" t="s">
        <v>434</v>
      </c>
      <c r="H88" s="27" t="s">
        <v>436</v>
      </c>
      <c r="I88" s="27">
        <v>1</v>
      </c>
      <c r="J88" s="27" t="s">
        <v>344</v>
      </c>
      <c r="K88" s="27">
        <v>245</v>
      </c>
      <c r="L88" s="27">
        <v>0</v>
      </c>
      <c r="M88" s="27">
        <v>230</v>
      </c>
      <c r="N88" s="27">
        <v>15</v>
      </c>
      <c r="O88" s="27">
        <v>1</v>
      </c>
      <c r="P88" s="27" t="s">
        <v>340</v>
      </c>
      <c r="Q88" s="27"/>
      <c r="R88" s="27" t="s">
        <v>341</v>
      </c>
    </row>
    <row r="89" spans="1:18" x14ac:dyDescent="0.3">
      <c r="A89" s="27" t="s">
        <v>336</v>
      </c>
      <c r="B89" s="27" t="s">
        <v>406</v>
      </c>
      <c r="C89" s="27" t="s">
        <v>207</v>
      </c>
      <c r="D89" s="27">
        <v>1000</v>
      </c>
      <c r="E89" s="32" t="s">
        <v>106</v>
      </c>
      <c r="F89" s="27" t="s">
        <v>337</v>
      </c>
      <c r="G89" s="27" t="s">
        <v>434</v>
      </c>
      <c r="H89" s="27" t="s">
        <v>439</v>
      </c>
      <c r="I89" s="27">
        <v>1</v>
      </c>
      <c r="J89" s="27" t="s">
        <v>344</v>
      </c>
      <c r="K89" s="27">
        <v>260</v>
      </c>
      <c r="L89" s="27">
        <v>0</v>
      </c>
      <c r="M89" s="27">
        <v>230</v>
      </c>
      <c r="N89" s="27">
        <v>30</v>
      </c>
      <c r="O89" s="27">
        <v>1</v>
      </c>
      <c r="P89" s="27" t="s">
        <v>340</v>
      </c>
      <c r="Q89" s="27"/>
      <c r="R89" s="27" t="s">
        <v>341</v>
      </c>
    </row>
    <row r="90" spans="1:18" x14ac:dyDescent="0.3">
      <c r="A90" s="27" t="s">
        <v>336</v>
      </c>
      <c r="B90" s="27" t="s">
        <v>406</v>
      </c>
      <c r="C90" s="27" t="s">
        <v>207</v>
      </c>
      <c r="D90" s="27">
        <v>1000</v>
      </c>
      <c r="E90" s="32" t="s">
        <v>52</v>
      </c>
      <c r="F90" s="27" t="s">
        <v>337</v>
      </c>
      <c r="G90" s="27" t="s">
        <v>440</v>
      </c>
      <c r="H90" s="27" t="s">
        <v>441</v>
      </c>
      <c r="I90" s="27">
        <v>1</v>
      </c>
      <c r="J90" s="27" t="s">
        <v>344</v>
      </c>
      <c r="K90" s="27">
        <v>307</v>
      </c>
      <c r="L90" s="27">
        <v>0</v>
      </c>
      <c r="M90" s="27">
        <v>230</v>
      </c>
      <c r="N90" s="27">
        <v>77</v>
      </c>
      <c r="O90" s="27">
        <v>1</v>
      </c>
      <c r="P90" s="27" t="s">
        <v>340</v>
      </c>
      <c r="Q90" s="27"/>
      <c r="R90" s="27" t="s">
        <v>341</v>
      </c>
    </row>
    <row r="91" spans="1:18" x14ac:dyDescent="0.3">
      <c r="A91" s="27" t="s">
        <v>336</v>
      </c>
      <c r="B91" s="27" t="s">
        <v>346</v>
      </c>
      <c r="C91" s="27" t="s">
        <v>207</v>
      </c>
      <c r="D91" s="27">
        <v>1000</v>
      </c>
      <c r="E91" s="32" t="s">
        <v>227</v>
      </c>
      <c r="F91" s="27" t="s">
        <v>337</v>
      </c>
      <c r="G91" s="27" t="s">
        <v>426</v>
      </c>
      <c r="H91" s="27" t="s">
        <v>441</v>
      </c>
      <c r="I91" s="27">
        <v>1</v>
      </c>
      <c r="J91" s="27" t="s">
        <v>344</v>
      </c>
      <c r="K91" s="27">
        <v>166</v>
      </c>
      <c r="L91" s="27">
        <v>167</v>
      </c>
      <c r="M91" s="27">
        <v>246</v>
      </c>
      <c r="N91" s="27">
        <v>87</v>
      </c>
      <c r="O91" s="27">
        <v>1</v>
      </c>
      <c r="P91" s="27" t="s">
        <v>340</v>
      </c>
      <c r="Q91" s="27"/>
      <c r="R91" s="27" t="s">
        <v>341</v>
      </c>
    </row>
    <row r="92" spans="1:18" x14ac:dyDescent="0.3">
      <c r="A92" s="27" t="s">
        <v>336</v>
      </c>
      <c r="B92" s="27" t="s">
        <v>346</v>
      </c>
      <c r="C92" s="27" t="s">
        <v>207</v>
      </c>
      <c r="D92" s="27">
        <v>1000</v>
      </c>
      <c r="E92" s="32" t="s">
        <v>228</v>
      </c>
      <c r="F92" s="27" t="s">
        <v>337</v>
      </c>
      <c r="G92" s="27" t="s">
        <v>477</v>
      </c>
      <c r="H92" s="27" t="s">
        <v>510</v>
      </c>
      <c r="I92" s="27">
        <v>1</v>
      </c>
      <c r="J92" s="27" t="s">
        <v>344</v>
      </c>
      <c r="K92" s="27">
        <v>282</v>
      </c>
      <c r="L92" s="27">
        <v>0</v>
      </c>
      <c r="M92" s="27">
        <v>346</v>
      </c>
      <c r="N92" s="27">
        <v>-64</v>
      </c>
      <c r="O92" s="27">
        <v>1</v>
      </c>
      <c r="P92" s="27" t="s">
        <v>340</v>
      </c>
      <c r="Q92" s="27"/>
      <c r="R92" s="27" t="s">
        <v>341</v>
      </c>
    </row>
    <row r="93" spans="1:18" x14ac:dyDescent="0.3">
      <c r="A93" s="27" t="s">
        <v>336</v>
      </c>
      <c r="B93" s="27" t="s">
        <v>406</v>
      </c>
      <c r="C93" s="27" t="s">
        <v>207</v>
      </c>
      <c r="D93" s="27">
        <v>1000</v>
      </c>
      <c r="E93" s="32" t="s">
        <v>129</v>
      </c>
      <c r="F93" s="27" t="s">
        <v>337</v>
      </c>
      <c r="G93" s="27" t="s">
        <v>426</v>
      </c>
      <c r="H93" s="27" t="s">
        <v>496</v>
      </c>
      <c r="I93" s="27">
        <v>1</v>
      </c>
      <c r="J93" s="27" t="s">
        <v>344</v>
      </c>
      <c r="K93" s="27">
        <v>155</v>
      </c>
      <c r="L93" s="27">
        <v>176</v>
      </c>
      <c r="M93" s="27">
        <v>229</v>
      </c>
      <c r="N93" s="27">
        <v>102</v>
      </c>
      <c r="O93" s="27">
        <v>1</v>
      </c>
      <c r="P93" s="27" t="s">
        <v>340</v>
      </c>
      <c r="Q93" s="27"/>
      <c r="R93" s="27" t="s">
        <v>341</v>
      </c>
    </row>
    <row r="94" spans="1:18" x14ac:dyDescent="0.3">
      <c r="A94" s="27" t="s">
        <v>336</v>
      </c>
      <c r="B94" s="27" t="s">
        <v>406</v>
      </c>
      <c r="C94" s="27" t="s">
        <v>207</v>
      </c>
      <c r="D94" s="27">
        <v>1000</v>
      </c>
      <c r="E94" s="32" t="s">
        <v>126</v>
      </c>
      <c r="F94" s="27" t="s">
        <v>337</v>
      </c>
      <c r="G94" s="27" t="s">
        <v>477</v>
      </c>
      <c r="H94" s="27" t="s">
        <v>497</v>
      </c>
      <c r="I94" s="27">
        <v>3</v>
      </c>
      <c r="J94" s="27" t="s">
        <v>344</v>
      </c>
      <c r="K94" s="27">
        <v>810</v>
      </c>
      <c r="L94" s="27">
        <v>13</v>
      </c>
      <c r="M94" s="27">
        <v>687</v>
      </c>
      <c r="N94" s="27">
        <v>136</v>
      </c>
      <c r="O94" s="27">
        <v>1</v>
      </c>
      <c r="P94" s="27" t="s">
        <v>340</v>
      </c>
      <c r="Q94" s="27"/>
      <c r="R94" s="27" t="s">
        <v>341</v>
      </c>
    </row>
    <row r="95" spans="1:18" x14ac:dyDescent="0.3">
      <c r="A95" s="27" t="s">
        <v>336</v>
      </c>
      <c r="B95" s="27" t="s">
        <v>406</v>
      </c>
      <c r="C95" s="27" t="s">
        <v>207</v>
      </c>
      <c r="D95" s="27">
        <v>1000</v>
      </c>
      <c r="E95" s="32" t="s">
        <v>133</v>
      </c>
      <c r="F95" s="27" t="s">
        <v>337</v>
      </c>
      <c r="G95" s="27" t="s">
        <v>452</v>
      </c>
      <c r="H95" s="27" t="s">
        <v>498</v>
      </c>
      <c r="I95" s="27">
        <v>1</v>
      </c>
      <c r="J95" s="27" t="s">
        <v>344</v>
      </c>
      <c r="K95" s="27">
        <v>91</v>
      </c>
      <c r="L95" s="27">
        <v>139</v>
      </c>
      <c r="M95" s="27">
        <v>229</v>
      </c>
      <c r="N95" s="27">
        <v>1</v>
      </c>
      <c r="O95" s="27">
        <v>1</v>
      </c>
      <c r="P95" s="27" t="s">
        <v>340</v>
      </c>
      <c r="Q95" s="27"/>
      <c r="R95" s="27" t="s">
        <v>341</v>
      </c>
    </row>
    <row r="96" spans="1:18" x14ac:dyDescent="0.3">
      <c r="A96" s="27" t="s">
        <v>336</v>
      </c>
      <c r="B96" s="27" t="s">
        <v>406</v>
      </c>
      <c r="C96" s="27" t="s">
        <v>207</v>
      </c>
      <c r="D96" s="27">
        <v>1000</v>
      </c>
      <c r="E96" s="32" t="s">
        <v>140</v>
      </c>
      <c r="F96" s="27" t="s">
        <v>337</v>
      </c>
      <c r="G96" s="27" t="s">
        <v>434</v>
      </c>
      <c r="H96" s="27" t="s">
        <v>502</v>
      </c>
      <c r="I96" s="27">
        <v>1</v>
      </c>
      <c r="J96" s="27" t="s">
        <v>344</v>
      </c>
      <c r="K96" s="27">
        <v>242</v>
      </c>
      <c r="L96" s="27">
        <v>0</v>
      </c>
      <c r="M96" s="27">
        <v>229</v>
      </c>
      <c r="N96" s="27">
        <v>13</v>
      </c>
      <c r="O96" s="27">
        <v>1</v>
      </c>
      <c r="P96" s="27" t="s">
        <v>340</v>
      </c>
      <c r="Q96" s="27"/>
      <c r="R96" s="27" t="s">
        <v>341</v>
      </c>
    </row>
    <row r="97" spans="1:18" x14ac:dyDescent="0.3">
      <c r="A97" s="27" t="s">
        <v>336</v>
      </c>
      <c r="B97" s="27" t="s">
        <v>406</v>
      </c>
      <c r="C97" s="27" t="s">
        <v>207</v>
      </c>
      <c r="D97" s="27">
        <v>1000</v>
      </c>
      <c r="E97" s="32" t="s">
        <v>141</v>
      </c>
      <c r="F97" s="27" t="s">
        <v>337</v>
      </c>
      <c r="G97" s="27" t="s">
        <v>452</v>
      </c>
      <c r="H97" s="27" t="s">
        <v>503</v>
      </c>
      <c r="I97" s="27">
        <v>1</v>
      </c>
      <c r="J97" s="27" t="s">
        <v>344</v>
      </c>
      <c r="K97" s="27">
        <v>322</v>
      </c>
      <c r="L97" s="27">
        <v>0</v>
      </c>
      <c r="M97" s="27">
        <v>229</v>
      </c>
      <c r="N97" s="27">
        <v>93</v>
      </c>
      <c r="O97" s="27">
        <v>1</v>
      </c>
      <c r="P97" s="27" t="s">
        <v>340</v>
      </c>
      <c r="Q97" s="27"/>
      <c r="R97" s="27" t="s">
        <v>341</v>
      </c>
    </row>
    <row r="98" spans="1:18" x14ac:dyDescent="0.3">
      <c r="A98" s="27" t="s">
        <v>336</v>
      </c>
      <c r="B98" s="27" t="s">
        <v>406</v>
      </c>
      <c r="C98" s="27" t="s">
        <v>207</v>
      </c>
      <c r="D98" s="27">
        <v>1000</v>
      </c>
      <c r="E98" s="32" t="s">
        <v>51</v>
      </c>
      <c r="F98" s="27" t="s">
        <v>337</v>
      </c>
      <c r="G98" s="27" t="s">
        <v>338</v>
      </c>
      <c r="H98" s="27" t="s">
        <v>442</v>
      </c>
      <c r="I98" s="27">
        <v>4</v>
      </c>
      <c r="J98" s="27" t="s">
        <v>344</v>
      </c>
      <c r="K98" s="27">
        <v>3</v>
      </c>
      <c r="L98" s="27">
        <v>1706</v>
      </c>
      <c r="M98" s="27">
        <v>1994</v>
      </c>
      <c r="N98" s="27">
        <v>-285</v>
      </c>
      <c r="O98" s="27">
        <v>3</v>
      </c>
      <c r="P98" s="27" t="s">
        <v>340</v>
      </c>
      <c r="Q98" s="27"/>
      <c r="R98" s="27" t="s">
        <v>341</v>
      </c>
    </row>
    <row r="99" spans="1:18" x14ac:dyDescent="0.3">
      <c r="A99" s="27" t="s">
        <v>336</v>
      </c>
      <c r="B99" s="27" t="s">
        <v>406</v>
      </c>
      <c r="C99" s="27" t="s">
        <v>207</v>
      </c>
      <c r="D99" s="27">
        <v>1000</v>
      </c>
      <c r="E99" s="32" t="s">
        <v>235</v>
      </c>
      <c r="F99" s="27" t="s">
        <v>337</v>
      </c>
      <c r="G99" s="27" t="s">
        <v>477</v>
      </c>
      <c r="H99" s="27" t="s">
        <v>514</v>
      </c>
      <c r="I99" s="27">
        <v>2</v>
      </c>
      <c r="J99" s="27" t="s">
        <v>344</v>
      </c>
      <c r="K99" s="27">
        <v>191</v>
      </c>
      <c r="L99" s="27">
        <v>308</v>
      </c>
      <c r="M99" s="27">
        <v>492</v>
      </c>
      <c r="N99" s="27">
        <v>7</v>
      </c>
      <c r="O99" s="27">
        <v>1</v>
      </c>
      <c r="P99" s="27" t="s">
        <v>340</v>
      </c>
      <c r="Q99" s="27"/>
      <c r="R99" s="27" t="s">
        <v>341</v>
      </c>
    </row>
    <row r="100" spans="1:18" x14ac:dyDescent="0.3">
      <c r="A100" s="27" t="s">
        <v>336</v>
      </c>
      <c r="B100" s="27" t="s">
        <v>346</v>
      </c>
      <c r="C100" s="27" t="s">
        <v>207</v>
      </c>
      <c r="D100" s="27">
        <v>1000</v>
      </c>
      <c r="E100" s="32" t="s">
        <v>236</v>
      </c>
      <c r="F100" s="27" t="s">
        <v>337</v>
      </c>
      <c r="G100" s="27" t="s">
        <v>338</v>
      </c>
      <c r="H100" s="27" t="s">
        <v>511</v>
      </c>
      <c r="I100" s="27">
        <v>2</v>
      </c>
      <c r="J100" s="27" t="s">
        <v>344</v>
      </c>
      <c r="K100" s="27">
        <v>0</v>
      </c>
      <c r="L100" s="27">
        <v>492</v>
      </c>
      <c r="M100" s="27">
        <v>492</v>
      </c>
      <c r="N100" s="27">
        <v>0</v>
      </c>
      <c r="O100" s="27">
        <v>3</v>
      </c>
      <c r="P100" s="27" t="s">
        <v>340</v>
      </c>
      <c r="Q100" s="27"/>
      <c r="R100" s="27" t="s">
        <v>341</v>
      </c>
    </row>
    <row r="101" spans="1:18" x14ac:dyDescent="0.3">
      <c r="A101" s="27" t="s">
        <v>336</v>
      </c>
      <c r="B101" s="27" t="s">
        <v>346</v>
      </c>
      <c r="C101" s="27" t="s">
        <v>207</v>
      </c>
      <c r="D101" s="27">
        <v>1000</v>
      </c>
      <c r="E101" s="32" t="s">
        <v>237</v>
      </c>
      <c r="F101" s="27" t="s">
        <v>337</v>
      </c>
      <c r="G101" s="27" t="s">
        <v>452</v>
      </c>
      <c r="H101" s="27" t="s">
        <v>517</v>
      </c>
      <c r="I101" s="27">
        <v>1</v>
      </c>
      <c r="J101" s="27" t="s">
        <v>344</v>
      </c>
      <c r="K101" s="27">
        <v>258</v>
      </c>
      <c r="L101" s="27">
        <v>0</v>
      </c>
      <c r="M101" s="27">
        <v>346</v>
      </c>
      <c r="N101" s="27">
        <v>-88</v>
      </c>
      <c r="O101" s="27">
        <v>1</v>
      </c>
      <c r="P101" s="27" t="s">
        <v>340</v>
      </c>
      <c r="Q101" s="27"/>
      <c r="R101" s="27" t="s">
        <v>341</v>
      </c>
    </row>
    <row r="102" spans="1:18" x14ac:dyDescent="0.3">
      <c r="A102" s="27" t="s">
        <v>336</v>
      </c>
      <c r="B102" s="27" t="s">
        <v>406</v>
      </c>
      <c r="C102" s="27" t="s">
        <v>207</v>
      </c>
      <c r="D102" s="27">
        <v>1000</v>
      </c>
      <c r="E102" s="32" t="s">
        <v>46</v>
      </c>
      <c r="F102" s="27" t="s">
        <v>337</v>
      </c>
      <c r="G102" s="27" t="s">
        <v>426</v>
      </c>
      <c r="H102" s="27" t="s">
        <v>453</v>
      </c>
      <c r="I102" s="27">
        <v>1</v>
      </c>
      <c r="J102" s="27" t="s">
        <v>344</v>
      </c>
      <c r="K102" s="27">
        <v>23</v>
      </c>
      <c r="L102" s="27">
        <v>237</v>
      </c>
      <c r="M102" s="27">
        <v>230</v>
      </c>
      <c r="N102" s="27">
        <v>30</v>
      </c>
      <c r="O102" s="27">
        <v>1</v>
      </c>
      <c r="P102" s="27" t="s">
        <v>340</v>
      </c>
      <c r="Q102" s="27"/>
      <c r="R102" s="27" t="s">
        <v>341</v>
      </c>
    </row>
    <row r="103" spans="1:18" x14ac:dyDescent="0.3">
      <c r="A103" s="27" t="s">
        <v>336</v>
      </c>
      <c r="B103" s="27" t="s">
        <v>342</v>
      </c>
      <c r="C103" s="27" t="s">
        <v>207</v>
      </c>
      <c r="D103" s="27">
        <v>1000</v>
      </c>
      <c r="E103" s="32" t="s">
        <v>238</v>
      </c>
      <c r="F103" s="27" t="s">
        <v>337</v>
      </c>
      <c r="G103" s="27" t="s">
        <v>205</v>
      </c>
      <c r="H103" s="27" t="s">
        <v>343</v>
      </c>
      <c r="I103" s="27">
        <v>1</v>
      </c>
      <c r="J103" s="27" t="s">
        <v>344</v>
      </c>
      <c r="K103" s="27">
        <v>0</v>
      </c>
      <c r="L103" s="27">
        <v>250</v>
      </c>
      <c r="M103" s="27">
        <v>250</v>
      </c>
      <c r="N103" s="27">
        <v>0</v>
      </c>
      <c r="O103" s="27">
        <v>3</v>
      </c>
      <c r="P103" s="27" t="s">
        <v>340</v>
      </c>
      <c r="Q103" s="27"/>
      <c r="R103" s="27" t="s">
        <v>341</v>
      </c>
    </row>
    <row r="104" spans="1:18" x14ac:dyDescent="0.3">
      <c r="A104" s="27" t="s">
        <v>336</v>
      </c>
      <c r="B104" s="27" t="s">
        <v>406</v>
      </c>
      <c r="C104" s="27" t="s">
        <v>207</v>
      </c>
      <c r="D104" s="27">
        <v>1000</v>
      </c>
      <c r="E104" s="32" t="s">
        <v>159</v>
      </c>
      <c r="F104" s="27" t="s">
        <v>337</v>
      </c>
      <c r="G104" s="27" t="s">
        <v>545</v>
      </c>
      <c r="H104" s="27" t="s">
        <v>546</v>
      </c>
      <c r="I104" s="27">
        <v>2</v>
      </c>
      <c r="J104" s="27" t="s">
        <v>344</v>
      </c>
      <c r="K104" s="27">
        <v>10</v>
      </c>
      <c r="L104" s="27">
        <v>918</v>
      </c>
      <c r="M104" s="27">
        <v>1154</v>
      </c>
      <c r="N104" s="27">
        <v>-226</v>
      </c>
      <c r="O104" s="27">
        <v>3</v>
      </c>
      <c r="P104" s="27" t="s">
        <v>340</v>
      </c>
      <c r="Q104" s="27"/>
      <c r="R104" s="27" t="s">
        <v>341</v>
      </c>
    </row>
    <row r="105" spans="1:18" x14ac:dyDescent="0.3">
      <c r="A105" s="27" t="s">
        <v>336</v>
      </c>
      <c r="B105" s="27" t="s">
        <v>406</v>
      </c>
      <c r="C105" s="27" t="s">
        <v>207</v>
      </c>
      <c r="D105" s="27">
        <v>1000</v>
      </c>
      <c r="E105" s="32" t="s">
        <v>49</v>
      </c>
      <c r="F105" s="27" t="s">
        <v>337</v>
      </c>
      <c r="G105" s="27" t="s">
        <v>452</v>
      </c>
      <c r="H105" s="27" t="s">
        <v>454</v>
      </c>
      <c r="I105" s="27">
        <v>1</v>
      </c>
      <c r="J105" s="27" t="s">
        <v>344</v>
      </c>
      <c r="K105" s="27">
        <v>93</v>
      </c>
      <c r="L105" s="27">
        <v>144</v>
      </c>
      <c r="M105" s="27">
        <v>230</v>
      </c>
      <c r="N105" s="27">
        <v>7</v>
      </c>
      <c r="O105" s="27">
        <v>1</v>
      </c>
      <c r="P105" s="27" t="s">
        <v>340</v>
      </c>
      <c r="Q105" s="27"/>
      <c r="R105" s="27" t="s">
        <v>341</v>
      </c>
    </row>
    <row r="106" spans="1:18" x14ac:dyDescent="0.3">
      <c r="A106" s="27" t="s">
        <v>336</v>
      </c>
      <c r="B106" s="27" t="s">
        <v>406</v>
      </c>
      <c r="C106" s="27" t="s">
        <v>207</v>
      </c>
      <c r="D106" s="27">
        <v>1000</v>
      </c>
      <c r="E106" s="32" t="s">
        <v>128</v>
      </c>
      <c r="F106" s="27" t="s">
        <v>337</v>
      </c>
      <c r="G106" s="27" t="s">
        <v>477</v>
      </c>
      <c r="H106" s="27" t="s">
        <v>504</v>
      </c>
      <c r="I106" s="27">
        <v>1</v>
      </c>
      <c r="J106" s="27" t="s">
        <v>344</v>
      </c>
      <c r="K106" s="27">
        <v>256</v>
      </c>
      <c r="L106" s="27">
        <v>126</v>
      </c>
      <c r="M106" s="27">
        <v>229</v>
      </c>
      <c r="N106" s="27">
        <v>153</v>
      </c>
      <c r="O106" s="27">
        <v>1</v>
      </c>
      <c r="P106" s="27" t="s">
        <v>340</v>
      </c>
      <c r="Q106" s="27"/>
      <c r="R106" s="27" t="s">
        <v>341</v>
      </c>
    </row>
    <row r="107" spans="1:18" x14ac:dyDescent="0.3">
      <c r="A107" s="27" t="s">
        <v>336</v>
      </c>
      <c r="B107" s="27" t="s">
        <v>346</v>
      </c>
      <c r="C107" s="27" t="s">
        <v>207</v>
      </c>
      <c r="D107" s="27">
        <v>1000</v>
      </c>
      <c r="E107" s="32" t="s">
        <v>243</v>
      </c>
      <c r="F107" s="27" t="s">
        <v>337</v>
      </c>
      <c r="G107" s="27" t="s">
        <v>426</v>
      </c>
      <c r="H107" s="27" t="s">
        <v>518</v>
      </c>
      <c r="I107" s="27">
        <v>2</v>
      </c>
      <c r="J107" s="27" t="s">
        <v>344</v>
      </c>
      <c r="K107" s="27">
        <v>193</v>
      </c>
      <c r="L107" s="27">
        <v>300</v>
      </c>
      <c r="M107" s="27">
        <v>492</v>
      </c>
      <c r="N107" s="27">
        <v>1</v>
      </c>
      <c r="O107" s="27">
        <v>1</v>
      </c>
      <c r="P107" s="27" t="s">
        <v>340</v>
      </c>
      <c r="Q107" s="27"/>
      <c r="R107" s="27" t="s">
        <v>341</v>
      </c>
    </row>
    <row r="108" spans="1:18" x14ac:dyDescent="0.3">
      <c r="A108" s="27" t="s">
        <v>336</v>
      </c>
      <c r="B108" s="27" t="s">
        <v>342</v>
      </c>
      <c r="C108" s="27" t="s">
        <v>207</v>
      </c>
      <c r="D108" s="27">
        <v>1000</v>
      </c>
      <c r="E108" s="34" t="s">
        <v>244</v>
      </c>
      <c r="F108" s="27" t="s">
        <v>337</v>
      </c>
      <c r="G108" s="27" t="s">
        <v>205</v>
      </c>
      <c r="H108" s="27" t="s">
        <v>522</v>
      </c>
      <c r="I108" s="27">
        <v>1</v>
      </c>
      <c r="J108" s="27" t="s">
        <v>344</v>
      </c>
      <c r="K108" s="27">
        <v>0</v>
      </c>
      <c r="L108" s="27">
        <v>250</v>
      </c>
      <c r="M108" s="27">
        <v>250</v>
      </c>
      <c r="N108" s="27">
        <v>0</v>
      </c>
      <c r="O108" s="27">
        <v>3</v>
      </c>
      <c r="P108" s="27" t="s">
        <v>340</v>
      </c>
      <c r="Q108" s="27"/>
      <c r="R108" s="27" t="s">
        <v>341</v>
      </c>
    </row>
    <row r="109" spans="1:18" x14ac:dyDescent="0.3">
      <c r="A109" s="27" t="s">
        <v>336</v>
      </c>
      <c r="B109" s="27" t="s">
        <v>406</v>
      </c>
      <c r="C109" s="27" t="s">
        <v>207</v>
      </c>
      <c r="D109" s="27">
        <v>1000</v>
      </c>
      <c r="E109" s="32" t="s">
        <v>104</v>
      </c>
      <c r="F109" s="27" t="s">
        <v>337</v>
      </c>
      <c r="G109" s="27" t="s">
        <v>245</v>
      </c>
      <c r="H109" s="27" t="s">
        <v>455</v>
      </c>
      <c r="I109" s="27">
        <v>1</v>
      </c>
      <c r="J109" s="27" t="s">
        <v>344</v>
      </c>
      <c r="K109" s="27">
        <v>44</v>
      </c>
      <c r="L109" s="27">
        <v>192</v>
      </c>
      <c r="M109" s="27">
        <v>230</v>
      </c>
      <c r="N109" s="27">
        <v>6</v>
      </c>
      <c r="O109" s="27">
        <v>1</v>
      </c>
      <c r="P109" s="27" t="s">
        <v>340</v>
      </c>
      <c r="Q109" s="27"/>
      <c r="R109" s="27" t="s">
        <v>341</v>
      </c>
    </row>
    <row r="110" spans="1:18" x14ac:dyDescent="0.3">
      <c r="A110" s="27" t="s">
        <v>336</v>
      </c>
      <c r="B110" s="27" t="s">
        <v>406</v>
      </c>
      <c r="C110" s="27" t="s">
        <v>207</v>
      </c>
      <c r="D110" s="27">
        <v>1000</v>
      </c>
      <c r="E110" s="32" t="s">
        <v>119</v>
      </c>
      <c r="F110" s="27" t="s">
        <v>337</v>
      </c>
      <c r="G110" s="27" t="s">
        <v>245</v>
      </c>
      <c r="H110" s="27" t="s">
        <v>458</v>
      </c>
      <c r="I110" s="27">
        <v>1</v>
      </c>
      <c r="J110" s="27" t="s">
        <v>344</v>
      </c>
      <c r="K110" s="27">
        <v>74</v>
      </c>
      <c r="L110" s="27">
        <v>162</v>
      </c>
      <c r="M110" s="27">
        <v>230</v>
      </c>
      <c r="N110" s="27">
        <v>6</v>
      </c>
      <c r="O110" s="27">
        <v>1</v>
      </c>
      <c r="P110" s="27" t="s">
        <v>340</v>
      </c>
      <c r="Q110" s="27"/>
      <c r="R110" s="27" t="s">
        <v>341</v>
      </c>
    </row>
    <row r="111" spans="1:18" x14ac:dyDescent="0.3">
      <c r="A111" s="27" t="s">
        <v>336</v>
      </c>
      <c r="B111" s="27" t="s">
        <v>406</v>
      </c>
      <c r="C111" s="27" t="s">
        <v>207</v>
      </c>
      <c r="D111" s="27">
        <v>1000</v>
      </c>
      <c r="E111" s="32" t="s">
        <v>80</v>
      </c>
      <c r="F111" s="27" t="s">
        <v>337</v>
      </c>
      <c r="G111" s="27" t="s">
        <v>459</v>
      </c>
      <c r="H111" s="27" t="s">
        <v>460</v>
      </c>
      <c r="I111" s="27">
        <v>1</v>
      </c>
      <c r="J111" s="27" t="s">
        <v>344</v>
      </c>
      <c r="K111" s="27">
        <v>118</v>
      </c>
      <c r="L111" s="27">
        <v>227</v>
      </c>
      <c r="M111" s="27">
        <v>593</v>
      </c>
      <c r="N111" s="27">
        <v>-248</v>
      </c>
      <c r="O111" s="27">
        <v>1</v>
      </c>
      <c r="P111" s="27" t="s">
        <v>340</v>
      </c>
      <c r="Q111" s="27"/>
      <c r="R111" s="27" t="s">
        <v>341</v>
      </c>
    </row>
    <row r="112" spans="1:18" x14ac:dyDescent="0.3">
      <c r="A112" s="27" t="s">
        <v>336</v>
      </c>
      <c r="B112" s="27" t="s">
        <v>346</v>
      </c>
      <c r="C112" s="27" t="s">
        <v>207</v>
      </c>
      <c r="D112" s="27">
        <v>1000</v>
      </c>
      <c r="E112" s="34" t="s">
        <v>247</v>
      </c>
      <c r="F112" s="27" t="s">
        <v>337</v>
      </c>
      <c r="G112" s="27" t="s">
        <v>234</v>
      </c>
      <c r="H112" s="27" t="s">
        <v>533</v>
      </c>
      <c r="I112" s="27">
        <v>1</v>
      </c>
      <c r="J112" s="27" t="s">
        <v>340</v>
      </c>
      <c r="K112" s="27">
        <v>73</v>
      </c>
      <c r="L112" s="27">
        <v>278</v>
      </c>
      <c r="M112" s="27">
        <v>531</v>
      </c>
      <c r="N112" s="27">
        <v>-180</v>
      </c>
      <c r="O112" s="27">
        <v>0</v>
      </c>
      <c r="P112" s="27" t="s">
        <v>340</v>
      </c>
      <c r="Q112" s="27"/>
      <c r="R112" s="27" t="s">
        <v>341</v>
      </c>
    </row>
    <row r="113" spans="1:18" x14ac:dyDescent="0.3">
      <c r="A113" s="27" t="s">
        <v>336</v>
      </c>
      <c r="B113" s="27" t="s">
        <v>406</v>
      </c>
      <c r="C113" s="27" t="s">
        <v>207</v>
      </c>
      <c r="D113" s="27">
        <v>1000</v>
      </c>
      <c r="E113" s="32" t="s">
        <v>24</v>
      </c>
      <c r="F113" s="27" t="s">
        <v>337</v>
      </c>
      <c r="G113" s="27" t="s">
        <v>462</v>
      </c>
      <c r="H113" s="27" t="s">
        <v>463</v>
      </c>
      <c r="I113" s="27">
        <v>1</v>
      </c>
      <c r="J113" s="27" t="s">
        <v>344</v>
      </c>
      <c r="K113" s="27">
        <v>262</v>
      </c>
      <c r="L113" s="27">
        <v>0</v>
      </c>
      <c r="M113" s="27">
        <v>230</v>
      </c>
      <c r="N113" s="27">
        <v>32</v>
      </c>
      <c r="O113" s="27">
        <v>1</v>
      </c>
      <c r="P113" s="27" t="s">
        <v>340</v>
      </c>
      <c r="Q113" s="27"/>
      <c r="R113" s="27" t="s">
        <v>341</v>
      </c>
    </row>
    <row r="114" spans="1:18" x14ac:dyDescent="0.3">
      <c r="A114" s="27" t="s">
        <v>336</v>
      </c>
      <c r="B114" s="27" t="s">
        <v>406</v>
      </c>
      <c r="C114" s="27" t="s">
        <v>207</v>
      </c>
      <c r="D114" s="27">
        <v>1000</v>
      </c>
      <c r="E114" s="32" t="s">
        <v>15</v>
      </c>
      <c r="F114" s="27" t="s">
        <v>337</v>
      </c>
      <c r="G114" s="27" t="s">
        <v>462</v>
      </c>
      <c r="H114" s="27" t="s">
        <v>463</v>
      </c>
      <c r="I114" s="27">
        <v>1</v>
      </c>
      <c r="J114" s="27" t="s">
        <v>344</v>
      </c>
      <c r="K114" s="27">
        <v>250</v>
      </c>
      <c r="L114" s="27">
        <v>2</v>
      </c>
      <c r="M114" s="27">
        <v>230</v>
      </c>
      <c r="N114" s="27">
        <v>22</v>
      </c>
      <c r="O114" s="27">
        <v>1</v>
      </c>
      <c r="P114" s="27" t="s">
        <v>340</v>
      </c>
      <c r="Q114" s="27"/>
      <c r="R114" s="27" t="s">
        <v>341</v>
      </c>
    </row>
    <row r="115" spans="1:18" x14ac:dyDescent="0.3">
      <c r="A115" s="27" t="s">
        <v>336</v>
      </c>
      <c r="B115" s="27" t="s">
        <v>406</v>
      </c>
      <c r="C115" s="27" t="s">
        <v>207</v>
      </c>
      <c r="D115" s="27">
        <v>1000</v>
      </c>
      <c r="E115" s="32" t="s">
        <v>249</v>
      </c>
      <c r="F115" s="27" t="s">
        <v>337</v>
      </c>
      <c r="G115" s="27" t="s">
        <v>338</v>
      </c>
      <c r="H115" s="27" t="s">
        <v>433</v>
      </c>
      <c r="I115" s="27">
        <v>1</v>
      </c>
      <c r="J115" s="27" t="s">
        <v>344</v>
      </c>
      <c r="K115" s="27">
        <v>0</v>
      </c>
      <c r="L115" s="27">
        <v>230</v>
      </c>
      <c r="M115" s="27">
        <v>230</v>
      </c>
      <c r="N115" s="27">
        <v>0</v>
      </c>
      <c r="O115" s="27">
        <v>3</v>
      </c>
      <c r="P115" s="27" t="s">
        <v>340</v>
      </c>
      <c r="Q115" s="27"/>
      <c r="R115" s="27" t="s">
        <v>341</v>
      </c>
    </row>
    <row r="116" spans="1:18" x14ac:dyDescent="0.3">
      <c r="A116" s="27" t="s">
        <v>336</v>
      </c>
      <c r="B116" s="27" t="s">
        <v>422</v>
      </c>
      <c r="C116" s="27" t="s">
        <v>207</v>
      </c>
      <c r="D116" s="27">
        <v>1000</v>
      </c>
      <c r="E116" s="32" t="s">
        <v>101</v>
      </c>
      <c r="F116" s="27" t="s">
        <v>337</v>
      </c>
      <c r="G116" s="27" t="s">
        <v>432</v>
      </c>
      <c r="H116" s="27" t="s">
        <v>464</v>
      </c>
      <c r="I116" s="27">
        <v>1</v>
      </c>
      <c r="J116" s="27" t="s">
        <v>344</v>
      </c>
      <c r="K116" s="27">
        <v>208</v>
      </c>
      <c r="L116" s="27">
        <v>84</v>
      </c>
      <c r="M116" s="27">
        <v>230</v>
      </c>
      <c r="N116" s="27">
        <v>62</v>
      </c>
      <c r="O116" s="27">
        <v>1</v>
      </c>
      <c r="P116" s="27" t="s">
        <v>340</v>
      </c>
      <c r="Q116" s="27"/>
      <c r="R116" s="27" t="s">
        <v>341</v>
      </c>
    </row>
    <row r="117" spans="1:18" x14ac:dyDescent="0.3">
      <c r="A117" s="27" t="s">
        <v>336</v>
      </c>
      <c r="B117" s="27" t="s">
        <v>406</v>
      </c>
      <c r="C117" s="27" t="s">
        <v>207</v>
      </c>
      <c r="D117" s="27">
        <v>1000</v>
      </c>
      <c r="E117" s="32" t="s">
        <v>32</v>
      </c>
      <c r="F117" s="27" t="s">
        <v>337</v>
      </c>
      <c r="G117" s="27" t="s">
        <v>338</v>
      </c>
      <c r="H117" s="27" t="s">
        <v>467</v>
      </c>
      <c r="I117" s="27">
        <v>6</v>
      </c>
      <c r="J117" s="27" t="s">
        <v>344</v>
      </c>
      <c r="K117" s="27">
        <v>71</v>
      </c>
      <c r="L117" s="27">
        <v>3283</v>
      </c>
      <c r="M117" s="27">
        <v>3354</v>
      </c>
      <c r="N117" s="27">
        <v>0</v>
      </c>
      <c r="O117" s="27">
        <v>3</v>
      </c>
      <c r="P117" s="27" t="s">
        <v>340</v>
      </c>
      <c r="Q117" s="27"/>
      <c r="R117" s="27" t="s">
        <v>341</v>
      </c>
    </row>
    <row r="118" spans="1:18" x14ac:dyDescent="0.3">
      <c r="A118" s="27" t="s">
        <v>336</v>
      </c>
      <c r="B118" s="27" t="s">
        <v>406</v>
      </c>
      <c r="C118" s="27" t="s">
        <v>207</v>
      </c>
      <c r="D118" s="27">
        <v>1000</v>
      </c>
      <c r="E118" s="32" t="s">
        <v>27</v>
      </c>
      <c r="F118" s="27" t="s">
        <v>337</v>
      </c>
      <c r="G118" s="27" t="s">
        <v>245</v>
      </c>
      <c r="H118" s="27" t="s">
        <v>471</v>
      </c>
      <c r="I118" s="27">
        <v>1</v>
      </c>
      <c r="J118" s="27" t="s">
        <v>344</v>
      </c>
      <c r="K118" s="27">
        <v>67</v>
      </c>
      <c r="L118" s="27">
        <v>176</v>
      </c>
      <c r="M118" s="27">
        <v>230</v>
      </c>
      <c r="N118" s="27">
        <v>13</v>
      </c>
      <c r="O118" s="27">
        <v>1</v>
      </c>
      <c r="P118" s="27" t="s">
        <v>340</v>
      </c>
      <c r="Q118" s="27"/>
      <c r="R118" s="27" t="s">
        <v>341</v>
      </c>
    </row>
    <row r="119" spans="1:18" x14ac:dyDescent="0.3">
      <c r="A119" s="27" t="s">
        <v>336</v>
      </c>
      <c r="B119" s="27" t="s">
        <v>406</v>
      </c>
      <c r="C119" s="27" t="s">
        <v>207</v>
      </c>
      <c r="D119" s="27">
        <v>1000</v>
      </c>
      <c r="E119" s="32" t="s">
        <v>35</v>
      </c>
      <c r="F119" s="27" t="s">
        <v>337</v>
      </c>
      <c r="G119" s="27" t="s">
        <v>245</v>
      </c>
      <c r="H119" s="27" t="s">
        <v>471</v>
      </c>
      <c r="I119" s="27">
        <v>1</v>
      </c>
      <c r="J119" s="27" t="s">
        <v>344</v>
      </c>
      <c r="K119" s="27">
        <v>178</v>
      </c>
      <c r="L119" s="27">
        <v>60</v>
      </c>
      <c r="M119" s="27">
        <v>230</v>
      </c>
      <c r="N119" s="27">
        <v>8</v>
      </c>
      <c r="O119" s="27">
        <v>1</v>
      </c>
      <c r="P119" s="27" t="s">
        <v>340</v>
      </c>
      <c r="Q119" s="27"/>
      <c r="R119" s="27" t="s">
        <v>341</v>
      </c>
    </row>
    <row r="120" spans="1:18" x14ac:dyDescent="0.3">
      <c r="A120" s="27" t="s">
        <v>336</v>
      </c>
      <c r="B120" s="27" t="s">
        <v>346</v>
      </c>
      <c r="C120" s="27" t="s">
        <v>207</v>
      </c>
      <c r="D120" s="27">
        <v>1000</v>
      </c>
      <c r="E120" s="34" t="s">
        <v>156</v>
      </c>
      <c r="F120" s="27" t="s">
        <v>337</v>
      </c>
      <c r="G120" s="27" t="s">
        <v>338</v>
      </c>
      <c r="H120" s="27" t="s">
        <v>541</v>
      </c>
      <c r="I120" s="27">
        <v>2</v>
      </c>
      <c r="J120" s="27" t="s">
        <v>344</v>
      </c>
      <c r="K120" s="27">
        <v>26</v>
      </c>
      <c r="L120" s="27">
        <v>1186</v>
      </c>
      <c r="M120" s="27">
        <v>1428</v>
      </c>
      <c r="N120" s="27">
        <v>-216</v>
      </c>
      <c r="O120" s="27">
        <v>3</v>
      </c>
      <c r="P120" s="27" t="s">
        <v>340</v>
      </c>
      <c r="Q120" s="27"/>
      <c r="R120" s="27" t="s">
        <v>341</v>
      </c>
    </row>
    <row r="121" spans="1:18" x14ac:dyDescent="0.3">
      <c r="A121" s="27" t="s">
        <v>336</v>
      </c>
      <c r="B121" s="27">
        <v>0</v>
      </c>
      <c r="C121" s="27" t="s">
        <v>207</v>
      </c>
      <c r="D121" s="27">
        <v>1000</v>
      </c>
      <c r="E121" s="32" t="s">
        <v>207</v>
      </c>
      <c r="F121" s="27" t="s">
        <v>337</v>
      </c>
      <c r="G121" s="27" t="s">
        <v>338</v>
      </c>
      <c r="H121" s="27" t="s">
        <v>339</v>
      </c>
      <c r="I121" s="27">
        <v>1</v>
      </c>
      <c r="J121" s="27" t="s">
        <v>340</v>
      </c>
      <c r="K121" s="27">
        <v>0</v>
      </c>
      <c r="L121" s="27">
        <v>250</v>
      </c>
      <c r="M121" s="27">
        <v>1000</v>
      </c>
      <c r="N121" s="27">
        <v>-750</v>
      </c>
      <c r="O121" s="27">
        <v>3</v>
      </c>
      <c r="P121" s="27" t="s">
        <v>340</v>
      </c>
      <c r="Q121" s="27"/>
      <c r="R121" s="27" t="s">
        <v>341</v>
      </c>
    </row>
    <row r="122" spans="1:18" x14ac:dyDescent="0.3">
      <c r="A122" s="27" t="s">
        <v>336</v>
      </c>
      <c r="B122" s="27" t="s">
        <v>422</v>
      </c>
      <c r="C122" s="27" t="s">
        <v>207</v>
      </c>
      <c r="D122" s="27">
        <v>1000</v>
      </c>
      <c r="E122" s="32" t="s">
        <v>160</v>
      </c>
      <c r="F122" s="27" t="s">
        <v>337</v>
      </c>
      <c r="G122" s="27" t="s">
        <v>480</v>
      </c>
      <c r="H122" s="27" t="s">
        <v>548</v>
      </c>
      <c r="I122" s="27">
        <v>2</v>
      </c>
      <c r="J122" s="27" t="s">
        <v>344</v>
      </c>
      <c r="K122" s="27">
        <v>1392</v>
      </c>
      <c r="L122" s="27">
        <v>220</v>
      </c>
      <c r="M122" s="27">
        <v>904</v>
      </c>
      <c r="N122" s="27">
        <v>708</v>
      </c>
      <c r="O122" s="27">
        <v>5</v>
      </c>
      <c r="P122" s="27" t="s">
        <v>340</v>
      </c>
      <c r="Q122" s="27"/>
      <c r="R122" s="27" t="s">
        <v>341</v>
      </c>
    </row>
    <row r="123" spans="1:18" x14ac:dyDescent="0.3">
      <c r="A123" s="27" t="s">
        <v>336</v>
      </c>
      <c r="B123" s="27" t="s">
        <v>406</v>
      </c>
      <c r="C123" s="27" t="s">
        <v>207</v>
      </c>
      <c r="D123" s="27">
        <v>1000</v>
      </c>
      <c r="E123" s="32" t="s">
        <v>69</v>
      </c>
      <c r="F123" s="27" t="s">
        <v>337</v>
      </c>
      <c r="G123" s="27" t="s">
        <v>477</v>
      </c>
      <c r="H123" s="27" t="s">
        <v>478</v>
      </c>
      <c r="I123" s="27">
        <v>2</v>
      </c>
      <c r="J123" s="27" t="s">
        <v>344</v>
      </c>
      <c r="K123" s="27">
        <v>563</v>
      </c>
      <c r="L123" s="27">
        <v>0</v>
      </c>
      <c r="M123" s="27">
        <v>460</v>
      </c>
      <c r="N123" s="27">
        <v>103</v>
      </c>
      <c r="O123" s="27">
        <v>1</v>
      </c>
      <c r="P123" s="27" t="s">
        <v>340</v>
      </c>
      <c r="Q123" s="27"/>
      <c r="R123" s="27" t="s">
        <v>341</v>
      </c>
    </row>
    <row r="124" spans="1:18" x14ac:dyDescent="0.3">
      <c r="A124" s="27" t="s">
        <v>336</v>
      </c>
      <c r="B124" s="27" t="s">
        <v>406</v>
      </c>
      <c r="C124" s="27" t="s">
        <v>207</v>
      </c>
      <c r="D124" s="27">
        <v>1000</v>
      </c>
      <c r="E124" s="32" t="s">
        <v>111</v>
      </c>
      <c r="F124" s="27" t="s">
        <v>337</v>
      </c>
      <c r="G124" s="27" t="s">
        <v>424</v>
      </c>
      <c r="H124" s="27" t="s">
        <v>479</v>
      </c>
      <c r="I124" s="27">
        <v>1</v>
      </c>
      <c r="J124" s="27" t="s">
        <v>344</v>
      </c>
      <c r="K124" s="27">
        <v>194</v>
      </c>
      <c r="L124" s="27">
        <v>100</v>
      </c>
      <c r="M124" s="27">
        <v>230</v>
      </c>
      <c r="N124" s="27">
        <v>64</v>
      </c>
      <c r="O124" s="27">
        <v>1</v>
      </c>
      <c r="P124" s="27" t="s">
        <v>340</v>
      </c>
      <c r="Q124" s="27"/>
      <c r="R124" s="27" t="s">
        <v>341</v>
      </c>
    </row>
    <row r="125" spans="1:18" x14ac:dyDescent="0.3">
      <c r="A125" s="27" t="s">
        <v>336</v>
      </c>
      <c r="B125" s="27" t="s">
        <v>406</v>
      </c>
      <c r="C125" s="27" t="s">
        <v>207</v>
      </c>
      <c r="D125" s="27">
        <v>1000</v>
      </c>
      <c r="E125" s="32" t="s">
        <v>30</v>
      </c>
      <c r="F125" s="27" t="s">
        <v>337</v>
      </c>
      <c r="G125" s="27" t="s">
        <v>480</v>
      </c>
      <c r="H125" s="27" t="s">
        <v>481</v>
      </c>
      <c r="I125" s="27">
        <v>1</v>
      </c>
      <c r="J125" s="27" t="s">
        <v>344</v>
      </c>
      <c r="K125" s="27">
        <v>273</v>
      </c>
      <c r="L125" s="27">
        <v>108</v>
      </c>
      <c r="M125" s="27">
        <v>330</v>
      </c>
      <c r="N125" s="27">
        <v>51</v>
      </c>
      <c r="O125" s="27">
        <v>5</v>
      </c>
      <c r="P125" s="27" t="s">
        <v>340</v>
      </c>
      <c r="Q125" s="27"/>
      <c r="R125" s="27" t="s">
        <v>341</v>
      </c>
    </row>
    <row r="126" spans="1:18" x14ac:dyDescent="0.3">
      <c r="A126" s="27" t="s">
        <v>336</v>
      </c>
      <c r="B126" s="27" t="s">
        <v>406</v>
      </c>
      <c r="C126" s="27" t="s">
        <v>207</v>
      </c>
      <c r="D126" s="27">
        <v>1000</v>
      </c>
      <c r="E126" s="32" t="s">
        <v>39</v>
      </c>
      <c r="F126" s="27" t="s">
        <v>337</v>
      </c>
      <c r="G126" s="27" t="s">
        <v>480</v>
      </c>
      <c r="H126" s="27" t="s">
        <v>481</v>
      </c>
      <c r="I126" s="27">
        <v>1</v>
      </c>
      <c r="J126" s="27" t="s">
        <v>344</v>
      </c>
      <c r="K126" s="27">
        <v>243</v>
      </c>
      <c r="L126" s="27">
        <v>108</v>
      </c>
      <c r="M126" s="27">
        <v>330</v>
      </c>
      <c r="N126" s="27">
        <v>21</v>
      </c>
      <c r="O126" s="27">
        <v>5</v>
      </c>
      <c r="P126" s="27" t="s">
        <v>340</v>
      </c>
      <c r="Q126" s="27"/>
      <c r="R126" s="27" t="s">
        <v>341</v>
      </c>
    </row>
    <row r="127" spans="1:18" x14ac:dyDescent="0.3">
      <c r="A127" s="27" t="s">
        <v>336</v>
      </c>
      <c r="B127" s="27" t="s">
        <v>406</v>
      </c>
      <c r="C127" s="27" t="s">
        <v>207</v>
      </c>
      <c r="D127" s="27">
        <v>1000</v>
      </c>
      <c r="E127" s="32" t="s">
        <v>33</v>
      </c>
      <c r="F127" s="27" t="s">
        <v>337</v>
      </c>
      <c r="G127" s="27" t="s">
        <v>477</v>
      </c>
      <c r="H127" s="27" t="s">
        <v>482</v>
      </c>
      <c r="I127" s="27">
        <v>1</v>
      </c>
      <c r="J127" s="27" t="s">
        <v>344</v>
      </c>
      <c r="K127" s="27">
        <v>249</v>
      </c>
      <c r="L127" s="27">
        <v>0</v>
      </c>
      <c r="M127" s="27">
        <v>230</v>
      </c>
      <c r="N127" s="27">
        <v>19</v>
      </c>
      <c r="O127" s="27">
        <v>1</v>
      </c>
      <c r="P127" s="27" t="s">
        <v>340</v>
      </c>
      <c r="Q127" s="27"/>
      <c r="R127" s="27" t="s">
        <v>341</v>
      </c>
    </row>
    <row r="128" spans="1:18" x14ac:dyDescent="0.3">
      <c r="A128" s="27" t="s">
        <v>336</v>
      </c>
      <c r="B128" s="27" t="s">
        <v>406</v>
      </c>
      <c r="C128" s="27" t="s">
        <v>207</v>
      </c>
      <c r="D128" s="27">
        <v>1000</v>
      </c>
      <c r="E128" s="32" t="s">
        <v>23</v>
      </c>
      <c r="F128" s="27" t="s">
        <v>337</v>
      </c>
      <c r="G128" s="27" t="s">
        <v>426</v>
      </c>
      <c r="H128" s="27" t="s">
        <v>483</v>
      </c>
      <c r="I128" s="27">
        <v>1</v>
      </c>
      <c r="J128" s="27" t="s">
        <v>344</v>
      </c>
      <c r="K128" s="27">
        <v>405</v>
      </c>
      <c r="L128" s="27">
        <v>0</v>
      </c>
      <c r="M128" s="27">
        <v>230</v>
      </c>
      <c r="N128" s="27">
        <v>175</v>
      </c>
      <c r="O128" s="27">
        <v>1</v>
      </c>
      <c r="P128" s="27" t="s">
        <v>340</v>
      </c>
      <c r="Q128" s="27"/>
      <c r="R128" s="27" t="s">
        <v>341</v>
      </c>
    </row>
    <row r="129" spans="1:18" x14ac:dyDescent="0.3">
      <c r="A129" s="27" t="s">
        <v>336</v>
      </c>
      <c r="B129" s="27" t="s">
        <v>406</v>
      </c>
      <c r="C129" s="27" t="s">
        <v>207</v>
      </c>
      <c r="D129" s="27">
        <v>1000</v>
      </c>
      <c r="E129" s="32" t="s">
        <v>113</v>
      </c>
      <c r="F129" s="27" t="s">
        <v>337</v>
      </c>
      <c r="G129" s="27" t="s">
        <v>452</v>
      </c>
      <c r="H129" s="27" t="s">
        <v>484</v>
      </c>
      <c r="I129" s="27">
        <v>1</v>
      </c>
      <c r="J129" s="27" t="s">
        <v>344</v>
      </c>
      <c r="K129" s="27">
        <v>220</v>
      </c>
      <c r="L129" s="27">
        <v>210</v>
      </c>
      <c r="M129" s="27">
        <v>230</v>
      </c>
      <c r="N129" s="27">
        <v>200</v>
      </c>
      <c r="O129" s="27">
        <v>5</v>
      </c>
      <c r="P129" s="27" t="s">
        <v>340</v>
      </c>
      <c r="Q129" s="27"/>
      <c r="R129" s="27" t="s">
        <v>341</v>
      </c>
    </row>
    <row r="130" spans="1:18" x14ac:dyDescent="0.3">
      <c r="A130" s="27" t="s">
        <v>336</v>
      </c>
      <c r="B130" s="27" t="s">
        <v>406</v>
      </c>
      <c r="C130" s="27" t="s">
        <v>207</v>
      </c>
      <c r="D130" s="27">
        <v>1000</v>
      </c>
      <c r="E130" s="32" t="s">
        <v>71</v>
      </c>
      <c r="F130" s="27" t="s">
        <v>337</v>
      </c>
      <c r="G130" s="27" t="s">
        <v>432</v>
      </c>
      <c r="H130" s="27" t="s">
        <v>485</v>
      </c>
      <c r="I130" s="27">
        <v>1</v>
      </c>
      <c r="J130" s="27" t="s">
        <v>344</v>
      </c>
      <c r="K130" s="27">
        <v>188</v>
      </c>
      <c r="L130" s="27">
        <v>60</v>
      </c>
      <c r="M130" s="27">
        <v>230</v>
      </c>
      <c r="N130" s="27">
        <v>18</v>
      </c>
      <c r="O130" s="27">
        <v>1</v>
      </c>
      <c r="P130" s="27" t="s">
        <v>340</v>
      </c>
      <c r="Q130" s="27"/>
      <c r="R130" s="27" t="s">
        <v>341</v>
      </c>
    </row>
    <row r="131" spans="1:18" x14ac:dyDescent="0.3">
      <c r="A131" s="27" t="s">
        <v>336</v>
      </c>
      <c r="B131" s="27" t="s">
        <v>422</v>
      </c>
      <c r="C131" s="27" t="s">
        <v>207</v>
      </c>
      <c r="D131" s="27">
        <v>1000</v>
      </c>
      <c r="E131" s="32" t="s">
        <v>99</v>
      </c>
      <c r="F131" s="27" t="s">
        <v>337</v>
      </c>
      <c r="G131" s="27" t="s">
        <v>448</v>
      </c>
      <c r="H131" s="27" t="s">
        <v>465</v>
      </c>
      <c r="I131" s="27">
        <v>1</v>
      </c>
      <c r="J131" s="27" t="s">
        <v>344</v>
      </c>
      <c r="K131" s="27">
        <v>587</v>
      </c>
      <c r="L131" s="27">
        <v>11</v>
      </c>
      <c r="M131" s="27">
        <v>740</v>
      </c>
      <c r="N131" s="27">
        <v>-142</v>
      </c>
      <c r="O131" s="27">
        <v>1</v>
      </c>
      <c r="P131" s="27" t="s">
        <v>340</v>
      </c>
      <c r="Q131" s="27"/>
      <c r="R131" s="27" t="s">
        <v>341</v>
      </c>
    </row>
    <row r="132" spans="1:18" x14ac:dyDescent="0.3">
      <c r="A132" s="27" t="s">
        <v>336</v>
      </c>
      <c r="B132" s="27" t="s">
        <v>406</v>
      </c>
      <c r="C132" s="27" t="s">
        <v>207</v>
      </c>
      <c r="D132" s="27">
        <v>1000</v>
      </c>
      <c r="E132" s="32" t="s">
        <v>65</v>
      </c>
      <c r="F132" s="27" t="s">
        <v>337</v>
      </c>
      <c r="G132" s="27" t="s">
        <v>432</v>
      </c>
      <c r="H132" s="27" t="s">
        <v>466</v>
      </c>
      <c r="I132" s="27">
        <v>1</v>
      </c>
      <c r="J132" s="27" t="s">
        <v>344</v>
      </c>
      <c r="K132" s="27">
        <v>352</v>
      </c>
      <c r="L132" s="27">
        <v>0</v>
      </c>
      <c r="M132" s="27">
        <v>330</v>
      </c>
      <c r="N132" s="27">
        <v>22</v>
      </c>
      <c r="O132" s="27">
        <v>1</v>
      </c>
      <c r="P132" s="27" t="s">
        <v>340</v>
      </c>
      <c r="Q132" s="27"/>
      <c r="R132" s="27" t="s">
        <v>341</v>
      </c>
    </row>
    <row r="133" spans="1:18" x14ac:dyDescent="0.3">
      <c r="A133" s="27" t="s">
        <v>336</v>
      </c>
      <c r="B133" s="27" t="s">
        <v>406</v>
      </c>
      <c r="C133" s="27" t="s">
        <v>207</v>
      </c>
      <c r="D133" s="27">
        <v>1000</v>
      </c>
      <c r="E133" s="32" t="s">
        <v>59</v>
      </c>
      <c r="F133" s="27" t="s">
        <v>337</v>
      </c>
      <c r="G133" s="27" t="s">
        <v>452</v>
      </c>
      <c r="H133" s="27" t="s">
        <v>466</v>
      </c>
      <c r="I133" s="27">
        <v>1</v>
      </c>
      <c r="J133" s="27" t="s">
        <v>344</v>
      </c>
      <c r="K133" s="27">
        <v>279</v>
      </c>
      <c r="L133" s="27">
        <v>122</v>
      </c>
      <c r="M133" s="27">
        <v>413</v>
      </c>
      <c r="N133" s="27">
        <v>-12</v>
      </c>
      <c r="O133" s="27">
        <v>1</v>
      </c>
      <c r="P133" s="27" t="s">
        <v>340</v>
      </c>
      <c r="Q133" s="27"/>
      <c r="R133" s="27" t="s">
        <v>341</v>
      </c>
    </row>
    <row r="134" spans="1:18" x14ac:dyDescent="0.3">
      <c r="A134" s="27" t="s">
        <v>336</v>
      </c>
      <c r="B134" s="27" t="s">
        <v>406</v>
      </c>
      <c r="C134" s="27" t="s">
        <v>207</v>
      </c>
      <c r="D134" s="27">
        <v>1000</v>
      </c>
      <c r="E134" s="32" t="s">
        <v>55</v>
      </c>
      <c r="F134" s="27" t="s">
        <v>337</v>
      </c>
      <c r="G134" s="27" t="s">
        <v>434</v>
      </c>
      <c r="H134" s="27" t="s">
        <v>486</v>
      </c>
      <c r="I134" s="27">
        <v>1</v>
      </c>
      <c r="J134" s="27" t="s">
        <v>344</v>
      </c>
      <c r="K134" s="27">
        <v>295</v>
      </c>
      <c r="L134" s="27">
        <v>0</v>
      </c>
      <c r="M134" s="27">
        <v>330</v>
      </c>
      <c r="N134" s="27">
        <v>-35</v>
      </c>
      <c r="O134" s="27">
        <v>1</v>
      </c>
      <c r="P134" s="27" t="s">
        <v>340</v>
      </c>
      <c r="Q134" s="27"/>
      <c r="R134" s="27" t="s">
        <v>341</v>
      </c>
    </row>
    <row r="135" spans="1:18" x14ac:dyDescent="0.3">
      <c r="A135" s="27" t="s">
        <v>336</v>
      </c>
      <c r="B135" s="27" t="s">
        <v>406</v>
      </c>
      <c r="C135" s="27" t="s">
        <v>207</v>
      </c>
      <c r="D135" s="27">
        <v>1000</v>
      </c>
      <c r="E135" s="32" t="s">
        <v>121</v>
      </c>
      <c r="F135" s="27" t="s">
        <v>337</v>
      </c>
      <c r="G135" s="27" t="s">
        <v>424</v>
      </c>
      <c r="H135" s="27" t="s">
        <v>487</v>
      </c>
      <c r="I135" s="27">
        <v>1</v>
      </c>
      <c r="J135" s="27" t="s">
        <v>344</v>
      </c>
      <c r="K135" s="27">
        <v>177</v>
      </c>
      <c r="L135" s="27">
        <v>76</v>
      </c>
      <c r="M135" s="27">
        <v>230</v>
      </c>
      <c r="N135" s="27">
        <v>23</v>
      </c>
      <c r="O135" s="27">
        <v>1</v>
      </c>
      <c r="P135" s="27" t="s">
        <v>340</v>
      </c>
      <c r="Q135" s="27"/>
      <c r="R135" s="27" t="s">
        <v>341</v>
      </c>
    </row>
    <row r="136" spans="1:18" x14ac:dyDescent="0.3">
      <c r="A136" s="27" t="s">
        <v>336</v>
      </c>
      <c r="B136" s="27" t="s">
        <v>406</v>
      </c>
      <c r="C136" s="27" t="s">
        <v>207</v>
      </c>
      <c r="D136" s="27">
        <v>1000</v>
      </c>
      <c r="E136" s="32" t="s">
        <v>95</v>
      </c>
      <c r="F136" s="27" t="s">
        <v>337</v>
      </c>
      <c r="G136" s="27" t="s">
        <v>452</v>
      </c>
      <c r="H136" s="27" t="s">
        <v>488</v>
      </c>
      <c r="I136" s="27">
        <v>2</v>
      </c>
      <c r="J136" s="27" t="s">
        <v>344</v>
      </c>
      <c r="K136" s="27">
        <v>746</v>
      </c>
      <c r="L136" s="27">
        <v>0</v>
      </c>
      <c r="M136" s="27">
        <v>820</v>
      </c>
      <c r="N136" s="27">
        <v>-74</v>
      </c>
      <c r="O136" s="27">
        <v>1</v>
      </c>
      <c r="P136" s="27" t="s">
        <v>340</v>
      </c>
      <c r="Q136" s="27"/>
      <c r="R136" s="27" t="s">
        <v>341</v>
      </c>
    </row>
    <row r="137" spans="1:18" x14ac:dyDescent="0.3">
      <c r="A137" s="27" t="s">
        <v>336</v>
      </c>
      <c r="B137" s="27" t="s">
        <v>406</v>
      </c>
      <c r="C137" s="27" t="s">
        <v>207</v>
      </c>
      <c r="D137" s="27">
        <v>1000</v>
      </c>
      <c r="E137" s="32" t="s">
        <v>131</v>
      </c>
      <c r="F137" s="27" t="s">
        <v>337</v>
      </c>
      <c r="G137" s="27" t="s">
        <v>452</v>
      </c>
      <c r="H137" s="27" t="s">
        <v>506</v>
      </c>
      <c r="I137" s="27">
        <v>10</v>
      </c>
      <c r="J137" s="27" t="s">
        <v>344</v>
      </c>
      <c r="K137" s="27">
        <v>1900</v>
      </c>
      <c r="L137" s="27">
        <v>575</v>
      </c>
      <c r="M137" s="27">
        <v>2290</v>
      </c>
      <c r="N137" s="27">
        <v>185</v>
      </c>
      <c r="O137" s="27">
        <v>1</v>
      </c>
      <c r="P137" s="27" t="s">
        <v>340</v>
      </c>
      <c r="Q137" s="27"/>
      <c r="R137" s="27" t="s">
        <v>341</v>
      </c>
    </row>
    <row r="138" spans="1:18" x14ac:dyDescent="0.3">
      <c r="A138" s="27" t="s">
        <v>336</v>
      </c>
      <c r="B138" s="27" t="s">
        <v>406</v>
      </c>
      <c r="C138" s="27" t="s">
        <v>207</v>
      </c>
      <c r="D138" s="27">
        <v>1000</v>
      </c>
      <c r="E138" s="32" t="s">
        <v>13</v>
      </c>
      <c r="F138" s="27" t="s">
        <v>337</v>
      </c>
      <c r="G138" s="27" t="s">
        <v>477</v>
      </c>
      <c r="H138" s="27" t="s">
        <v>489</v>
      </c>
      <c r="I138" s="27">
        <v>1</v>
      </c>
      <c r="J138" s="27" t="s">
        <v>344</v>
      </c>
      <c r="K138" s="27">
        <v>295</v>
      </c>
      <c r="L138" s="27">
        <v>0</v>
      </c>
      <c r="M138" s="27">
        <v>230</v>
      </c>
      <c r="N138" s="27">
        <v>65</v>
      </c>
      <c r="O138" s="27">
        <v>1</v>
      </c>
      <c r="P138" s="27" t="s">
        <v>340</v>
      </c>
      <c r="Q138" s="27"/>
      <c r="R138" s="27" t="s">
        <v>341</v>
      </c>
    </row>
    <row r="139" spans="1:18" x14ac:dyDescent="0.3">
      <c r="A139" s="27" t="s">
        <v>336</v>
      </c>
      <c r="B139" s="27" t="s">
        <v>406</v>
      </c>
      <c r="C139" s="27" t="s">
        <v>207</v>
      </c>
      <c r="D139" s="27">
        <v>1000</v>
      </c>
      <c r="E139" s="32" t="s">
        <v>123</v>
      </c>
      <c r="F139" s="27" t="s">
        <v>337</v>
      </c>
      <c r="G139" s="27" t="s">
        <v>452</v>
      </c>
      <c r="H139" s="27" t="s">
        <v>484</v>
      </c>
      <c r="I139" s="27">
        <v>1</v>
      </c>
      <c r="J139" s="27" t="s">
        <v>344</v>
      </c>
      <c r="K139" s="27">
        <v>25</v>
      </c>
      <c r="L139" s="27">
        <v>227</v>
      </c>
      <c r="M139" s="27">
        <v>230</v>
      </c>
      <c r="N139" s="27">
        <v>22</v>
      </c>
      <c r="O139" s="27">
        <v>5</v>
      </c>
      <c r="P139" s="27" t="s">
        <v>340</v>
      </c>
      <c r="Q139" s="27"/>
      <c r="R139" s="27" t="s">
        <v>341</v>
      </c>
    </row>
    <row r="140" spans="1:18" x14ac:dyDescent="0.3">
      <c r="A140" s="27" t="s">
        <v>336</v>
      </c>
      <c r="B140" s="27" t="s">
        <v>406</v>
      </c>
      <c r="C140" s="27" t="s">
        <v>207</v>
      </c>
      <c r="D140" s="27">
        <v>1000</v>
      </c>
      <c r="E140" s="32" t="s">
        <v>28</v>
      </c>
      <c r="F140" s="27" t="s">
        <v>337</v>
      </c>
      <c r="G140" s="27" t="s">
        <v>452</v>
      </c>
      <c r="H140" s="27" t="s">
        <v>490</v>
      </c>
      <c r="I140" s="27">
        <v>1</v>
      </c>
      <c r="J140" s="27" t="s">
        <v>344</v>
      </c>
      <c r="K140" s="27">
        <v>444</v>
      </c>
      <c r="L140" s="27">
        <v>0</v>
      </c>
      <c r="M140" s="27">
        <v>330</v>
      </c>
      <c r="N140" s="27">
        <v>114</v>
      </c>
      <c r="O140" s="27">
        <v>1</v>
      </c>
      <c r="P140" s="27" t="s">
        <v>340</v>
      </c>
      <c r="Q140" s="27"/>
      <c r="R140" s="27" t="s">
        <v>341</v>
      </c>
    </row>
    <row r="141" spans="1:18" x14ac:dyDescent="0.3">
      <c r="A141" s="27" t="s">
        <v>336</v>
      </c>
      <c r="B141" s="27" t="s">
        <v>422</v>
      </c>
      <c r="C141" s="27" t="s">
        <v>207</v>
      </c>
      <c r="D141" s="27">
        <v>1000</v>
      </c>
      <c r="E141" s="32" t="s">
        <v>262</v>
      </c>
      <c r="F141" s="27" t="s">
        <v>337</v>
      </c>
      <c r="G141" s="27" t="s">
        <v>448</v>
      </c>
      <c r="H141" s="27" t="s">
        <v>461</v>
      </c>
      <c r="I141" s="27">
        <v>1</v>
      </c>
      <c r="J141" s="27" t="s">
        <v>344</v>
      </c>
      <c r="K141" s="27">
        <v>583</v>
      </c>
      <c r="L141" s="27">
        <v>0</v>
      </c>
      <c r="M141" s="27">
        <v>227</v>
      </c>
      <c r="N141" s="27">
        <v>356</v>
      </c>
      <c r="O141" s="27">
        <v>5</v>
      </c>
      <c r="P141" s="27" t="s">
        <v>340</v>
      </c>
      <c r="Q141" s="27"/>
      <c r="R141" s="27" t="s">
        <v>341</v>
      </c>
    </row>
    <row r="142" spans="1:18" x14ac:dyDescent="0.3">
      <c r="A142" s="27" t="s">
        <v>336</v>
      </c>
      <c r="B142" s="27" t="s">
        <v>406</v>
      </c>
      <c r="C142" s="27" t="s">
        <v>207</v>
      </c>
      <c r="D142" s="27">
        <v>1000</v>
      </c>
      <c r="E142" s="32" t="s">
        <v>47</v>
      </c>
      <c r="F142" s="27" t="s">
        <v>337</v>
      </c>
      <c r="G142" s="27" t="s">
        <v>426</v>
      </c>
      <c r="H142" s="27" t="s">
        <v>491</v>
      </c>
      <c r="I142" s="27">
        <v>1</v>
      </c>
      <c r="J142" s="27" t="s">
        <v>344</v>
      </c>
      <c r="K142" s="27">
        <v>230</v>
      </c>
      <c r="L142" s="27">
        <v>78</v>
      </c>
      <c r="M142" s="27">
        <v>230</v>
      </c>
      <c r="N142" s="27">
        <v>78</v>
      </c>
      <c r="O142" s="27">
        <v>1</v>
      </c>
      <c r="P142" s="27" t="s">
        <v>340</v>
      </c>
      <c r="Q142" s="27"/>
      <c r="R142" s="27" t="s">
        <v>341</v>
      </c>
    </row>
    <row r="143" spans="1:18" x14ac:dyDescent="0.3">
      <c r="A143" s="27" t="s">
        <v>336</v>
      </c>
      <c r="B143" s="27" t="s">
        <v>422</v>
      </c>
      <c r="C143" s="27" t="s">
        <v>207</v>
      </c>
      <c r="D143" s="27">
        <v>1000</v>
      </c>
      <c r="E143" s="32" t="s">
        <v>144</v>
      </c>
      <c r="F143" s="27" t="s">
        <v>337</v>
      </c>
      <c r="G143" s="27" t="s">
        <v>448</v>
      </c>
      <c r="H143" s="27" t="s">
        <v>449</v>
      </c>
      <c r="I143" s="27">
        <v>4</v>
      </c>
      <c r="J143" s="27" t="s">
        <v>344</v>
      </c>
      <c r="K143" s="27">
        <v>1122</v>
      </c>
      <c r="L143" s="27">
        <v>610</v>
      </c>
      <c r="M143" s="27">
        <v>1706</v>
      </c>
      <c r="N143" s="27">
        <v>26</v>
      </c>
      <c r="O143" s="27">
        <v>5</v>
      </c>
      <c r="P143" s="27" t="s">
        <v>340</v>
      </c>
      <c r="Q143" s="27"/>
      <c r="R143" s="27" t="s">
        <v>341</v>
      </c>
    </row>
    <row r="144" spans="1:18" x14ac:dyDescent="0.3">
      <c r="A144" s="27" t="s">
        <v>336</v>
      </c>
      <c r="B144" s="27" t="s">
        <v>422</v>
      </c>
      <c r="C144" s="27" t="s">
        <v>207</v>
      </c>
      <c r="D144" s="27">
        <v>1000</v>
      </c>
      <c r="E144" s="32" t="s">
        <v>146</v>
      </c>
      <c r="F144" s="27" t="s">
        <v>337</v>
      </c>
      <c r="G144" s="27" t="s">
        <v>450</v>
      </c>
      <c r="H144" s="27" t="s">
        <v>451</v>
      </c>
      <c r="I144" s="27">
        <v>8</v>
      </c>
      <c r="J144" s="27" t="s">
        <v>344</v>
      </c>
      <c r="K144" s="27">
        <v>1826</v>
      </c>
      <c r="L144" s="27">
        <v>1600</v>
      </c>
      <c r="M144" s="27">
        <v>3412</v>
      </c>
      <c r="N144" s="27">
        <v>14</v>
      </c>
      <c r="O144" s="27">
        <v>1</v>
      </c>
      <c r="P144" s="27" t="s">
        <v>340</v>
      </c>
      <c r="Q144" s="27"/>
      <c r="R144" s="27" t="s">
        <v>341</v>
      </c>
    </row>
    <row r="145" spans="1:18" x14ac:dyDescent="0.3">
      <c r="A145" s="27" t="s">
        <v>336</v>
      </c>
      <c r="B145" s="27" t="s">
        <v>422</v>
      </c>
      <c r="C145" s="27" t="s">
        <v>207</v>
      </c>
      <c r="D145" s="27">
        <v>1000</v>
      </c>
      <c r="E145" s="32" t="s">
        <v>147</v>
      </c>
      <c r="F145" s="27" t="s">
        <v>337</v>
      </c>
      <c r="G145" s="27" t="s">
        <v>450</v>
      </c>
      <c r="H145" s="27" t="s">
        <v>449</v>
      </c>
      <c r="I145" s="27">
        <v>8</v>
      </c>
      <c r="J145" s="27" t="s">
        <v>344</v>
      </c>
      <c r="K145" s="27">
        <v>2094</v>
      </c>
      <c r="L145" s="27">
        <v>1350</v>
      </c>
      <c r="M145" s="27">
        <v>3412</v>
      </c>
      <c r="N145" s="27">
        <v>32</v>
      </c>
      <c r="O145" s="27">
        <v>5</v>
      </c>
      <c r="P145" s="27" t="s">
        <v>340</v>
      </c>
      <c r="Q145" s="27"/>
      <c r="R145" s="27" t="s">
        <v>341</v>
      </c>
    </row>
    <row r="146" spans="1:18" x14ac:dyDescent="0.3">
      <c r="A146" s="27" t="s">
        <v>336</v>
      </c>
      <c r="B146" s="27" t="s">
        <v>422</v>
      </c>
      <c r="C146" s="27" t="s">
        <v>207</v>
      </c>
      <c r="D146" s="27">
        <v>1000</v>
      </c>
      <c r="E146" s="32" t="s">
        <v>149</v>
      </c>
      <c r="F146" s="27" t="s">
        <v>337</v>
      </c>
      <c r="G146" s="27" t="s">
        <v>450</v>
      </c>
      <c r="H146" s="27" t="s">
        <v>449</v>
      </c>
      <c r="I146" s="27">
        <v>4</v>
      </c>
      <c r="J146" s="27" t="s">
        <v>344</v>
      </c>
      <c r="K146" s="27">
        <v>1431</v>
      </c>
      <c r="L146" s="27">
        <v>0</v>
      </c>
      <c r="M146" s="27">
        <v>1706</v>
      </c>
      <c r="N146" s="27">
        <v>-275</v>
      </c>
      <c r="O146" s="27">
        <v>1</v>
      </c>
      <c r="P146" s="27" t="s">
        <v>340</v>
      </c>
      <c r="Q146" s="27"/>
      <c r="R146" s="27" t="s">
        <v>341</v>
      </c>
    </row>
    <row r="147" spans="1:18" x14ac:dyDescent="0.3">
      <c r="A147" s="27" t="s">
        <v>336</v>
      </c>
      <c r="B147" s="27" t="s">
        <v>422</v>
      </c>
      <c r="C147" s="27" t="s">
        <v>207</v>
      </c>
      <c r="D147" s="27">
        <v>1000</v>
      </c>
      <c r="E147" s="32" t="s">
        <v>150</v>
      </c>
      <c r="F147" s="27" t="s">
        <v>337</v>
      </c>
      <c r="G147" s="27" t="s">
        <v>452</v>
      </c>
      <c r="H147" s="27" t="s">
        <v>449</v>
      </c>
      <c r="I147" s="27">
        <v>4</v>
      </c>
      <c r="J147" s="27" t="s">
        <v>344</v>
      </c>
      <c r="K147" s="27">
        <v>1006</v>
      </c>
      <c r="L147" s="27">
        <v>942</v>
      </c>
      <c r="M147" s="27">
        <v>1706</v>
      </c>
      <c r="N147" s="27">
        <v>242</v>
      </c>
      <c r="O147" s="27">
        <v>5</v>
      </c>
      <c r="P147" s="27" t="s">
        <v>340</v>
      </c>
      <c r="Q147" s="27"/>
      <c r="R147" s="27" t="s">
        <v>341</v>
      </c>
    </row>
    <row r="148" spans="1:18" x14ac:dyDescent="0.3">
      <c r="A148" s="27" t="s">
        <v>336</v>
      </c>
      <c r="B148" s="27" t="s">
        <v>422</v>
      </c>
      <c r="C148" s="27" t="s">
        <v>207</v>
      </c>
      <c r="D148" s="27">
        <v>1000</v>
      </c>
      <c r="E148" s="32" t="s">
        <v>153</v>
      </c>
      <c r="F148" s="27" t="s">
        <v>337</v>
      </c>
      <c r="G148" s="27" t="s">
        <v>426</v>
      </c>
      <c r="H148" s="27" t="s">
        <v>449</v>
      </c>
      <c r="I148" s="27">
        <v>4</v>
      </c>
      <c r="J148" s="27" t="s">
        <v>344</v>
      </c>
      <c r="K148" s="27">
        <v>2556</v>
      </c>
      <c r="L148" s="27">
        <v>0</v>
      </c>
      <c r="M148" s="27">
        <v>1706</v>
      </c>
      <c r="N148" s="27">
        <v>850</v>
      </c>
      <c r="O148" s="27">
        <v>1</v>
      </c>
      <c r="P148" s="27" t="s">
        <v>340</v>
      </c>
      <c r="Q148" s="27"/>
      <c r="R148" s="27" t="s">
        <v>341</v>
      </c>
    </row>
    <row r="149" spans="1:18" x14ac:dyDescent="0.3">
      <c r="A149" s="27" t="s">
        <v>336</v>
      </c>
      <c r="B149" s="27" t="s">
        <v>422</v>
      </c>
      <c r="C149" s="27" t="s">
        <v>207</v>
      </c>
      <c r="D149" s="27">
        <v>1000</v>
      </c>
      <c r="E149" s="32" t="s">
        <v>135</v>
      </c>
      <c r="F149" s="27" t="s">
        <v>337</v>
      </c>
      <c r="G149" s="27" t="s">
        <v>480</v>
      </c>
      <c r="H149" s="27" t="s">
        <v>501</v>
      </c>
      <c r="I149" s="27">
        <v>1</v>
      </c>
      <c r="J149" s="27" t="s">
        <v>344</v>
      </c>
      <c r="K149" s="27">
        <v>256</v>
      </c>
      <c r="L149" s="27">
        <v>0</v>
      </c>
      <c r="M149" s="27">
        <v>139</v>
      </c>
      <c r="N149" s="27">
        <v>117</v>
      </c>
      <c r="O149" s="27">
        <v>5</v>
      </c>
      <c r="P149" s="27" t="s">
        <v>340</v>
      </c>
      <c r="Q149" s="27"/>
      <c r="R149" s="27" t="s">
        <v>341</v>
      </c>
    </row>
    <row r="150" spans="1:18" x14ac:dyDescent="0.3">
      <c r="A150" s="27" t="s">
        <v>336</v>
      </c>
      <c r="B150" s="27" t="s">
        <v>406</v>
      </c>
      <c r="C150" s="27" t="s">
        <v>207</v>
      </c>
      <c r="D150" s="27">
        <v>1000</v>
      </c>
      <c r="E150" s="32" t="s">
        <v>63</v>
      </c>
      <c r="F150" s="27" t="s">
        <v>337</v>
      </c>
      <c r="G150" s="27" t="s">
        <v>450</v>
      </c>
      <c r="H150" s="27" t="s">
        <v>466</v>
      </c>
      <c r="I150" s="27">
        <v>1</v>
      </c>
      <c r="J150" s="27" t="s">
        <v>344</v>
      </c>
      <c r="K150" s="27">
        <v>415</v>
      </c>
      <c r="L150" s="27">
        <v>10</v>
      </c>
      <c r="M150" s="27">
        <v>422</v>
      </c>
      <c r="N150" s="27">
        <v>3</v>
      </c>
      <c r="O150" s="27">
        <v>1</v>
      </c>
      <c r="P150" s="27" t="s">
        <v>340</v>
      </c>
      <c r="Q150" s="27"/>
      <c r="R150" s="27" t="s">
        <v>341</v>
      </c>
    </row>
    <row r="151" spans="1:18" x14ac:dyDescent="0.3">
      <c r="A151" s="27" t="s">
        <v>336</v>
      </c>
      <c r="B151" s="27" t="s">
        <v>406</v>
      </c>
      <c r="C151" s="27" t="s">
        <v>207</v>
      </c>
      <c r="D151" s="27">
        <v>1000</v>
      </c>
      <c r="E151" s="32" t="s">
        <v>77</v>
      </c>
      <c r="F151" s="27" t="s">
        <v>337</v>
      </c>
      <c r="G151" s="27" t="s">
        <v>452</v>
      </c>
      <c r="H151" s="27" t="s">
        <v>492</v>
      </c>
      <c r="I151" s="27">
        <v>1</v>
      </c>
      <c r="J151" s="27" t="s">
        <v>344</v>
      </c>
      <c r="K151" s="27">
        <v>362</v>
      </c>
      <c r="L151" s="27">
        <v>1</v>
      </c>
      <c r="M151" s="27">
        <v>330</v>
      </c>
      <c r="N151" s="27">
        <v>33</v>
      </c>
      <c r="O151" s="27">
        <v>1</v>
      </c>
      <c r="P151" s="27" t="s">
        <v>340</v>
      </c>
      <c r="Q151" s="27"/>
      <c r="R151" s="27" t="s">
        <v>341</v>
      </c>
    </row>
    <row r="152" spans="1:18" x14ac:dyDescent="0.3">
      <c r="A152" s="27" t="s">
        <v>336</v>
      </c>
      <c r="B152" s="27" t="s">
        <v>406</v>
      </c>
      <c r="C152" s="27" t="s">
        <v>207</v>
      </c>
      <c r="D152" s="27">
        <v>1000</v>
      </c>
      <c r="E152" s="32" t="s">
        <v>143</v>
      </c>
      <c r="F152" s="27" t="s">
        <v>337</v>
      </c>
      <c r="G152" s="27" t="s">
        <v>450</v>
      </c>
      <c r="H152" s="27" t="s">
        <v>507</v>
      </c>
      <c r="I152" s="27">
        <v>2</v>
      </c>
      <c r="J152" s="27" t="s">
        <v>344</v>
      </c>
      <c r="K152" s="27">
        <v>2188</v>
      </c>
      <c r="L152" s="27">
        <v>674</v>
      </c>
      <c r="M152" s="27">
        <v>1490</v>
      </c>
      <c r="N152" s="27">
        <v>1372</v>
      </c>
      <c r="O152" s="27">
        <v>5</v>
      </c>
      <c r="P152" s="27" t="s">
        <v>340</v>
      </c>
      <c r="Q152" s="27"/>
      <c r="R152" s="27" t="s">
        <v>341</v>
      </c>
    </row>
    <row r="153" spans="1:18" x14ac:dyDescent="0.3">
      <c r="A153" s="27" t="s">
        <v>336</v>
      </c>
      <c r="B153" s="27" t="s">
        <v>406</v>
      </c>
      <c r="C153" s="27" t="s">
        <v>207</v>
      </c>
      <c r="D153" s="27">
        <v>1000</v>
      </c>
      <c r="E153" s="32" t="s">
        <v>136</v>
      </c>
      <c r="F153" s="27" t="s">
        <v>337</v>
      </c>
      <c r="G153" s="27" t="s">
        <v>477</v>
      </c>
      <c r="H153" s="27" t="s">
        <v>508</v>
      </c>
      <c r="I153" s="27">
        <v>2</v>
      </c>
      <c r="J153" s="27" t="s">
        <v>344</v>
      </c>
      <c r="K153" s="27">
        <v>342</v>
      </c>
      <c r="L153" s="27">
        <v>297</v>
      </c>
      <c r="M153" s="27">
        <v>458</v>
      </c>
      <c r="N153" s="27">
        <v>181</v>
      </c>
      <c r="O153" s="27">
        <v>5</v>
      </c>
      <c r="P153" s="27" t="s">
        <v>340</v>
      </c>
      <c r="Q153" s="27"/>
      <c r="R153" s="27" t="s">
        <v>341</v>
      </c>
    </row>
    <row r="154" spans="1:18" x14ac:dyDescent="0.3">
      <c r="A154" s="27" t="s">
        <v>336</v>
      </c>
      <c r="B154" s="27" t="s">
        <v>406</v>
      </c>
      <c r="C154" s="27" t="s">
        <v>207</v>
      </c>
      <c r="D154" s="27">
        <v>1000</v>
      </c>
      <c r="E154" s="34" t="s">
        <v>270</v>
      </c>
      <c r="F154" s="27" t="s">
        <v>337</v>
      </c>
      <c r="G154" s="27" t="s">
        <v>450</v>
      </c>
      <c r="H154" s="27" t="s">
        <v>539</v>
      </c>
      <c r="I154" s="27">
        <v>4</v>
      </c>
      <c r="J154" s="27" t="s">
        <v>344</v>
      </c>
      <c r="K154" s="27">
        <v>1686</v>
      </c>
      <c r="L154" s="27">
        <v>480</v>
      </c>
      <c r="M154" s="27">
        <v>1056</v>
      </c>
      <c r="N154" s="27">
        <v>1110</v>
      </c>
      <c r="O154" s="27">
        <v>5</v>
      </c>
      <c r="P154" s="27" t="s">
        <v>340</v>
      </c>
      <c r="Q154" s="27"/>
      <c r="R154" s="27" t="s">
        <v>341</v>
      </c>
    </row>
    <row r="155" spans="1:18" x14ac:dyDescent="0.3">
      <c r="A155" s="27" t="s">
        <v>336</v>
      </c>
      <c r="B155" s="27" t="s">
        <v>406</v>
      </c>
      <c r="C155" s="27" t="s">
        <v>207</v>
      </c>
      <c r="D155" s="27">
        <v>1000</v>
      </c>
      <c r="E155" s="34" t="s">
        <v>274</v>
      </c>
      <c r="F155" s="27" t="s">
        <v>337</v>
      </c>
      <c r="G155" s="27" t="s">
        <v>448</v>
      </c>
      <c r="H155" s="27" t="s">
        <v>539</v>
      </c>
      <c r="I155" s="27">
        <v>2</v>
      </c>
      <c r="J155" s="27" t="s">
        <v>344</v>
      </c>
      <c r="K155" s="27">
        <v>1171</v>
      </c>
      <c r="L155" s="27">
        <v>0</v>
      </c>
      <c r="M155" s="27">
        <v>528</v>
      </c>
      <c r="N155" s="27">
        <v>643</v>
      </c>
      <c r="O155" s="27">
        <v>5</v>
      </c>
      <c r="P155" s="27" t="s">
        <v>340</v>
      </c>
      <c r="Q155" s="27"/>
      <c r="R155" s="27" t="s">
        <v>341</v>
      </c>
    </row>
    <row r="156" spans="1:18" x14ac:dyDescent="0.3">
      <c r="A156" s="27" t="s">
        <v>336</v>
      </c>
      <c r="B156" s="27" t="s">
        <v>406</v>
      </c>
      <c r="C156" s="27" t="s">
        <v>207</v>
      </c>
      <c r="D156" s="27">
        <v>1000</v>
      </c>
      <c r="E156" s="34" t="s">
        <v>277</v>
      </c>
      <c r="F156" s="27" t="s">
        <v>337</v>
      </c>
      <c r="G156" s="27" t="s">
        <v>450</v>
      </c>
      <c r="H156" s="27" t="s">
        <v>539</v>
      </c>
      <c r="I156" s="27">
        <v>2</v>
      </c>
      <c r="J156" s="27" t="s">
        <v>344</v>
      </c>
      <c r="K156" s="27">
        <v>529</v>
      </c>
      <c r="L156" s="27">
        <v>441</v>
      </c>
      <c r="M156" s="27">
        <v>740</v>
      </c>
      <c r="N156" s="27">
        <v>230</v>
      </c>
      <c r="O156" s="27">
        <v>5</v>
      </c>
      <c r="P156" s="27" t="s">
        <v>340</v>
      </c>
      <c r="Q156" s="27"/>
      <c r="R156" s="27" t="s">
        <v>341</v>
      </c>
    </row>
    <row r="157" spans="1:18" x14ac:dyDescent="0.3">
      <c r="A157" s="27" t="s">
        <v>336</v>
      </c>
      <c r="B157" s="27" t="s">
        <v>406</v>
      </c>
      <c r="C157" s="27" t="s">
        <v>207</v>
      </c>
      <c r="D157" s="27">
        <v>1000</v>
      </c>
      <c r="E157" s="34" t="s">
        <v>279</v>
      </c>
      <c r="F157" s="27" t="s">
        <v>337</v>
      </c>
      <c r="G157" s="27" t="s">
        <v>448</v>
      </c>
      <c r="H157" s="27" t="s">
        <v>540</v>
      </c>
      <c r="I157" s="27">
        <v>2</v>
      </c>
      <c r="J157" s="27" t="s">
        <v>344</v>
      </c>
      <c r="K157" s="27">
        <v>1705</v>
      </c>
      <c r="L157" s="27">
        <v>4</v>
      </c>
      <c r="M157" s="27">
        <v>528</v>
      </c>
      <c r="N157" s="27">
        <v>1181</v>
      </c>
      <c r="O157" s="27">
        <v>5</v>
      </c>
      <c r="P157" s="27" t="s">
        <v>340</v>
      </c>
      <c r="Q157" s="27"/>
      <c r="R157" s="27" t="s">
        <v>341</v>
      </c>
    </row>
    <row r="158" spans="1:18" x14ac:dyDescent="0.3">
      <c r="A158" s="27" t="s">
        <v>336</v>
      </c>
      <c r="B158" s="27" t="s">
        <v>406</v>
      </c>
      <c r="C158" s="27" t="s">
        <v>207</v>
      </c>
      <c r="D158" s="27">
        <v>1000</v>
      </c>
      <c r="E158" s="34" t="s">
        <v>281</v>
      </c>
      <c r="F158" s="27" t="s">
        <v>337</v>
      </c>
      <c r="G158" s="27" t="s">
        <v>452</v>
      </c>
      <c r="H158" s="27" t="s">
        <v>539</v>
      </c>
      <c r="I158" s="27">
        <v>1</v>
      </c>
      <c r="J158" s="27" t="s">
        <v>344</v>
      </c>
      <c r="K158" s="27">
        <v>565</v>
      </c>
      <c r="L158" s="27">
        <v>273</v>
      </c>
      <c r="M158" s="27">
        <v>264</v>
      </c>
      <c r="N158" s="27">
        <v>574</v>
      </c>
      <c r="O158" s="27">
        <v>5</v>
      </c>
      <c r="P158" s="27" t="s">
        <v>340</v>
      </c>
      <c r="Q158" s="27"/>
      <c r="R158" s="27" t="s">
        <v>341</v>
      </c>
    </row>
    <row r="159" spans="1:18" x14ac:dyDescent="0.3">
      <c r="A159" s="27" t="s">
        <v>336</v>
      </c>
      <c r="B159" s="27" t="s">
        <v>406</v>
      </c>
      <c r="C159" s="27" t="s">
        <v>207</v>
      </c>
      <c r="D159" s="27">
        <v>1000</v>
      </c>
      <c r="E159" s="32" t="s">
        <v>73</v>
      </c>
      <c r="F159" s="27" t="s">
        <v>337</v>
      </c>
      <c r="G159" s="27" t="s">
        <v>477</v>
      </c>
      <c r="H159" s="27" t="s">
        <v>493</v>
      </c>
      <c r="I159" s="27">
        <v>1</v>
      </c>
      <c r="J159" s="27" t="s">
        <v>344</v>
      </c>
      <c r="K159" s="27">
        <v>239</v>
      </c>
      <c r="L159" s="27">
        <v>0</v>
      </c>
      <c r="M159" s="27">
        <v>330</v>
      </c>
      <c r="N159" s="27">
        <v>-91</v>
      </c>
      <c r="O159" s="27">
        <v>1</v>
      </c>
      <c r="P159" s="27" t="s">
        <v>340</v>
      </c>
      <c r="Q159" s="27"/>
      <c r="R159" s="27" t="s">
        <v>341</v>
      </c>
    </row>
    <row r="160" spans="1:18" x14ac:dyDescent="0.3">
      <c r="A160" s="27" t="s">
        <v>336</v>
      </c>
      <c r="B160" s="27" t="s">
        <v>422</v>
      </c>
      <c r="C160" s="27" t="s">
        <v>207</v>
      </c>
      <c r="D160" s="27">
        <v>1000</v>
      </c>
      <c r="E160" s="32" t="s">
        <v>102</v>
      </c>
      <c r="F160" s="27" t="s">
        <v>337</v>
      </c>
      <c r="G160" s="27" t="s">
        <v>452</v>
      </c>
      <c r="H160" s="27" t="s">
        <v>466</v>
      </c>
      <c r="I160" s="27">
        <v>1</v>
      </c>
      <c r="J160" s="27" t="s">
        <v>344</v>
      </c>
      <c r="K160" s="27">
        <v>231</v>
      </c>
      <c r="L160" s="27">
        <v>0</v>
      </c>
      <c r="M160" s="27">
        <v>230</v>
      </c>
      <c r="N160" s="27">
        <v>1</v>
      </c>
      <c r="O160" s="27">
        <v>1</v>
      </c>
      <c r="P160" s="27" t="s">
        <v>340</v>
      </c>
      <c r="Q160" s="27"/>
      <c r="R160" s="27" t="s">
        <v>341</v>
      </c>
    </row>
    <row r="161" spans="1:18" x14ac:dyDescent="0.3">
      <c r="A161" s="27" t="s">
        <v>336</v>
      </c>
      <c r="B161" s="27" t="s">
        <v>422</v>
      </c>
      <c r="C161" s="27" t="s">
        <v>207</v>
      </c>
      <c r="D161" s="27">
        <v>1000</v>
      </c>
      <c r="E161" s="32" t="s">
        <v>163</v>
      </c>
      <c r="F161" s="27" t="s">
        <v>337</v>
      </c>
      <c r="G161" s="27" t="s">
        <v>448</v>
      </c>
      <c r="H161" s="27" t="s">
        <v>468</v>
      </c>
      <c r="I161" s="27">
        <v>6</v>
      </c>
      <c r="J161" s="27" t="s">
        <v>344</v>
      </c>
      <c r="K161" s="27">
        <v>2008</v>
      </c>
      <c r="L161" s="27">
        <v>1485</v>
      </c>
      <c r="M161" s="27">
        <v>3283</v>
      </c>
      <c r="N161" s="27">
        <v>210</v>
      </c>
      <c r="O161" s="27">
        <v>1</v>
      </c>
      <c r="P161" s="27" t="s">
        <v>340</v>
      </c>
      <c r="Q161" s="27"/>
      <c r="R161" s="27" t="s">
        <v>341</v>
      </c>
    </row>
    <row r="162" spans="1:18" x14ac:dyDescent="0.3">
      <c r="A162" s="27" t="s">
        <v>336</v>
      </c>
      <c r="B162" s="27" t="s">
        <v>422</v>
      </c>
      <c r="C162" s="27" t="s">
        <v>207</v>
      </c>
      <c r="D162" s="27">
        <v>1000</v>
      </c>
      <c r="E162" s="32" t="s">
        <v>164</v>
      </c>
      <c r="F162" s="27" t="s">
        <v>337</v>
      </c>
      <c r="G162" s="27" t="s">
        <v>448</v>
      </c>
      <c r="H162" s="27" t="s">
        <v>470</v>
      </c>
      <c r="I162" s="27">
        <v>6</v>
      </c>
      <c r="J162" s="27" t="s">
        <v>344</v>
      </c>
      <c r="K162" s="27">
        <v>1560</v>
      </c>
      <c r="L162" s="27">
        <v>1750</v>
      </c>
      <c r="M162" s="27">
        <v>3283</v>
      </c>
      <c r="N162" s="27">
        <v>27</v>
      </c>
      <c r="O162" s="27">
        <v>1</v>
      </c>
      <c r="P162" s="27" t="s">
        <v>340</v>
      </c>
      <c r="Q162" s="27"/>
      <c r="R162" s="27" t="s">
        <v>341</v>
      </c>
    </row>
    <row r="163" spans="1:18" x14ac:dyDescent="0.3">
      <c r="A163" s="27" t="s">
        <v>336</v>
      </c>
      <c r="B163" s="27" t="s">
        <v>346</v>
      </c>
      <c r="C163" s="27" t="s">
        <v>207</v>
      </c>
      <c r="D163" s="27">
        <v>1000</v>
      </c>
      <c r="E163" s="32" t="s">
        <v>284</v>
      </c>
      <c r="F163" s="27" t="s">
        <v>337</v>
      </c>
      <c r="G163" s="27" t="s">
        <v>480</v>
      </c>
      <c r="H163" s="27" t="s">
        <v>521</v>
      </c>
      <c r="I163" s="27">
        <v>1</v>
      </c>
      <c r="J163" s="27" t="s">
        <v>344</v>
      </c>
      <c r="K163" s="27">
        <v>362</v>
      </c>
      <c r="L163" s="27">
        <v>0</v>
      </c>
      <c r="M163" s="27">
        <v>246</v>
      </c>
      <c r="N163" s="27">
        <v>116</v>
      </c>
      <c r="O163" s="27">
        <v>1</v>
      </c>
      <c r="P163" s="27" t="s">
        <v>340</v>
      </c>
      <c r="Q163" s="27"/>
      <c r="R163" s="27" t="s">
        <v>341</v>
      </c>
    </row>
  </sheetData>
  <autoFilter ref="A1:R163" xr:uid="{142E7E88-C5B6-41FE-91DC-DE13100A0C65}">
    <filterColumn colId="0">
      <filters>
        <filter val="M"/>
      </filters>
    </filterColumn>
    <sortState xmlns:xlrd2="http://schemas.microsoft.com/office/spreadsheetml/2017/richdata2" ref="A2:R163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0766-0AA0-4604-96B2-69CB957856A2}">
  <dimension ref="A2:O311"/>
  <sheetViews>
    <sheetView zoomScale="108" zoomScaleNormal="100" workbookViewId="0">
      <selection activeCell="K14" sqref="K14"/>
    </sheetView>
  </sheetViews>
  <sheetFormatPr defaultRowHeight="14.4" x14ac:dyDescent="0.3"/>
  <cols>
    <col min="1" max="3" width="15.6640625" customWidth="1"/>
    <col min="4" max="4" width="10.44140625" customWidth="1"/>
    <col min="5" max="6" width="15.6640625" customWidth="1"/>
    <col min="7" max="7" width="5.6640625" customWidth="1"/>
    <col min="8" max="9" width="15.6640625" customWidth="1"/>
    <col min="10" max="10" width="5.6640625" customWidth="1"/>
    <col min="11" max="13" width="15.6640625" customWidth="1"/>
    <col min="15" max="15" width="9.44140625" style="22" customWidth="1"/>
  </cols>
  <sheetData>
    <row r="2" spans="1:15" x14ac:dyDescent="0.3">
      <c r="A2" s="24" t="s">
        <v>306</v>
      </c>
      <c r="B2" s="22">
        <v>400</v>
      </c>
    </row>
    <row r="3" spans="1:15" x14ac:dyDescent="0.3">
      <c r="E3" s="52" t="s">
        <v>316</v>
      </c>
      <c r="F3" s="53"/>
      <c r="H3" s="52" t="s">
        <v>836</v>
      </c>
      <c r="I3" s="53"/>
      <c r="K3" s="52" t="s">
        <v>310</v>
      </c>
      <c r="L3" s="53"/>
      <c r="O3" s="44"/>
    </row>
    <row r="4" spans="1:15" x14ac:dyDescent="0.3">
      <c r="A4" s="26" t="s">
        <v>311</v>
      </c>
      <c r="B4" s="28" t="s">
        <v>315</v>
      </c>
      <c r="C4" s="28" t="s">
        <v>312</v>
      </c>
      <c r="E4" s="28" t="s">
        <v>313</v>
      </c>
      <c r="F4" s="28" t="s">
        <v>314</v>
      </c>
      <c r="H4" s="28" t="s">
        <v>313</v>
      </c>
      <c r="I4" s="28" t="s">
        <v>314</v>
      </c>
      <c r="K4" s="28" t="s">
        <v>313</v>
      </c>
      <c r="L4" s="28" t="s">
        <v>314</v>
      </c>
    </row>
    <row r="5" spans="1:15" x14ac:dyDescent="0.3">
      <c r="A5" s="27" t="s">
        <v>308</v>
      </c>
      <c r="B5" s="29">
        <f>21*6*B10</f>
        <v>378</v>
      </c>
      <c r="C5" s="30">
        <f>SUM(F5:F12)</f>
        <v>719.30941874316932</v>
      </c>
      <c r="E5" s="29" t="s">
        <v>286</v>
      </c>
      <c r="F5" s="30">
        <f>SUMIF($D$15:$D$302,E5,$K$15:$K$302)</f>
        <v>7.0175438596491224</v>
      </c>
      <c r="H5" s="29" t="s">
        <v>305</v>
      </c>
      <c r="I5" s="30">
        <f>SUMIF($D$15:$D$302,H5,$K$15:$K$302)</f>
        <v>25</v>
      </c>
      <c r="K5" s="29" t="s">
        <v>241</v>
      </c>
      <c r="L5" s="30">
        <f>SUMIF($D$15:$D$302,K5,$K$15:$K$302)</f>
        <v>9.3333333333333339</v>
      </c>
    </row>
    <row r="6" spans="1:15" x14ac:dyDescent="0.3">
      <c r="A6" s="27" t="s">
        <v>309</v>
      </c>
      <c r="B6" s="29">
        <f>21*6*B11</f>
        <v>1134</v>
      </c>
      <c r="C6" s="30">
        <f>SUM(I5:I12)+SUM(L12)</f>
        <v>2099.2743459783487</v>
      </c>
      <c r="E6" s="29" t="s">
        <v>293</v>
      </c>
      <c r="F6" s="30">
        <f t="shared" ref="F6:F12" si="0">SUMIF($D$15:$D$302,E6,$K$15:$K$302)</f>
        <v>90.648882984614715</v>
      </c>
      <c r="H6" s="29" t="s">
        <v>302</v>
      </c>
      <c r="I6" s="30">
        <f t="shared" ref="I6:I12" si="1">SUMIF($D$15:$D$302,H6,$K$15:$K$302)</f>
        <v>62.5</v>
      </c>
      <c r="K6" s="29" t="s">
        <v>303</v>
      </c>
      <c r="L6" s="30">
        <f t="shared" ref="L6:L8" si="2">SUMIF($D$15:$D$302,K6,$K$15:$K$302)</f>
        <v>35.692307692307686</v>
      </c>
    </row>
    <row r="7" spans="1:15" x14ac:dyDescent="0.3">
      <c r="A7" s="27" t="s">
        <v>307</v>
      </c>
      <c r="B7" s="29">
        <f>21*6*B12</f>
        <v>126</v>
      </c>
      <c r="C7" s="30">
        <f>SUM(L5:L9)</f>
        <v>117.02325744431006</v>
      </c>
      <c r="E7" s="29" t="s">
        <v>290</v>
      </c>
      <c r="F7" s="30">
        <f t="shared" si="0"/>
        <v>248.6808012941662</v>
      </c>
      <c r="H7" s="29" t="s">
        <v>299</v>
      </c>
      <c r="I7" s="30">
        <f t="shared" si="1"/>
        <v>35.666666666666664</v>
      </c>
      <c r="K7" s="29" t="s">
        <v>283</v>
      </c>
      <c r="L7" s="30">
        <f t="shared" si="2"/>
        <v>32.114832535885171</v>
      </c>
    </row>
    <row r="8" spans="1:15" x14ac:dyDescent="0.3">
      <c r="E8" s="29" t="s">
        <v>291</v>
      </c>
      <c r="F8" s="30">
        <f t="shared" si="0"/>
        <v>43.528190790867114</v>
      </c>
      <c r="H8" s="29" t="s">
        <v>300</v>
      </c>
      <c r="I8" s="30">
        <f t="shared" si="1"/>
        <v>27.764705882352942</v>
      </c>
      <c r="K8" s="29" t="s">
        <v>301</v>
      </c>
      <c r="L8" s="30">
        <f t="shared" si="2"/>
        <v>26.549450549450547</v>
      </c>
    </row>
    <row r="9" spans="1:15" x14ac:dyDescent="0.3">
      <c r="A9" s="26" t="s">
        <v>311</v>
      </c>
      <c r="B9" s="28" t="s">
        <v>317</v>
      </c>
      <c r="E9" s="29" t="s">
        <v>245</v>
      </c>
      <c r="F9" s="30">
        <f t="shared" si="0"/>
        <v>229.7429718875502</v>
      </c>
      <c r="H9" s="29" t="s">
        <v>294</v>
      </c>
      <c r="I9" s="30">
        <f t="shared" si="1"/>
        <v>12.8</v>
      </c>
      <c r="K9" s="29" t="s">
        <v>253</v>
      </c>
      <c r="L9" s="30">
        <f>SUMIF($D$15:$D$302,K9,$K$15:$K$302)</f>
        <v>13.333333333333334</v>
      </c>
    </row>
    <row r="10" spans="1:15" x14ac:dyDescent="0.3">
      <c r="A10" s="27" t="s">
        <v>308</v>
      </c>
      <c r="B10" s="29">
        <v>3</v>
      </c>
      <c r="E10" s="29" t="s">
        <v>298</v>
      </c>
      <c r="F10" s="30">
        <f t="shared" si="0"/>
        <v>26.666666666666668</v>
      </c>
      <c r="H10" s="29" t="s">
        <v>288</v>
      </c>
      <c r="I10" s="30">
        <f t="shared" si="1"/>
        <v>569.65150239182469</v>
      </c>
    </row>
    <row r="11" spans="1:15" x14ac:dyDescent="0.3">
      <c r="A11" s="27" t="s">
        <v>309</v>
      </c>
      <c r="B11" s="29">
        <v>9</v>
      </c>
      <c r="E11" s="29" t="s">
        <v>292</v>
      </c>
      <c r="F11" s="30">
        <f t="shared" si="0"/>
        <v>22.222222222222221</v>
      </c>
      <c r="H11" s="29" t="s">
        <v>234</v>
      </c>
      <c r="I11" s="30">
        <f t="shared" si="1"/>
        <v>1028.8914710375043</v>
      </c>
      <c r="K11" s="52" t="s">
        <v>309</v>
      </c>
      <c r="L11" s="53"/>
    </row>
    <row r="12" spans="1:15" x14ac:dyDescent="0.3">
      <c r="A12" s="27" t="s">
        <v>307</v>
      </c>
      <c r="B12" s="29">
        <v>1</v>
      </c>
      <c r="E12" s="29" t="s">
        <v>289</v>
      </c>
      <c r="F12" s="30">
        <f t="shared" si="0"/>
        <v>50.802139037433157</v>
      </c>
      <c r="H12" s="29" t="s">
        <v>287</v>
      </c>
      <c r="I12" s="30">
        <f t="shared" si="1"/>
        <v>318.66666666666663</v>
      </c>
      <c r="K12" s="29" t="s">
        <v>297</v>
      </c>
      <c r="L12" s="30">
        <f>SUMIF($D$15:$D$302,K12,$K$15:$K$302)</f>
        <v>18.333333333333336</v>
      </c>
    </row>
    <row r="14" spans="1:15" x14ac:dyDescent="0.3">
      <c r="A14" s="23" t="s">
        <v>196</v>
      </c>
      <c r="B14" s="23" t="s">
        <v>197</v>
      </c>
      <c r="C14" s="23" t="s">
        <v>5</v>
      </c>
      <c r="D14" s="23" t="s">
        <v>198</v>
      </c>
      <c r="E14" s="23" t="s">
        <v>199</v>
      </c>
      <c r="F14" s="23" t="s">
        <v>200</v>
      </c>
      <c r="G14" s="23" t="s">
        <v>201</v>
      </c>
      <c r="H14" s="23" t="s">
        <v>202</v>
      </c>
      <c r="I14" s="23" t="s">
        <v>203</v>
      </c>
      <c r="J14" s="23" t="s">
        <v>204</v>
      </c>
      <c r="K14" s="23" t="s">
        <v>285</v>
      </c>
    </row>
    <row r="15" spans="1:15" x14ac:dyDescent="0.3">
      <c r="A15" t="s">
        <v>125</v>
      </c>
      <c r="B15" t="s">
        <v>125</v>
      </c>
      <c r="C15" s="22">
        <v>1</v>
      </c>
      <c r="D15" t="s">
        <v>205</v>
      </c>
      <c r="E15" t="s">
        <v>208</v>
      </c>
      <c r="F15" t="s">
        <v>209</v>
      </c>
      <c r="G15" t="s">
        <v>210</v>
      </c>
      <c r="H15">
        <v>0.66700000000000004</v>
      </c>
      <c r="I15">
        <v>0</v>
      </c>
      <c r="J15">
        <v>4</v>
      </c>
      <c r="K15" s="25">
        <f t="shared" ref="K15:K78" si="3">(C15*$B$2)/(H15/J15)</f>
        <v>2398.8005997001496</v>
      </c>
    </row>
    <row r="16" spans="1:15" x14ac:dyDescent="0.3">
      <c r="A16" t="s">
        <v>127</v>
      </c>
      <c r="B16" t="s">
        <v>127</v>
      </c>
      <c r="C16" s="22">
        <v>1</v>
      </c>
      <c r="D16" t="s">
        <v>205</v>
      </c>
      <c r="E16" t="s">
        <v>206</v>
      </c>
      <c r="F16" t="s">
        <v>209</v>
      </c>
      <c r="G16" t="s">
        <v>210</v>
      </c>
      <c r="H16">
        <v>1.25</v>
      </c>
      <c r="I16">
        <v>0</v>
      </c>
      <c r="J16">
        <v>1</v>
      </c>
      <c r="K16" s="25">
        <f t="shared" si="3"/>
        <v>320</v>
      </c>
    </row>
    <row r="17" spans="1:12" x14ac:dyDescent="0.3">
      <c r="A17" t="s">
        <v>67</v>
      </c>
      <c r="B17" t="s">
        <v>67</v>
      </c>
      <c r="C17" s="22">
        <v>1</v>
      </c>
      <c r="D17" t="s">
        <v>286</v>
      </c>
      <c r="E17" t="s">
        <v>208</v>
      </c>
      <c r="F17" t="s">
        <v>209</v>
      </c>
      <c r="G17" t="s">
        <v>211</v>
      </c>
      <c r="H17">
        <v>57</v>
      </c>
      <c r="I17">
        <v>0</v>
      </c>
      <c r="J17">
        <v>1</v>
      </c>
      <c r="K17" s="25">
        <f t="shared" si="3"/>
        <v>7.0175438596491224</v>
      </c>
      <c r="L17" s="22"/>
    </row>
    <row r="18" spans="1:12" x14ac:dyDescent="0.3">
      <c r="A18" t="s">
        <v>67</v>
      </c>
      <c r="B18" t="s">
        <v>67</v>
      </c>
      <c r="C18" s="22">
        <v>1</v>
      </c>
      <c r="D18" t="s">
        <v>287</v>
      </c>
      <c r="E18" t="s">
        <v>212</v>
      </c>
      <c r="F18" t="s">
        <v>209</v>
      </c>
      <c r="G18" t="s">
        <v>213</v>
      </c>
      <c r="H18">
        <v>100</v>
      </c>
      <c r="I18">
        <v>0</v>
      </c>
      <c r="J18">
        <v>1</v>
      </c>
      <c r="K18" s="25">
        <f t="shared" si="3"/>
        <v>4</v>
      </c>
    </row>
    <row r="19" spans="1:12" x14ac:dyDescent="0.3">
      <c r="A19" t="s">
        <v>67</v>
      </c>
      <c r="B19" t="s">
        <v>67</v>
      </c>
      <c r="C19" s="22">
        <v>1</v>
      </c>
      <c r="D19" t="s">
        <v>288</v>
      </c>
      <c r="E19" t="s">
        <v>215</v>
      </c>
      <c r="F19" t="s">
        <v>209</v>
      </c>
      <c r="G19" t="s">
        <v>216</v>
      </c>
      <c r="H19">
        <v>250</v>
      </c>
      <c r="I19">
        <v>0</v>
      </c>
      <c r="J19">
        <v>1</v>
      </c>
      <c r="K19" s="25">
        <f t="shared" si="3"/>
        <v>1.6</v>
      </c>
    </row>
    <row r="20" spans="1:12" x14ac:dyDescent="0.3">
      <c r="A20" t="s">
        <v>67</v>
      </c>
      <c r="B20" t="s">
        <v>67</v>
      </c>
      <c r="C20" s="22">
        <v>1</v>
      </c>
      <c r="D20" t="s">
        <v>234</v>
      </c>
      <c r="E20" t="s">
        <v>218</v>
      </c>
      <c r="F20" t="s">
        <v>209</v>
      </c>
      <c r="G20" t="s">
        <v>219</v>
      </c>
      <c r="H20">
        <v>11</v>
      </c>
      <c r="I20">
        <v>0</v>
      </c>
      <c r="J20">
        <v>1</v>
      </c>
      <c r="K20" s="25">
        <f t="shared" si="3"/>
        <v>36.363636363636367</v>
      </c>
    </row>
    <row r="21" spans="1:12" x14ac:dyDescent="0.3">
      <c r="A21" t="s">
        <v>107</v>
      </c>
      <c r="B21" t="s">
        <v>107</v>
      </c>
      <c r="C21" s="22">
        <v>1</v>
      </c>
      <c r="D21" t="s">
        <v>289</v>
      </c>
      <c r="E21" t="s">
        <v>208</v>
      </c>
      <c r="F21" t="s">
        <v>209</v>
      </c>
      <c r="G21" t="s">
        <v>211</v>
      </c>
      <c r="H21">
        <v>55</v>
      </c>
      <c r="I21">
        <v>0</v>
      </c>
      <c r="J21">
        <v>1</v>
      </c>
      <c r="K21" s="25">
        <f t="shared" si="3"/>
        <v>7.2727272727272725</v>
      </c>
    </row>
    <row r="22" spans="1:12" x14ac:dyDescent="0.3">
      <c r="A22" t="s">
        <v>107</v>
      </c>
      <c r="B22" t="s">
        <v>107</v>
      </c>
      <c r="C22" s="22">
        <v>1</v>
      </c>
      <c r="D22" t="s">
        <v>287</v>
      </c>
      <c r="E22" t="s">
        <v>212</v>
      </c>
      <c r="F22" t="s">
        <v>209</v>
      </c>
      <c r="G22" t="s">
        <v>213</v>
      </c>
      <c r="H22">
        <v>100</v>
      </c>
      <c r="I22">
        <v>0</v>
      </c>
      <c r="J22">
        <v>1</v>
      </c>
      <c r="K22" s="25">
        <f t="shared" si="3"/>
        <v>4</v>
      </c>
    </row>
    <row r="23" spans="1:12" x14ac:dyDescent="0.3">
      <c r="A23" t="s">
        <v>107</v>
      </c>
      <c r="B23" t="s">
        <v>107</v>
      </c>
      <c r="C23" s="22">
        <v>1</v>
      </c>
      <c r="D23" t="s">
        <v>288</v>
      </c>
      <c r="E23" t="s">
        <v>215</v>
      </c>
      <c r="F23" t="s">
        <v>209</v>
      </c>
      <c r="G23" t="s">
        <v>216</v>
      </c>
      <c r="H23">
        <v>25</v>
      </c>
      <c r="I23">
        <v>0</v>
      </c>
      <c r="J23">
        <v>1</v>
      </c>
      <c r="K23" s="25">
        <f t="shared" si="3"/>
        <v>16</v>
      </c>
    </row>
    <row r="24" spans="1:12" x14ac:dyDescent="0.3">
      <c r="A24" t="s">
        <v>107</v>
      </c>
      <c r="B24" t="s">
        <v>107</v>
      </c>
      <c r="C24" s="22">
        <v>1</v>
      </c>
      <c r="D24" t="s">
        <v>234</v>
      </c>
      <c r="E24" t="s">
        <v>218</v>
      </c>
      <c r="F24" t="s">
        <v>209</v>
      </c>
      <c r="G24" t="s">
        <v>219</v>
      </c>
      <c r="H24">
        <v>20</v>
      </c>
      <c r="I24">
        <v>0</v>
      </c>
      <c r="J24">
        <v>1</v>
      </c>
      <c r="K24" s="25">
        <f t="shared" si="3"/>
        <v>20</v>
      </c>
    </row>
    <row r="25" spans="1:12" x14ac:dyDescent="0.3">
      <c r="A25" t="s">
        <v>109</v>
      </c>
      <c r="B25" t="s">
        <v>109</v>
      </c>
      <c r="C25" s="22">
        <v>1</v>
      </c>
      <c r="D25" t="s">
        <v>290</v>
      </c>
      <c r="E25" t="s">
        <v>208</v>
      </c>
      <c r="F25" t="s">
        <v>209</v>
      </c>
      <c r="G25" t="s">
        <v>211</v>
      </c>
      <c r="H25">
        <v>44</v>
      </c>
      <c r="I25">
        <v>0</v>
      </c>
      <c r="J25">
        <v>1</v>
      </c>
      <c r="K25" s="25">
        <f t="shared" si="3"/>
        <v>9.0909090909090917</v>
      </c>
    </row>
    <row r="26" spans="1:12" x14ac:dyDescent="0.3">
      <c r="A26" t="s">
        <v>109</v>
      </c>
      <c r="B26" t="s">
        <v>109</v>
      </c>
      <c r="C26" s="22">
        <v>1</v>
      </c>
      <c r="D26" t="s">
        <v>287</v>
      </c>
      <c r="E26" t="s">
        <v>212</v>
      </c>
      <c r="F26" t="s">
        <v>209</v>
      </c>
      <c r="G26" t="s">
        <v>213</v>
      </c>
      <c r="H26">
        <v>100</v>
      </c>
      <c r="I26">
        <v>0</v>
      </c>
      <c r="J26">
        <v>1</v>
      </c>
      <c r="K26" s="25">
        <f t="shared" si="3"/>
        <v>4</v>
      </c>
    </row>
    <row r="27" spans="1:12" x14ac:dyDescent="0.3">
      <c r="A27" t="s">
        <v>109</v>
      </c>
      <c r="B27" t="s">
        <v>109</v>
      </c>
      <c r="C27" s="22">
        <v>1</v>
      </c>
      <c r="D27" t="s">
        <v>288</v>
      </c>
      <c r="E27" t="s">
        <v>215</v>
      </c>
      <c r="F27" t="s">
        <v>209</v>
      </c>
      <c r="G27" t="s">
        <v>216</v>
      </c>
      <c r="H27">
        <v>25</v>
      </c>
      <c r="I27">
        <v>0</v>
      </c>
      <c r="J27">
        <v>1</v>
      </c>
      <c r="K27" s="25">
        <f t="shared" si="3"/>
        <v>16</v>
      </c>
    </row>
    <row r="28" spans="1:12" x14ac:dyDescent="0.3">
      <c r="A28" t="s">
        <v>109</v>
      </c>
      <c r="B28" t="s">
        <v>109</v>
      </c>
      <c r="C28" s="22">
        <v>1</v>
      </c>
      <c r="D28" t="s">
        <v>234</v>
      </c>
      <c r="E28" t="s">
        <v>218</v>
      </c>
      <c r="F28" t="s">
        <v>209</v>
      </c>
      <c r="G28" t="s">
        <v>219</v>
      </c>
      <c r="H28">
        <v>200</v>
      </c>
      <c r="I28">
        <v>0</v>
      </c>
      <c r="J28">
        <v>1</v>
      </c>
      <c r="K28" s="25">
        <f t="shared" si="3"/>
        <v>2</v>
      </c>
    </row>
    <row r="29" spans="1:12" x14ac:dyDescent="0.3">
      <c r="A29" t="s">
        <v>109</v>
      </c>
      <c r="B29" t="s">
        <v>109</v>
      </c>
      <c r="C29" s="22">
        <v>1</v>
      </c>
      <c r="D29" t="s">
        <v>234</v>
      </c>
      <c r="E29" t="s">
        <v>221</v>
      </c>
      <c r="F29" t="s">
        <v>209</v>
      </c>
      <c r="G29" t="s">
        <v>219</v>
      </c>
      <c r="H29">
        <v>62</v>
      </c>
      <c r="I29">
        <v>0</v>
      </c>
      <c r="J29">
        <v>1</v>
      </c>
      <c r="K29" s="25">
        <f t="shared" si="3"/>
        <v>6.4516129032258061</v>
      </c>
    </row>
    <row r="30" spans="1:12" x14ac:dyDescent="0.3">
      <c r="A30" t="s">
        <v>109</v>
      </c>
      <c r="B30" t="s">
        <v>109</v>
      </c>
      <c r="C30" s="22">
        <v>1</v>
      </c>
      <c r="D30" t="s">
        <v>234</v>
      </c>
      <c r="E30" t="s">
        <v>223</v>
      </c>
      <c r="F30" t="s">
        <v>209</v>
      </c>
      <c r="G30" t="s">
        <v>219</v>
      </c>
      <c r="H30">
        <v>23</v>
      </c>
      <c r="I30">
        <v>0</v>
      </c>
      <c r="J30">
        <v>1</v>
      </c>
      <c r="K30" s="25">
        <f t="shared" si="3"/>
        <v>17.391304347826086</v>
      </c>
    </row>
    <row r="31" spans="1:12" x14ac:dyDescent="0.3">
      <c r="A31" t="s">
        <v>224</v>
      </c>
      <c r="B31" t="s">
        <v>224</v>
      </c>
      <c r="C31" s="22">
        <v>1</v>
      </c>
      <c r="D31" t="s">
        <v>290</v>
      </c>
      <c r="E31" t="s">
        <v>208</v>
      </c>
      <c r="F31" t="s">
        <v>209</v>
      </c>
      <c r="G31" t="s">
        <v>211</v>
      </c>
      <c r="H31">
        <v>76</v>
      </c>
      <c r="I31">
        <v>0</v>
      </c>
      <c r="J31">
        <v>1</v>
      </c>
      <c r="K31" s="25">
        <f t="shared" si="3"/>
        <v>5.2631578947368425</v>
      </c>
    </row>
    <row r="32" spans="1:12" x14ac:dyDescent="0.3">
      <c r="A32" t="s">
        <v>224</v>
      </c>
      <c r="B32" t="s">
        <v>224</v>
      </c>
      <c r="C32" s="22">
        <v>1</v>
      </c>
      <c r="D32" t="s">
        <v>287</v>
      </c>
      <c r="E32" t="s">
        <v>212</v>
      </c>
      <c r="F32" t="s">
        <v>209</v>
      </c>
      <c r="G32" t="s">
        <v>213</v>
      </c>
      <c r="H32">
        <v>100</v>
      </c>
      <c r="I32">
        <v>0</v>
      </c>
      <c r="J32">
        <v>1</v>
      </c>
      <c r="K32" s="25">
        <f t="shared" si="3"/>
        <v>4</v>
      </c>
    </row>
    <row r="33" spans="1:11" x14ac:dyDescent="0.3">
      <c r="A33" t="s">
        <v>224</v>
      </c>
      <c r="B33" t="s">
        <v>224</v>
      </c>
      <c r="C33" s="22">
        <v>1</v>
      </c>
      <c r="D33" t="s">
        <v>288</v>
      </c>
      <c r="E33" t="s">
        <v>215</v>
      </c>
      <c r="F33" t="s">
        <v>209</v>
      </c>
      <c r="G33" t="s">
        <v>216</v>
      </c>
      <c r="H33">
        <v>40</v>
      </c>
      <c r="I33">
        <v>0</v>
      </c>
      <c r="J33">
        <v>1</v>
      </c>
      <c r="K33" s="25">
        <f t="shared" si="3"/>
        <v>10</v>
      </c>
    </row>
    <row r="34" spans="1:11" x14ac:dyDescent="0.3">
      <c r="A34" t="s">
        <v>224</v>
      </c>
      <c r="B34" t="s">
        <v>224</v>
      </c>
      <c r="C34" s="22">
        <v>1</v>
      </c>
      <c r="D34" t="s">
        <v>234</v>
      </c>
      <c r="E34" t="s">
        <v>218</v>
      </c>
      <c r="F34" t="s">
        <v>209</v>
      </c>
      <c r="G34" t="s">
        <v>219</v>
      </c>
      <c r="H34">
        <v>20</v>
      </c>
      <c r="I34">
        <v>0</v>
      </c>
      <c r="J34">
        <v>1</v>
      </c>
      <c r="K34" s="25">
        <f t="shared" si="3"/>
        <v>20</v>
      </c>
    </row>
    <row r="35" spans="1:11" x14ac:dyDescent="0.3">
      <c r="A35" t="s">
        <v>75</v>
      </c>
      <c r="B35" t="s">
        <v>75</v>
      </c>
      <c r="C35" s="22">
        <v>1</v>
      </c>
      <c r="D35" t="s">
        <v>290</v>
      </c>
      <c r="E35" t="s">
        <v>208</v>
      </c>
      <c r="F35" t="s">
        <v>209</v>
      </c>
      <c r="G35" t="s">
        <v>211</v>
      </c>
      <c r="H35">
        <v>48</v>
      </c>
      <c r="I35">
        <v>0</v>
      </c>
      <c r="J35">
        <v>1</v>
      </c>
      <c r="K35" s="25">
        <f t="shared" si="3"/>
        <v>8.3333333333333339</v>
      </c>
    </row>
    <row r="36" spans="1:11" x14ac:dyDescent="0.3">
      <c r="A36" t="s">
        <v>75</v>
      </c>
      <c r="B36" t="s">
        <v>75</v>
      </c>
      <c r="C36" s="22">
        <v>1</v>
      </c>
      <c r="D36" t="s">
        <v>287</v>
      </c>
      <c r="E36" t="s">
        <v>212</v>
      </c>
      <c r="F36" t="s">
        <v>209</v>
      </c>
      <c r="G36" t="s">
        <v>213</v>
      </c>
      <c r="H36">
        <v>100</v>
      </c>
      <c r="I36">
        <v>0</v>
      </c>
      <c r="J36">
        <v>1</v>
      </c>
      <c r="K36" s="25">
        <f t="shared" si="3"/>
        <v>4</v>
      </c>
    </row>
    <row r="37" spans="1:11" x14ac:dyDescent="0.3">
      <c r="A37" t="s">
        <v>75</v>
      </c>
      <c r="B37" t="s">
        <v>75</v>
      </c>
      <c r="C37" s="22">
        <v>1</v>
      </c>
      <c r="D37" t="s">
        <v>288</v>
      </c>
      <c r="E37" t="s">
        <v>215</v>
      </c>
      <c r="F37" t="s">
        <v>209</v>
      </c>
      <c r="G37" t="s">
        <v>216</v>
      </c>
      <c r="H37">
        <v>25</v>
      </c>
      <c r="I37">
        <v>0</v>
      </c>
      <c r="J37">
        <v>1</v>
      </c>
      <c r="K37" s="25">
        <f t="shared" si="3"/>
        <v>16</v>
      </c>
    </row>
    <row r="38" spans="1:11" x14ac:dyDescent="0.3">
      <c r="A38" t="s">
        <v>75</v>
      </c>
      <c r="B38" t="s">
        <v>75</v>
      </c>
      <c r="C38" s="22">
        <v>1</v>
      </c>
      <c r="D38" t="s">
        <v>234</v>
      </c>
      <c r="E38" t="s">
        <v>218</v>
      </c>
      <c r="F38" t="s">
        <v>209</v>
      </c>
      <c r="G38" t="s">
        <v>219</v>
      </c>
      <c r="H38">
        <v>120</v>
      </c>
      <c r="I38">
        <v>0</v>
      </c>
      <c r="J38">
        <v>1</v>
      </c>
      <c r="K38" s="25">
        <f t="shared" si="3"/>
        <v>3.3333333333333335</v>
      </c>
    </row>
    <row r="39" spans="1:11" x14ac:dyDescent="0.3">
      <c r="A39" t="s">
        <v>75</v>
      </c>
      <c r="B39" t="s">
        <v>75</v>
      </c>
      <c r="C39" s="22">
        <v>1</v>
      </c>
      <c r="D39" t="s">
        <v>234</v>
      </c>
      <c r="E39" t="s">
        <v>221</v>
      </c>
      <c r="F39" t="s">
        <v>209</v>
      </c>
      <c r="G39" t="s">
        <v>219</v>
      </c>
      <c r="H39">
        <v>30</v>
      </c>
      <c r="I39">
        <v>0</v>
      </c>
      <c r="J39">
        <v>1</v>
      </c>
      <c r="K39" s="25">
        <f t="shared" si="3"/>
        <v>13.333333333333334</v>
      </c>
    </row>
    <row r="40" spans="1:11" x14ac:dyDescent="0.3">
      <c r="A40" t="s">
        <v>96</v>
      </c>
      <c r="B40" t="s">
        <v>96</v>
      </c>
      <c r="C40" s="22">
        <v>1</v>
      </c>
      <c r="D40" t="s">
        <v>291</v>
      </c>
      <c r="E40" t="s">
        <v>208</v>
      </c>
      <c r="F40" t="s">
        <v>209</v>
      </c>
      <c r="G40" t="s">
        <v>211</v>
      </c>
      <c r="H40">
        <v>36</v>
      </c>
      <c r="I40">
        <v>0</v>
      </c>
      <c r="J40">
        <v>1</v>
      </c>
      <c r="K40" s="25">
        <f t="shared" si="3"/>
        <v>11.111111111111111</v>
      </c>
    </row>
    <row r="41" spans="1:11" x14ac:dyDescent="0.3">
      <c r="A41" t="s">
        <v>96</v>
      </c>
      <c r="B41" t="s">
        <v>96</v>
      </c>
      <c r="C41" s="22">
        <v>1</v>
      </c>
      <c r="D41" t="s">
        <v>287</v>
      </c>
      <c r="E41" t="s">
        <v>212</v>
      </c>
      <c r="F41" t="s">
        <v>209</v>
      </c>
      <c r="G41" t="s">
        <v>213</v>
      </c>
      <c r="H41">
        <v>100</v>
      </c>
      <c r="I41">
        <v>0</v>
      </c>
      <c r="J41">
        <v>1</v>
      </c>
      <c r="K41" s="25">
        <f t="shared" si="3"/>
        <v>4</v>
      </c>
    </row>
    <row r="42" spans="1:11" x14ac:dyDescent="0.3">
      <c r="A42" t="s">
        <v>96</v>
      </c>
      <c r="B42" t="s">
        <v>96</v>
      </c>
      <c r="C42" s="22">
        <v>1</v>
      </c>
      <c r="D42" t="s">
        <v>288</v>
      </c>
      <c r="E42" t="s">
        <v>215</v>
      </c>
      <c r="F42" t="s">
        <v>209</v>
      </c>
      <c r="G42" t="s">
        <v>216</v>
      </c>
      <c r="H42">
        <v>25</v>
      </c>
      <c r="I42">
        <v>0</v>
      </c>
      <c r="J42">
        <v>1</v>
      </c>
      <c r="K42" s="25">
        <f t="shared" si="3"/>
        <v>16</v>
      </c>
    </row>
    <row r="43" spans="1:11" x14ac:dyDescent="0.3">
      <c r="A43" t="s">
        <v>96</v>
      </c>
      <c r="B43" t="s">
        <v>96</v>
      </c>
      <c r="C43" s="22">
        <v>1</v>
      </c>
      <c r="D43" t="s">
        <v>234</v>
      </c>
      <c r="E43" t="s">
        <v>218</v>
      </c>
      <c r="F43" t="s">
        <v>209</v>
      </c>
      <c r="G43" t="s">
        <v>219</v>
      </c>
      <c r="H43">
        <v>22</v>
      </c>
      <c r="I43">
        <v>0</v>
      </c>
      <c r="J43">
        <v>1</v>
      </c>
      <c r="K43" s="25">
        <f t="shared" si="3"/>
        <v>18.181818181818183</v>
      </c>
    </row>
    <row r="44" spans="1:11" x14ac:dyDescent="0.3">
      <c r="A44" t="s">
        <v>96</v>
      </c>
      <c r="B44" t="s">
        <v>96</v>
      </c>
      <c r="C44" s="22">
        <v>1</v>
      </c>
      <c r="D44" t="s">
        <v>234</v>
      </c>
      <c r="E44" t="s">
        <v>221</v>
      </c>
      <c r="F44" t="s">
        <v>209</v>
      </c>
      <c r="G44" t="s">
        <v>219</v>
      </c>
      <c r="H44">
        <v>40</v>
      </c>
      <c r="I44">
        <v>0</v>
      </c>
      <c r="J44">
        <v>1</v>
      </c>
      <c r="K44" s="25">
        <f t="shared" si="3"/>
        <v>10</v>
      </c>
    </row>
    <row r="45" spans="1:11" x14ac:dyDescent="0.3">
      <c r="A45" t="s">
        <v>57</v>
      </c>
      <c r="B45" t="s">
        <v>57</v>
      </c>
      <c r="C45" s="22">
        <v>1</v>
      </c>
      <c r="D45" t="s">
        <v>245</v>
      </c>
      <c r="E45" t="s">
        <v>208</v>
      </c>
      <c r="F45" t="s">
        <v>209</v>
      </c>
      <c r="G45" t="s">
        <v>211</v>
      </c>
      <c r="H45">
        <v>100</v>
      </c>
      <c r="I45">
        <v>0</v>
      </c>
      <c r="J45">
        <v>1</v>
      </c>
      <c r="K45" s="25">
        <f t="shared" si="3"/>
        <v>4</v>
      </c>
    </row>
    <row r="46" spans="1:11" x14ac:dyDescent="0.3">
      <c r="A46" t="s">
        <v>57</v>
      </c>
      <c r="B46" t="s">
        <v>57</v>
      </c>
      <c r="C46" s="22">
        <v>1</v>
      </c>
      <c r="D46" t="s">
        <v>287</v>
      </c>
      <c r="E46" t="s">
        <v>212</v>
      </c>
      <c r="F46" t="s">
        <v>209</v>
      </c>
      <c r="G46" t="s">
        <v>213</v>
      </c>
      <c r="H46">
        <v>100</v>
      </c>
      <c r="I46">
        <v>0</v>
      </c>
      <c r="J46">
        <v>1</v>
      </c>
      <c r="K46" s="25">
        <f t="shared" si="3"/>
        <v>4</v>
      </c>
    </row>
    <row r="47" spans="1:11" x14ac:dyDescent="0.3">
      <c r="A47" t="s">
        <v>57</v>
      </c>
      <c r="B47" t="s">
        <v>57</v>
      </c>
      <c r="C47" s="22">
        <v>1</v>
      </c>
      <c r="D47" t="s">
        <v>288</v>
      </c>
      <c r="E47" t="s">
        <v>215</v>
      </c>
      <c r="F47" t="s">
        <v>209</v>
      </c>
      <c r="G47" t="s">
        <v>216</v>
      </c>
      <c r="H47">
        <v>44.25</v>
      </c>
      <c r="I47">
        <v>0</v>
      </c>
      <c r="J47">
        <v>1</v>
      </c>
      <c r="K47" s="25">
        <f t="shared" si="3"/>
        <v>9.0395480225988702</v>
      </c>
    </row>
    <row r="48" spans="1:11" x14ac:dyDescent="0.3">
      <c r="A48" t="s">
        <v>57</v>
      </c>
      <c r="B48" t="s">
        <v>57</v>
      </c>
      <c r="C48" s="22">
        <v>1</v>
      </c>
      <c r="D48" t="s">
        <v>234</v>
      </c>
      <c r="E48" t="s">
        <v>218</v>
      </c>
      <c r="F48" t="s">
        <v>209</v>
      </c>
      <c r="G48" t="s">
        <v>219</v>
      </c>
      <c r="H48">
        <v>60</v>
      </c>
      <c r="I48">
        <v>0</v>
      </c>
      <c r="J48">
        <v>1</v>
      </c>
      <c r="K48" s="25">
        <f t="shared" si="3"/>
        <v>6.666666666666667</v>
      </c>
    </row>
    <row r="49" spans="1:11" x14ac:dyDescent="0.3">
      <c r="A49" t="s">
        <v>92</v>
      </c>
      <c r="B49" t="s">
        <v>92</v>
      </c>
      <c r="C49" s="22">
        <v>1</v>
      </c>
      <c r="D49" t="s">
        <v>245</v>
      </c>
      <c r="E49" t="s">
        <v>208</v>
      </c>
      <c r="F49" t="s">
        <v>209</v>
      </c>
      <c r="G49" t="s">
        <v>211</v>
      </c>
      <c r="H49">
        <v>24</v>
      </c>
      <c r="I49">
        <v>0</v>
      </c>
      <c r="J49">
        <v>1</v>
      </c>
      <c r="K49" s="25">
        <f t="shared" si="3"/>
        <v>16.666666666666668</v>
      </c>
    </row>
    <row r="50" spans="1:11" x14ac:dyDescent="0.3">
      <c r="A50" t="s">
        <v>92</v>
      </c>
      <c r="B50" t="s">
        <v>92</v>
      </c>
      <c r="C50" s="22">
        <v>1</v>
      </c>
      <c r="D50" t="s">
        <v>287</v>
      </c>
      <c r="E50" t="s">
        <v>212</v>
      </c>
      <c r="F50" t="s">
        <v>209</v>
      </c>
      <c r="G50" t="s">
        <v>213</v>
      </c>
      <c r="H50">
        <v>100</v>
      </c>
      <c r="I50">
        <v>0</v>
      </c>
      <c r="J50">
        <v>1</v>
      </c>
      <c r="K50" s="25">
        <f t="shared" si="3"/>
        <v>4</v>
      </c>
    </row>
    <row r="51" spans="1:11" x14ac:dyDescent="0.3">
      <c r="A51" t="s">
        <v>92</v>
      </c>
      <c r="B51" t="s">
        <v>92</v>
      </c>
      <c r="C51" s="22">
        <v>1</v>
      </c>
      <c r="D51" t="s">
        <v>288</v>
      </c>
      <c r="E51" t="s">
        <v>215</v>
      </c>
      <c r="F51" t="s">
        <v>209</v>
      </c>
      <c r="G51" t="s">
        <v>216</v>
      </c>
      <c r="H51">
        <v>60</v>
      </c>
      <c r="I51">
        <v>0</v>
      </c>
      <c r="J51">
        <v>1</v>
      </c>
      <c r="K51" s="25">
        <f t="shared" si="3"/>
        <v>6.666666666666667</v>
      </c>
    </row>
    <row r="52" spans="1:11" x14ac:dyDescent="0.3">
      <c r="A52" t="s">
        <v>92</v>
      </c>
      <c r="B52" t="s">
        <v>92</v>
      </c>
      <c r="C52" s="22">
        <v>1</v>
      </c>
      <c r="D52" t="s">
        <v>234</v>
      </c>
      <c r="E52" t="s">
        <v>218</v>
      </c>
      <c r="F52" t="s">
        <v>209</v>
      </c>
      <c r="G52" t="s">
        <v>219</v>
      </c>
      <c r="H52">
        <v>120</v>
      </c>
      <c r="I52">
        <v>0</v>
      </c>
      <c r="J52">
        <v>1</v>
      </c>
      <c r="K52" s="25">
        <f t="shared" si="3"/>
        <v>3.3333333333333335</v>
      </c>
    </row>
    <row r="53" spans="1:11" x14ac:dyDescent="0.3">
      <c r="A53" t="s">
        <v>92</v>
      </c>
      <c r="B53" t="s">
        <v>92</v>
      </c>
      <c r="C53" s="22">
        <v>1</v>
      </c>
      <c r="D53" t="s">
        <v>234</v>
      </c>
      <c r="E53" t="s">
        <v>221</v>
      </c>
      <c r="F53" t="s">
        <v>209</v>
      </c>
      <c r="G53" t="s">
        <v>219</v>
      </c>
      <c r="H53">
        <v>60</v>
      </c>
      <c r="I53">
        <v>0</v>
      </c>
      <c r="J53">
        <v>1</v>
      </c>
      <c r="K53" s="25">
        <f t="shared" si="3"/>
        <v>6.666666666666667</v>
      </c>
    </row>
    <row r="54" spans="1:11" x14ac:dyDescent="0.3">
      <c r="A54" t="s">
        <v>92</v>
      </c>
      <c r="B54" t="s">
        <v>92</v>
      </c>
      <c r="C54" s="22">
        <v>1</v>
      </c>
      <c r="D54" t="s">
        <v>234</v>
      </c>
      <c r="E54" t="s">
        <v>223</v>
      </c>
      <c r="F54" t="s">
        <v>209</v>
      </c>
      <c r="G54" t="s">
        <v>219</v>
      </c>
      <c r="H54">
        <v>60</v>
      </c>
      <c r="I54">
        <v>0</v>
      </c>
      <c r="J54">
        <v>1</v>
      </c>
      <c r="K54" s="25">
        <f t="shared" si="3"/>
        <v>6.666666666666667</v>
      </c>
    </row>
    <row r="55" spans="1:11" x14ac:dyDescent="0.3">
      <c r="A55" t="s">
        <v>117</v>
      </c>
      <c r="B55" t="s">
        <v>117</v>
      </c>
      <c r="C55" s="22">
        <v>1</v>
      </c>
      <c r="D55" t="s">
        <v>245</v>
      </c>
      <c r="E55" t="s">
        <v>208</v>
      </c>
      <c r="F55" t="s">
        <v>209</v>
      </c>
      <c r="G55" t="s">
        <v>211</v>
      </c>
      <c r="H55">
        <v>24</v>
      </c>
      <c r="I55">
        <v>0</v>
      </c>
      <c r="J55">
        <v>1</v>
      </c>
      <c r="K55" s="25">
        <f t="shared" si="3"/>
        <v>16.666666666666668</v>
      </c>
    </row>
    <row r="56" spans="1:11" x14ac:dyDescent="0.3">
      <c r="A56" t="s">
        <v>117</v>
      </c>
      <c r="B56" t="s">
        <v>117</v>
      </c>
      <c r="C56" s="22">
        <v>1</v>
      </c>
      <c r="D56" t="s">
        <v>287</v>
      </c>
      <c r="E56" t="s">
        <v>212</v>
      </c>
      <c r="F56" t="s">
        <v>209</v>
      </c>
      <c r="G56" t="s">
        <v>213</v>
      </c>
      <c r="H56">
        <v>100</v>
      </c>
      <c r="I56">
        <v>0</v>
      </c>
      <c r="J56">
        <v>1</v>
      </c>
      <c r="K56" s="25">
        <f t="shared" si="3"/>
        <v>4</v>
      </c>
    </row>
    <row r="57" spans="1:11" x14ac:dyDescent="0.3">
      <c r="A57" t="s">
        <v>117</v>
      </c>
      <c r="B57" t="s">
        <v>117</v>
      </c>
      <c r="C57" s="22">
        <v>1</v>
      </c>
      <c r="D57" t="s">
        <v>288</v>
      </c>
      <c r="E57" t="s">
        <v>215</v>
      </c>
      <c r="F57" t="s">
        <v>209</v>
      </c>
      <c r="G57" t="s">
        <v>216</v>
      </c>
      <c r="H57">
        <v>60</v>
      </c>
      <c r="I57">
        <v>0</v>
      </c>
      <c r="J57">
        <v>1</v>
      </c>
      <c r="K57" s="25">
        <f t="shared" si="3"/>
        <v>6.666666666666667</v>
      </c>
    </row>
    <row r="58" spans="1:11" x14ac:dyDescent="0.3">
      <c r="A58" t="s">
        <v>117</v>
      </c>
      <c r="B58" t="s">
        <v>117</v>
      </c>
      <c r="C58" s="22">
        <v>1</v>
      </c>
      <c r="D58" t="s">
        <v>234</v>
      </c>
      <c r="E58" t="s">
        <v>218</v>
      </c>
      <c r="F58" t="s">
        <v>209</v>
      </c>
      <c r="G58" t="s">
        <v>219</v>
      </c>
      <c r="H58">
        <v>150</v>
      </c>
      <c r="I58">
        <v>0</v>
      </c>
      <c r="J58">
        <v>1</v>
      </c>
      <c r="K58" s="25">
        <f t="shared" si="3"/>
        <v>2.6666666666666665</v>
      </c>
    </row>
    <row r="59" spans="1:11" x14ac:dyDescent="0.3">
      <c r="A59" t="s">
        <v>117</v>
      </c>
      <c r="B59" t="s">
        <v>117</v>
      </c>
      <c r="C59" s="22">
        <v>1</v>
      </c>
      <c r="D59" t="s">
        <v>234</v>
      </c>
      <c r="E59" t="s">
        <v>221</v>
      </c>
      <c r="F59" t="s">
        <v>209</v>
      </c>
      <c r="G59" t="s">
        <v>219</v>
      </c>
      <c r="H59">
        <v>80</v>
      </c>
      <c r="I59">
        <v>0</v>
      </c>
      <c r="J59">
        <v>1</v>
      </c>
      <c r="K59" s="25">
        <f t="shared" si="3"/>
        <v>5</v>
      </c>
    </row>
    <row r="60" spans="1:11" x14ac:dyDescent="0.3">
      <c r="A60" t="s">
        <v>117</v>
      </c>
      <c r="B60" t="s">
        <v>117</v>
      </c>
      <c r="C60" s="22">
        <v>1</v>
      </c>
      <c r="D60" t="s">
        <v>234</v>
      </c>
      <c r="E60" t="s">
        <v>223</v>
      </c>
      <c r="F60" t="s">
        <v>209</v>
      </c>
      <c r="G60" t="s">
        <v>219</v>
      </c>
      <c r="H60">
        <v>150</v>
      </c>
      <c r="I60">
        <v>0</v>
      </c>
      <c r="J60">
        <v>1</v>
      </c>
      <c r="K60" s="25">
        <f t="shared" si="3"/>
        <v>2.6666666666666665</v>
      </c>
    </row>
    <row r="61" spans="1:11" x14ac:dyDescent="0.3">
      <c r="A61" t="s">
        <v>117</v>
      </c>
      <c r="B61" t="s">
        <v>117</v>
      </c>
      <c r="C61" s="22">
        <v>1</v>
      </c>
      <c r="D61" t="s">
        <v>234</v>
      </c>
      <c r="E61" t="s">
        <v>226</v>
      </c>
      <c r="F61" t="s">
        <v>209</v>
      </c>
      <c r="G61" t="s">
        <v>219</v>
      </c>
      <c r="H61">
        <v>40</v>
      </c>
      <c r="I61">
        <v>0</v>
      </c>
      <c r="J61">
        <v>1</v>
      </c>
      <c r="K61" s="25">
        <f t="shared" si="3"/>
        <v>10</v>
      </c>
    </row>
    <row r="62" spans="1:11" x14ac:dyDescent="0.3">
      <c r="A62" t="s">
        <v>106</v>
      </c>
      <c r="B62" t="s">
        <v>106</v>
      </c>
      <c r="C62" s="22">
        <v>1</v>
      </c>
      <c r="D62" t="s">
        <v>245</v>
      </c>
      <c r="E62" t="s">
        <v>208</v>
      </c>
      <c r="F62" t="s">
        <v>209</v>
      </c>
      <c r="G62" t="s">
        <v>211</v>
      </c>
      <c r="H62">
        <v>60</v>
      </c>
      <c r="I62">
        <v>0</v>
      </c>
      <c r="J62">
        <v>1</v>
      </c>
      <c r="K62" s="25">
        <f t="shared" si="3"/>
        <v>6.666666666666667</v>
      </c>
    </row>
    <row r="63" spans="1:11" x14ac:dyDescent="0.3">
      <c r="A63" t="s">
        <v>106</v>
      </c>
      <c r="B63" t="s">
        <v>106</v>
      </c>
      <c r="C63" s="22">
        <v>1</v>
      </c>
      <c r="D63" t="s">
        <v>287</v>
      </c>
      <c r="E63" t="s">
        <v>212</v>
      </c>
      <c r="F63" t="s">
        <v>209</v>
      </c>
      <c r="G63" t="s">
        <v>213</v>
      </c>
      <c r="H63">
        <v>100</v>
      </c>
      <c r="I63">
        <v>0</v>
      </c>
      <c r="J63">
        <v>1</v>
      </c>
      <c r="K63" s="25">
        <f t="shared" si="3"/>
        <v>4</v>
      </c>
    </row>
    <row r="64" spans="1:11" x14ac:dyDescent="0.3">
      <c r="A64" t="s">
        <v>106</v>
      </c>
      <c r="B64" t="s">
        <v>106</v>
      </c>
      <c r="C64" s="22">
        <v>1</v>
      </c>
      <c r="D64" t="s">
        <v>288</v>
      </c>
      <c r="E64" t="s">
        <v>215</v>
      </c>
      <c r="F64" t="s">
        <v>209</v>
      </c>
      <c r="G64" t="s">
        <v>216</v>
      </c>
      <c r="H64">
        <v>20</v>
      </c>
      <c r="I64">
        <v>0</v>
      </c>
      <c r="J64">
        <v>1</v>
      </c>
      <c r="K64" s="25">
        <f t="shared" si="3"/>
        <v>20</v>
      </c>
    </row>
    <row r="65" spans="1:11" x14ac:dyDescent="0.3">
      <c r="A65" t="s">
        <v>106</v>
      </c>
      <c r="B65" t="s">
        <v>106</v>
      </c>
      <c r="C65" s="22">
        <v>1</v>
      </c>
      <c r="D65" t="s">
        <v>234</v>
      </c>
      <c r="E65" t="s">
        <v>218</v>
      </c>
      <c r="F65" t="s">
        <v>209</v>
      </c>
      <c r="G65" t="s">
        <v>219</v>
      </c>
      <c r="H65">
        <v>20</v>
      </c>
      <c r="I65">
        <v>0</v>
      </c>
      <c r="J65">
        <v>1</v>
      </c>
      <c r="K65" s="25">
        <f t="shared" si="3"/>
        <v>20</v>
      </c>
    </row>
    <row r="66" spans="1:11" x14ac:dyDescent="0.3">
      <c r="A66" t="s">
        <v>52</v>
      </c>
      <c r="B66" t="s">
        <v>52</v>
      </c>
      <c r="C66" s="22">
        <v>1</v>
      </c>
      <c r="D66" t="s">
        <v>292</v>
      </c>
      <c r="E66" t="s">
        <v>208</v>
      </c>
      <c r="F66" t="s">
        <v>209</v>
      </c>
      <c r="G66" t="s">
        <v>211</v>
      </c>
      <c r="H66">
        <v>18</v>
      </c>
      <c r="I66">
        <v>0</v>
      </c>
      <c r="J66">
        <v>1</v>
      </c>
      <c r="K66" s="25">
        <f t="shared" si="3"/>
        <v>22.222222222222221</v>
      </c>
    </row>
    <row r="67" spans="1:11" x14ac:dyDescent="0.3">
      <c r="A67" t="s">
        <v>52</v>
      </c>
      <c r="B67" t="s">
        <v>52</v>
      </c>
      <c r="C67" s="22">
        <v>1</v>
      </c>
      <c r="D67" t="s">
        <v>287</v>
      </c>
      <c r="E67" t="s">
        <v>212</v>
      </c>
      <c r="F67" t="s">
        <v>209</v>
      </c>
      <c r="G67" t="s">
        <v>213</v>
      </c>
      <c r="H67">
        <v>100</v>
      </c>
      <c r="I67">
        <v>0</v>
      </c>
      <c r="J67">
        <v>1</v>
      </c>
      <c r="K67" s="25">
        <f t="shared" si="3"/>
        <v>4</v>
      </c>
    </row>
    <row r="68" spans="1:11" x14ac:dyDescent="0.3">
      <c r="A68" t="s">
        <v>52</v>
      </c>
      <c r="B68" t="s">
        <v>52</v>
      </c>
      <c r="C68" s="22">
        <v>1</v>
      </c>
      <c r="D68" t="s">
        <v>288</v>
      </c>
      <c r="E68" t="s">
        <v>215</v>
      </c>
      <c r="F68" t="s">
        <v>209</v>
      </c>
      <c r="G68" t="s">
        <v>216</v>
      </c>
      <c r="H68">
        <v>12</v>
      </c>
      <c r="I68">
        <v>0</v>
      </c>
      <c r="J68">
        <v>1</v>
      </c>
      <c r="K68" s="25">
        <f t="shared" si="3"/>
        <v>33.333333333333336</v>
      </c>
    </row>
    <row r="69" spans="1:11" x14ac:dyDescent="0.3">
      <c r="A69" t="s">
        <v>52</v>
      </c>
      <c r="B69" t="s">
        <v>52</v>
      </c>
      <c r="C69" s="22">
        <v>1</v>
      </c>
      <c r="D69" t="s">
        <v>234</v>
      </c>
      <c r="E69" t="s">
        <v>218</v>
      </c>
      <c r="F69" t="s">
        <v>209</v>
      </c>
      <c r="G69" t="s">
        <v>219</v>
      </c>
      <c r="H69">
        <v>20</v>
      </c>
      <c r="I69">
        <v>0</v>
      </c>
      <c r="J69">
        <v>1</v>
      </c>
      <c r="K69" s="25">
        <f t="shared" si="3"/>
        <v>20</v>
      </c>
    </row>
    <row r="70" spans="1:11" x14ac:dyDescent="0.3">
      <c r="A70" t="s">
        <v>227</v>
      </c>
      <c r="B70" t="s">
        <v>227</v>
      </c>
      <c r="C70" s="22">
        <v>1</v>
      </c>
      <c r="D70" t="s">
        <v>290</v>
      </c>
      <c r="E70" t="s">
        <v>208</v>
      </c>
      <c r="F70" t="s">
        <v>209</v>
      </c>
      <c r="G70" t="s">
        <v>211</v>
      </c>
      <c r="H70">
        <v>26</v>
      </c>
      <c r="I70">
        <v>0</v>
      </c>
      <c r="J70">
        <v>1</v>
      </c>
      <c r="K70" s="25">
        <f t="shared" si="3"/>
        <v>15.384615384615385</v>
      </c>
    </row>
    <row r="71" spans="1:11" x14ac:dyDescent="0.3">
      <c r="A71" t="s">
        <v>227</v>
      </c>
      <c r="B71" t="s">
        <v>227</v>
      </c>
      <c r="C71" s="22">
        <v>1</v>
      </c>
      <c r="D71" t="s">
        <v>287</v>
      </c>
      <c r="E71" t="s">
        <v>212</v>
      </c>
      <c r="F71" t="s">
        <v>209</v>
      </c>
      <c r="G71" t="s">
        <v>213</v>
      </c>
      <c r="H71">
        <v>60</v>
      </c>
      <c r="I71">
        <v>0</v>
      </c>
      <c r="J71">
        <v>1</v>
      </c>
      <c r="K71" s="25">
        <f t="shared" si="3"/>
        <v>6.666666666666667</v>
      </c>
    </row>
    <row r="72" spans="1:11" x14ac:dyDescent="0.3">
      <c r="A72" t="s">
        <v>227</v>
      </c>
      <c r="B72" t="s">
        <v>227</v>
      </c>
      <c r="C72" s="22">
        <v>1</v>
      </c>
      <c r="D72" t="s">
        <v>288</v>
      </c>
      <c r="E72" t="s">
        <v>215</v>
      </c>
      <c r="F72" t="s">
        <v>209</v>
      </c>
      <c r="G72" t="s">
        <v>216</v>
      </c>
      <c r="H72">
        <v>15.15</v>
      </c>
      <c r="I72">
        <v>0</v>
      </c>
      <c r="J72">
        <v>1</v>
      </c>
      <c r="K72" s="25">
        <f t="shared" si="3"/>
        <v>26.402640264026402</v>
      </c>
    </row>
    <row r="73" spans="1:11" x14ac:dyDescent="0.3">
      <c r="A73" t="s">
        <v>227</v>
      </c>
      <c r="B73" t="s">
        <v>227</v>
      </c>
      <c r="C73" s="22">
        <v>1</v>
      </c>
      <c r="D73" t="s">
        <v>234</v>
      </c>
      <c r="E73" t="s">
        <v>218</v>
      </c>
      <c r="F73" t="s">
        <v>209</v>
      </c>
      <c r="G73" t="s">
        <v>219</v>
      </c>
      <c r="H73">
        <v>5.62</v>
      </c>
      <c r="I73">
        <v>0</v>
      </c>
      <c r="J73">
        <v>1</v>
      </c>
      <c r="K73" s="25">
        <f t="shared" si="3"/>
        <v>71.17437722419929</v>
      </c>
    </row>
    <row r="74" spans="1:11" x14ac:dyDescent="0.3">
      <c r="A74" t="s">
        <v>228</v>
      </c>
      <c r="B74" t="s">
        <v>228</v>
      </c>
      <c r="C74" s="22">
        <v>1</v>
      </c>
      <c r="D74" t="s">
        <v>293</v>
      </c>
      <c r="E74" t="s">
        <v>208</v>
      </c>
      <c r="F74" t="s">
        <v>209</v>
      </c>
      <c r="G74" t="s">
        <v>229</v>
      </c>
      <c r="H74">
        <v>114</v>
      </c>
      <c r="I74">
        <v>0</v>
      </c>
      <c r="J74">
        <v>1</v>
      </c>
      <c r="K74" s="25">
        <f t="shared" si="3"/>
        <v>3.5087719298245612</v>
      </c>
    </row>
    <row r="75" spans="1:11" x14ac:dyDescent="0.3">
      <c r="A75" t="s">
        <v>228</v>
      </c>
      <c r="B75" t="s">
        <v>228</v>
      </c>
      <c r="C75" s="22">
        <v>1</v>
      </c>
      <c r="D75" t="s">
        <v>287</v>
      </c>
      <c r="E75" t="s">
        <v>212</v>
      </c>
      <c r="F75" t="s">
        <v>209</v>
      </c>
      <c r="G75" t="s">
        <v>230</v>
      </c>
      <c r="H75">
        <v>120</v>
      </c>
      <c r="I75">
        <v>0</v>
      </c>
      <c r="J75">
        <v>1</v>
      </c>
      <c r="K75" s="25">
        <f t="shared" si="3"/>
        <v>3.3333333333333335</v>
      </c>
    </row>
    <row r="76" spans="1:11" x14ac:dyDescent="0.3">
      <c r="A76" t="s">
        <v>228</v>
      </c>
      <c r="B76" t="s">
        <v>228</v>
      </c>
      <c r="C76" s="22">
        <v>1</v>
      </c>
      <c r="D76" t="s">
        <v>294</v>
      </c>
      <c r="E76" t="s">
        <v>215</v>
      </c>
      <c r="F76" t="s">
        <v>209</v>
      </c>
      <c r="G76" t="s">
        <v>232</v>
      </c>
      <c r="H76">
        <v>250</v>
      </c>
      <c r="I76">
        <v>0</v>
      </c>
      <c r="J76">
        <v>1</v>
      </c>
      <c r="K76" s="25">
        <f t="shared" si="3"/>
        <v>1.6</v>
      </c>
    </row>
    <row r="77" spans="1:11" x14ac:dyDescent="0.3">
      <c r="A77" t="s">
        <v>228</v>
      </c>
      <c r="B77" t="s">
        <v>228</v>
      </c>
      <c r="C77" s="22">
        <v>1</v>
      </c>
      <c r="D77" t="s">
        <v>288</v>
      </c>
      <c r="E77" t="s">
        <v>218</v>
      </c>
      <c r="F77" t="s">
        <v>209</v>
      </c>
      <c r="G77" t="s">
        <v>216</v>
      </c>
      <c r="H77">
        <v>105</v>
      </c>
      <c r="I77">
        <v>0</v>
      </c>
      <c r="J77">
        <v>1</v>
      </c>
      <c r="K77" s="25">
        <f t="shared" si="3"/>
        <v>3.8095238095238093</v>
      </c>
    </row>
    <row r="78" spans="1:11" x14ac:dyDescent="0.3">
      <c r="A78" t="s">
        <v>228</v>
      </c>
      <c r="B78" t="s">
        <v>228</v>
      </c>
      <c r="C78" s="22">
        <v>1</v>
      </c>
      <c r="D78" t="s">
        <v>234</v>
      </c>
      <c r="E78" t="s">
        <v>221</v>
      </c>
      <c r="F78" t="s">
        <v>209</v>
      </c>
      <c r="G78" t="s">
        <v>219</v>
      </c>
      <c r="H78">
        <v>40</v>
      </c>
      <c r="I78">
        <v>0</v>
      </c>
      <c r="J78">
        <v>1</v>
      </c>
      <c r="K78" s="25">
        <f t="shared" si="3"/>
        <v>10</v>
      </c>
    </row>
    <row r="79" spans="1:11" x14ac:dyDescent="0.3">
      <c r="A79" t="s">
        <v>129</v>
      </c>
      <c r="B79" t="s">
        <v>129</v>
      </c>
      <c r="C79" s="22">
        <v>1</v>
      </c>
      <c r="D79" t="s">
        <v>290</v>
      </c>
      <c r="E79" t="s">
        <v>208</v>
      </c>
      <c r="F79" t="s">
        <v>209</v>
      </c>
      <c r="G79" t="s">
        <v>211</v>
      </c>
      <c r="H79">
        <v>24</v>
      </c>
      <c r="I79">
        <v>0</v>
      </c>
      <c r="J79">
        <v>1</v>
      </c>
      <c r="K79" s="25">
        <f t="shared" ref="K79:K142" si="4">(C79*$B$2)/(H79/J79)</f>
        <v>16.666666666666668</v>
      </c>
    </row>
    <row r="80" spans="1:11" x14ac:dyDescent="0.3">
      <c r="A80" t="s">
        <v>129</v>
      </c>
      <c r="B80" t="s">
        <v>129</v>
      </c>
      <c r="C80" s="22">
        <v>1</v>
      </c>
      <c r="D80" t="s">
        <v>287</v>
      </c>
      <c r="E80" t="s">
        <v>212</v>
      </c>
      <c r="F80" t="s">
        <v>209</v>
      </c>
      <c r="G80" t="s">
        <v>213</v>
      </c>
      <c r="H80">
        <v>60</v>
      </c>
      <c r="I80">
        <v>0</v>
      </c>
      <c r="J80">
        <v>1</v>
      </c>
      <c r="K80" s="25">
        <f t="shared" si="4"/>
        <v>6.666666666666667</v>
      </c>
    </row>
    <row r="81" spans="1:11" x14ac:dyDescent="0.3">
      <c r="A81" t="s">
        <v>129</v>
      </c>
      <c r="B81" t="s">
        <v>129</v>
      </c>
      <c r="C81" s="22">
        <v>1</v>
      </c>
      <c r="D81" t="s">
        <v>288</v>
      </c>
      <c r="E81" t="s">
        <v>215</v>
      </c>
      <c r="F81" t="s">
        <v>209</v>
      </c>
      <c r="G81" t="s">
        <v>216</v>
      </c>
      <c r="H81">
        <v>40</v>
      </c>
      <c r="I81">
        <v>0</v>
      </c>
      <c r="J81">
        <v>1</v>
      </c>
      <c r="K81" s="25">
        <f t="shared" si="4"/>
        <v>10</v>
      </c>
    </row>
    <row r="82" spans="1:11" x14ac:dyDescent="0.3">
      <c r="A82" t="s">
        <v>129</v>
      </c>
      <c r="B82" t="s">
        <v>129</v>
      </c>
      <c r="C82" s="22">
        <v>1</v>
      </c>
      <c r="D82" t="s">
        <v>288</v>
      </c>
      <c r="E82" t="s">
        <v>218</v>
      </c>
      <c r="F82" t="s">
        <v>209</v>
      </c>
      <c r="G82" t="s">
        <v>216</v>
      </c>
      <c r="H82">
        <v>35</v>
      </c>
      <c r="I82">
        <v>0</v>
      </c>
      <c r="J82">
        <v>1</v>
      </c>
      <c r="K82" s="25">
        <f t="shared" si="4"/>
        <v>11.428571428571429</v>
      </c>
    </row>
    <row r="83" spans="1:11" x14ac:dyDescent="0.3">
      <c r="A83" t="s">
        <v>129</v>
      </c>
      <c r="B83" t="s">
        <v>129</v>
      </c>
      <c r="C83" s="22">
        <v>1</v>
      </c>
      <c r="D83" t="s">
        <v>234</v>
      </c>
      <c r="E83" t="s">
        <v>221</v>
      </c>
      <c r="F83" t="s">
        <v>209</v>
      </c>
      <c r="G83" t="s">
        <v>219</v>
      </c>
      <c r="H83">
        <v>13</v>
      </c>
      <c r="I83">
        <v>0</v>
      </c>
      <c r="J83">
        <v>1</v>
      </c>
      <c r="K83" s="25">
        <f t="shared" si="4"/>
        <v>30.76923076923077</v>
      </c>
    </row>
    <row r="84" spans="1:11" x14ac:dyDescent="0.3">
      <c r="A84" t="s">
        <v>126</v>
      </c>
      <c r="B84" t="s">
        <v>126</v>
      </c>
      <c r="C84" s="22">
        <v>3</v>
      </c>
      <c r="D84" t="s">
        <v>293</v>
      </c>
      <c r="E84" t="s">
        <v>208</v>
      </c>
      <c r="F84" t="s">
        <v>209</v>
      </c>
      <c r="G84" t="s">
        <v>229</v>
      </c>
      <c r="H84">
        <v>42.3</v>
      </c>
      <c r="I84">
        <v>0</v>
      </c>
      <c r="J84">
        <v>1</v>
      </c>
      <c r="K84" s="25">
        <f t="shared" si="4"/>
        <v>28.368794326241137</v>
      </c>
    </row>
    <row r="85" spans="1:11" x14ac:dyDescent="0.3">
      <c r="A85" t="s">
        <v>126</v>
      </c>
      <c r="B85" t="s">
        <v>126</v>
      </c>
      <c r="C85" s="22">
        <v>3</v>
      </c>
      <c r="D85" t="s">
        <v>294</v>
      </c>
      <c r="E85" t="s">
        <v>214</v>
      </c>
      <c r="F85" t="s">
        <v>209</v>
      </c>
      <c r="G85" t="s">
        <v>233</v>
      </c>
      <c r="H85">
        <v>250</v>
      </c>
      <c r="I85">
        <v>0</v>
      </c>
      <c r="J85">
        <v>1</v>
      </c>
      <c r="K85" s="25">
        <f t="shared" si="4"/>
        <v>4.8</v>
      </c>
    </row>
    <row r="86" spans="1:11" x14ac:dyDescent="0.3">
      <c r="A86" t="s">
        <v>126</v>
      </c>
      <c r="B86" t="s">
        <v>126</v>
      </c>
      <c r="C86" s="22">
        <v>3</v>
      </c>
      <c r="D86" t="s">
        <v>288</v>
      </c>
      <c r="E86" t="s">
        <v>217</v>
      </c>
      <c r="F86" t="s">
        <v>209</v>
      </c>
      <c r="G86" t="s">
        <v>216</v>
      </c>
      <c r="H86">
        <v>40</v>
      </c>
      <c r="I86">
        <v>0</v>
      </c>
      <c r="J86">
        <v>1</v>
      </c>
      <c r="K86" s="25">
        <f t="shared" si="4"/>
        <v>30</v>
      </c>
    </row>
    <row r="87" spans="1:11" x14ac:dyDescent="0.3">
      <c r="A87" t="s">
        <v>126</v>
      </c>
      <c r="B87" t="s">
        <v>126</v>
      </c>
      <c r="C87" s="22">
        <v>3</v>
      </c>
      <c r="D87" t="s">
        <v>234</v>
      </c>
      <c r="E87" t="s">
        <v>220</v>
      </c>
      <c r="F87" t="s">
        <v>209</v>
      </c>
      <c r="G87" t="s">
        <v>219</v>
      </c>
      <c r="H87">
        <v>15</v>
      </c>
      <c r="I87">
        <v>0</v>
      </c>
      <c r="J87">
        <v>1</v>
      </c>
      <c r="K87" s="25">
        <f t="shared" si="4"/>
        <v>80</v>
      </c>
    </row>
    <row r="88" spans="1:11" x14ac:dyDescent="0.3">
      <c r="A88" t="s">
        <v>133</v>
      </c>
      <c r="B88" t="s">
        <v>133</v>
      </c>
      <c r="C88" s="22">
        <v>1</v>
      </c>
      <c r="D88" t="s">
        <v>290</v>
      </c>
      <c r="E88" t="s">
        <v>208</v>
      </c>
      <c r="F88" t="s">
        <v>209</v>
      </c>
      <c r="G88" t="s">
        <v>211</v>
      </c>
      <c r="H88">
        <v>15</v>
      </c>
      <c r="I88">
        <v>0</v>
      </c>
      <c r="J88">
        <v>1</v>
      </c>
      <c r="K88" s="25">
        <f t="shared" si="4"/>
        <v>26.666666666666668</v>
      </c>
    </row>
    <row r="89" spans="1:11" x14ac:dyDescent="0.3">
      <c r="A89" t="s">
        <v>133</v>
      </c>
      <c r="B89" t="s">
        <v>133</v>
      </c>
      <c r="C89" s="22">
        <v>1</v>
      </c>
      <c r="D89" t="s">
        <v>287</v>
      </c>
      <c r="E89" t="s">
        <v>212</v>
      </c>
      <c r="F89" t="s">
        <v>209</v>
      </c>
      <c r="G89" t="s">
        <v>213</v>
      </c>
      <c r="H89">
        <v>100</v>
      </c>
      <c r="I89">
        <v>0</v>
      </c>
      <c r="J89">
        <v>1</v>
      </c>
      <c r="K89" s="25">
        <f t="shared" si="4"/>
        <v>4</v>
      </c>
    </row>
    <row r="90" spans="1:11" x14ac:dyDescent="0.3">
      <c r="A90" t="s">
        <v>133</v>
      </c>
      <c r="B90" t="s">
        <v>133</v>
      </c>
      <c r="C90" s="22">
        <v>1</v>
      </c>
      <c r="D90" t="s">
        <v>288</v>
      </c>
      <c r="E90" t="s">
        <v>215</v>
      </c>
      <c r="F90" t="s">
        <v>209</v>
      </c>
      <c r="G90" t="s">
        <v>216</v>
      </c>
      <c r="H90">
        <v>60</v>
      </c>
      <c r="I90">
        <v>0</v>
      </c>
      <c r="J90">
        <v>1</v>
      </c>
      <c r="K90" s="25">
        <f t="shared" si="4"/>
        <v>6.666666666666667</v>
      </c>
    </row>
    <row r="91" spans="1:11" x14ac:dyDescent="0.3">
      <c r="A91" t="s">
        <v>133</v>
      </c>
      <c r="B91" t="s">
        <v>133</v>
      </c>
      <c r="C91" s="22">
        <v>1</v>
      </c>
      <c r="D91" t="s">
        <v>234</v>
      </c>
      <c r="E91" t="s">
        <v>218</v>
      </c>
      <c r="F91" t="s">
        <v>209</v>
      </c>
      <c r="G91" t="s">
        <v>219</v>
      </c>
      <c r="H91">
        <v>120</v>
      </c>
      <c r="I91">
        <v>0</v>
      </c>
      <c r="J91">
        <v>1</v>
      </c>
      <c r="K91" s="25">
        <f t="shared" si="4"/>
        <v>3.3333333333333335</v>
      </c>
    </row>
    <row r="92" spans="1:11" x14ac:dyDescent="0.3">
      <c r="A92" t="s">
        <v>133</v>
      </c>
      <c r="B92" t="s">
        <v>133</v>
      </c>
      <c r="C92" s="22">
        <v>1</v>
      </c>
      <c r="D92" t="s">
        <v>234</v>
      </c>
      <c r="E92" t="s">
        <v>221</v>
      </c>
      <c r="F92" t="s">
        <v>209</v>
      </c>
      <c r="G92" t="s">
        <v>219</v>
      </c>
      <c r="H92">
        <v>12</v>
      </c>
      <c r="I92">
        <v>0</v>
      </c>
      <c r="J92">
        <v>1</v>
      </c>
      <c r="K92" s="25">
        <f t="shared" si="4"/>
        <v>33.333333333333336</v>
      </c>
    </row>
    <row r="93" spans="1:11" x14ac:dyDescent="0.3">
      <c r="A93" t="s">
        <v>133</v>
      </c>
      <c r="B93" t="s">
        <v>133</v>
      </c>
      <c r="C93" s="22">
        <v>1</v>
      </c>
      <c r="D93" t="s">
        <v>234</v>
      </c>
      <c r="E93" t="s">
        <v>223</v>
      </c>
      <c r="F93" t="s">
        <v>209</v>
      </c>
      <c r="G93" t="s">
        <v>219</v>
      </c>
      <c r="H93">
        <v>50</v>
      </c>
      <c r="I93">
        <v>0</v>
      </c>
      <c r="J93">
        <v>1</v>
      </c>
      <c r="K93" s="25">
        <f t="shared" si="4"/>
        <v>8</v>
      </c>
    </row>
    <row r="94" spans="1:11" x14ac:dyDescent="0.3">
      <c r="A94" t="s">
        <v>133</v>
      </c>
      <c r="B94" t="s">
        <v>133</v>
      </c>
      <c r="C94" s="22">
        <v>1</v>
      </c>
      <c r="D94" t="s">
        <v>295</v>
      </c>
      <c r="E94" t="s">
        <v>225</v>
      </c>
      <c r="F94" t="s">
        <v>209</v>
      </c>
      <c r="G94" t="s">
        <v>210</v>
      </c>
      <c r="H94">
        <v>150</v>
      </c>
      <c r="I94">
        <v>0</v>
      </c>
      <c r="J94">
        <v>1</v>
      </c>
      <c r="K94" s="25">
        <f t="shared" si="4"/>
        <v>2.6666666666666665</v>
      </c>
    </row>
    <row r="95" spans="1:11" x14ac:dyDescent="0.3">
      <c r="A95" t="s">
        <v>140</v>
      </c>
      <c r="B95" t="s">
        <v>140</v>
      </c>
      <c r="C95" s="22">
        <v>1</v>
      </c>
      <c r="D95" t="s">
        <v>245</v>
      </c>
      <c r="E95" t="s">
        <v>208</v>
      </c>
      <c r="F95" t="s">
        <v>209</v>
      </c>
      <c r="G95" t="s">
        <v>211</v>
      </c>
      <c r="H95">
        <v>12</v>
      </c>
      <c r="I95">
        <v>0</v>
      </c>
      <c r="J95">
        <v>1</v>
      </c>
      <c r="K95" s="25">
        <f t="shared" si="4"/>
        <v>33.333333333333336</v>
      </c>
    </row>
    <row r="96" spans="1:11" x14ac:dyDescent="0.3">
      <c r="A96" t="s">
        <v>140</v>
      </c>
      <c r="B96" t="s">
        <v>140</v>
      </c>
      <c r="C96" s="22">
        <v>1</v>
      </c>
      <c r="D96" t="s">
        <v>287</v>
      </c>
      <c r="E96" t="s">
        <v>212</v>
      </c>
      <c r="F96" t="s">
        <v>209</v>
      </c>
      <c r="G96" t="s">
        <v>213</v>
      </c>
      <c r="H96">
        <v>60</v>
      </c>
      <c r="I96">
        <v>0</v>
      </c>
      <c r="J96">
        <v>1</v>
      </c>
      <c r="K96" s="25">
        <f t="shared" si="4"/>
        <v>6.666666666666667</v>
      </c>
    </row>
    <row r="97" spans="1:11" x14ac:dyDescent="0.3">
      <c r="A97" t="s">
        <v>140</v>
      </c>
      <c r="B97" t="s">
        <v>140</v>
      </c>
      <c r="C97" s="22">
        <v>1</v>
      </c>
      <c r="D97" t="s">
        <v>288</v>
      </c>
      <c r="E97" t="s">
        <v>215</v>
      </c>
      <c r="F97" t="s">
        <v>209</v>
      </c>
      <c r="G97" t="s">
        <v>216</v>
      </c>
      <c r="H97">
        <v>20</v>
      </c>
      <c r="I97">
        <v>0</v>
      </c>
      <c r="J97">
        <v>1</v>
      </c>
      <c r="K97" s="25">
        <f t="shared" si="4"/>
        <v>20</v>
      </c>
    </row>
    <row r="98" spans="1:11" x14ac:dyDescent="0.3">
      <c r="A98" t="s">
        <v>140</v>
      </c>
      <c r="B98" t="s">
        <v>140</v>
      </c>
      <c r="C98" s="22">
        <v>1</v>
      </c>
      <c r="D98" t="s">
        <v>288</v>
      </c>
      <c r="E98" t="s">
        <v>218</v>
      </c>
      <c r="F98" t="s">
        <v>209</v>
      </c>
      <c r="G98" t="s">
        <v>216</v>
      </c>
      <c r="H98">
        <v>20</v>
      </c>
      <c r="I98">
        <v>0</v>
      </c>
      <c r="J98">
        <v>1</v>
      </c>
      <c r="K98" s="25">
        <f t="shared" si="4"/>
        <v>20</v>
      </c>
    </row>
    <row r="99" spans="1:11" x14ac:dyDescent="0.3">
      <c r="A99" t="s">
        <v>140</v>
      </c>
      <c r="B99" t="s">
        <v>140</v>
      </c>
      <c r="C99" s="22">
        <v>1</v>
      </c>
      <c r="D99" t="s">
        <v>234</v>
      </c>
      <c r="E99" t="s">
        <v>221</v>
      </c>
      <c r="F99" t="s">
        <v>209</v>
      </c>
      <c r="G99" t="s">
        <v>219</v>
      </c>
      <c r="H99">
        <v>13</v>
      </c>
      <c r="I99">
        <v>0</v>
      </c>
      <c r="J99">
        <v>1</v>
      </c>
      <c r="K99" s="25">
        <f t="shared" si="4"/>
        <v>30.76923076923077</v>
      </c>
    </row>
    <row r="100" spans="1:11" x14ac:dyDescent="0.3">
      <c r="A100" t="s">
        <v>140</v>
      </c>
      <c r="B100" t="s">
        <v>140</v>
      </c>
      <c r="C100" s="22">
        <v>1</v>
      </c>
      <c r="D100" t="s">
        <v>234</v>
      </c>
      <c r="E100" t="s">
        <v>223</v>
      </c>
      <c r="F100" t="s">
        <v>209</v>
      </c>
      <c r="G100" t="s">
        <v>219</v>
      </c>
      <c r="H100">
        <v>30</v>
      </c>
      <c r="I100">
        <v>0</v>
      </c>
      <c r="J100">
        <v>1</v>
      </c>
      <c r="K100" s="25">
        <f t="shared" si="4"/>
        <v>13.333333333333334</v>
      </c>
    </row>
    <row r="101" spans="1:11" x14ac:dyDescent="0.3">
      <c r="A101" t="s">
        <v>141</v>
      </c>
      <c r="B101" t="s">
        <v>141</v>
      </c>
      <c r="C101" s="22">
        <v>1</v>
      </c>
      <c r="D101" t="s">
        <v>290</v>
      </c>
      <c r="E101" t="s">
        <v>208</v>
      </c>
      <c r="F101" t="s">
        <v>209</v>
      </c>
      <c r="G101" t="s">
        <v>211</v>
      </c>
      <c r="H101">
        <v>55</v>
      </c>
      <c r="I101">
        <v>0</v>
      </c>
      <c r="J101">
        <v>1</v>
      </c>
      <c r="K101" s="25">
        <f t="shared" si="4"/>
        <v>7.2727272727272725</v>
      </c>
    </row>
    <row r="102" spans="1:11" x14ac:dyDescent="0.3">
      <c r="A102" t="s">
        <v>141</v>
      </c>
      <c r="B102" t="s">
        <v>141</v>
      </c>
      <c r="C102" s="22">
        <v>1</v>
      </c>
      <c r="D102" t="s">
        <v>287</v>
      </c>
      <c r="E102" t="s">
        <v>212</v>
      </c>
      <c r="F102" t="s">
        <v>209</v>
      </c>
      <c r="G102" t="s">
        <v>213</v>
      </c>
      <c r="H102">
        <v>100</v>
      </c>
      <c r="I102">
        <v>0</v>
      </c>
      <c r="J102">
        <v>1</v>
      </c>
      <c r="K102" s="25">
        <f t="shared" si="4"/>
        <v>4</v>
      </c>
    </row>
    <row r="103" spans="1:11" x14ac:dyDescent="0.3">
      <c r="A103" t="s">
        <v>141</v>
      </c>
      <c r="B103" t="s">
        <v>141</v>
      </c>
      <c r="C103" s="22">
        <v>1</v>
      </c>
      <c r="D103" t="s">
        <v>288</v>
      </c>
      <c r="E103" t="s">
        <v>215</v>
      </c>
      <c r="F103" t="s">
        <v>209</v>
      </c>
      <c r="G103" t="s">
        <v>216</v>
      </c>
      <c r="H103">
        <v>25</v>
      </c>
      <c r="I103">
        <v>0</v>
      </c>
      <c r="J103">
        <v>1</v>
      </c>
      <c r="K103" s="25">
        <f t="shared" si="4"/>
        <v>16</v>
      </c>
    </row>
    <row r="104" spans="1:11" x14ac:dyDescent="0.3">
      <c r="A104" t="s">
        <v>141</v>
      </c>
      <c r="B104" t="s">
        <v>141</v>
      </c>
      <c r="C104" s="22">
        <v>1</v>
      </c>
      <c r="D104" t="s">
        <v>234</v>
      </c>
      <c r="E104" t="s">
        <v>218</v>
      </c>
      <c r="F104" t="s">
        <v>209</v>
      </c>
      <c r="G104" t="s">
        <v>219</v>
      </c>
      <c r="H104">
        <v>30</v>
      </c>
      <c r="I104">
        <v>0</v>
      </c>
      <c r="J104">
        <v>1</v>
      </c>
      <c r="K104" s="25">
        <f t="shared" si="4"/>
        <v>13.333333333333334</v>
      </c>
    </row>
    <row r="105" spans="1:11" x14ac:dyDescent="0.3">
      <c r="A105" t="s">
        <v>51</v>
      </c>
      <c r="B105" t="s">
        <v>51</v>
      </c>
      <c r="C105" s="22">
        <v>4</v>
      </c>
      <c r="D105" t="s">
        <v>205</v>
      </c>
      <c r="E105" t="s">
        <v>208</v>
      </c>
      <c r="F105" t="s">
        <v>209</v>
      </c>
      <c r="G105" t="s">
        <v>210</v>
      </c>
      <c r="H105">
        <v>8</v>
      </c>
      <c r="I105">
        <v>0</v>
      </c>
      <c r="J105">
        <v>1</v>
      </c>
      <c r="K105" s="25">
        <f t="shared" si="4"/>
        <v>200</v>
      </c>
    </row>
    <row r="106" spans="1:11" x14ac:dyDescent="0.3">
      <c r="A106" t="s">
        <v>235</v>
      </c>
      <c r="B106" t="s">
        <v>235</v>
      </c>
      <c r="C106" s="22">
        <v>2</v>
      </c>
      <c r="D106" t="s">
        <v>293</v>
      </c>
      <c r="E106" t="s">
        <v>208</v>
      </c>
      <c r="F106" t="s">
        <v>209</v>
      </c>
      <c r="G106" t="s">
        <v>229</v>
      </c>
      <c r="H106">
        <v>180</v>
      </c>
      <c r="I106">
        <v>0</v>
      </c>
      <c r="J106">
        <v>1</v>
      </c>
      <c r="K106" s="25">
        <f t="shared" si="4"/>
        <v>4.4444444444444446</v>
      </c>
    </row>
    <row r="107" spans="1:11" x14ac:dyDescent="0.3">
      <c r="A107" t="s">
        <v>235</v>
      </c>
      <c r="B107" t="s">
        <v>235</v>
      </c>
      <c r="C107" s="22">
        <v>2</v>
      </c>
      <c r="D107" t="s">
        <v>294</v>
      </c>
      <c r="E107" t="s">
        <v>214</v>
      </c>
      <c r="F107" t="s">
        <v>209</v>
      </c>
      <c r="G107" t="s">
        <v>232</v>
      </c>
      <c r="H107">
        <v>250</v>
      </c>
      <c r="I107">
        <v>0</v>
      </c>
      <c r="J107">
        <v>1</v>
      </c>
      <c r="K107" s="25">
        <f t="shared" si="4"/>
        <v>3.2</v>
      </c>
    </row>
    <row r="108" spans="1:11" x14ac:dyDescent="0.3">
      <c r="A108" t="s">
        <v>235</v>
      </c>
      <c r="B108" t="s">
        <v>235</v>
      </c>
      <c r="C108" s="22">
        <v>2</v>
      </c>
      <c r="D108" t="s">
        <v>288</v>
      </c>
      <c r="E108" t="s">
        <v>217</v>
      </c>
      <c r="F108" t="s">
        <v>209</v>
      </c>
      <c r="G108" t="s">
        <v>216</v>
      </c>
      <c r="H108">
        <v>48</v>
      </c>
      <c r="I108">
        <v>0</v>
      </c>
      <c r="J108">
        <v>1</v>
      </c>
      <c r="K108" s="25">
        <f t="shared" si="4"/>
        <v>16.666666666666668</v>
      </c>
    </row>
    <row r="109" spans="1:11" x14ac:dyDescent="0.3">
      <c r="A109" t="s">
        <v>235</v>
      </c>
      <c r="B109" t="s">
        <v>235</v>
      </c>
      <c r="C109" s="22">
        <v>2</v>
      </c>
      <c r="D109" t="s">
        <v>234</v>
      </c>
      <c r="E109" t="s">
        <v>220</v>
      </c>
      <c r="F109" t="s">
        <v>209</v>
      </c>
      <c r="G109" t="s">
        <v>219</v>
      </c>
      <c r="H109">
        <v>60</v>
      </c>
      <c r="I109">
        <v>0</v>
      </c>
      <c r="J109">
        <v>1</v>
      </c>
      <c r="K109" s="25">
        <f t="shared" si="4"/>
        <v>13.333333333333334</v>
      </c>
    </row>
    <row r="110" spans="1:11" x14ac:dyDescent="0.3">
      <c r="A110" t="s">
        <v>235</v>
      </c>
      <c r="B110" t="s">
        <v>235</v>
      </c>
      <c r="C110" s="22">
        <v>2</v>
      </c>
      <c r="D110" t="s">
        <v>234</v>
      </c>
      <c r="E110" t="s">
        <v>222</v>
      </c>
      <c r="F110" t="s">
        <v>209</v>
      </c>
      <c r="G110" t="s">
        <v>219</v>
      </c>
      <c r="H110">
        <v>60</v>
      </c>
      <c r="I110">
        <v>0</v>
      </c>
      <c r="J110">
        <v>1</v>
      </c>
      <c r="K110" s="25">
        <f t="shared" si="4"/>
        <v>13.333333333333334</v>
      </c>
    </row>
    <row r="111" spans="1:11" x14ac:dyDescent="0.3">
      <c r="A111" t="s">
        <v>235</v>
      </c>
      <c r="B111" t="s">
        <v>235</v>
      </c>
      <c r="C111" s="22">
        <v>2</v>
      </c>
      <c r="D111" t="s">
        <v>295</v>
      </c>
      <c r="E111" t="s">
        <v>225</v>
      </c>
      <c r="F111" t="s">
        <v>209</v>
      </c>
      <c r="G111" t="s">
        <v>210</v>
      </c>
      <c r="H111">
        <v>50</v>
      </c>
      <c r="I111">
        <v>0</v>
      </c>
      <c r="J111">
        <v>1</v>
      </c>
      <c r="K111" s="25">
        <f t="shared" si="4"/>
        <v>16</v>
      </c>
    </row>
    <row r="112" spans="1:11" x14ac:dyDescent="0.3">
      <c r="A112" t="s">
        <v>236</v>
      </c>
      <c r="B112" t="s">
        <v>236</v>
      </c>
      <c r="C112" s="22">
        <v>2</v>
      </c>
      <c r="D112" t="s">
        <v>205</v>
      </c>
      <c r="E112" t="s">
        <v>208</v>
      </c>
      <c r="F112" t="s">
        <v>209</v>
      </c>
      <c r="G112" t="s">
        <v>210</v>
      </c>
      <c r="H112">
        <v>25</v>
      </c>
      <c r="I112">
        <v>0</v>
      </c>
      <c r="J112">
        <v>1</v>
      </c>
      <c r="K112" s="25">
        <f t="shared" si="4"/>
        <v>32</v>
      </c>
    </row>
    <row r="113" spans="1:11" x14ac:dyDescent="0.3">
      <c r="A113" t="s">
        <v>237</v>
      </c>
      <c r="B113" t="s">
        <v>237</v>
      </c>
      <c r="C113" s="22">
        <v>1</v>
      </c>
      <c r="D113" t="s">
        <v>290</v>
      </c>
      <c r="E113" t="s">
        <v>208</v>
      </c>
      <c r="F113" t="s">
        <v>209</v>
      </c>
      <c r="G113" t="s">
        <v>211</v>
      </c>
      <c r="H113">
        <v>300</v>
      </c>
      <c r="I113">
        <v>0</v>
      </c>
      <c r="J113">
        <v>1</v>
      </c>
      <c r="K113" s="25">
        <f t="shared" si="4"/>
        <v>1.3333333333333333</v>
      </c>
    </row>
    <row r="114" spans="1:11" x14ac:dyDescent="0.3">
      <c r="A114" t="s">
        <v>237</v>
      </c>
      <c r="B114" t="s">
        <v>237</v>
      </c>
      <c r="C114" s="22">
        <v>1</v>
      </c>
      <c r="D114" t="s">
        <v>287</v>
      </c>
      <c r="E114" t="s">
        <v>212</v>
      </c>
      <c r="F114" t="s">
        <v>209</v>
      </c>
      <c r="G114" t="s">
        <v>213</v>
      </c>
      <c r="H114">
        <v>100</v>
      </c>
      <c r="I114">
        <v>0</v>
      </c>
      <c r="J114">
        <v>1</v>
      </c>
      <c r="K114" s="25">
        <f t="shared" si="4"/>
        <v>4</v>
      </c>
    </row>
    <row r="115" spans="1:11" x14ac:dyDescent="0.3">
      <c r="A115" t="s">
        <v>237</v>
      </c>
      <c r="B115" t="s">
        <v>237</v>
      </c>
      <c r="C115" s="22">
        <v>1</v>
      </c>
      <c r="D115" t="s">
        <v>288</v>
      </c>
      <c r="E115" t="s">
        <v>215</v>
      </c>
      <c r="F115" t="s">
        <v>209</v>
      </c>
      <c r="G115" t="s">
        <v>216</v>
      </c>
      <c r="H115">
        <v>300</v>
      </c>
      <c r="I115">
        <v>0</v>
      </c>
      <c r="J115">
        <v>1</v>
      </c>
      <c r="K115" s="25">
        <f t="shared" si="4"/>
        <v>1.3333333333333333</v>
      </c>
    </row>
    <row r="116" spans="1:11" x14ac:dyDescent="0.3">
      <c r="A116" t="s">
        <v>237</v>
      </c>
      <c r="B116" t="s">
        <v>237</v>
      </c>
      <c r="C116" s="22">
        <v>1</v>
      </c>
      <c r="D116" t="s">
        <v>234</v>
      </c>
      <c r="E116" t="s">
        <v>218</v>
      </c>
      <c r="F116" t="s">
        <v>209</v>
      </c>
      <c r="G116" t="s">
        <v>219</v>
      </c>
      <c r="H116">
        <v>60</v>
      </c>
      <c r="I116">
        <v>0</v>
      </c>
      <c r="J116">
        <v>1</v>
      </c>
      <c r="K116" s="25">
        <f t="shared" si="4"/>
        <v>6.666666666666667</v>
      </c>
    </row>
    <row r="117" spans="1:11" x14ac:dyDescent="0.3">
      <c r="A117" t="s">
        <v>46</v>
      </c>
      <c r="B117" t="s">
        <v>46</v>
      </c>
      <c r="C117" s="22">
        <v>1</v>
      </c>
      <c r="D117" t="s">
        <v>290</v>
      </c>
      <c r="E117" t="s">
        <v>208</v>
      </c>
      <c r="F117" t="s">
        <v>209</v>
      </c>
      <c r="G117" t="s">
        <v>211</v>
      </c>
      <c r="H117">
        <v>200</v>
      </c>
      <c r="I117">
        <v>0</v>
      </c>
      <c r="J117">
        <v>1</v>
      </c>
      <c r="K117" s="25">
        <f t="shared" si="4"/>
        <v>2</v>
      </c>
    </row>
    <row r="118" spans="1:11" x14ac:dyDescent="0.3">
      <c r="A118" t="s">
        <v>46</v>
      </c>
      <c r="B118" t="s">
        <v>46</v>
      </c>
      <c r="C118" s="22">
        <v>1</v>
      </c>
      <c r="D118" t="s">
        <v>287</v>
      </c>
      <c r="E118" t="s">
        <v>212</v>
      </c>
      <c r="F118" t="s">
        <v>209</v>
      </c>
      <c r="G118" t="s">
        <v>213</v>
      </c>
      <c r="H118">
        <v>100</v>
      </c>
      <c r="I118">
        <v>0</v>
      </c>
      <c r="J118">
        <v>1</v>
      </c>
      <c r="K118" s="25">
        <f t="shared" si="4"/>
        <v>4</v>
      </c>
    </row>
    <row r="119" spans="1:11" x14ac:dyDescent="0.3">
      <c r="A119" t="s">
        <v>46</v>
      </c>
      <c r="B119" t="s">
        <v>46</v>
      </c>
      <c r="C119" s="22">
        <v>1</v>
      </c>
      <c r="D119" t="s">
        <v>288</v>
      </c>
      <c r="E119" t="s">
        <v>215</v>
      </c>
      <c r="F119" t="s">
        <v>209</v>
      </c>
      <c r="G119" t="s">
        <v>216</v>
      </c>
      <c r="H119">
        <v>145</v>
      </c>
      <c r="I119">
        <v>0</v>
      </c>
      <c r="J119">
        <v>1</v>
      </c>
      <c r="K119" s="25">
        <f t="shared" si="4"/>
        <v>2.7586206896551726</v>
      </c>
    </row>
    <row r="120" spans="1:11" x14ac:dyDescent="0.3">
      <c r="A120" t="s">
        <v>46</v>
      </c>
      <c r="B120" t="s">
        <v>46</v>
      </c>
      <c r="C120" s="22">
        <v>1</v>
      </c>
      <c r="D120" t="s">
        <v>234</v>
      </c>
      <c r="E120" t="s">
        <v>218</v>
      </c>
      <c r="F120" t="s">
        <v>209</v>
      </c>
      <c r="G120" t="s">
        <v>219</v>
      </c>
      <c r="H120">
        <v>40</v>
      </c>
      <c r="I120">
        <v>0</v>
      </c>
      <c r="J120">
        <v>1</v>
      </c>
      <c r="K120" s="25">
        <f t="shared" si="4"/>
        <v>10</v>
      </c>
    </row>
    <row r="121" spans="1:11" x14ac:dyDescent="0.3">
      <c r="A121" t="s">
        <v>238</v>
      </c>
      <c r="B121" t="s">
        <v>238</v>
      </c>
      <c r="C121" s="22">
        <v>1</v>
      </c>
      <c r="D121" t="s">
        <v>205</v>
      </c>
      <c r="E121" t="s">
        <v>206</v>
      </c>
      <c r="F121" t="s">
        <v>209</v>
      </c>
      <c r="G121" t="s">
        <v>239</v>
      </c>
      <c r="H121">
        <v>0.66700000000000004</v>
      </c>
      <c r="I121">
        <v>0</v>
      </c>
      <c r="J121">
        <v>2</v>
      </c>
      <c r="K121" s="25">
        <f t="shared" si="4"/>
        <v>1199.4002998500748</v>
      </c>
    </row>
    <row r="122" spans="1:11" x14ac:dyDescent="0.3">
      <c r="A122" t="s">
        <v>238</v>
      </c>
      <c r="B122" t="s">
        <v>238</v>
      </c>
      <c r="C122" s="22">
        <v>1</v>
      </c>
      <c r="D122" t="s">
        <v>205</v>
      </c>
      <c r="E122" t="s">
        <v>208</v>
      </c>
      <c r="F122" t="s">
        <v>209</v>
      </c>
      <c r="G122" t="s">
        <v>240</v>
      </c>
      <c r="H122">
        <v>0.66700000000000004</v>
      </c>
      <c r="I122">
        <v>0</v>
      </c>
      <c r="J122">
        <v>2</v>
      </c>
      <c r="K122" s="25">
        <f t="shared" si="4"/>
        <v>1199.4002998500748</v>
      </c>
    </row>
    <row r="123" spans="1:11" x14ac:dyDescent="0.3">
      <c r="A123" t="s">
        <v>159</v>
      </c>
      <c r="B123" t="s">
        <v>159</v>
      </c>
      <c r="C123" s="22">
        <v>2</v>
      </c>
      <c r="D123" t="s">
        <v>296</v>
      </c>
      <c r="E123" t="s">
        <v>206</v>
      </c>
      <c r="F123" t="s">
        <v>209</v>
      </c>
      <c r="G123" t="s">
        <v>210</v>
      </c>
      <c r="H123">
        <v>120</v>
      </c>
      <c r="I123">
        <v>0</v>
      </c>
      <c r="J123">
        <v>1</v>
      </c>
      <c r="K123" s="25">
        <f t="shared" si="4"/>
        <v>6.666666666666667</v>
      </c>
    </row>
    <row r="124" spans="1:11" x14ac:dyDescent="0.3">
      <c r="A124" t="s">
        <v>49</v>
      </c>
      <c r="B124" t="s">
        <v>49</v>
      </c>
      <c r="C124" s="22">
        <v>1</v>
      </c>
      <c r="D124" t="s">
        <v>290</v>
      </c>
      <c r="E124" t="s">
        <v>208</v>
      </c>
      <c r="F124" t="s">
        <v>209</v>
      </c>
      <c r="G124" t="s">
        <v>211</v>
      </c>
      <c r="H124">
        <v>80</v>
      </c>
      <c r="I124">
        <v>0</v>
      </c>
      <c r="J124">
        <v>1</v>
      </c>
      <c r="K124" s="25">
        <f t="shared" si="4"/>
        <v>5</v>
      </c>
    </row>
    <row r="125" spans="1:11" x14ac:dyDescent="0.3">
      <c r="A125" t="s">
        <v>49</v>
      </c>
      <c r="B125" t="s">
        <v>49</v>
      </c>
      <c r="C125" s="22">
        <v>1</v>
      </c>
      <c r="D125" t="s">
        <v>241</v>
      </c>
      <c r="E125" t="s">
        <v>214</v>
      </c>
      <c r="F125" t="s">
        <v>209</v>
      </c>
      <c r="G125" t="s">
        <v>242</v>
      </c>
      <c r="H125">
        <v>300</v>
      </c>
      <c r="I125">
        <v>0</v>
      </c>
      <c r="J125">
        <v>1</v>
      </c>
      <c r="K125" s="25">
        <f t="shared" si="4"/>
        <v>1.3333333333333333</v>
      </c>
    </row>
    <row r="126" spans="1:11" x14ac:dyDescent="0.3">
      <c r="A126" t="s">
        <v>49</v>
      </c>
      <c r="B126" t="s">
        <v>49</v>
      </c>
      <c r="C126" s="22">
        <v>1</v>
      </c>
      <c r="D126" t="s">
        <v>288</v>
      </c>
      <c r="E126" t="s">
        <v>217</v>
      </c>
      <c r="F126" t="s">
        <v>209</v>
      </c>
      <c r="G126" t="s">
        <v>216</v>
      </c>
      <c r="H126">
        <v>45</v>
      </c>
      <c r="I126">
        <v>0</v>
      </c>
      <c r="J126">
        <v>1</v>
      </c>
      <c r="K126" s="25">
        <f t="shared" si="4"/>
        <v>8.8888888888888893</v>
      </c>
    </row>
    <row r="127" spans="1:11" x14ac:dyDescent="0.3">
      <c r="A127" t="s">
        <v>49</v>
      </c>
      <c r="B127" t="s">
        <v>49</v>
      </c>
      <c r="C127" s="22">
        <v>1</v>
      </c>
      <c r="D127" t="s">
        <v>234</v>
      </c>
      <c r="E127" t="s">
        <v>220</v>
      </c>
      <c r="F127" t="s">
        <v>209</v>
      </c>
      <c r="G127" t="s">
        <v>219</v>
      </c>
      <c r="H127">
        <v>67</v>
      </c>
      <c r="I127">
        <v>0</v>
      </c>
      <c r="J127">
        <v>1</v>
      </c>
      <c r="K127" s="25">
        <f t="shared" si="4"/>
        <v>5.9701492537313436</v>
      </c>
    </row>
    <row r="128" spans="1:11" x14ac:dyDescent="0.3">
      <c r="A128" t="s">
        <v>128</v>
      </c>
      <c r="B128" t="s">
        <v>128</v>
      </c>
      <c r="C128" s="22">
        <v>1</v>
      </c>
      <c r="D128" t="s">
        <v>293</v>
      </c>
      <c r="E128" t="s">
        <v>208</v>
      </c>
      <c r="F128" t="s">
        <v>209</v>
      </c>
      <c r="G128" t="s">
        <v>229</v>
      </c>
      <c r="H128">
        <v>34</v>
      </c>
      <c r="I128">
        <v>0</v>
      </c>
      <c r="J128">
        <v>1</v>
      </c>
      <c r="K128" s="25">
        <f t="shared" si="4"/>
        <v>11.764705882352942</v>
      </c>
    </row>
    <row r="129" spans="1:11" x14ac:dyDescent="0.3">
      <c r="A129" t="s">
        <v>128</v>
      </c>
      <c r="B129" t="s">
        <v>128</v>
      </c>
      <c r="C129" s="22">
        <v>1</v>
      </c>
      <c r="D129" t="s">
        <v>234</v>
      </c>
      <c r="E129" t="s">
        <v>214</v>
      </c>
      <c r="F129" t="s">
        <v>209</v>
      </c>
      <c r="G129" t="s">
        <v>219</v>
      </c>
      <c r="H129">
        <v>30</v>
      </c>
      <c r="I129">
        <v>0</v>
      </c>
      <c r="J129">
        <v>1</v>
      </c>
      <c r="K129" s="25">
        <f t="shared" si="4"/>
        <v>13.333333333333334</v>
      </c>
    </row>
    <row r="130" spans="1:11" x14ac:dyDescent="0.3">
      <c r="A130" t="s">
        <v>128</v>
      </c>
      <c r="B130" t="s">
        <v>128</v>
      </c>
      <c r="C130" s="22">
        <v>1</v>
      </c>
      <c r="D130" t="s">
        <v>294</v>
      </c>
      <c r="E130" t="s">
        <v>217</v>
      </c>
      <c r="F130" t="s">
        <v>209</v>
      </c>
      <c r="G130" t="s">
        <v>233</v>
      </c>
      <c r="H130">
        <v>250</v>
      </c>
      <c r="I130">
        <v>0</v>
      </c>
      <c r="J130">
        <v>1</v>
      </c>
      <c r="K130" s="25">
        <f t="shared" si="4"/>
        <v>1.6</v>
      </c>
    </row>
    <row r="131" spans="1:11" x14ac:dyDescent="0.3">
      <c r="A131" t="s">
        <v>128</v>
      </c>
      <c r="B131" t="s">
        <v>128</v>
      </c>
      <c r="C131" s="22">
        <v>1</v>
      </c>
      <c r="D131" t="s">
        <v>288</v>
      </c>
      <c r="E131" t="s">
        <v>220</v>
      </c>
      <c r="F131" t="s">
        <v>209</v>
      </c>
      <c r="G131" t="s">
        <v>216</v>
      </c>
      <c r="H131">
        <v>80</v>
      </c>
      <c r="I131">
        <v>0</v>
      </c>
      <c r="J131">
        <v>1</v>
      </c>
      <c r="K131" s="25">
        <f t="shared" si="4"/>
        <v>5</v>
      </c>
    </row>
    <row r="132" spans="1:11" x14ac:dyDescent="0.3">
      <c r="A132" t="s">
        <v>128</v>
      </c>
      <c r="B132" t="s">
        <v>128</v>
      </c>
      <c r="C132" s="22">
        <v>1</v>
      </c>
      <c r="D132" t="s">
        <v>234</v>
      </c>
      <c r="E132" t="s">
        <v>222</v>
      </c>
      <c r="F132" t="s">
        <v>209</v>
      </c>
      <c r="G132" t="s">
        <v>219</v>
      </c>
      <c r="H132">
        <v>15</v>
      </c>
      <c r="I132">
        <v>0</v>
      </c>
      <c r="J132">
        <v>1</v>
      </c>
      <c r="K132" s="25">
        <f t="shared" si="4"/>
        <v>26.666666666666668</v>
      </c>
    </row>
    <row r="133" spans="1:11" x14ac:dyDescent="0.3">
      <c r="A133" t="s">
        <v>243</v>
      </c>
      <c r="B133" t="s">
        <v>243</v>
      </c>
      <c r="C133" s="22">
        <v>2</v>
      </c>
      <c r="D133" t="s">
        <v>290</v>
      </c>
      <c r="E133" t="s">
        <v>208</v>
      </c>
      <c r="F133" t="s">
        <v>209</v>
      </c>
      <c r="G133" t="s">
        <v>211</v>
      </c>
      <c r="H133">
        <v>127</v>
      </c>
      <c r="I133">
        <v>0</v>
      </c>
      <c r="J133">
        <v>1</v>
      </c>
      <c r="K133" s="25">
        <f t="shared" si="4"/>
        <v>6.2992125984251972</v>
      </c>
    </row>
    <row r="134" spans="1:11" x14ac:dyDescent="0.3">
      <c r="A134" t="s">
        <v>243</v>
      </c>
      <c r="B134" t="s">
        <v>243</v>
      </c>
      <c r="C134" s="22">
        <v>2</v>
      </c>
      <c r="D134" t="s">
        <v>288</v>
      </c>
      <c r="E134" t="s">
        <v>217</v>
      </c>
      <c r="F134" t="s">
        <v>209</v>
      </c>
      <c r="G134" t="s">
        <v>216</v>
      </c>
      <c r="H134">
        <v>35</v>
      </c>
      <c r="I134">
        <v>0</v>
      </c>
      <c r="J134">
        <v>1</v>
      </c>
      <c r="K134" s="25">
        <f t="shared" si="4"/>
        <v>22.857142857142858</v>
      </c>
    </row>
    <row r="135" spans="1:11" x14ac:dyDescent="0.3">
      <c r="A135" t="s">
        <v>243</v>
      </c>
      <c r="B135" t="s">
        <v>243</v>
      </c>
      <c r="C135" s="22">
        <v>2</v>
      </c>
      <c r="D135" t="s">
        <v>234</v>
      </c>
      <c r="E135" t="s">
        <v>220</v>
      </c>
      <c r="F135" t="s">
        <v>209</v>
      </c>
      <c r="G135" t="s">
        <v>219</v>
      </c>
      <c r="H135">
        <v>18</v>
      </c>
      <c r="I135">
        <v>0</v>
      </c>
      <c r="J135">
        <v>1</v>
      </c>
      <c r="K135" s="25">
        <f t="shared" si="4"/>
        <v>44.444444444444443</v>
      </c>
    </row>
    <row r="136" spans="1:11" x14ac:dyDescent="0.3">
      <c r="A136" t="s">
        <v>244</v>
      </c>
      <c r="B136" t="s">
        <v>244</v>
      </c>
      <c r="C136" s="22">
        <v>1</v>
      </c>
      <c r="D136" t="s">
        <v>205</v>
      </c>
      <c r="E136" t="s">
        <v>206</v>
      </c>
      <c r="F136" t="s">
        <v>209</v>
      </c>
      <c r="G136" t="s">
        <v>210</v>
      </c>
      <c r="H136">
        <v>2</v>
      </c>
      <c r="I136">
        <v>0</v>
      </c>
      <c r="J136">
        <v>2</v>
      </c>
      <c r="K136" s="25">
        <f t="shared" si="4"/>
        <v>400</v>
      </c>
    </row>
    <row r="137" spans="1:11" x14ac:dyDescent="0.3">
      <c r="A137" t="s">
        <v>104</v>
      </c>
      <c r="B137" t="s">
        <v>104</v>
      </c>
      <c r="C137" s="22">
        <v>1</v>
      </c>
      <c r="D137" t="s">
        <v>245</v>
      </c>
      <c r="E137" t="s">
        <v>208</v>
      </c>
      <c r="F137" t="s">
        <v>209</v>
      </c>
      <c r="G137" t="s">
        <v>211</v>
      </c>
      <c r="H137">
        <v>16</v>
      </c>
      <c r="I137">
        <v>0</v>
      </c>
      <c r="J137">
        <v>1</v>
      </c>
      <c r="K137" s="25">
        <f t="shared" si="4"/>
        <v>25</v>
      </c>
    </row>
    <row r="138" spans="1:11" x14ac:dyDescent="0.3">
      <c r="A138" t="s">
        <v>104</v>
      </c>
      <c r="B138" t="s">
        <v>104</v>
      </c>
      <c r="C138" s="22">
        <v>1</v>
      </c>
      <c r="D138" t="s">
        <v>287</v>
      </c>
      <c r="E138" t="s">
        <v>212</v>
      </c>
      <c r="F138" t="s">
        <v>209</v>
      </c>
      <c r="G138" t="s">
        <v>213</v>
      </c>
      <c r="H138">
        <v>30</v>
      </c>
      <c r="I138">
        <v>0</v>
      </c>
      <c r="J138">
        <v>1</v>
      </c>
      <c r="K138" s="25">
        <f t="shared" si="4"/>
        <v>13.333333333333334</v>
      </c>
    </row>
    <row r="139" spans="1:11" x14ac:dyDescent="0.3">
      <c r="A139" t="s">
        <v>104</v>
      </c>
      <c r="B139" t="s">
        <v>104</v>
      </c>
      <c r="C139" s="22">
        <v>1</v>
      </c>
      <c r="D139" t="s">
        <v>288</v>
      </c>
      <c r="E139" t="s">
        <v>215</v>
      </c>
      <c r="F139" t="s">
        <v>209</v>
      </c>
      <c r="G139" t="s">
        <v>216</v>
      </c>
      <c r="H139">
        <v>44</v>
      </c>
      <c r="I139">
        <v>0</v>
      </c>
      <c r="J139">
        <v>1</v>
      </c>
      <c r="K139" s="25">
        <f t="shared" si="4"/>
        <v>9.0909090909090917</v>
      </c>
    </row>
    <row r="140" spans="1:11" x14ac:dyDescent="0.3">
      <c r="A140" t="s">
        <v>104</v>
      </c>
      <c r="B140" t="s">
        <v>104</v>
      </c>
      <c r="C140" s="22">
        <v>1</v>
      </c>
      <c r="D140" t="s">
        <v>234</v>
      </c>
      <c r="E140" t="s">
        <v>218</v>
      </c>
      <c r="F140" t="s">
        <v>209</v>
      </c>
      <c r="G140" t="s">
        <v>219</v>
      </c>
      <c r="H140">
        <v>55</v>
      </c>
      <c r="I140">
        <v>0</v>
      </c>
      <c r="J140">
        <v>1</v>
      </c>
      <c r="K140" s="25">
        <f t="shared" si="4"/>
        <v>7.2727272727272725</v>
      </c>
    </row>
    <row r="141" spans="1:11" x14ac:dyDescent="0.3">
      <c r="A141" t="s">
        <v>104</v>
      </c>
      <c r="B141" t="s">
        <v>104</v>
      </c>
      <c r="C141" s="22">
        <v>1</v>
      </c>
      <c r="D141" t="s">
        <v>234</v>
      </c>
      <c r="E141" t="s">
        <v>221</v>
      </c>
      <c r="F141" t="s">
        <v>209</v>
      </c>
      <c r="G141" t="s">
        <v>219</v>
      </c>
      <c r="H141">
        <v>15</v>
      </c>
      <c r="I141">
        <v>0</v>
      </c>
      <c r="J141">
        <v>1</v>
      </c>
      <c r="K141" s="25">
        <f t="shared" si="4"/>
        <v>26.666666666666668</v>
      </c>
    </row>
    <row r="142" spans="1:11" x14ac:dyDescent="0.3">
      <c r="A142" t="s">
        <v>104</v>
      </c>
      <c r="B142" t="s">
        <v>104</v>
      </c>
      <c r="C142" s="22">
        <v>1</v>
      </c>
      <c r="D142" t="s">
        <v>297</v>
      </c>
      <c r="E142" t="s">
        <v>222</v>
      </c>
      <c r="F142" t="s">
        <v>209</v>
      </c>
      <c r="G142" t="s">
        <v>246</v>
      </c>
      <c r="H142">
        <v>60</v>
      </c>
      <c r="I142">
        <v>0</v>
      </c>
      <c r="J142">
        <v>1</v>
      </c>
      <c r="K142" s="25">
        <f t="shared" si="4"/>
        <v>6.666666666666667</v>
      </c>
    </row>
    <row r="143" spans="1:11" x14ac:dyDescent="0.3">
      <c r="A143" t="s">
        <v>119</v>
      </c>
      <c r="B143" t="s">
        <v>119</v>
      </c>
      <c r="C143" s="22">
        <v>1</v>
      </c>
      <c r="D143" t="s">
        <v>245</v>
      </c>
      <c r="E143" t="s">
        <v>208</v>
      </c>
      <c r="F143" t="s">
        <v>209</v>
      </c>
      <c r="G143" t="s">
        <v>211</v>
      </c>
      <c r="H143">
        <v>16</v>
      </c>
      <c r="I143">
        <v>0</v>
      </c>
      <c r="J143">
        <v>1</v>
      </c>
      <c r="K143" s="25">
        <f t="shared" ref="K143:K206" si="5">(C143*$B$2)/(H143/J143)</f>
        <v>25</v>
      </c>
    </row>
    <row r="144" spans="1:11" x14ac:dyDescent="0.3">
      <c r="A144" t="s">
        <v>119</v>
      </c>
      <c r="B144" t="s">
        <v>119</v>
      </c>
      <c r="C144" s="22">
        <v>1</v>
      </c>
      <c r="D144" t="s">
        <v>287</v>
      </c>
      <c r="E144" t="s">
        <v>212</v>
      </c>
      <c r="F144" t="s">
        <v>209</v>
      </c>
      <c r="G144" t="s">
        <v>213</v>
      </c>
      <c r="H144">
        <v>30</v>
      </c>
      <c r="I144">
        <v>0</v>
      </c>
      <c r="J144">
        <v>1</v>
      </c>
      <c r="K144" s="25">
        <f t="shared" si="5"/>
        <v>13.333333333333334</v>
      </c>
    </row>
    <row r="145" spans="1:11" x14ac:dyDescent="0.3">
      <c r="A145" t="s">
        <v>119</v>
      </c>
      <c r="B145" t="s">
        <v>119</v>
      </c>
      <c r="C145" s="22">
        <v>1</v>
      </c>
      <c r="D145" t="s">
        <v>288</v>
      </c>
      <c r="E145" t="s">
        <v>215</v>
      </c>
      <c r="F145" t="s">
        <v>209</v>
      </c>
      <c r="G145" t="s">
        <v>216</v>
      </c>
      <c r="H145">
        <v>44</v>
      </c>
      <c r="I145">
        <v>0</v>
      </c>
      <c r="J145">
        <v>1</v>
      </c>
      <c r="K145" s="25">
        <f t="shared" si="5"/>
        <v>9.0909090909090917</v>
      </c>
    </row>
    <row r="146" spans="1:11" x14ac:dyDescent="0.3">
      <c r="A146" t="s">
        <v>119</v>
      </c>
      <c r="B146" t="s">
        <v>119</v>
      </c>
      <c r="C146" s="22">
        <v>1</v>
      </c>
      <c r="D146" t="s">
        <v>234</v>
      </c>
      <c r="E146" t="s">
        <v>218</v>
      </c>
      <c r="F146" t="s">
        <v>209</v>
      </c>
      <c r="G146" t="s">
        <v>219</v>
      </c>
      <c r="H146">
        <v>55</v>
      </c>
      <c r="I146">
        <v>0</v>
      </c>
      <c r="J146">
        <v>1</v>
      </c>
      <c r="K146" s="25">
        <f t="shared" si="5"/>
        <v>7.2727272727272725</v>
      </c>
    </row>
    <row r="147" spans="1:11" x14ac:dyDescent="0.3">
      <c r="A147" t="s">
        <v>119</v>
      </c>
      <c r="B147" t="s">
        <v>119</v>
      </c>
      <c r="C147" s="22">
        <v>1</v>
      </c>
      <c r="D147" t="s">
        <v>234</v>
      </c>
      <c r="E147" t="s">
        <v>221</v>
      </c>
      <c r="F147" t="s">
        <v>209</v>
      </c>
      <c r="G147" t="s">
        <v>219</v>
      </c>
      <c r="H147">
        <v>15</v>
      </c>
      <c r="I147">
        <v>0</v>
      </c>
      <c r="J147">
        <v>1</v>
      </c>
      <c r="K147" s="25">
        <f t="shared" si="5"/>
        <v>26.666666666666668</v>
      </c>
    </row>
    <row r="148" spans="1:11" x14ac:dyDescent="0.3">
      <c r="A148" t="s">
        <v>119</v>
      </c>
      <c r="B148" t="s">
        <v>119</v>
      </c>
      <c r="C148" s="22">
        <v>1</v>
      </c>
      <c r="D148" t="s">
        <v>297</v>
      </c>
      <c r="E148" t="s">
        <v>222</v>
      </c>
      <c r="F148" t="s">
        <v>209</v>
      </c>
      <c r="G148" t="s">
        <v>246</v>
      </c>
      <c r="H148">
        <v>60</v>
      </c>
      <c r="I148">
        <v>0</v>
      </c>
      <c r="J148">
        <v>1</v>
      </c>
      <c r="K148" s="25">
        <f t="shared" si="5"/>
        <v>6.666666666666667</v>
      </c>
    </row>
    <row r="149" spans="1:11" x14ac:dyDescent="0.3">
      <c r="A149" t="s">
        <v>80</v>
      </c>
      <c r="B149" t="s">
        <v>80</v>
      </c>
      <c r="C149" s="22">
        <v>1</v>
      </c>
      <c r="D149" t="s">
        <v>297</v>
      </c>
      <c r="E149" t="s">
        <v>206</v>
      </c>
      <c r="F149" t="s">
        <v>209</v>
      </c>
      <c r="G149" t="s">
        <v>246</v>
      </c>
      <c r="H149">
        <v>80</v>
      </c>
      <c r="I149">
        <v>0</v>
      </c>
      <c r="J149">
        <v>1</v>
      </c>
      <c r="K149" s="25">
        <f t="shared" si="5"/>
        <v>5</v>
      </c>
    </row>
    <row r="150" spans="1:11" x14ac:dyDescent="0.3">
      <c r="A150" t="s">
        <v>247</v>
      </c>
      <c r="B150" t="s">
        <v>247</v>
      </c>
      <c r="C150" s="22">
        <v>1</v>
      </c>
      <c r="D150" t="s">
        <v>234</v>
      </c>
      <c r="E150" t="s">
        <v>208</v>
      </c>
      <c r="F150" t="s">
        <v>209</v>
      </c>
      <c r="G150" t="s">
        <v>248</v>
      </c>
      <c r="H150">
        <v>1.78</v>
      </c>
      <c r="I150">
        <v>0</v>
      </c>
      <c r="J150">
        <v>1</v>
      </c>
      <c r="K150" s="25">
        <f t="shared" si="5"/>
        <v>224.71910112359549</v>
      </c>
    </row>
    <row r="151" spans="1:11" x14ac:dyDescent="0.3">
      <c r="A151" t="s">
        <v>247</v>
      </c>
      <c r="B151" t="s">
        <v>247</v>
      </c>
      <c r="C151" s="22">
        <v>1</v>
      </c>
      <c r="D151" t="s">
        <v>205</v>
      </c>
      <c r="E151" t="s">
        <v>212</v>
      </c>
      <c r="F151" t="s">
        <v>209</v>
      </c>
      <c r="G151" t="s">
        <v>210</v>
      </c>
      <c r="H151">
        <v>37.5</v>
      </c>
      <c r="I151">
        <v>0</v>
      </c>
      <c r="J151">
        <v>1</v>
      </c>
      <c r="K151" s="25">
        <f t="shared" si="5"/>
        <v>10.666666666666666</v>
      </c>
    </row>
    <row r="152" spans="1:11" x14ac:dyDescent="0.3">
      <c r="A152" t="s">
        <v>24</v>
      </c>
      <c r="B152" t="s">
        <v>24</v>
      </c>
      <c r="C152" s="22">
        <v>1</v>
      </c>
      <c r="D152" t="s">
        <v>298</v>
      </c>
      <c r="E152" t="s">
        <v>208</v>
      </c>
      <c r="F152" t="s">
        <v>209</v>
      </c>
      <c r="G152" t="s">
        <v>211</v>
      </c>
      <c r="H152">
        <v>30</v>
      </c>
      <c r="I152">
        <v>0</v>
      </c>
      <c r="J152">
        <v>1</v>
      </c>
      <c r="K152" s="25">
        <f t="shared" si="5"/>
        <v>13.333333333333334</v>
      </c>
    </row>
    <row r="153" spans="1:11" x14ac:dyDescent="0.3">
      <c r="A153" t="s">
        <v>24</v>
      </c>
      <c r="B153" t="s">
        <v>24</v>
      </c>
      <c r="C153" s="22">
        <v>1</v>
      </c>
      <c r="D153" t="s">
        <v>287</v>
      </c>
      <c r="E153" t="s">
        <v>212</v>
      </c>
      <c r="F153" t="s">
        <v>209</v>
      </c>
      <c r="G153" t="s">
        <v>213</v>
      </c>
      <c r="H153">
        <v>100</v>
      </c>
      <c r="I153">
        <v>0</v>
      </c>
      <c r="J153">
        <v>1</v>
      </c>
      <c r="K153" s="25">
        <f t="shared" si="5"/>
        <v>4</v>
      </c>
    </row>
    <row r="154" spans="1:11" x14ac:dyDescent="0.3">
      <c r="A154" t="s">
        <v>24</v>
      </c>
      <c r="B154" t="s">
        <v>24</v>
      </c>
      <c r="C154" s="22">
        <v>1</v>
      </c>
      <c r="D154" t="s">
        <v>288</v>
      </c>
      <c r="E154" t="s">
        <v>215</v>
      </c>
      <c r="F154" t="s">
        <v>209</v>
      </c>
      <c r="G154" t="s">
        <v>216</v>
      </c>
      <c r="H154">
        <v>40</v>
      </c>
      <c r="I154">
        <v>0</v>
      </c>
      <c r="J154">
        <v>1</v>
      </c>
      <c r="K154" s="25">
        <f t="shared" si="5"/>
        <v>10</v>
      </c>
    </row>
    <row r="155" spans="1:11" x14ac:dyDescent="0.3">
      <c r="A155" t="s">
        <v>24</v>
      </c>
      <c r="B155" t="s">
        <v>24</v>
      </c>
      <c r="C155" s="22">
        <v>1</v>
      </c>
      <c r="D155" t="s">
        <v>234</v>
      </c>
      <c r="E155" t="s">
        <v>218</v>
      </c>
      <c r="F155" t="s">
        <v>209</v>
      </c>
      <c r="G155" t="s">
        <v>219</v>
      </c>
      <c r="H155">
        <v>45</v>
      </c>
      <c r="I155">
        <v>0</v>
      </c>
      <c r="J155">
        <v>1</v>
      </c>
      <c r="K155" s="25">
        <f t="shared" si="5"/>
        <v>8.8888888888888893</v>
      </c>
    </row>
    <row r="156" spans="1:11" x14ac:dyDescent="0.3">
      <c r="A156" t="s">
        <v>15</v>
      </c>
      <c r="B156" t="s">
        <v>15</v>
      </c>
      <c r="C156" s="22">
        <v>1</v>
      </c>
      <c r="D156" t="s">
        <v>298</v>
      </c>
      <c r="E156" t="s">
        <v>208</v>
      </c>
      <c r="F156" t="s">
        <v>209</v>
      </c>
      <c r="G156" t="s">
        <v>211</v>
      </c>
      <c r="H156">
        <v>30</v>
      </c>
      <c r="I156">
        <v>0</v>
      </c>
      <c r="J156">
        <v>1</v>
      </c>
      <c r="K156" s="25">
        <f t="shared" si="5"/>
        <v>13.333333333333334</v>
      </c>
    </row>
    <row r="157" spans="1:11" x14ac:dyDescent="0.3">
      <c r="A157" t="s">
        <v>15</v>
      </c>
      <c r="B157" t="s">
        <v>15</v>
      </c>
      <c r="C157" s="22">
        <v>1</v>
      </c>
      <c r="D157" t="s">
        <v>287</v>
      </c>
      <c r="E157" t="s">
        <v>212</v>
      </c>
      <c r="F157" t="s">
        <v>209</v>
      </c>
      <c r="G157" t="s">
        <v>213</v>
      </c>
      <c r="H157">
        <v>100</v>
      </c>
      <c r="I157">
        <v>0</v>
      </c>
      <c r="J157">
        <v>1</v>
      </c>
      <c r="K157" s="25">
        <f t="shared" si="5"/>
        <v>4</v>
      </c>
    </row>
    <row r="158" spans="1:11" x14ac:dyDescent="0.3">
      <c r="A158" t="s">
        <v>15</v>
      </c>
      <c r="B158" t="s">
        <v>15</v>
      </c>
      <c r="C158" s="22">
        <v>1</v>
      </c>
      <c r="D158" t="s">
        <v>288</v>
      </c>
      <c r="E158" t="s">
        <v>215</v>
      </c>
      <c r="F158" t="s">
        <v>209</v>
      </c>
      <c r="G158" t="s">
        <v>216</v>
      </c>
      <c r="H158">
        <v>40</v>
      </c>
      <c r="I158">
        <v>0</v>
      </c>
      <c r="J158">
        <v>1</v>
      </c>
      <c r="K158" s="25">
        <f t="shared" si="5"/>
        <v>10</v>
      </c>
    </row>
    <row r="159" spans="1:11" x14ac:dyDescent="0.3">
      <c r="A159" t="s">
        <v>15</v>
      </c>
      <c r="B159" t="s">
        <v>15</v>
      </c>
      <c r="C159" s="22">
        <v>1</v>
      </c>
      <c r="D159" t="s">
        <v>234</v>
      </c>
      <c r="E159" t="s">
        <v>218</v>
      </c>
      <c r="F159" t="s">
        <v>209</v>
      </c>
      <c r="G159" t="s">
        <v>219</v>
      </c>
      <c r="H159">
        <v>45</v>
      </c>
      <c r="I159">
        <v>0</v>
      </c>
      <c r="J159">
        <v>1</v>
      </c>
      <c r="K159" s="25">
        <f t="shared" si="5"/>
        <v>8.8888888888888893</v>
      </c>
    </row>
    <row r="160" spans="1:11" x14ac:dyDescent="0.3">
      <c r="A160" t="s">
        <v>249</v>
      </c>
      <c r="B160" t="s">
        <v>249</v>
      </c>
      <c r="C160" s="22">
        <v>1</v>
      </c>
      <c r="D160" t="s">
        <v>205</v>
      </c>
      <c r="E160" t="s">
        <v>208</v>
      </c>
      <c r="F160" t="s">
        <v>209</v>
      </c>
      <c r="G160" t="s">
        <v>210</v>
      </c>
      <c r="H160">
        <v>18</v>
      </c>
      <c r="I160">
        <v>0</v>
      </c>
      <c r="J160">
        <v>1</v>
      </c>
      <c r="K160" s="25">
        <f t="shared" si="5"/>
        <v>22.222222222222221</v>
      </c>
    </row>
    <row r="161" spans="1:11" x14ac:dyDescent="0.3">
      <c r="A161" t="s">
        <v>101</v>
      </c>
      <c r="B161" t="s">
        <v>101</v>
      </c>
      <c r="C161" s="22">
        <v>1</v>
      </c>
      <c r="D161" t="s">
        <v>291</v>
      </c>
      <c r="E161" t="s">
        <v>208</v>
      </c>
      <c r="F161" t="s">
        <v>209</v>
      </c>
      <c r="G161" t="s">
        <v>211</v>
      </c>
      <c r="H161">
        <v>40</v>
      </c>
      <c r="I161">
        <v>0</v>
      </c>
      <c r="J161">
        <v>1</v>
      </c>
      <c r="K161" s="25">
        <f t="shared" si="5"/>
        <v>10</v>
      </c>
    </row>
    <row r="162" spans="1:11" x14ac:dyDescent="0.3">
      <c r="A162" t="s">
        <v>101</v>
      </c>
      <c r="B162" t="s">
        <v>101</v>
      </c>
      <c r="C162" s="22">
        <v>1</v>
      </c>
      <c r="D162" t="s">
        <v>287</v>
      </c>
      <c r="E162" t="s">
        <v>212</v>
      </c>
      <c r="F162" t="s">
        <v>209</v>
      </c>
      <c r="G162" t="s">
        <v>213</v>
      </c>
      <c r="H162">
        <v>100</v>
      </c>
      <c r="I162">
        <v>0</v>
      </c>
      <c r="J162">
        <v>1</v>
      </c>
      <c r="K162" s="25">
        <f t="shared" si="5"/>
        <v>4</v>
      </c>
    </row>
    <row r="163" spans="1:11" x14ac:dyDescent="0.3">
      <c r="A163" t="s">
        <v>101</v>
      </c>
      <c r="B163" t="s">
        <v>101</v>
      </c>
      <c r="C163" s="22">
        <v>1</v>
      </c>
      <c r="D163" t="s">
        <v>234</v>
      </c>
      <c r="E163" t="s">
        <v>218</v>
      </c>
      <c r="F163" t="s">
        <v>209</v>
      </c>
      <c r="G163" t="s">
        <v>219</v>
      </c>
      <c r="H163">
        <v>30</v>
      </c>
      <c r="I163">
        <v>0</v>
      </c>
      <c r="J163">
        <v>1</v>
      </c>
      <c r="K163" s="25">
        <f t="shared" si="5"/>
        <v>13.333333333333334</v>
      </c>
    </row>
    <row r="164" spans="1:11" x14ac:dyDescent="0.3">
      <c r="A164" t="s">
        <v>101</v>
      </c>
      <c r="B164" t="s">
        <v>101</v>
      </c>
      <c r="C164" s="22">
        <v>1</v>
      </c>
      <c r="D164" t="s">
        <v>288</v>
      </c>
      <c r="E164" t="s">
        <v>221</v>
      </c>
      <c r="F164" t="s">
        <v>209</v>
      </c>
      <c r="G164" t="s">
        <v>216</v>
      </c>
      <c r="H164">
        <v>105</v>
      </c>
      <c r="I164">
        <v>0</v>
      </c>
      <c r="J164">
        <v>1</v>
      </c>
      <c r="K164" s="25">
        <f t="shared" si="5"/>
        <v>3.8095238095238093</v>
      </c>
    </row>
    <row r="165" spans="1:11" x14ac:dyDescent="0.3">
      <c r="A165" t="s">
        <v>32</v>
      </c>
      <c r="B165" t="s">
        <v>32</v>
      </c>
      <c r="C165" s="22">
        <v>6</v>
      </c>
      <c r="D165" t="s">
        <v>205</v>
      </c>
      <c r="E165" t="s">
        <v>208</v>
      </c>
      <c r="F165" t="s">
        <v>209</v>
      </c>
      <c r="G165" t="s">
        <v>210</v>
      </c>
      <c r="H165">
        <v>10</v>
      </c>
      <c r="I165">
        <v>0</v>
      </c>
      <c r="J165">
        <v>1</v>
      </c>
      <c r="K165" s="25">
        <f t="shared" si="5"/>
        <v>240</v>
      </c>
    </row>
    <row r="166" spans="1:11" x14ac:dyDescent="0.3">
      <c r="A166" t="s">
        <v>27</v>
      </c>
      <c r="B166" t="s">
        <v>27</v>
      </c>
      <c r="C166" s="22">
        <v>1</v>
      </c>
      <c r="D166" t="s">
        <v>245</v>
      </c>
      <c r="E166" t="s">
        <v>208</v>
      </c>
      <c r="F166" t="s">
        <v>209</v>
      </c>
      <c r="G166" t="s">
        <v>211</v>
      </c>
      <c r="H166">
        <v>8</v>
      </c>
      <c r="I166">
        <v>0</v>
      </c>
      <c r="J166">
        <v>1</v>
      </c>
      <c r="K166" s="25">
        <f t="shared" si="5"/>
        <v>50</v>
      </c>
    </row>
    <row r="167" spans="1:11" x14ac:dyDescent="0.3">
      <c r="A167" t="s">
        <v>27</v>
      </c>
      <c r="B167" t="s">
        <v>27</v>
      </c>
      <c r="C167" s="22">
        <v>1</v>
      </c>
      <c r="D167" t="s">
        <v>287</v>
      </c>
      <c r="E167" t="s">
        <v>212</v>
      </c>
      <c r="F167" t="s">
        <v>209</v>
      </c>
      <c r="G167" t="s">
        <v>213</v>
      </c>
      <c r="H167">
        <v>60</v>
      </c>
      <c r="I167">
        <v>0</v>
      </c>
      <c r="J167">
        <v>1</v>
      </c>
      <c r="K167" s="25">
        <f t="shared" si="5"/>
        <v>6.666666666666667</v>
      </c>
    </row>
    <row r="168" spans="1:11" x14ac:dyDescent="0.3">
      <c r="A168" t="s">
        <v>27</v>
      </c>
      <c r="B168" t="s">
        <v>27</v>
      </c>
      <c r="C168" s="22">
        <v>1</v>
      </c>
      <c r="D168" t="s">
        <v>288</v>
      </c>
      <c r="E168" t="s">
        <v>218</v>
      </c>
      <c r="F168" t="s">
        <v>209</v>
      </c>
      <c r="G168" t="s">
        <v>216</v>
      </c>
      <c r="H168">
        <v>32</v>
      </c>
      <c r="I168">
        <v>0</v>
      </c>
      <c r="J168">
        <v>1</v>
      </c>
      <c r="K168" s="25">
        <f t="shared" si="5"/>
        <v>12.5</v>
      </c>
    </row>
    <row r="169" spans="1:11" x14ac:dyDescent="0.3">
      <c r="A169" t="s">
        <v>27</v>
      </c>
      <c r="B169" t="s">
        <v>27</v>
      </c>
      <c r="C169" s="22">
        <v>1</v>
      </c>
      <c r="D169" t="s">
        <v>234</v>
      </c>
      <c r="E169" t="s">
        <v>221</v>
      </c>
      <c r="F169" t="s">
        <v>209</v>
      </c>
      <c r="G169" t="s">
        <v>219</v>
      </c>
      <c r="H169">
        <v>60</v>
      </c>
      <c r="I169">
        <v>0</v>
      </c>
      <c r="J169">
        <v>1</v>
      </c>
      <c r="K169" s="25">
        <f t="shared" si="5"/>
        <v>6.666666666666667</v>
      </c>
    </row>
    <row r="170" spans="1:11" x14ac:dyDescent="0.3">
      <c r="A170" t="s">
        <v>27</v>
      </c>
      <c r="B170" t="s">
        <v>27</v>
      </c>
      <c r="C170" s="22">
        <v>1</v>
      </c>
      <c r="D170" t="s">
        <v>234</v>
      </c>
      <c r="E170" t="s">
        <v>223</v>
      </c>
      <c r="F170" t="s">
        <v>209</v>
      </c>
      <c r="G170" t="s">
        <v>219</v>
      </c>
      <c r="H170">
        <v>20</v>
      </c>
      <c r="I170">
        <v>0</v>
      </c>
      <c r="J170">
        <v>1</v>
      </c>
      <c r="K170" s="25">
        <f t="shared" si="5"/>
        <v>20</v>
      </c>
    </row>
    <row r="171" spans="1:11" x14ac:dyDescent="0.3">
      <c r="A171" t="s">
        <v>35</v>
      </c>
      <c r="B171" t="s">
        <v>35</v>
      </c>
      <c r="C171" s="22">
        <v>1</v>
      </c>
      <c r="D171" t="s">
        <v>245</v>
      </c>
      <c r="E171" t="s">
        <v>208</v>
      </c>
      <c r="F171" t="s">
        <v>209</v>
      </c>
      <c r="G171" t="s">
        <v>211</v>
      </c>
      <c r="H171">
        <v>8</v>
      </c>
      <c r="I171">
        <v>0</v>
      </c>
      <c r="J171">
        <v>1</v>
      </c>
      <c r="K171" s="25">
        <f t="shared" si="5"/>
        <v>50</v>
      </c>
    </row>
    <row r="172" spans="1:11" x14ac:dyDescent="0.3">
      <c r="A172" t="s">
        <v>35</v>
      </c>
      <c r="B172" t="s">
        <v>35</v>
      </c>
      <c r="C172" s="22">
        <v>1</v>
      </c>
      <c r="D172" t="s">
        <v>287</v>
      </c>
      <c r="E172" t="s">
        <v>212</v>
      </c>
      <c r="F172" t="s">
        <v>209</v>
      </c>
      <c r="G172" t="s">
        <v>213</v>
      </c>
      <c r="H172">
        <v>60</v>
      </c>
      <c r="I172">
        <v>0</v>
      </c>
      <c r="J172">
        <v>1</v>
      </c>
      <c r="K172" s="25">
        <f t="shared" si="5"/>
        <v>6.666666666666667</v>
      </c>
    </row>
    <row r="173" spans="1:11" x14ac:dyDescent="0.3">
      <c r="A173" t="s">
        <v>35</v>
      </c>
      <c r="B173" t="s">
        <v>35</v>
      </c>
      <c r="C173" s="22">
        <v>1</v>
      </c>
      <c r="D173" t="s">
        <v>288</v>
      </c>
      <c r="E173" t="s">
        <v>215</v>
      </c>
      <c r="F173" t="s">
        <v>209</v>
      </c>
      <c r="G173" t="s">
        <v>216</v>
      </c>
      <c r="H173">
        <v>32</v>
      </c>
      <c r="I173">
        <v>0</v>
      </c>
      <c r="J173">
        <v>1</v>
      </c>
      <c r="K173" s="25">
        <f t="shared" si="5"/>
        <v>12.5</v>
      </c>
    </row>
    <row r="174" spans="1:11" x14ac:dyDescent="0.3">
      <c r="A174" t="s">
        <v>35</v>
      </c>
      <c r="B174" t="s">
        <v>35</v>
      </c>
      <c r="C174" s="22">
        <v>1</v>
      </c>
      <c r="D174" t="s">
        <v>234</v>
      </c>
      <c r="E174" t="s">
        <v>218</v>
      </c>
      <c r="F174" t="s">
        <v>209</v>
      </c>
      <c r="G174" t="s">
        <v>219</v>
      </c>
      <c r="H174">
        <v>20</v>
      </c>
      <c r="I174">
        <v>0</v>
      </c>
      <c r="J174">
        <v>1</v>
      </c>
      <c r="K174" s="25">
        <f t="shared" si="5"/>
        <v>20</v>
      </c>
    </row>
    <row r="175" spans="1:11" x14ac:dyDescent="0.3">
      <c r="A175" t="s">
        <v>156</v>
      </c>
      <c r="B175" t="s">
        <v>156</v>
      </c>
      <c r="C175" s="22">
        <v>2</v>
      </c>
      <c r="D175" t="s">
        <v>205</v>
      </c>
      <c r="E175" t="s">
        <v>208</v>
      </c>
      <c r="F175" t="s">
        <v>209</v>
      </c>
      <c r="G175" t="s">
        <v>250</v>
      </c>
      <c r="H175">
        <v>6</v>
      </c>
      <c r="I175">
        <v>0</v>
      </c>
      <c r="J175">
        <v>1</v>
      </c>
      <c r="K175" s="25">
        <f t="shared" si="5"/>
        <v>133.33333333333334</v>
      </c>
    </row>
    <row r="176" spans="1:11" x14ac:dyDescent="0.3">
      <c r="A176" t="s">
        <v>207</v>
      </c>
      <c r="B176" t="s">
        <v>207</v>
      </c>
      <c r="C176" s="22">
        <v>1</v>
      </c>
      <c r="D176" t="s">
        <v>205</v>
      </c>
      <c r="E176" t="s">
        <v>206</v>
      </c>
      <c r="F176" t="s">
        <v>209</v>
      </c>
      <c r="G176" t="s">
        <v>210</v>
      </c>
      <c r="H176">
        <v>2</v>
      </c>
      <c r="I176">
        <v>0</v>
      </c>
      <c r="J176">
        <v>2</v>
      </c>
      <c r="K176" s="25">
        <f t="shared" si="5"/>
        <v>400</v>
      </c>
    </row>
    <row r="177" spans="1:11" x14ac:dyDescent="0.3">
      <c r="A177" t="s">
        <v>160</v>
      </c>
      <c r="B177" t="s">
        <v>160</v>
      </c>
      <c r="C177" s="22">
        <v>2</v>
      </c>
      <c r="D177" t="s">
        <v>293</v>
      </c>
      <c r="E177" t="s">
        <v>208</v>
      </c>
      <c r="F177" t="s">
        <v>209</v>
      </c>
      <c r="G177" t="s">
        <v>229</v>
      </c>
      <c r="H177">
        <v>350</v>
      </c>
      <c r="I177">
        <v>0</v>
      </c>
      <c r="J177">
        <v>1</v>
      </c>
      <c r="K177" s="25">
        <f t="shared" si="5"/>
        <v>2.2857142857142856</v>
      </c>
    </row>
    <row r="178" spans="1:11" x14ac:dyDescent="0.3">
      <c r="A178" t="s">
        <v>160</v>
      </c>
      <c r="B178" t="s">
        <v>160</v>
      </c>
      <c r="C178" s="22">
        <v>2</v>
      </c>
      <c r="D178" t="s">
        <v>287</v>
      </c>
      <c r="E178" t="s">
        <v>212</v>
      </c>
      <c r="F178" t="s">
        <v>209</v>
      </c>
      <c r="G178" t="s">
        <v>213</v>
      </c>
      <c r="H178">
        <v>60</v>
      </c>
      <c r="I178">
        <v>0</v>
      </c>
      <c r="J178">
        <v>1</v>
      </c>
      <c r="K178" s="25">
        <f t="shared" si="5"/>
        <v>13.333333333333334</v>
      </c>
    </row>
    <row r="179" spans="1:11" x14ac:dyDescent="0.3">
      <c r="A179" t="s">
        <v>160</v>
      </c>
      <c r="B179" t="s">
        <v>160</v>
      </c>
      <c r="C179" s="22">
        <v>2</v>
      </c>
      <c r="D179" t="s">
        <v>299</v>
      </c>
      <c r="E179" t="s">
        <v>215</v>
      </c>
      <c r="F179" t="s">
        <v>209</v>
      </c>
      <c r="G179" t="s">
        <v>216</v>
      </c>
      <c r="H179">
        <v>32</v>
      </c>
      <c r="I179">
        <v>0</v>
      </c>
      <c r="J179">
        <v>1</v>
      </c>
      <c r="K179" s="25">
        <f t="shared" si="5"/>
        <v>25</v>
      </c>
    </row>
    <row r="180" spans="1:11" x14ac:dyDescent="0.3">
      <c r="A180" t="s">
        <v>160</v>
      </c>
      <c r="B180" t="s">
        <v>160</v>
      </c>
      <c r="C180" s="22">
        <v>2</v>
      </c>
      <c r="D180" t="s">
        <v>251</v>
      </c>
      <c r="E180" t="s">
        <v>217</v>
      </c>
      <c r="F180" t="s">
        <v>231</v>
      </c>
      <c r="G180" t="s">
        <v>252</v>
      </c>
      <c r="H180">
        <v>0</v>
      </c>
      <c r="I180">
        <v>5</v>
      </c>
      <c r="J180">
        <v>1</v>
      </c>
      <c r="K180" s="25" t="e">
        <f t="shared" si="5"/>
        <v>#DIV/0!</v>
      </c>
    </row>
    <row r="181" spans="1:11" x14ac:dyDescent="0.3">
      <c r="A181" t="s">
        <v>69</v>
      </c>
      <c r="B181" t="s">
        <v>69</v>
      </c>
      <c r="C181" s="22">
        <v>2</v>
      </c>
      <c r="D181" t="s">
        <v>293</v>
      </c>
      <c r="E181" t="s">
        <v>208</v>
      </c>
      <c r="F181" t="s">
        <v>209</v>
      </c>
      <c r="G181" t="s">
        <v>229</v>
      </c>
      <c r="H181">
        <v>456</v>
      </c>
      <c r="I181">
        <v>0</v>
      </c>
      <c r="J181">
        <v>1</v>
      </c>
      <c r="K181" s="25">
        <f t="shared" si="5"/>
        <v>1.7543859649122806</v>
      </c>
    </row>
    <row r="182" spans="1:11" x14ac:dyDescent="0.3">
      <c r="A182" t="s">
        <v>111</v>
      </c>
      <c r="B182" t="s">
        <v>111</v>
      </c>
      <c r="C182" s="22">
        <v>1</v>
      </c>
      <c r="D182" t="s">
        <v>289</v>
      </c>
      <c r="E182" t="s">
        <v>208</v>
      </c>
      <c r="F182" t="s">
        <v>209</v>
      </c>
      <c r="G182" t="s">
        <v>211</v>
      </c>
      <c r="H182">
        <v>17</v>
      </c>
      <c r="I182">
        <v>0</v>
      </c>
      <c r="J182">
        <v>1</v>
      </c>
      <c r="K182" s="25">
        <f t="shared" si="5"/>
        <v>23.529411764705884</v>
      </c>
    </row>
    <row r="183" spans="1:11" x14ac:dyDescent="0.3">
      <c r="A183" t="s">
        <v>111</v>
      </c>
      <c r="B183" t="s">
        <v>111</v>
      </c>
      <c r="C183" s="22">
        <v>1</v>
      </c>
      <c r="D183" t="s">
        <v>287</v>
      </c>
      <c r="E183" t="s">
        <v>212</v>
      </c>
      <c r="F183" t="s">
        <v>209</v>
      </c>
      <c r="G183" t="s">
        <v>213</v>
      </c>
      <c r="H183">
        <v>100</v>
      </c>
      <c r="I183">
        <v>0</v>
      </c>
      <c r="J183">
        <v>1</v>
      </c>
      <c r="K183" s="25">
        <f t="shared" si="5"/>
        <v>4</v>
      </c>
    </row>
    <row r="184" spans="1:11" x14ac:dyDescent="0.3">
      <c r="A184" t="s">
        <v>111</v>
      </c>
      <c r="B184" t="s">
        <v>111</v>
      </c>
      <c r="C184" s="22">
        <v>1</v>
      </c>
      <c r="D184" t="s">
        <v>300</v>
      </c>
      <c r="E184" t="s">
        <v>215</v>
      </c>
      <c r="F184" t="s">
        <v>209</v>
      </c>
      <c r="G184" t="s">
        <v>216</v>
      </c>
      <c r="H184">
        <v>25</v>
      </c>
      <c r="I184">
        <v>0</v>
      </c>
      <c r="J184">
        <v>1</v>
      </c>
      <c r="K184" s="25">
        <f t="shared" si="5"/>
        <v>16</v>
      </c>
    </row>
    <row r="185" spans="1:11" x14ac:dyDescent="0.3">
      <c r="A185" t="s">
        <v>30</v>
      </c>
      <c r="B185" t="s">
        <v>30</v>
      </c>
      <c r="C185" s="22">
        <v>1</v>
      </c>
      <c r="D185" t="s">
        <v>293</v>
      </c>
      <c r="E185" t="s">
        <v>208</v>
      </c>
      <c r="F185" t="s">
        <v>209</v>
      </c>
      <c r="G185" t="s">
        <v>229</v>
      </c>
      <c r="H185">
        <v>54</v>
      </c>
      <c r="I185">
        <v>0</v>
      </c>
      <c r="J185">
        <v>1</v>
      </c>
      <c r="K185" s="25">
        <f t="shared" si="5"/>
        <v>7.4074074074074074</v>
      </c>
    </row>
    <row r="186" spans="1:11" x14ac:dyDescent="0.3">
      <c r="A186" t="s">
        <v>30</v>
      </c>
      <c r="B186" t="s">
        <v>30</v>
      </c>
      <c r="C186" s="22">
        <v>1</v>
      </c>
      <c r="D186" t="s">
        <v>253</v>
      </c>
      <c r="E186" t="s">
        <v>214</v>
      </c>
      <c r="F186" t="s">
        <v>209</v>
      </c>
      <c r="G186" t="s">
        <v>254</v>
      </c>
      <c r="H186">
        <v>60</v>
      </c>
      <c r="I186">
        <v>0</v>
      </c>
      <c r="J186">
        <v>1</v>
      </c>
      <c r="K186" s="25">
        <f t="shared" si="5"/>
        <v>6.666666666666667</v>
      </c>
    </row>
    <row r="187" spans="1:11" x14ac:dyDescent="0.3">
      <c r="A187" t="s">
        <v>30</v>
      </c>
      <c r="B187" t="s">
        <v>30</v>
      </c>
      <c r="C187" s="22">
        <v>1</v>
      </c>
      <c r="D187" t="s">
        <v>288</v>
      </c>
      <c r="E187" t="s">
        <v>218</v>
      </c>
      <c r="F187" t="s">
        <v>209</v>
      </c>
      <c r="G187" t="s">
        <v>216</v>
      </c>
      <c r="H187">
        <v>35</v>
      </c>
      <c r="I187">
        <v>0</v>
      </c>
      <c r="J187">
        <v>1</v>
      </c>
      <c r="K187" s="25">
        <f t="shared" si="5"/>
        <v>11.428571428571429</v>
      </c>
    </row>
    <row r="188" spans="1:11" x14ac:dyDescent="0.3">
      <c r="A188" t="s">
        <v>30</v>
      </c>
      <c r="B188" t="s">
        <v>30</v>
      </c>
      <c r="C188" s="22">
        <v>1</v>
      </c>
      <c r="D188" t="s">
        <v>288</v>
      </c>
      <c r="E188" t="s">
        <v>221</v>
      </c>
      <c r="F188" t="s">
        <v>209</v>
      </c>
      <c r="G188" t="s">
        <v>216</v>
      </c>
      <c r="H188">
        <v>300</v>
      </c>
      <c r="I188">
        <v>0</v>
      </c>
      <c r="J188">
        <v>1</v>
      </c>
      <c r="K188" s="25">
        <f t="shared" si="5"/>
        <v>1.3333333333333333</v>
      </c>
    </row>
    <row r="189" spans="1:11" x14ac:dyDescent="0.3">
      <c r="A189" t="s">
        <v>30</v>
      </c>
      <c r="B189" t="s">
        <v>30</v>
      </c>
      <c r="C189" s="22">
        <v>1</v>
      </c>
      <c r="D189" t="s">
        <v>251</v>
      </c>
      <c r="E189" t="s">
        <v>222</v>
      </c>
      <c r="F189" t="s">
        <v>231</v>
      </c>
      <c r="G189" t="s">
        <v>255</v>
      </c>
      <c r="H189">
        <v>0</v>
      </c>
      <c r="I189">
        <v>5</v>
      </c>
      <c r="J189">
        <v>1</v>
      </c>
      <c r="K189" s="25" t="e">
        <f t="shared" si="5"/>
        <v>#DIV/0!</v>
      </c>
    </row>
    <row r="190" spans="1:11" x14ac:dyDescent="0.3">
      <c r="A190" t="s">
        <v>39</v>
      </c>
      <c r="B190" t="s">
        <v>39</v>
      </c>
      <c r="C190" s="22">
        <v>1</v>
      </c>
      <c r="D190" t="s">
        <v>293</v>
      </c>
      <c r="E190" t="s">
        <v>208</v>
      </c>
      <c r="F190" t="s">
        <v>209</v>
      </c>
      <c r="G190" t="s">
        <v>229</v>
      </c>
      <c r="H190">
        <v>54</v>
      </c>
      <c r="I190">
        <v>0</v>
      </c>
      <c r="J190">
        <v>1</v>
      </c>
      <c r="K190" s="25">
        <f t="shared" si="5"/>
        <v>7.4074074074074074</v>
      </c>
    </row>
    <row r="191" spans="1:11" x14ac:dyDescent="0.3">
      <c r="A191" t="s">
        <v>39</v>
      </c>
      <c r="B191" t="s">
        <v>39</v>
      </c>
      <c r="C191" s="22">
        <v>1</v>
      </c>
      <c r="D191" t="s">
        <v>288</v>
      </c>
      <c r="E191" t="s">
        <v>215</v>
      </c>
      <c r="F191" t="s">
        <v>209</v>
      </c>
      <c r="G191" t="s">
        <v>216</v>
      </c>
      <c r="H191">
        <v>35</v>
      </c>
      <c r="I191">
        <v>0</v>
      </c>
      <c r="J191">
        <v>1</v>
      </c>
      <c r="K191" s="25">
        <f t="shared" si="5"/>
        <v>11.428571428571429</v>
      </c>
    </row>
    <row r="192" spans="1:11" x14ac:dyDescent="0.3">
      <c r="A192" t="s">
        <v>39</v>
      </c>
      <c r="B192" t="s">
        <v>39</v>
      </c>
      <c r="C192" s="22">
        <v>1</v>
      </c>
      <c r="D192" t="s">
        <v>288</v>
      </c>
      <c r="E192" t="s">
        <v>218</v>
      </c>
      <c r="F192" t="s">
        <v>209</v>
      </c>
      <c r="G192" t="s">
        <v>216</v>
      </c>
      <c r="H192">
        <v>300</v>
      </c>
      <c r="I192">
        <v>0</v>
      </c>
      <c r="J192">
        <v>1</v>
      </c>
      <c r="K192" s="25">
        <f t="shared" si="5"/>
        <v>1.3333333333333333</v>
      </c>
    </row>
    <row r="193" spans="1:11" x14ac:dyDescent="0.3">
      <c r="A193" t="s">
        <v>39</v>
      </c>
      <c r="B193" t="s">
        <v>39</v>
      </c>
      <c r="C193" s="22">
        <v>1</v>
      </c>
      <c r="D193" t="s">
        <v>251</v>
      </c>
      <c r="E193" t="s">
        <v>220</v>
      </c>
      <c r="F193" t="s">
        <v>231</v>
      </c>
      <c r="G193" t="s">
        <v>256</v>
      </c>
      <c r="H193">
        <v>0</v>
      </c>
      <c r="I193">
        <v>5</v>
      </c>
      <c r="J193">
        <v>1</v>
      </c>
      <c r="K193" s="25" t="e">
        <f t="shared" si="5"/>
        <v>#DIV/0!</v>
      </c>
    </row>
    <row r="194" spans="1:11" x14ac:dyDescent="0.3">
      <c r="A194" t="s">
        <v>33</v>
      </c>
      <c r="B194" t="s">
        <v>33</v>
      </c>
      <c r="C194" s="22">
        <v>1</v>
      </c>
      <c r="D194" t="s">
        <v>293</v>
      </c>
      <c r="E194" t="s">
        <v>208</v>
      </c>
      <c r="F194" t="s">
        <v>209</v>
      </c>
      <c r="G194" t="s">
        <v>229</v>
      </c>
      <c r="H194">
        <v>52</v>
      </c>
      <c r="I194">
        <v>0</v>
      </c>
      <c r="J194">
        <v>1</v>
      </c>
      <c r="K194" s="25">
        <f t="shared" si="5"/>
        <v>7.6923076923076925</v>
      </c>
    </row>
    <row r="195" spans="1:11" x14ac:dyDescent="0.3">
      <c r="A195" t="s">
        <v>33</v>
      </c>
      <c r="B195" t="s">
        <v>33</v>
      </c>
      <c r="C195" s="22">
        <v>1</v>
      </c>
      <c r="D195" t="s">
        <v>294</v>
      </c>
      <c r="E195" t="s">
        <v>215</v>
      </c>
      <c r="F195" t="s">
        <v>209</v>
      </c>
      <c r="G195" t="s">
        <v>233</v>
      </c>
      <c r="H195">
        <v>250</v>
      </c>
      <c r="I195">
        <v>0</v>
      </c>
      <c r="J195">
        <v>1</v>
      </c>
      <c r="K195" s="25">
        <f t="shared" si="5"/>
        <v>1.6</v>
      </c>
    </row>
    <row r="196" spans="1:11" x14ac:dyDescent="0.3">
      <c r="A196" t="s">
        <v>33</v>
      </c>
      <c r="B196" t="s">
        <v>33</v>
      </c>
      <c r="C196" s="22">
        <v>1</v>
      </c>
      <c r="D196" t="s">
        <v>288</v>
      </c>
      <c r="E196" t="s">
        <v>218</v>
      </c>
      <c r="F196" t="s">
        <v>209</v>
      </c>
      <c r="G196" t="s">
        <v>216</v>
      </c>
      <c r="H196">
        <v>156</v>
      </c>
      <c r="I196">
        <v>0</v>
      </c>
      <c r="J196">
        <v>1</v>
      </c>
      <c r="K196" s="25">
        <f t="shared" si="5"/>
        <v>2.5641025641025643</v>
      </c>
    </row>
    <row r="197" spans="1:11" x14ac:dyDescent="0.3">
      <c r="A197" t="s">
        <v>23</v>
      </c>
      <c r="B197" t="s">
        <v>23</v>
      </c>
      <c r="C197" s="22">
        <v>1</v>
      </c>
      <c r="D197" t="s">
        <v>290</v>
      </c>
      <c r="E197" t="s">
        <v>208</v>
      </c>
      <c r="F197" t="s">
        <v>209</v>
      </c>
      <c r="G197" t="s">
        <v>211</v>
      </c>
      <c r="H197">
        <v>196</v>
      </c>
      <c r="I197">
        <v>0</v>
      </c>
      <c r="J197">
        <v>1</v>
      </c>
      <c r="K197" s="25">
        <f t="shared" si="5"/>
        <v>2.0408163265306123</v>
      </c>
    </row>
    <row r="198" spans="1:11" x14ac:dyDescent="0.3">
      <c r="A198" t="s">
        <v>23</v>
      </c>
      <c r="B198" t="s">
        <v>23</v>
      </c>
      <c r="C198" s="22">
        <v>1</v>
      </c>
      <c r="D198" t="s">
        <v>287</v>
      </c>
      <c r="E198" t="s">
        <v>212</v>
      </c>
      <c r="F198" t="s">
        <v>209</v>
      </c>
      <c r="G198" t="s">
        <v>213</v>
      </c>
      <c r="H198">
        <v>100</v>
      </c>
      <c r="I198">
        <v>0</v>
      </c>
      <c r="J198">
        <v>1</v>
      </c>
      <c r="K198" s="25">
        <f t="shared" si="5"/>
        <v>4</v>
      </c>
    </row>
    <row r="199" spans="1:11" x14ac:dyDescent="0.3">
      <c r="A199" t="s">
        <v>23</v>
      </c>
      <c r="B199" t="s">
        <v>23</v>
      </c>
      <c r="C199" s="22">
        <v>1</v>
      </c>
      <c r="D199" t="s">
        <v>288</v>
      </c>
      <c r="E199" t="s">
        <v>215</v>
      </c>
      <c r="F199" t="s">
        <v>209</v>
      </c>
      <c r="G199" t="s">
        <v>216</v>
      </c>
      <c r="H199">
        <v>79</v>
      </c>
      <c r="I199">
        <v>0</v>
      </c>
      <c r="J199">
        <v>1</v>
      </c>
      <c r="K199" s="25">
        <f t="shared" si="5"/>
        <v>5.0632911392405067</v>
      </c>
    </row>
    <row r="200" spans="1:11" x14ac:dyDescent="0.3">
      <c r="A200" t="s">
        <v>113</v>
      </c>
      <c r="B200" t="s">
        <v>113</v>
      </c>
      <c r="C200" s="22">
        <v>1</v>
      </c>
      <c r="D200" t="s">
        <v>290</v>
      </c>
      <c r="E200" t="s">
        <v>208</v>
      </c>
      <c r="F200" t="s">
        <v>209</v>
      </c>
      <c r="G200" t="s">
        <v>211</v>
      </c>
      <c r="H200">
        <v>175</v>
      </c>
      <c r="I200">
        <v>0</v>
      </c>
      <c r="J200">
        <v>1</v>
      </c>
      <c r="K200" s="25">
        <f t="shared" si="5"/>
        <v>2.2857142857142856</v>
      </c>
    </row>
    <row r="201" spans="1:11" x14ac:dyDescent="0.3">
      <c r="A201" t="s">
        <v>113</v>
      </c>
      <c r="B201" t="s">
        <v>113</v>
      </c>
      <c r="C201" s="22">
        <v>1</v>
      </c>
      <c r="D201" t="s">
        <v>287</v>
      </c>
      <c r="E201" t="s">
        <v>212</v>
      </c>
      <c r="F201" t="s">
        <v>209</v>
      </c>
      <c r="G201" t="s">
        <v>213</v>
      </c>
      <c r="H201">
        <v>100</v>
      </c>
      <c r="I201">
        <v>0</v>
      </c>
      <c r="J201">
        <v>1</v>
      </c>
      <c r="K201" s="25">
        <f t="shared" si="5"/>
        <v>4</v>
      </c>
    </row>
    <row r="202" spans="1:11" x14ac:dyDescent="0.3">
      <c r="A202" t="s">
        <v>113</v>
      </c>
      <c r="B202" t="s">
        <v>113</v>
      </c>
      <c r="C202" s="22">
        <v>1</v>
      </c>
      <c r="D202" t="s">
        <v>257</v>
      </c>
      <c r="E202" t="s">
        <v>214</v>
      </c>
      <c r="F202" t="s">
        <v>231</v>
      </c>
      <c r="G202" t="s">
        <v>258</v>
      </c>
      <c r="H202">
        <v>0</v>
      </c>
      <c r="I202">
        <v>7</v>
      </c>
      <c r="J202">
        <v>1</v>
      </c>
      <c r="K202" s="25" t="e">
        <f t="shared" si="5"/>
        <v>#DIV/0!</v>
      </c>
    </row>
    <row r="203" spans="1:11" x14ac:dyDescent="0.3">
      <c r="A203" t="s">
        <v>113</v>
      </c>
      <c r="B203" t="s">
        <v>113</v>
      </c>
      <c r="C203" s="22">
        <v>1</v>
      </c>
      <c r="D203" t="s">
        <v>259</v>
      </c>
      <c r="E203" t="s">
        <v>215</v>
      </c>
      <c r="F203" t="s">
        <v>231</v>
      </c>
      <c r="G203" t="s">
        <v>258</v>
      </c>
      <c r="H203">
        <v>0</v>
      </c>
      <c r="I203">
        <v>5</v>
      </c>
      <c r="J203">
        <v>0</v>
      </c>
      <c r="K203" s="25" t="e">
        <f t="shared" si="5"/>
        <v>#DIV/0!</v>
      </c>
    </row>
    <row r="204" spans="1:11" x14ac:dyDescent="0.3">
      <c r="A204" t="s">
        <v>71</v>
      </c>
      <c r="B204" t="s">
        <v>71</v>
      </c>
      <c r="C204" s="22">
        <v>1</v>
      </c>
      <c r="D204" t="s">
        <v>291</v>
      </c>
      <c r="E204" t="s">
        <v>208</v>
      </c>
      <c r="F204" t="s">
        <v>209</v>
      </c>
      <c r="G204" t="s">
        <v>211</v>
      </c>
      <c r="H204">
        <v>30.5</v>
      </c>
      <c r="I204">
        <v>0</v>
      </c>
      <c r="J204">
        <v>1</v>
      </c>
      <c r="K204" s="25">
        <f t="shared" si="5"/>
        <v>13.114754098360656</v>
      </c>
    </row>
    <row r="205" spans="1:11" x14ac:dyDescent="0.3">
      <c r="A205" t="s">
        <v>71</v>
      </c>
      <c r="B205" t="s">
        <v>71</v>
      </c>
      <c r="C205" s="22">
        <v>1</v>
      </c>
      <c r="D205" t="s">
        <v>287</v>
      </c>
      <c r="E205" t="s">
        <v>212</v>
      </c>
      <c r="F205" t="s">
        <v>209</v>
      </c>
      <c r="G205" t="s">
        <v>213</v>
      </c>
      <c r="H205">
        <v>100</v>
      </c>
      <c r="I205">
        <v>0</v>
      </c>
      <c r="J205">
        <v>1</v>
      </c>
      <c r="K205" s="25">
        <f t="shared" si="5"/>
        <v>4</v>
      </c>
    </row>
    <row r="206" spans="1:11" x14ac:dyDescent="0.3">
      <c r="A206" t="s">
        <v>71</v>
      </c>
      <c r="B206" t="s">
        <v>71</v>
      </c>
      <c r="C206" s="22">
        <v>1</v>
      </c>
      <c r="D206" t="s">
        <v>288</v>
      </c>
      <c r="E206" t="s">
        <v>215</v>
      </c>
      <c r="F206" t="s">
        <v>209</v>
      </c>
      <c r="G206" t="s">
        <v>216</v>
      </c>
      <c r="H206">
        <v>19</v>
      </c>
      <c r="I206">
        <v>0</v>
      </c>
      <c r="J206">
        <v>1</v>
      </c>
      <c r="K206" s="25">
        <f t="shared" si="5"/>
        <v>21.05263157894737</v>
      </c>
    </row>
    <row r="207" spans="1:11" x14ac:dyDescent="0.3">
      <c r="A207" t="s">
        <v>99</v>
      </c>
      <c r="B207" t="s">
        <v>99</v>
      </c>
      <c r="C207" s="22">
        <v>1</v>
      </c>
      <c r="D207" t="s">
        <v>301</v>
      </c>
      <c r="E207" t="s">
        <v>208</v>
      </c>
      <c r="F207" t="s">
        <v>209</v>
      </c>
      <c r="G207" t="s">
        <v>260</v>
      </c>
      <c r="H207">
        <v>325</v>
      </c>
      <c r="I207">
        <v>0</v>
      </c>
      <c r="J207">
        <v>1</v>
      </c>
      <c r="K207" s="25">
        <f t="shared" ref="K207:K270" si="6">(C207*$B$2)/(H207/J207)</f>
        <v>1.2307692307692308</v>
      </c>
    </row>
    <row r="208" spans="1:11" x14ac:dyDescent="0.3">
      <c r="A208" t="s">
        <v>99</v>
      </c>
      <c r="B208" t="s">
        <v>99</v>
      </c>
      <c r="C208" s="22">
        <v>1</v>
      </c>
      <c r="D208" t="s">
        <v>283</v>
      </c>
      <c r="E208" t="s">
        <v>214</v>
      </c>
      <c r="F208" t="s">
        <v>209</v>
      </c>
      <c r="G208" t="s">
        <v>260</v>
      </c>
      <c r="H208">
        <v>275</v>
      </c>
      <c r="I208">
        <v>0</v>
      </c>
      <c r="J208">
        <v>1</v>
      </c>
      <c r="K208" s="25">
        <f t="shared" si="6"/>
        <v>1.4545454545454546</v>
      </c>
    </row>
    <row r="209" spans="1:11" x14ac:dyDescent="0.3">
      <c r="A209" t="s">
        <v>65</v>
      </c>
      <c r="B209" t="s">
        <v>65</v>
      </c>
      <c r="C209" s="22">
        <v>1</v>
      </c>
      <c r="D209" t="s">
        <v>291</v>
      </c>
      <c r="E209" t="s">
        <v>208</v>
      </c>
      <c r="F209" t="s">
        <v>209</v>
      </c>
      <c r="G209" t="s">
        <v>211</v>
      </c>
      <c r="H209">
        <v>43</v>
      </c>
      <c r="I209">
        <v>0</v>
      </c>
      <c r="J209">
        <v>1</v>
      </c>
      <c r="K209" s="25">
        <f t="shared" si="6"/>
        <v>9.3023255813953494</v>
      </c>
    </row>
    <row r="210" spans="1:11" x14ac:dyDescent="0.3">
      <c r="A210" t="s">
        <v>65</v>
      </c>
      <c r="B210" t="s">
        <v>65</v>
      </c>
      <c r="C210" s="22">
        <v>1</v>
      </c>
      <c r="D210" t="s">
        <v>287</v>
      </c>
      <c r="E210" t="s">
        <v>212</v>
      </c>
      <c r="F210" t="s">
        <v>209</v>
      </c>
      <c r="G210" t="s">
        <v>213</v>
      </c>
      <c r="H210">
        <v>100</v>
      </c>
      <c r="I210">
        <v>0</v>
      </c>
      <c r="J210">
        <v>1</v>
      </c>
      <c r="K210" s="25">
        <f t="shared" si="6"/>
        <v>4</v>
      </c>
    </row>
    <row r="211" spans="1:11" x14ac:dyDescent="0.3">
      <c r="A211" t="s">
        <v>65</v>
      </c>
      <c r="B211" t="s">
        <v>65</v>
      </c>
      <c r="C211" s="22">
        <v>1</v>
      </c>
      <c r="D211" t="s">
        <v>288</v>
      </c>
      <c r="E211" t="s">
        <v>215</v>
      </c>
      <c r="F211" t="s">
        <v>209</v>
      </c>
      <c r="G211" t="s">
        <v>216</v>
      </c>
      <c r="H211">
        <v>79</v>
      </c>
      <c r="I211">
        <v>0</v>
      </c>
      <c r="J211">
        <v>1</v>
      </c>
      <c r="K211" s="25">
        <f t="shared" si="6"/>
        <v>5.0632911392405067</v>
      </c>
    </row>
    <row r="212" spans="1:11" x14ac:dyDescent="0.3">
      <c r="A212" t="s">
        <v>59</v>
      </c>
      <c r="B212" t="s">
        <v>59</v>
      </c>
      <c r="C212" s="22">
        <v>1</v>
      </c>
      <c r="D212" t="s">
        <v>290</v>
      </c>
      <c r="E212" t="s">
        <v>208</v>
      </c>
      <c r="F212" t="s">
        <v>209</v>
      </c>
      <c r="G212" t="s">
        <v>211</v>
      </c>
      <c r="H212">
        <v>53</v>
      </c>
      <c r="I212">
        <v>0</v>
      </c>
      <c r="J212">
        <v>1</v>
      </c>
      <c r="K212" s="25">
        <f t="shared" si="6"/>
        <v>7.5471698113207548</v>
      </c>
    </row>
    <row r="213" spans="1:11" x14ac:dyDescent="0.3">
      <c r="A213" t="s">
        <v>59</v>
      </c>
      <c r="B213" t="s">
        <v>59</v>
      </c>
      <c r="C213" s="22">
        <v>1</v>
      </c>
      <c r="D213" t="s">
        <v>287</v>
      </c>
      <c r="E213" t="s">
        <v>212</v>
      </c>
      <c r="F213" t="s">
        <v>209</v>
      </c>
      <c r="G213" t="s">
        <v>213</v>
      </c>
      <c r="H213">
        <v>100</v>
      </c>
      <c r="I213">
        <v>0</v>
      </c>
      <c r="J213">
        <v>1</v>
      </c>
      <c r="K213" s="25">
        <f t="shared" si="6"/>
        <v>4</v>
      </c>
    </row>
    <row r="214" spans="1:11" x14ac:dyDescent="0.3">
      <c r="A214" t="s">
        <v>59</v>
      </c>
      <c r="B214" t="s">
        <v>59</v>
      </c>
      <c r="C214" s="22">
        <v>1</v>
      </c>
      <c r="D214" t="s">
        <v>300</v>
      </c>
      <c r="E214" t="s">
        <v>215</v>
      </c>
      <c r="F214" t="s">
        <v>209</v>
      </c>
      <c r="G214" t="s">
        <v>216</v>
      </c>
      <c r="H214">
        <v>34</v>
      </c>
      <c r="I214">
        <v>0</v>
      </c>
      <c r="J214">
        <v>1</v>
      </c>
      <c r="K214" s="25">
        <f t="shared" si="6"/>
        <v>11.764705882352942</v>
      </c>
    </row>
    <row r="215" spans="1:11" x14ac:dyDescent="0.3">
      <c r="A215" t="s">
        <v>55</v>
      </c>
      <c r="B215" t="s">
        <v>55</v>
      </c>
      <c r="C215" s="22">
        <v>1</v>
      </c>
      <c r="D215" t="s">
        <v>245</v>
      </c>
      <c r="E215" t="s">
        <v>208</v>
      </c>
      <c r="F215" t="s">
        <v>209</v>
      </c>
      <c r="G215" t="s">
        <v>211</v>
      </c>
      <c r="H215">
        <v>166</v>
      </c>
      <c r="I215">
        <v>0</v>
      </c>
      <c r="J215">
        <v>1</v>
      </c>
      <c r="K215" s="25">
        <f t="shared" si="6"/>
        <v>2.4096385542168677</v>
      </c>
    </row>
    <row r="216" spans="1:11" x14ac:dyDescent="0.3">
      <c r="A216" t="s">
        <v>55</v>
      </c>
      <c r="B216" t="s">
        <v>55</v>
      </c>
      <c r="C216" s="22">
        <v>1</v>
      </c>
      <c r="D216" t="s">
        <v>287</v>
      </c>
      <c r="E216" t="s">
        <v>212</v>
      </c>
      <c r="F216" t="s">
        <v>209</v>
      </c>
      <c r="G216" t="s">
        <v>213</v>
      </c>
      <c r="H216">
        <v>100</v>
      </c>
      <c r="I216">
        <v>0</v>
      </c>
      <c r="J216">
        <v>1</v>
      </c>
      <c r="K216" s="25">
        <f t="shared" si="6"/>
        <v>4</v>
      </c>
    </row>
    <row r="217" spans="1:11" x14ac:dyDescent="0.3">
      <c r="A217" t="s">
        <v>55</v>
      </c>
      <c r="B217" t="s">
        <v>55</v>
      </c>
      <c r="C217" s="22">
        <v>1</v>
      </c>
      <c r="D217" t="s">
        <v>288</v>
      </c>
      <c r="E217" t="s">
        <v>215</v>
      </c>
      <c r="F217" t="s">
        <v>209</v>
      </c>
      <c r="G217" t="s">
        <v>216</v>
      </c>
      <c r="H217">
        <v>105</v>
      </c>
      <c r="I217">
        <v>0</v>
      </c>
      <c r="J217">
        <v>1</v>
      </c>
      <c r="K217" s="25">
        <f t="shared" si="6"/>
        <v>3.8095238095238093</v>
      </c>
    </row>
    <row r="218" spans="1:11" x14ac:dyDescent="0.3">
      <c r="A218" t="s">
        <v>121</v>
      </c>
      <c r="B218" t="s">
        <v>121</v>
      </c>
      <c r="C218" s="22">
        <v>1</v>
      </c>
      <c r="D218" t="s">
        <v>289</v>
      </c>
      <c r="E218" t="s">
        <v>208</v>
      </c>
      <c r="F218" t="s">
        <v>209</v>
      </c>
      <c r="G218" t="s">
        <v>211</v>
      </c>
      <c r="H218">
        <v>20</v>
      </c>
      <c r="I218">
        <v>0</v>
      </c>
      <c r="J218">
        <v>1</v>
      </c>
      <c r="K218" s="25">
        <f t="shared" si="6"/>
        <v>20</v>
      </c>
    </row>
    <row r="219" spans="1:11" x14ac:dyDescent="0.3">
      <c r="A219" t="s">
        <v>121</v>
      </c>
      <c r="B219" t="s">
        <v>121</v>
      </c>
      <c r="C219" s="22">
        <v>1</v>
      </c>
      <c r="D219" t="s">
        <v>287</v>
      </c>
      <c r="E219" t="s">
        <v>212</v>
      </c>
      <c r="F219" t="s">
        <v>209</v>
      </c>
      <c r="G219" t="s">
        <v>213</v>
      </c>
      <c r="H219">
        <v>100</v>
      </c>
      <c r="I219">
        <v>0</v>
      </c>
      <c r="J219">
        <v>1</v>
      </c>
      <c r="K219" s="25">
        <f t="shared" si="6"/>
        <v>4</v>
      </c>
    </row>
    <row r="220" spans="1:11" x14ac:dyDescent="0.3">
      <c r="A220" t="s">
        <v>121</v>
      </c>
      <c r="B220" t="s">
        <v>121</v>
      </c>
      <c r="C220" s="22">
        <v>1</v>
      </c>
      <c r="D220" t="s">
        <v>288</v>
      </c>
      <c r="E220" t="s">
        <v>215</v>
      </c>
      <c r="F220" t="s">
        <v>209</v>
      </c>
      <c r="G220" t="s">
        <v>216</v>
      </c>
      <c r="H220">
        <v>25</v>
      </c>
      <c r="I220">
        <v>0</v>
      </c>
      <c r="J220">
        <v>1</v>
      </c>
      <c r="K220" s="25">
        <f t="shared" si="6"/>
        <v>16</v>
      </c>
    </row>
    <row r="221" spans="1:11" x14ac:dyDescent="0.3">
      <c r="A221" t="s">
        <v>95</v>
      </c>
      <c r="B221" t="s">
        <v>95</v>
      </c>
      <c r="C221" s="22">
        <v>2</v>
      </c>
      <c r="D221" t="s">
        <v>290</v>
      </c>
      <c r="E221" t="s">
        <v>208</v>
      </c>
      <c r="F221" t="s">
        <v>209</v>
      </c>
      <c r="G221" t="s">
        <v>211</v>
      </c>
      <c r="H221">
        <v>101</v>
      </c>
      <c r="I221">
        <v>0</v>
      </c>
      <c r="J221">
        <v>1</v>
      </c>
      <c r="K221" s="25">
        <f t="shared" si="6"/>
        <v>7.9207920792079207</v>
      </c>
    </row>
    <row r="222" spans="1:11" x14ac:dyDescent="0.3">
      <c r="A222" t="s">
        <v>95</v>
      </c>
      <c r="B222" t="s">
        <v>95</v>
      </c>
      <c r="C222" s="22">
        <v>2</v>
      </c>
      <c r="D222" t="s">
        <v>287</v>
      </c>
      <c r="E222" t="s">
        <v>212</v>
      </c>
      <c r="F222" t="s">
        <v>209</v>
      </c>
      <c r="G222" t="s">
        <v>213</v>
      </c>
      <c r="H222">
        <v>100</v>
      </c>
      <c r="I222">
        <v>0</v>
      </c>
      <c r="J222">
        <v>1</v>
      </c>
      <c r="K222" s="25">
        <f t="shared" si="6"/>
        <v>8</v>
      </c>
    </row>
    <row r="223" spans="1:11" x14ac:dyDescent="0.3">
      <c r="A223" t="s">
        <v>95</v>
      </c>
      <c r="B223" t="s">
        <v>95</v>
      </c>
      <c r="C223" s="22">
        <v>2</v>
      </c>
      <c r="D223" t="s">
        <v>302</v>
      </c>
      <c r="E223" t="s">
        <v>215</v>
      </c>
      <c r="F223" t="s">
        <v>209</v>
      </c>
      <c r="G223" t="s">
        <v>216</v>
      </c>
      <c r="H223">
        <v>64</v>
      </c>
      <c r="I223">
        <v>0</v>
      </c>
      <c r="J223">
        <v>1</v>
      </c>
      <c r="K223" s="25">
        <f t="shared" si="6"/>
        <v>12.5</v>
      </c>
    </row>
    <row r="224" spans="1:11" x14ac:dyDescent="0.3">
      <c r="A224" t="s">
        <v>131</v>
      </c>
      <c r="B224" t="s">
        <v>131</v>
      </c>
      <c r="C224" s="22">
        <v>10</v>
      </c>
      <c r="D224" t="s">
        <v>290</v>
      </c>
      <c r="E224" t="s">
        <v>208</v>
      </c>
      <c r="F224" t="s">
        <v>209</v>
      </c>
      <c r="G224" t="s">
        <v>211</v>
      </c>
      <c r="H224">
        <v>68</v>
      </c>
      <c r="I224">
        <v>0</v>
      </c>
      <c r="J224">
        <v>1</v>
      </c>
      <c r="K224" s="25">
        <f t="shared" si="6"/>
        <v>58.823529411764703</v>
      </c>
    </row>
    <row r="225" spans="1:11" x14ac:dyDescent="0.3">
      <c r="A225" t="s">
        <v>131</v>
      </c>
      <c r="B225" t="s">
        <v>131</v>
      </c>
      <c r="C225" s="22">
        <v>10</v>
      </c>
      <c r="D225" t="s">
        <v>287</v>
      </c>
      <c r="E225" t="s">
        <v>212</v>
      </c>
      <c r="F225" t="s">
        <v>209</v>
      </c>
      <c r="G225" t="s">
        <v>213</v>
      </c>
      <c r="H225">
        <v>100</v>
      </c>
      <c r="I225">
        <v>0</v>
      </c>
      <c r="J225">
        <v>1</v>
      </c>
      <c r="K225" s="25">
        <f t="shared" si="6"/>
        <v>40</v>
      </c>
    </row>
    <row r="226" spans="1:11" x14ac:dyDescent="0.3">
      <c r="A226" t="s">
        <v>131</v>
      </c>
      <c r="B226" t="s">
        <v>131</v>
      </c>
      <c r="C226" s="22">
        <v>10</v>
      </c>
      <c r="D226" t="s">
        <v>288</v>
      </c>
      <c r="E226" t="s">
        <v>215</v>
      </c>
      <c r="F226" t="s">
        <v>209</v>
      </c>
      <c r="G226" t="s">
        <v>216</v>
      </c>
      <c r="H226">
        <v>131</v>
      </c>
      <c r="I226">
        <v>0</v>
      </c>
      <c r="J226">
        <v>1</v>
      </c>
      <c r="K226" s="25">
        <f t="shared" si="6"/>
        <v>30.534351145038169</v>
      </c>
    </row>
    <row r="227" spans="1:11" x14ac:dyDescent="0.3">
      <c r="A227" t="s">
        <v>13</v>
      </c>
      <c r="B227" t="s">
        <v>13</v>
      </c>
      <c r="C227" s="22">
        <v>1</v>
      </c>
      <c r="D227" t="s">
        <v>293</v>
      </c>
      <c r="E227" t="s">
        <v>208</v>
      </c>
      <c r="F227" t="s">
        <v>209</v>
      </c>
      <c r="G227" t="s">
        <v>229</v>
      </c>
      <c r="H227">
        <v>86</v>
      </c>
      <c r="I227">
        <v>0</v>
      </c>
      <c r="J227">
        <v>1</v>
      </c>
      <c r="K227" s="25">
        <f t="shared" si="6"/>
        <v>4.6511627906976747</v>
      </c>
    </row>
    <row r="228" spans="1:11" x14ac:dyDescent="0.3">
      <c r="A228" t="s">
        <v>13</v>
      </c>
      <c r="B228" t="s">
        <v>13</v>
      </c>
      <c r="C228" s="22">
        <v>1</v>
      </c>
      <c r="D228" t="s">
        <v>288</v>
      </c>
      <c r="E228" t="s">
        <v>215</v>
      </c>
      <c r="F228" t="s">
        <v>209</v>
      </c>
      <c r="G228" t="s">
        <v>216</v>
      </c>
      <c r="H228">
        <v>156</v>
      </c>
      <c r="I228">
        <v>0</v>
      </c>
      <c r="J228">
        <v>1</v>
      </c>
      <c r="K228" s="25">
        <f t="shared" si="6"/>
        <v>2.5641025641025643</v>
      </c>
    </row>
    <row r="229" spans="1:11" x14ac:dyDescent="0.3">
      <c r="A229" t="s">
        <v>123</v>
      </c>
      <c r="B229" t="s">
        <v>123</v>
      </c>
      <c r="C229" s="22">
        <v>1</v>
      </c>
      <c r="D229" t="s">
        <v>290</v>
      </c>
      <c r="E229" t="s">
        <v>208</v>
      </c>
      <c r="F229" t="s">
        <v>209</v>
      </c>
      <c r="G229" t="s">
        <v>211</v>
      </c>
      <c r="H229">
        <v>208</v>
      </c>
      <c r="I229">
        <v>0</v>
      </c>
      <c r="J229">
        <v>1</v>
      </c>
      <c r="K229" s="25">
        <f t="shared" si="6"/>
        <v>1.9230769230769231</v>
      </c>
    </row>
    <row r="230" spans="1:11" x14ac:dyDescent="0.3">
      <c r="A230" t="s">
        <v>123</v>
      </c>
      <c r="B230" t="s">
        <v>123</v>
      </c>
      <c r="C230" s="22">
        <v>1</v>
      </c>
      <c r="D230" t="s">
        <v>287</v>
      </c>
      <c r="E230" t="s">
        <v>212</v>
      </c>
      <c r="F230" t="s">
        <v>209</v>
      </c>
      <c r="G230" t="s">
        <v>213</v>
      </c>
      <c r="H230">
        <v>100</v>
      </c>
      <c r="I230">
        <v>0</v>
      </c>
      <c r="J230">
        <v>1</v>
      </c>
      <c r="K230" s="25">
        <f t="shared" si="6"/>
        <v>4</v>
      </c>
    </row>
    <row r="231" spans="1:11" x14ac:dyDescent="0.3">
      <c r="A231" t="s">
        <v>123</v>
      </c>
      <c r="B231" t="s">
        <v>123</v>
      </c>
      <c r="C231" s="22">
        <v>1</v>
      </c>
      <c r="D231" t="s">
        <v>257</v>
      </c>
      <c r="E231" t="s">
        <v>214</v>
      </c>
      <c r="F231" t="s">
        <v>231</v>
      </c>
      <c r="G231" t="s">
        <v>261</v>
      </c>
      <c r="H231">
        <v>0</v>
      </c>
      <c r="I231">
        <v>7</v>
      </c>
      <c r="J231">
        <v>1</v>
      </c>
      <c r="K231" s="25" t="e">
        <f t="shared" si="6"/>
        <v>#DIV/0!</v>
      </c>
    </row>
    <row r="232" spans="1:11" x14ac:dyDescent="0.3">
      <c r="A232" t="s">
        <v>123</v>
      </c>
      <c r="B232" t="s">
        <v>123</v>
      </c>
      <c r="C232" s="22">
        <v>1</v>
      </c>
      <c r="D232" t="s">
        <v>259</v>
      </c>
      <c r="E232" t="s">
        <v>215</v>
      </c>
      <c r="F232" t="s">
        <v>231</v>
      </c>
      <c r="G232" t="s">
        <v>261</v>
      </c>
      <c r="H232">
        <v>0</v>
      </c>
      <c r="I232">
        <v>5</v>
      </c>
      <c r="J232">
        <v>0</v>
      </c>
      <c r="K232" s="25" t="e">
        <f t="shared" si="6"/>
        <v>#DIV/0!</v>
      </c>
    </row>
    <row r="233" spans="1:11" x14ac:dyDescent="0.3">
      <c r="A233" t="s">
        <v>28</v>
      </c>
      <c r="B233" t="s">
        <v>28</v>
      </c>
      <c r="C233" s="22">
        <v>1</v>
      </c>
      <c r="D233" t="s">
        <v>290</v>
      </c>
      <c r="E233" t="s">
        <v>208</v>
      </c>
      <c r="F233" t="s">
        <v>209</v>
      </c>
      <c r="G233" t="s">
        <v>211</v>
      </c>
      <c r="H233">
        <v>220</v>
      </c>
      <c r="I233">
        <v>0</v>
      </c>
      <c r="J233">
        <v>1</v>
      </c>
      <c r="K233" s="25">
        <f t="shared" si="6"/>
        <v>1.8181818181818181</v>
      </c>
    </row>
    <row r="234" spans="1:11" x14ac:dyDescent="0.3">
      <c r="A234" t="s">
        <v>28</v>
      </c>
      <c r="B234" t="s">
        <v>28</v>
      </c>
      <c r="C234" s="22">
        <v>1</v>
      </c>
      <c r="D234" t="s">
        <v>287</v>
      </c>
      <c r="E234" t="s">
        <v>212</v>
      </c>
      <c r="F234" t="s">
        <v>209</v>
      </c>
      <c r="G234" t="s">
        <v>213</v>
      </c>
      <c r="H234">
        <v>100</v>
      </c>
      <c r="I234">
        <v>0</v>
      </c>
      <c r="J234">
        <v>1</v>
      </c>
      <c r="K234" s="25">
        <f t="shared" si="6"/>
        <v>4</v>
      </c>
    </row>
    <row r="235" spans="1:11" x14ac:dyDescent="0.3">
      <c r="A235" t="s">
        <v>28</v>
      </c>
      <c r="B235" t="s">
        <v>28</v>
      </c>
      <c r="C235" s="22">
        <v>1</v>
      </c>
      <c r="D235" t="s">
        <v>288</v>
      </c>
      <c r="E235" t="s">
        <v>215</v>
      </c>
      <c r="F235" t="s">
        <v>209</v>
      </c>
      <c r="G235" t="s">
        <v>216</v>
      </c>
      <c r="H235">
        <v>250</v>
      </c>
      <c r="I235">
        <v>0</v>
      </c>
      <c r="J235">
        <v>1</v>
      </c>
      <c r="K235" s="25">
        <f t="shared" si="6"/>
        <v>1.6</v>
      </c>
    </row>
    <row r="236" spans="1:11" x14ac:dyDescent="0.3">
      <c r="A236" t="s">
        <v>262</v>
      </c>
      <c r="B236" t="s">
        <v>262</v>
      </c>
      <c r="C236" s="22">
        <v>1</v>
      </c>
      <c r="D236" t="s">
        <v>301</v>
      </c>
      <c r="E236" t="s">
        <v>208</v>
      </c>
      <c r="F236" t="s">
        <v>209</v>
      </c>
      <c r="G236" t="s">
        <v>260</v>
      </c>
      <c r="H236">
        <v>325</v>
      </c>
      <c r="I236">
        <v>0</v>
      </c>
      <c r="J236">
        <v>1</v>
      </c>
      <c r="K236" s="25">
        <f t="shared" si="6"/>
        <v>1.2307692307692308</v>
      </c>
    </row>
    <row r="237" spans="1:11" x14ac:dyDescent="0.3">
      <c r="A237" t="s">
        <v>262</v>
      </c>
      <c r="B237" t="s">
        <v>262</v>
      </c>
      <c r="C237" s="22">
        <v>1</v>
      </c>
      <c r="D237" t="s">
        <v>251</v>
      </c>
      <c r="E237" t="s">
        <v>223</v>
      </c>
      <c r="F237" t="s">
        <v>231</v>
      </c>
      <c r="G237" t="s">
        <v>263</v>
      </c>
      <c r="H237">
        <v>0</v>
      </c>
      <c r="I237">
        <v>5</v>
      </c>
      <c r="J237">
        <v>0</v>
      </c>
      <c r="K237" s="25" t="e">
        <f t="shared" si="6"/>
        <v>#DIV/0!</v>
      </c>
    </row>
    <row r="238" spans="1:11" x14ac:dyDescent="0.3">
      <c r="A238" t="s">
        <v>47</v>
      </c>
      <c r="B238" t="s">
        <v>47</v>
      </c>
      <c r="C238" s="22">
        <v>1</v>
      </c>
      <c r="D238" t="s">
        <v>290</v>
      </c>
      <c r="E238" t="s">
        <v>208</v>
      </c>
      <c r="F238" t="s">
        <v>209</v>
      </c>
      <c r="G238" t="s">
        <v>211</v>
      </c>
      <c r="H238">
        <v>78</v>
      </c>
      <c r="I238">
        <v>0</v>
      </c>
      <c r="J238">
        <v>1</v>
      </c>
      <c r="K238" s="25">
        <f t="shared" si="6"/>
        <v>5.1282051282051286</v>
      </c>
    </row>
    <row r="239" spans="1:11" x14ac:dyDescent="0.3">
      <c r="A239" t="s">
        <v>47</v>
      </c>
      <c r="B239" t="s">
        <v>47</v>
      </c>
      <c r="C239" s="22">
        <v>1</v>
      </c>
      <c r="D239" t="s">
        <v>287</v>
      </c>
      <c r="E239" t="s">
        <v>212</v>
      </c>
      <c r="F239" t="s">
        <v>209</v>
      </c>
      <c r="G239" t="s">
        <v>213</v>
      </c>
      <c r="H239">
        <v>100</v>
      </c>
      <c r="I239">
        <v>0</v>
      </c>
      <c r="J239">
        <v>1</v>
      </c>
      <c r="K239" s="25">
        <f t="shared" si="6"/>
        <v>4</v>
      </c>
    </row>
    <row r="240" spans="1:11" x14ac:dyDescent="0.3">
      <c r="A240" t="s">
        <v>47</v>
      </c>
      <c r="B240" t="s">
        <v>47</v>
      </c>
      <c r="C240" s="22">
        <v>1</v>
      </c>
      <c r="D240" t="s">
        <v>288</v>
      </c>
      <c r="E240" t="s">
        <v>215</v>
      </c>
      <c r="F240" t="s">
        <v>209</v>
      </c>
      <c r="G240" t="s">
        <v>216</v>
      </c>
      <c r="H240">
        <v>40</v>
      </c>
      <c r="I240">
        <v>0</v>
      </c>
      <c r="J240">
        <v>1</v>
      </c>
      <c r="K240" s="25">
        <f t="shared" si="6"/>
        <v>10</v>
      </c>
    </row>
    <row r="241" spans="1:11" x14ac:dyDescent="0.3">
      <c r="A241" t="s">
        <v>144</v>
      </c>
      <c r="B241" t="s">
        <v>144</v>
      </c>
      <c r="C241" s="22">
        <v>4</v>
      </c>
      <c r="D241" t="s">
        <v>301</v>
      </c>
      <c r="E241" t="s">
        <v>208</v>
      </c>
      <c r="F241" t="s">
        <v>209</v>
      </c>
      <c r="G241" t="s">
        <v>260</v>
      </c>
      <c r="H241">
        <v>325</v>
      </c>
      <c r="I241">
        <v>0</v>
      </c>
      <c r="J241">
        <v>1</v>
      </c>
      <c r="K241" s="25">
        <f t="shared" si="6"/>
        <v>4.9230769230769234</v>
      </c>
    </row>
    <row r="242" spans="1:11" x14ac:dyDescent="0.3">
      <c r="A242" t="s">
        <v>144</v>
      </c>
      <c r="B242" t="s">
        <v>144</v>
      </c>
      <c r="C242" s="22">
        <v>4</v>
      </c>
      <c r="D242" t="s">
        <v>283</v>
      </c>
      <c r="E242" t="s">
        <v>214</v>
      </c>
      <c r="F242" t="s">
        <v>209</v>
      </c>
      <c r="G242" t="s">
        <v>260</v>
      </c>
      <c r="H242">
        <v>95</v>
      </c>
      <c r="I242">
        <v>0</v>
      </c>
      <c r="J242">
        <v>1</v>
      </c>
      <c r="K242" s="25">
        <f t="shared" si="6"/>
        <v>16.842105263157894</v>
      </c>
    </row>
    <row r="243" spans="1:11" x14ac:dyDescent="0.3">
      <c r="A243" t="s">
        <v>144</v>
      </c>
      <c r="B243" t="s">
        <v>144</v>
      </c>
      <c r="C243" s="22">
        <v>4</v>
      </c>
      <c r="D243" t="s">
        <v>251</v>
      </c>
      <c r="E243" t="s">
        <v>223</v>
      </c>
      <c r="F243" t="s">
        <v>231</v>
      </c>
      <c r="G243" t="s">
        <v>264</v>
      </c>
      <c r="H243">
        <v>0</v>
      </c>
      <c r="I243">
        <v>5</v>
      </c>
      <c r="J243">
        <v>1</v>
      </c>
      <c r="K243" s="25" t="e">
        <f t="shared" si="6"/>
        <v>#DIV/0!</v>
      </c>
    </row>
    <row r="244" spans="1:11" x14ac:dyDescent="0.3">
      <c r="A244" t="s">
        <v>146</v>
      </c>
      <c r="B244" t="s">
        <v>146</v>
      </c>
      <c r="C244" s="22">
        <v>8</v>
      </c>
      <c r="D244" t="s">
        <v>303</v>
      </c>
      <c r="E244" t="s">
        <v>208</v>
      </c>
      <c r="F244" t="s">
        <v>209</v>
      </c>
      <c r="G244" t="s">
        <v>260</v>
      </c>
      <c r="H244">
        <v>325</v>
      </c>
      <c r="I244">
        <v>0</v>
      </c>
      <c r="J244">
        <v>1</v>
      </c>
      <c r="K244" s="25">
        <f t="shared" si="6"/>
        <v>9.8461538461538467</v>
      </c>
    </row>
    <row r="245" spans="1:11" x14ac:dyDescent="0.3">
      <c r="A245" t="s">
        <v>147</v>
      </c>
      <c r="B245" t="s">
        <v>147</v>
      </c>
      <c r="C245" s="22">
        <v>8</v>
      </c>
      <c r="D245" t="s">
        <v>303</v>
      </c>
      <c r="E245" t="s">
        <v>208</v>
      </c>
      <c r="F245" t="s">
        <v>209</v>
      </c>
      <c r="G245" t="s">
        <v>260</v>
      </c>
      <c r="H245">
        <v>325</v>
      </c>
      <c r="I245">
        <v>0</v>
      </c>
      <c r="J245">
        <v>1</v>
      </c>
      <c r="K245" s="25">
        <f t="shared" si="6"/>
        <v>9.8461538461538467</v>
      </c>
    </row>
    <row r="246" spans="1:11" x14ac:dyDescent="0.3">
      <c r="A246" t="s">
        <v>147</v>
      </c>
      <c r="B246" t="s">
        <v>147</v>
      </c>
      <c r="C246" s="22">
        <v>8</v>
      </c>
      <c r="D246" t="s">
        <v>251</v>
      </c>
      <c r="E246" t="s">
        <v>223</v>
      </c>
      <c r="F246" t="s">
        <v>231</v>
      </c>
      <c r="G246" t="s">
        <v>265</v>
      </c>
      <c r="H246">
        <v>0</v>
      </c>
      <c r="I246">
        <v>5</v>
      </c>
      <c r="J246">
        <v>1</v>
      </c>
      <c r="K246" s="25" t="e">
        <f t="shared" si="6"/>
        <v>#DIV/0!</v>
      </c>
    </row>
    <row r="247" spans="1:11" x14ac:dyDescent="0.3">
      <c r="A247" t="s">
        <v>149</v>
      </c>
      <c r="B247" t="s">
        <v>149</v>
      </c>
      <c r="C247" s="22">
        <v>4</v>
      </c>
      <c r="D247" t="s">
        <v>303</v>
      </c>
      <c r="E247" t="s">
        <v>208</v>
      </c>
      <c r="F247" t="s">
        <v>209</v>
      </c>
      <c r="G247" t="s">
        <v>260</v>
      </c>
      <c r="H247">
        <v>325</v>
      </c>
      <c r="I247">
        <v>0</v>
      </c>
      <c r="J247">
        <v>1</v>
      </c>
      <c r="K247" s="25">
        <f t="shared" si="6"/>
        <v>4.9230769230769234</v>
      </c>
    </row>
    <row r="248" spans="1:11" x14ac:dyDescent="0.3">
      <c r="A248" t="s">
        <v>150</v>
      </c>
      <c r="B248" t="s">
        <v>150</v>
      </c>
      <c r="C248" s="22">
        <v>4</v>
      </c>
      <c r="D248" t="s">
        <v>290</v>
      </c>
      <c r="E248" t="s">
        <v>208</v>
      </c>
      <c r="F248" t="s">
        <v>209</v>
      </c>
      <c r="G248" t="s">
        <v>211</v>
      </c>
      <c r="H248">
        <v>128</v>
      </c>
      <c r="I248">
        <v>0</v>
      </c>
      <c r="J248">
        <v>1</v>
      </c>
      <c r="K248" s="25">
        <f t="shared" si="6"/>
        <v>12.5</v>
      </c>
    </row>
    <row r="249" spans="1:11" x14ac:dyDescent="0.3">
      <c r="A249" t="s">
        <v>150</v>
      </c>
      <c r="B249" t="s">
        <v>150</v>
      </c>
      <c r="C249" s="22">
        <v>4</v>
      </c>
      <c r="D249" t="s">
        <v>287</v>
      </c>
      <c r="E249" t="s">
        <v>212</v>
      </c>
      <c r="F249" t="s">
        <v>209</v>
      </c>
      <c r="G249" t="s">
        <v>213</v>
      </c>
      <c r="H249">
        <v>100</v>
      </c>
      <c r="I249">
        <v>0</v>
      </c>
      <c r="J249">
        <v>1</v>
      </c>
      <c r="K249" s="25">
        <f t="shared" si="6"/>
        <v>16</v>
      </c>
    </row>
    <row r="250" spans="1:11" x14ac:dyDescent="0.3">
      <c r="A250" t="s">
        <v>150</v>
      </c>
      <c r="B250" t="s">
        <v>150</v>
      </c>
      <c r="C250" s="22">
        <v>4</v>
      </c>
      <c r="D250" t="s">
        <v>302</v>
      </c>
      <c r="E250" t="s">
        <v>215</v>
      </c>
      <c r="F250" t="s">
        <v>209</v>
      </c>
      <c r="G250" t="s">
        <v>216</v>
      </c>
      <c r="H250">
        <v>32</v>
      </c>
      <c r="I250">
        <v>0</v>
      </c>
      <c r="J250">
        <v>1</v>
      </c>
      <c r="K250" s="25">
        <f t="shared" si="6"/>
        <v>50</v>
      </c>
    </row>
    <row r="251" spans="1:11" x14ac:dyDescent="0.3">
      <c r="A251" t="s">
        <v>150</v>
      </c>
      <c r="B251" t="s">
        <v>150</v>
      </c>
      <c r="C251" s="22">
        <v>4</v>
      </c>
      <c r="D251" t="s">
        <v>251</v>
      </c>
      <c r="E251" t="s">
        <v>217</v>
      </c>
      <c r="F251" t="s">
        <v>231</v>
      </c>
      <c r="G251" t="s">
        <v>266</v>
      </c>
      <c r="H251">
        <v>0</v>
      </c>
      <c r="I251">
        <v>7</v>
      </c>
      <c r="J251">
        <v>1</v>
      </c>
      <c r="K251" s="25" t="e">
        <f t="shared" si="6"/>
        <v>#DIV/0!</v>
      </c>
    </row>
    <row r="252" spans="1:11" x14ac:dyDescent="0.3">
      <c r="A252" t="s">
        <v>153</v>
      </c>
      <c r="B252" t="s">
        <v>153</v>
      </c>
      <c r="C252" s="22">
        <v>4</v>
      </c>
      <c r="D252" t="s">
        <v>290</v>
      </c>
      <c r="E252" t="s">
        <v>208</v>
      </c>
      <c r="F252" t="s">
        <v>209</v>
      </c>
      <c r="G252" t="s">
        <v>211</v>
      </c>
      <c r="H252">
        <v>230</v>
      </c>
      <c r="I252">
        <v>0</v>
      </c>
      <c r="J252">
        <v>1</v>
      </c>
      <c r="K252" s="25">
        <f t="shared" si="6"/>
        <v>6.9565217391304346</v>
      </c>
    </row>
    <row r="253" spans="1:11" x14ac:dyDescent="0.3">
      <c r="A253" t="s">
        <v>153</v>
      </c>
      <c r="B253" t="s">
        <v>153</v>
      </c>
      <c r="C253" s="22">
        <v>4</v>
      </c>
      <c r="D253" t="s">
        <v>287</v>
      </c>
      <c r="E253" t="s">
        <v>212</v>
      </c>
      <c r="F253" t="s">
        <v>209</v>
      </c>
      <c r="G253" t="s">
        <v>213</v>
      </c>
      <c r="H253">
        <v>100</v>
      </c>
      <c r="I253">
        <v>0</v>
      </c>
      <c r="J253">
        <v>1</v>
      </c>
      <c r="K253" s="25">
        <f t="shared" si="6"/>
        <v>16</v>
      </c>
    </row>
    <row r="254" spans="1:11" x14ac:dyDescent="0.3">
      <c r="A254" t="s">
        <v>153</v>
      </c>
      <c r="B254" t="s">
        <v>153</v>
      </c>
      <c r="C254" s="22">
        <v>4</v>
      </c>
      <c r="D254" t="s">
        <v>299</v>
      </c>
      <c r="E254" t="s">
        <v>215</v>
      </c>
      <c r="F254" t="s">
        <v>209</v>
      </c>
      <c r="G254" t="s">
        <v>216</v>
      </c>
      <c r="H254">
        <v>150</v>
      </c>
      <c r="I254">
        <v>0</v>
      </c>
      <c r="J254">
        <v>1</v>
      </c>
      <c r="K254" s="25">
        <f t="shared" si="6"/>
        <v>10.666666666666666</v>
      </c>
    </row>
    <row r="255" spans="1:11" x14ac:dyDescent="0.3">
      <c r="A255" t="s">
        <v>135</v>
      </c>
      <c r="B255" t="s">
        <v>135</v>
      </c>
      <c r="C255" s="22">
        <v>1</v>
      </c>
      <c r="D255" t="s">
        <v>293</v>
      </c>
      <c r="E255" t="s">
        <v>208</v>
      </c>
      <c r="F255" t="s">
        <v>209</v>
      </c>
      <c r="G255" t="s">
        <v>229</v>
      </c>
      <c r="H255">
        <v>295</v>
      </c>
      <c r="I255">
        <v>0</v>
      </c>
      <c r="J255">
        <v>1</v>
      </c>
      <c r="K255" s="25">
        <f t="shared" si="6"/>
        <v>1.3559322033898304</v>
      </c>
    </row>
    <row r="256" spans="1:11" x14ac:dyDescent="0.3">
      <c r="A256" t="s">
        <v>135</v>
      </c>
      <c r="B256" t="s">
        <v>135</v>
      </c>
      <c r="C256" s="22">
        <v>1</v>
      </c>
      <c r="D256" t="s">
        <v>253</v>
      </c>
      <c r="E256" t="s">
        <v>214</v>
      </c>
      <c r="F256" t="s">
        <v>209</v>
      </c>
      <c r="G256" t="s">
        <v>254</v>
      </c>
      <c r="H256">
        <v>60</v>
      </c>
      <c r="I256">
        <v>0</v>
      </c>
      <c r="J256">
        <v>1</v>
      </c>
      <c r="K256" s="25">
        <f t="shared" si="6"/>
        <v>6.666666666666667</v>
      </c>
    </row>
    <row r="257" spans="1:11" x14ac:dyDescent="0.3">
      <c r="A257" t="s">
        <v>135</v>
      </c>
      <c r="B257" t="s">
        <v>135</v>
      </c>
      <c r="C257" s="22">
        <v>1</v>
      </c>
      <c r="D257" t="s">
        <v>288</v>
      </c>
      <c r="E257" t="s">
        <v>218</v>
      </c>
      <c r="F257" t="s">
        <v>209</v>
      </c>
      <c r="G257" t="s">
        <v>216</v>
      </c>
      <c r="H257">
        <v>400</v>
      </c>
      <c r="I257">
        <v>0</v>
      </c>
      <c r="J257">
        <v>1</v>
      </c>
      <c r="K257" s="25">
        <f t="shared" si="6"/>
        <v>1</v>
      </c>
    </row>
    <row r="258" spans="1:11" x14ac:dyDescent="0.3">
      <c r="A258" t="s">
        <v>135</v>
      </c>
      <c r="B258" t="s">
        <v>135</v>
      </c>
      <c r="C258" s="22">
        <v>1</v>
      </c>
      <c r="D258" t="s">
        <v>251</v>
      </c>
      <c r="E258" t="s">
        <v>220</v>
      </c>
      <c r="F258" t="s">
        <v>231</v>
      </c>
      <c r="G258" t="s">
        <v>267</v>
      </c>
      <c r="H258">
        <v>0</v>
      </c>
      <c r="I258">
        <v>5</v>
      </c>
      <c r="J258">
        <v>1</v>
      </c>
      <c r="K258" s="25" t="e">
        <f t="shared" si="6"/>
        <v>#DIV/0!</v>
      </c>
    </row>
    <row r="259" spans="1:11" x14ac:dyDescent="0.3">
      <c r="A259" t="s">
        <v>63</v>
      </c>
      <c r="B259" t="s">
        <v>63</v>
      </c>
      <c r="C259" s="22">
        <v>1</v>
      </c>
      <c r="D259" t="s">
        <v>303</v>
      </c>
      <c r="E259" t="s">
        <v>208</v>
      </c>
      <c r="F259" t="s">
        <v>209</v>
      </c>
      <c r="G259" t="s">
        <v>260</v>
      </c>
      <c r="H259">
        <v>325</v>
      </c>
      <c r="I259">
        <v>0</v>
      </c>
      <c r="J259">
        <v>1</v>
      </c>
      <c r="K259" s="25">
        <f t="shared" si="6"/>
        <v>1.2307692307692308</v>
      </c>
    </row>
    <row r="260" spans="1:11" x14ac:dyDescent="0.3">
      <c r="A260" t="s">
        <v>63</v>
      </c>
      <c r="B260" t="s">
        <v>63</v>
      </c>
      <c r="C260" s="22">
        <v>1</v>
      </c>
      <c r="D260" t="s">
        <v>288</v>
      </c>
      <c r="E260" t="s">
        <v>215</v>
      </c>
      <c r="F260" t="s">
        <v>209</v>
      </c>
      <c r="G260" t="s">
        <v>216</v>
      </c>
      <c r="H260">
        <v>156</v>
      </c>
      <c r="I260">
        <v>0</v>
      </c>
      <c r="J260">
        <v>1</v>
      </c>
      <c r="K260" s="25">
        <f t="shared" si="6"/>
        <v>2.5641025641025643</v>
      </c>
    </row>
    <row r="261" spans="1:11" x14ac:dyDescent="0.3">
      <c r="A261" t="s">
        <v>77</v>
      </c>
      <c r="B261" t="s">
        <v>77</v>
      </c>
      <c r="C261" s="22">
        <v>1</v>
      </c>
      <c r="D261" t="s">
        <v>290</v>
      </c>
      <c r="E261" t="s">
        <v>208</v>
      </c>
      <c r="F261" t="s">
        <v>209</v>
      </c>
      <c r="G261" t="s">
        <v>211</v>
      </c>
      <c r="H261">
        <v>156</v>
      </c>
      <c r="I261">
        <v>0</v>
      </c>
      <c r="J261">
        <v>1</v>
      </c>
      <c r="K261" s="25">
        <f t="shared" si="6"/>
        <v>2.5641025641025643</v>
      </c>
    </row>
    <row r="262" spans="1:11" x14ac:dyDescent="0.3">
      <c r="A262" t="s">
        <v>77</v>
      </c>
      <c r="B262" t="s">
        <v>77</v>
      </c>
      <c r="C262" s="22">
        <v>1</v>
      </c>
      <c r="D262" t="s">
        <v>287</v>
      </c>
      <c r="E262" t="s">
        <v>212</v>
      </c>
      <c r="F262" t="s">
        <v>209</v>
      </c>
      <c r="G262" t="s">
        <v>213</v>
      </c>
      <c r="H262">
        <v>100</v>
      </c>
      <c r="I262">
        <v>0</v>
      </c>
      <c r="J262">
        <v>1</v>
      </c>
      <c r="K262" s="25">
        <f t="shared" si="6"/>
        <v>4</v>
      </c>
    </row>
    <row r="263" spans="1:11" x14ac:dyDescent="0.3">
      <c r="A263" t="s">
        <v>77</v>
      </c>
      <c r="B263" t="s">
        <v>77</v>
      </c>
      <c r="C263" s="22">
        <v>1</v>
      </c>
      <c r="D263" t="s">
        <v>288</v>
      </c>
      <c r="E263" t="s">
        <v>215</v>
      </c>
      <c r="F263" t="s">
        <v>209</v>
      </c>
      <c r="G263" t="s">
        <v>216</v>
      </c>
      <c r="H263">
        <v>250</v>
      </c>
      <c r="I263">
        <v>0</v>
      </c>
      <c r="J263">
        <v>1</v>
      </c>
      <c r="K263" s="25">
        <f t="shared" si="6"/>
        <v>1.6</v>
      </c>
    </row>
    <row r="264" spans="1:11" x14ac:dyDescent="0.3">
      <c r="A264" t="s">
        <v>143</v>
      </c>
      <c r="B264" t="s">
        <v>143</v>
      </c>
      <c r="C264" s="22">
        <v>2</v>
      </c>
      <c r="D264" t="s">
        <v>303</v>
      </c>
      <c r="E264" t="s">
        <v>208</v>
      </c>
      <c r="F264" t="s">
        <v>209</v>
      </c>
      <c r="G264" t="s">
        <v>260</v>
      </c>
      <c r="H264">
        <v>325</v>
      </c>
      <c r="I264">
        <v>0</v>
      </c>
      <c r="J264">
        <v>1</v>
      </c>
      <c r="K264" s="25">
        <f t="shared" si="6"/>
        <v>2.4615384615384617</v>
      </c>
    </row>
    <row r="265" spans="1:11" x14ac:dyDescent="0.3">
      <c r="A265" t="s">
        <v>143</v>
      </c>
      <c r="B265" t="s">
        <v>143</v>
      </c>
      <c r="C265" s="22">
        <v>2</v>
      </c>
      <c r="D265" t="s">
        <v>241</v>
      </c>
      <c r="E265" t="s">
        <v>214</v>
      </c>
      <c r="F265" t="s">
        <v>209</v>
      </c>
      <c r="G265" t="s">
        <v>260</v>
      </c>
      <c r="H265">
        <v>100</v>
      </c>
      <c r="I265">
        <v>0</v>
      </c>
      <c r="J265">
        <v>1</v>
      </c>
      <c r="K265" s="25">
        <f t="shared" si="6"/>
        <v>8</v>
      </c>
    </row>
    <row r="266" spans="1:11" x14ac:dyDescent="0.3">
      <c r="A266" t="s">
        <v>143</v>
      </c>
      <c r="B266" t="s">
        <v>143</v>
      </c>
      <c r="C266" s="22">
        <v>2</v>
      </c>
      <c r="D266" t="s">
        <v>251</v>
      </c>
      <c r="E266" t="s">
        <v>223</v>
      </c>
      <c r="F266" t="s">
        <v>231</v>
      </c>
      <c r="G266" t="s">
        <v>268</v>
      </c>
      <c r="H266">
        <v>0</v>
      </c>
      <c r="I266">
        <v>5</v>
      </c>
      <c r="J266">
        <v>1</v>
      </c>
      <c r="K266" s="25" t="e">
        <f t="shared" si="6"/>
        <v>#DIV/0!</v>
      </c>
    </row>
    <row r="267" spans="1:11" x14ac:dyDescent="0.3">
      <c r="A267" t="s">
        <v>136</v>
      </c>
      <c r="B267" t="s">
        <v>136</v>
      </c>
      <c r="C267" s="22">
        <v>2</v>
      </c>
      <c r="D267" t="s">
        <v>293</v>
      </c>
      <c r="E267" t="s">
        <v>208</v>
      </c>
      <c r="F267" t="s">
        <v>209</v>
      </c>
      <c r="G267" t="s">
        <v>229</v>
      </c>
      <c r="H267">
        <v>225</v>
      </c>
      <c r="I267">
        <v>0</v>
      </c>
      <c r="J267">
        <v>1</v>
      </c>
      <c r="K267" s="25">
        <f t="shared" si="6"/>
        <v>3.5555555555555554</v>
      </c>
    </row>
    <row r="268" spans="1:11" x14ac:dyDescent="0.3">
      <c r="A268" t="s">
        <v>136</v>
      </c>
      <c r="B268" t="s">
        <v>136</v>
      </c>
      <c r="C268" s="22">
        <v>2</v>
      </c>
      <c r="D268" t="s">
        <v>287</v>
      </c>
      <c r="E268" t="s">
        <v>212</v>
      </c>
      <c r="F268" t="s">
        <v>209</v>
      </c>
      <c r="G268" t="s">
        <v>213</v>
      </c>
      <c r="H268">
        <v>100</v>
      </c>
      <c r="I268">
        <v>0</v>
      </c>
      <c r="J268">
        <v>1</v>
      </c>
      <c r="K268" s="25">
        <f t="shared" si="6"/>
        <v>8</v>
      </c>
    </row>
    <row r="269" spans="1:11" x14ac:dyDescent="0.3">
      <c r="A269" t="s">
        <v>136</v>
      </c>
      <c r="B269" t="s">
        <v>136</v>
      </c>
      <c r="C269" s="22">
        <v>2</v>
      </c>
      <c r="D269" t="s">
        <v>257</v>
      </c>
      <c r="E269" t="s">
        <v>214</v>
      </c>
      <c r="F269" t="s">
        <v>231</v>
      </c>
      <c r="G269" t="s">
        <v>136</v>
      </c>
      <c r="H269">
        <v>0</v>
      </c>
      <c r="I269">
        <v>0</v>
      </c>
      <c r="J269">
        <v>0</v>
      </c>
      <c r="K269" s="25" t="e">
        <f t="shared" si="6"/>
        <v>#DIV/0!</v>
      </c>
    </row>
    <row r="270" spans="1:11" x14ac:dyDescent="0.3">
      <c r="A270" t="s">
        <v>136</v>
      </c>
      <c r="B270" t="s">
        <v>136</v>
      </c>
      <c r="C270" s="22">
        <v>2</v>
      </c>
      <c r="D270" t="s">
        <v>288</v>
      </c>
      <c r="E270" t="s">
        <v>218</v>
      </c>
      <c r="F270" t="s">
        <v>209</v>
      </c>
      <c r="G270" t="s">
        <v>216</v>
      </c>
      <c r="H270">
        <v>200</v>
      </c>
      <c r="I270">
        <v>0</v>
      </c>
      <c r="J270">
        <v>1</v>
      </c>
      <c r="K270" s="25">
        <f t="shared" si="6"/>
        <v>4</v>
      </c>
    </row>
    <row r="271" spans="1:11" x14ac:dyDescent="0.3">
      <c r="A271" t="s">
        <v>136</v>
      </c>
      <c r="B271" t="s">
        <v>136</v>
      </c>
      <c r="C271" s="22">
        <v>2</v>
      </c>
      <c r="D271" t="s">
        <v>251</v>
      </c>
      <c r="E271" t="s">
        <v>220</v>
      </c>
      <c r="F271" t="s">
        <v>231</v>
      </c>
      <c r="G271" t="s">
        <v>269</v>
      </c>
      <c r="H271">
        <v>0</v>
      </c>
      <c r="I271">
        <v>5</v>
      </c>
      <c r="J271">
        <v>0</v>
      </c>
      <c r="K271" s="25" t="e">
        <f t="shared" ref="K271:K302" si="7">(C271*$B$2)/(H271/J271)</f>
        <v>#DIV/0!</v>
      </c>
    </row>
    <row r="272" spans="1:11" x14ac:dyDescent="0.3">
      <c r="A272" t="s">
        <v>270</v>
      </c>
      <c r="B272" t="s">
        <v>270</v>
      </c>
      <c r="C272" s="22">
        <v>4</v>
      </c>
      <c r="D272" t="s">
        <v>303</v>
      </c>
      <c r="E272" t="s">
        <v>208</v>
      </c>
      <c r="F272" t="s">
        <v>209</v>
      </c>
      <c r="G272" t="s">
        <v>260</v>
      </c>
      <c r="H272">
        <v>325</v>
      </c>
      <c r="I272">
        <v>0</v>
      </c>
      <c r="J272">
        <v>1</v>
      </c>
      <c r="K272" s="25">
        <f t="shared" si="7"/>
        <v>4.9230769230769234</v>
      </c>
    </row>
    <row r="273" spans="1:11" x14ac:dyDescent="0.3">
      <c r="A273" t="s">
        <v>270</v>
      </c>
      <c r="B273" t="s">
        <v>270</v>
      </c>
      <c r="C273" s="22">
        <v>4</v>
      </c>
      <c r="D273" t="s">
        <v>287</v>
      </c>
      <c r="E273" t="s">
        <v>212</v>
      </c>
      <c r="F273" t="s">
        <v>209</v>
      </c>
      <c r="G273" t="s">
        <v>213</v>
      </c>
      <c r="H273">
        <v>120</v>
      </c>
      <c r="I273">
        <v>0</v>
      </c>
      <c r="J273">
        <v>1</v>
      </c>
      <c r="K273" s="25">
        <f t="shared" si="7"/>
        <v>13.333333333333334</v>
      </c>
    </row>
    <row r="274" spans="1:11" x14ac:dyDescent="0.3">
      <c r="A274" t="s">
        <v>270</v>
      </c>
      <c r="B274" t="s">
        <v>270</v>
      </c>
      <c r="C274" s="22">
        <v>4</v>
      </c>
      <c r="D274" t="s">
        <v>304</v>
      </c>
      <c r="E274" t="s">
        <v>271</v>
      </c>
      <c r="F274" t="s">
        <v>209</v>
      </c>
      <c r="G274" t="s">
        <v>272</v>
      </c>
      <c r="H274">
        <v>0</v>
      </c>
      <c r="I274">
        <v>0</v>
      </c>
      <c r="J274">
        <v>1</v>
      </c>
      <c r="K274" s="25" t="e">
        <f t="shared" si="7"/>
        <v>#DIV/0!</v>
      </c>
    </row>
    <row r="275" spans="1:11" x14ac:dyDescent="0.3">
      <c r="A275" t="s">
        <v>270</v>
      </c>
      <c r="B275" t="s">
        <v>270</v>
      </c>
      <c r="C275" s="22">
        <v>4</v>
      </c>
      <c r="D275" t="s">
        <v>251</v>
      </c>
      <c r="E275" t="s">
        <v>223</v>
      </c>
      <c r="F275" t="s">
        <v>231</v>
      </c>
      <c r="G275" t="s">
        <v>273</v>
      </c>
      <c r="H275">
        <v>0</v>
      </c>
      <c r="I275">
        <v>5</v>
      </c>
      <c r="J275">
        <v>0</v>
      </c>
      <c r="K275" s="25" t="e">
        <f t="shared" si="7"/>
        <v>#DIV/0!</v>
      </c>
    </row>
    <row r="276" spans="1:11" x14ac:dyDescent="0.3">
      <c r="A276" t="s">
        <v>274</v>
      </c>
      <c r="B276" t="s">
        <v>274</v>
      </c>
      <c r="C276" s="22">
        <v>2</v>
      </c>
      <c r="D276" t="s">
        <v>301</v>
      </c>
      <c r="E276" t="s">
        <v>208</v>
      </c>
      <c r="F276" t="s">
        <v>209</v>
      </c>
      <c r="G276" t="s">
        <v>260</v>
      </c>
      <c r="H276">
        <v>325</v>
      </c>
      <c r="I276">
        <v>0</v>
      </c>
      <c r="J276">
        <v>1</v>
      </c>
      <c r="K276" s="25">
        <f t="shared" si="7"/>
        <v>2.4615384615384617</v>
      </c>
    </row>
    <row r="277" spans="1:11" x14ac:dyDescent="0.3">
      <c r="A277" t="s">
        <v>274</v>
      </c>
      <c r="B277" t="s">
        <v>274</v>
      </c>
      <c r="C277" s="22">
        <v>2</v>
      </c>
      <c r="D277" t="s">
        <v>287</v>
      </c>
      <c r="E277" t="s">
        <v>212</v>
      </c>
      <c r="F277" t="s">
        <v>209</v>
      </c>
      <c r="G277" t="s">
        <v>230</v>
      </c>
      <c r="H277">
        <v>120</v>
      </c>
      <c r="I277">
        <v>0</v>
      </c>
      <c r="J277">
        <v>1</v>
      </c>
      <c r="K277" s="25">
        <f t="shared" si="7"/>
        <v>6.666666666666667</v>
      </c>
    </row>
    <row r="278" spans="1:11" x14ac:dyDescent="0.3">
      <c r="A278" t="s">
        <v>274</v>
      </c>
      <c r="B278" t="s">
        <v>274</v>
      </c>
      <c r="C278" s="22">
        <v>2</v>
      </c>
      <c r="D278" t="s">
        <v>283</v>
      </c>
      <c r="E278" t="s">
        <v>215</v>
      </c>
      <c r="F278" t="s">
        <v>209</v>
      </c>
      <c r="G278" t="s">
        <v>260</v>
      </c>
      <c r="H278">
        <v>275</v>
      </c>
      <c r="I278">
        <v>0</v>
      </c>
      <c r="J278">
        <v>1</v>
      </c>
      <c r="K278" s="25">
        <f t="shared" si="7"/>
        <v>2.9090909090909092</v>
      </c>
    </row>
    <row r="279" spans="1:11" x14ac:dyDescent="0.3">
      <c r="A279" t="s">
        <v>274</v>
      </c>
      <c r="B279" t="s">
        <v>274</v>
      </c>
      <c r="C279" s="22">
        <v>2</v>
      </c>
      <c r="D279" t="s">
        <v>304</v>
      </c>
      <c r="E279" t="s">
        <v>275</v>
      </c>
      <c r="F279" t="s">
        <v>209</v>
      </c>
      <c r="G279" t="s">
        <v>272</v>
      </c>
      <c r="H279">
        <v>0</v>
      </c>
      <c r="I279">
        <v>0</v>
      </c>
      <c r="J279">
        <v>1</v>
      </c>
      <c r="K279" s="25" t="e">
        <f t="shared" si="7"/>
        <v>#DIV/0!</v>
      </c>
    </row>
    <row r="280" spans="1:11" x14ac:dyDescent="0.3">
      <c r="A280" t="s">
        <v>274</v>
      </c>
      <c r="B280" t="s">
        <v>274</v>
      </c>
      <c r="C280" s="22">
        <v>2</v>
      </c>
      <c r="D280" t="s">
        <v>251</v>
      </c>
      <c r="E280" t="s">
        <v>217</v>
      </c>
      <c r="F280" t="s">
        <v>231</v>
      </c>
      <c r="G280" t="s">
        <v>276</v>
      </c>
      <c r="H280">
        <v>0</v>
      </c>
      <c r="I280">
        <v>5</v>
      </c>
      <c r="J280">
        <v>0</v>
      </c>
      <c r="K280" s="25" t="e">
        <f t="shared" si="7"/>
        <v>#DIV/0!</v>
      </c>
    </row>
    <row r="281" spans="1:11" x14ac:dyDescent="0.3">
      <c r="A281" t="s">
        <v>277</v>
      </c>
      <c r="B281" t="s">
        <v>277</v>
      </c>
      <c r="C281" s="22">
        <v>2</v>
      </c>
      <c r="D281" t="s">
        <v>303</v>
      </c>
      <c r="E281" t="s">
        <v>208</v>
      </c>
      <c r="F281" t="s">
        <v>209</v>
      </c>
      <c r="G281" t="s">
        <v>260</v>
      </c>
      <c r="H281">
        <v>325</v>
      </c>
      <c r="I281">
        <v>0</v>
      </c>
      <c r="J281">
        <v>1</v>
      </c>
      <c r="K281" s="25">
        <f t="shared" si="7"/>
        <v>2.4615384615384617</v>
      </c>
    </row>
    <row r="282" spans="1:11" x14ac:dyDescent="0.3">
      <c r="A282" t="s">
        <v>277</v>
      </c>
      <c r="B282" t="s">
        <v>277</v>
      </c>
      <c r="C282" s="22">
        <v>2</v>
      </c>
      <c r="D282" t="s">
        <v>251</v>
      </c>
      <c r="E282" t="s">
        <v>223</v>
      </c>
      <c r="F282" t="s">
        <v>231</v>
      </c>
      <c r="G282" t="s">
        <v>278</v>
      </c>
      <c r="H282">
        <v>0</v>
      </c>
      <c r="I282">
        <v>5</v>
      </c>
      <c r="J282">
        <v>1</v>
      </c>
      <c r="K282" s="25" t="e">
        <f t="shared" si="7"/>
        <v>#DIV/0!</v>
      </c>
    </row>
    <row r="283" spans="1:11" x14ac:dyDescent="0.3">
      <c r="A283" t="s">
        <v>279</v>
      </c>
      <c r="B283" t="s">
        <v>279</v>
      </c>
      <c r="C283" s="22">
        <v>2</v>
      </c>
      <c r="D283" t="s">
        <v>301</v>
      </c>
      <c r="E283" t="s">
        <v>208</v>
      </c>
      <c r="F283" t="s">
        <v>209</v>
      </c>
      <c r="G283" t="s">
        <v>260</v>
      </c>
      <c r="H283">
        <v>325</v>
      </c>
      <c r="I283">
        <v>0</v>
      </c>
      <c r="J283">
        <v>1</v>
      </c>
      <c r="K283" s="25">
        <f t="shared" si="7"/>
        <v>2.4615384615384617</v>
      </c>
    </row>
    <row r="284" spans="1:11" x14ac:dyDescent="0.3">
      <c r="A284" t="s">
        <v>279</v>
      </c>
      <c r="B284" t="s">
        <v>279</v>
      </c>
      <c r="C284" s="22">
        <v>2</v>
      </c>
      <c r="D284" t="s">
        <v>283</v>
      </c>
      <c r="E284" t="s">
        <v>214</v>
      </c>
      <c r="F284" t="s">
        <v>209</v>
      </c>
      <c r="G284" t="s">
        <v>260</v>
      </c>
      <c r="H284">
        <v>275</v>
      </c>
      <c r="I284">
        <v>0</v>
      </c>
      <c r="J284">
        <v>1</v>
      </c>
      <c r="K284" s="25">
        <f t="shared" si="7"/>
        <v>2.9090909090909092</v>
      </c>
    </row>
    <row r="285" spans="1:11" x14ac:dyDescent="0.3">
      <c r="A285" t="s">
        <v>279</v>
      </c>
      <c r="B285" t="s">
        <v>279</v>
      </c>
      <c r="C285" s="22">
        <v>2</v>
      </c>
      <c r="D285" t="s">
        <v>251</v>
      </c>
      <c r="E285" t="s">
        <v>223</v>
      </c>
      <c r="F285" t="s">
        <v>231</v>
      </c>
      <c r="G285" t="s">
        <v>280</v>
      </c>
      <c r="H285">
        <v>0</v>
      </c>
      <c r="I285">
        <v>5</v>
      </c>
      <c r="J285">
        <v>1</v>
      </c>
      <c r="K285" s="25" t="e">
        <f t="shared" si="7"/>
        <v>#DIV/0!</v>
      </c>
    </row>
    <row r="286" spans="1:11" x14ac:dyDescent="0.3">
      <c r="A286" t="s">
        <v>281</v>
      </c>
      <c r="B286" t="s">
        <v>281</v>
      </c>
      <c r="C286" s="22">
        <v>1</v>
      </c>
      <c r="D286" t="s">
        <v>290</v>
      </c>
      <c r="E286" t="s">
        <v>208</v>
      </c>
      <c r="F286" t="s">
        <v>209</v>
      </c>
      <c r="G286" t="s">
        <v>211</v>
      </c>
      <c r="H286">
        <v>15</v>
      </c>
      <c r="I286">
        <v>0</v>
      </c>
      <c r="J286">
        <v>1</v>
      </c>
      <c r="K286" s="25">
        <f t="shared" si="7"/>
        <v>26.666666666666668</v>
      </c>
    </row>
    <row r="287" spans="1:11" x14ac:dyDescent="0.3">
      <c r="A287" t="s">
        <v>281</v>
      </c>
      <c r="B287" t="s">
        <v>281</v>
      </c>
      <c r="C287" s="22">
        <v>1</v>
      </c>
      <c r="D287" t="s">
        <v>287</v>
      </c>
      <c r="E287" t="s">
        <v>212</v>
      </c>
      <c r="F287" t="s">
        <v>209</v>
      </c>
      <c r="G287" t="s">
        <v>213</v>
      </c>
      <c r="H287">
        <v>60</v>
      </c>
      <c r="I287">
        <v>0</v>
      </c>
      <c r="J287">
        <v>1</v>
      </c>
      <c r="K287" s="25">
        <f t="shared" si="7"/>
        <v>6.666666666666667</v>
      </c>
    </row>
    <row r="288" spans="1:11" x14ac:dyDescent="0.3">
      <c r="A288" t="s">
        <v>281</v>
      </c>
      <c r="B288" t="s">
        <v>281</v>
      </c>
      <c r="C288" s="22">
        <v>1</v>
      </c>
      <c r="D288" t="s">
        <v>305</v>
      </c>
      <c r="E288" t="s">
        <v>215</v>
      </c>
      <c r="F288" t="s">
        <v>209</v>
      </c>
      <c r="G288" t="s">
        <v>216</v>
      </c>
      <c r="H288">
        <v>16</v>
      </c>
      <c r="I288">
        <v>0</v>
      </c>
      <c r="J288">
        <v>1</v>
      </c>
      <c r="K288" s="25">
        <f t="shared" si="7"/>
        <v>25</v>
      </c>
    </row>
    <row r="289" spans="1:11" x14ac:dyDescent="0.3">
      <c r="A289" t="s">
        <v>281</v>
      </c>
      <c r="B289" t="s">
        <v>281</v>
      </c>
      <c r="C289" s="22">
        <v>1</v>
      </c>
      <c r="D289" t="s">
        <v>304</v>
      </c>
      <c r="E289" t="s">
        <v>275</v>
      </c>
      <c r="F289" t="s">
        <v>209</v>
      </c>
      <c r="G289" t="s">
        <v>272</v>
      </c>
      <c r="H289">
        <v>0</v>
      </c>
      <c r="I289">
        <v>0</v>
      </c>
      <c r="J289">
        <v>1</v>
      </c>
      <c r="K289" s="25" t="e">
        <f t="shared" si="7"/>
        <v>#DIV/0!</v>
      </c>
    </row>
    <row r="290" spans="1:11" x14ac:dyDescent="0.3">
      <c r="A290" t="s">
        <v>281</v>
      </c>
      <c r="B290" t="s">
        <v>281</v>
      </c>
      <c r="C290" s="22">
        <v>1</v>
      </c>
      <c r="D290" t="s">
        <v>251</v>
      </c>
      <c r="E290" t="s">
        <v>223</v>
      </c>
      <c r="F290" t="s">
        <v>231</v>
      </c>
      <c r="G290" t="s">
        <v>282</v>
      </c>
      <c r="H290">
        <v>0</v>
      </c>
      <c r="I290">
        <v>5</v>
      </c>
      <c r="J290">
        <v>1</v>
      </c>
      <c r="K290" s="25" t="e">
        <f t="shared" si="7"/>
        <v>#DIV/0!</v>
      </c>
    </row>
    <row r="291" spans="1:11" x14ac:dyDescent="0.3">
      <c r="A291" t="s">
        <v>73</v>
      </c>
      <c r="B291" t="s">
        <v>73</v>
      </c>
      <c r="C291" s="22">
        <v>1</v>
      </c>
      <c r="D291" t="s">
        <v>293</v>
      </c>
      <c r="E291" t="s">
        <v>208</v>
      </c>
      <c r="F291" t="s">
        <v>209</v>
      </c>
      <c r="G291" t="s">
        <v>229</v>
      </c>
      <c r="H291">
        <v>70</v>
      </c>
      <c r="I291">
        <v>0</v>
      </c>
      <c r="J291">
        <v>1</v>
      </c>
      <c r="K291" s="25">
        <f t="shared" si="7"/>
        <v>5.7142857142857144</v>
      </c>
    </row>
    <row r="292" spans="1:11" x14ac:dyDescent="0.3">
      <c r="A292" t="s">
        <v>73</v>
      </c>
      <c r="B292" t="s">
        <v>73</v>
      </c>
      <c r="C292" s="22">
        <v>1</v>
      </c>
      <c r="D292" t="s">
        <v>288</v>
      </c>
      <c r="E292" t="s">
        <v>214</v>
      </c>
      <c r="F292" t="s">
        <v>209</v>
      </c>
      <c r="G292" t="s">
        <v>216</v>
      </c>
      <c r="H292">
        <v>150</v>
      </c>
      <c r="I292">
        <v>0</v>
      </c>
      <c r="J292">
        <v>1</v>
      </c>
      <c r="K292" s="25">
        <f t="shared" si="7"/>
        <v>2.6666666666666665</v>
      </c>
    </row>
    <row r="293" spans="1:11" x14ac:dyDescent="0.3">
      <c r="A293" t="s">
        <v>102</v>
      </c>
      <c r="B293" t="s">
        <v>102</v>
      </c>
      <c r="C293" s="22">
        <v>1</v>
      </c>
      <c r="D293" t="s">
        <v>290</v>
      </c>
      <c r="E293" t="s">
        <v>208</v>
      </c>
      <c r="F293" t="s">
        <v>209</v>
      </c>
      <c r="G293" t="s">
        <v>211</v>
      </c>
      <c r="H293">
        <v>43.5</v>
      </c>
      <c r="I293">
        <v>0</v>
      </c>
      <c r="J293">
        <v>1</v>
      </c>
      <c r="K293" s="25">
        <f t="shared" si="7"/>
        <v>9.1954022988505741</v>
      </c>
    </row>
    <row r="294" spans="1:11" x14ac:dyDescent="0.3">
      <c r="A294" t="s">
        <v>102</v>
      </c>
      <c r="B294" t="s">
        <v>102</v>
      </c>
      <c r="C294" s="22">
        <v>1</v>
      </c>
      <c r="D294" t="s">
        <v>287</v>
      </c>
      <c r="E294" t="s">
        <v>212</v>
      </c>
      <c r="F294" t="s">
        <v>209</v>
      </c>
      <c r="G294" t="s">
        <v>213</v>
      </c>
      <c r="H294">
        <v>100</v>
      </c>
      <c r="I294">
        <v>0</v>
      </c>
      <c r="J294">
        <v>1</v>
      </c>
      <c r="K294" s="25">
        <f t="shared" si="7"/>
        <v>4</v>
      </c>
    </row>
    <row r="295" spans="1:11" x14ac:dyDescent="0.3">
      <c r="A295" t="s">
        <v>102</v>
      </c>
      <c r="B295" t="s">
        <v>102</v>
      </c>
      <c r="C295" s="22">
        <v>1</v>
      </c>
      <c r="D295" t="s">
        <v>288</v>
      </c>
      <c r="E295" t="s">
        <v>215</v>
      </c>
      <c r="F295" t="s">
        <v>209</v>
      </c>
      <c r="G295" t="s">
        <v>216</v>
      </c>
      <c r="H295">
        <v>79</v>
      </c>
      <c r="I295">
        <v>0</v>
      </c>
      <c r="J295">
        <v>1</v>
      </c>
      <c r="K295" s="25">
        <f t="shared" si="7"/>
        <v>5.0632911392405067</v>
      </c>
    </row>
    <row r="296" spans="1:11" x14ac:dyDescent="0.3">
      <c r="A296" t="s">
        <v>163</v>
      </c>
      <c r="B296" t="s">
        <v>163</v>
      </c>
      <c r="C296" s="22">
        <v>6</v>
      </c>
      <c r="D296" t="s">
        <v>301</v>
      </c>
      <c r="E296" t="s">
        <v>208</v>
      </c>
      <c r="F296" t="s">
        <v>209</v>
      </c>
      <c r="G296" t="s">
        <v>260</v>
      </c>
      <c r="H296">
        <v>350</v>
      </c>
      <c r="I296">
        <v>0</v>
      </c>
      <c r="J296">
        <v>1</v>
      </c>
      <c r="K296" s="25">
        <f t="shared" si="7"/>
        <v>6.8571428571428568</v>
      </c>
    </row>
    <row r="297" spans="1:11" x14ac:dyDescent="0.3">
      <c r="A297" t="s">
        <v>163</v>
      </c>
      <c r="B297" t="s">
        <v>163</v>
      </c>
      <c r="C297" s="22">
        <v>6</v>
      </c>
      <c r="D297" t="s">
        <v>283</v>
      </c>
      <c r="E297" t="s">
        <v>214</v>
      </c>
      <c r="F297" t="s">
        <v>209</v>
      </c>
      <c r="G297" t="s">
        <v>260</v>
      </c>
      <c r="H297">
        <v>300</v>
      </c>
      <c r="I297">
        <v>0</v>
      </c>
      <c r="J297">
        <v>1</v>
      </c>
      <c r="K297" s="25">
        <f t="shared" si="7"/>
        <v>8</v>
      </c>
    </row>
    <row r="298" spans="1:11" x14ac:dyDescent="0.3">
      <c r="A298" t="s">
        <v>164</v>
      </c>
      <c r="B298" t="s">
        <v>164</v>
      </c>
      <c r="C298" s="22">
        <v>6</v>
      </c>
      <c r="D298" t="s">
        <v>301</v>
      </c>
      <c r="E298" t="s">
        <v>208</v>
      </c>
      <c r="F298" t="s">
        <v>209</v>
      </c>
      <c r="G298" t="s">
        <v>260</v>
      </c>
      <c r="H298">
        <v>325</v>
      </c>
      <c r="I298">
        <v>0</v>
      </c>
      <c r="J298">
        <v>1</v>
      </c>
      <c r="K298" s="25">
        <f t="shared" si="7"/>
        <v>7.384615384615385</v>
      </c>
    </row>
    <row r="299" spans="1:11" x14ac:dyDescent="0.3">
      <c r="A299" t="s">
        <v>284</v>
      </c>
      <c r="B299" t="s">
        <v>284</v>
      </c>
      <c r="C299" s="22">
        <v>1</v>
      </c>
      <c r="D299" t="s">
        <v>293</v>
      </c>
      <c r="E299" t="s">
        <v>208</v>
      </c>
      <c r="F299" t="s">
        <v>209</v>
      </c>
      <c r="G299" t="s">
        <v>229</v>
      </c>
      <c r="H299">
        <v>542</v>
      </c>
      <c r="I299">
        <v>0</v>
      </c>
      <c r="J299">
        <v>1</v>
      </c>
      <c r="K299" s="25">
        <f t="shared" si="7"/>
        <v>0.73800738007380073</v>
      </c>
    </row>
    <row r="300" spans="1:11" x14ac:dyDescent="0.3">
      <c r="A300" t="s">
        <v>284</v>
      </c>
      <c r="B300" t="s">
        <v>284</v>
      </c>
      <c r="C300" s="22">
        <v>1</v>
      </c>
      <c r="D300" t="s">
        <v>287</v>
      </c>
      <c r="E300" t="s">
        <v>212</v>
      </c>
      <c r="F300" t="s">
        <v>209</v>
      </c>
      <c r="G300" t="s">
        <v>213</v>
      </c>
      <c r="H300">
        <v>120</v>
      </c>
      <c r="I300">
        <v>0</v>
      </c>
      <c r="J300">
        <v>1</v>
      </c>
      <c r="K300" s="25">
        <f t="shared" si="7"/>
        <v>3.3333333333333335</v>
      </c>
    </row>
    <row r="301" spans="1:11" x14ac:dyDescent="0.3">
      <c r="A301" t="s">
        <v>284</v>
      </c>
      <c r="B301" t="s">
        <v>284</v>
      </c>
      <c r="C301" s="22">
        <v>1</v>
      </c>
      <c r="D301" t="s">
        <v>288</v>
      </c>
      <c r="E301" t="s">
        <v>215</v>
      </c>
      <c r="F301" t="s">
        <v>209</v>
      </c>
      <c r="G301" t="s">
        <v>216</v>
      </c>
      <c r="H301">
        <v>250</v>
      </c>
      <c r="I301">
        <v>0</v>
      </c>
      <c r="J301">
        <v>1</v>
      </c>
      <c r="K301" s="25">
        <f t="shared" si="7"/>
        <v>1.6</v>
      </c>
    </row>
    <row r="302" spans="1:11" x14ac:dyDescent="0.3">
      <c r="A302" t="s">
        <v>284</v>
      </c>
      <c r="B302" t="s">
        <v>284</v>
      </c>
      <c r="C302" s="22">
        <v>1</v>
      </c>
      <c r="D302" t="s">
        <v>288</v>
      </c>
      <c r="E302" t="s">
        <v>218</v>
      </c>
      <c r="F302" t="s">
        <v>209</v>
      </c>
      <c r="G302" t="s">
        <v>216</v>
      </c>
      <c r="H302">
        <v>55</v>
      </c>
      <c r="I302">
        <v>0</v>
      </c>
      <c r="J302">
        <v>1</v>
      </c>
      <c r="K302" s="25">
        <f t="shared" si="7"/>
        <v>7.2727272727272725</v>
      </c>
    </row>
    <row r="303" spans="1:11" x14ac:dyDescent="0.3">
      <c r="A303" s="46"/>
      <c r="B303" s="22"/>
      <c r="C303" s="22"/>
    </row>
    <row r="304" spans="1:11" x14ac:dyDescent="0.3">
      <c r="A304" s="46">
        <v>7</v>
      </c>
      <c r="B304" s="22">
        <v>205</v>
      </c>
      <c r="C304" s="22">
        <f>B304*A304</f>
        <v>1435</v>
      </c>
      <c r="E304" s="22"/>
    </row>
    <row r="305" spans="1:6" x14ac:dyDescent="0.3">
      <c r="A305" s="46">
        <v>16</v>
      </c>
      <c r="B305" s="22">
        <v>120</v>
      </c>
      <c r="C305" s="22">
        <f t="shared" ref="C305" si="8">B305*A305</f>
        <v>1920</v>
      </c>
      <c r="E305" s="22"/>
      <c r="F305" s="47"/>
    </row>
    <row r="306" spans="1:6" x14ac:dyDescent="0.3">
      <c r="A306" s="46">
        <v>14</v>
      </c>
      <c r="B306" s="22">
        <v>120</v>
      </c>
      <c r="C306" s="22">
        <f t="shared" ref="C306" si="9">B306*A306</f>
        <v>1680</v>
      </c>
      <c r="E306" s="22"/>
      <c r="F306" s="48"/>
    </row>
    <row r="307" spans="1:6" x14ac:dyDescent="0.3">
      <c r="A307" s="46">
        <v>340</v>
      </c>
      <c r="B307" s="22">
        <v>19.5</v>
      </c>
      <c r="C307" s="22">
        <f>B307*A307</f>
        <v>6630</v>
      </c>
      <c r="E307" s="22"/>
    </row>
    <row r="308" spans="1:6" x14ac:dyDescent="0.3">
      <c r="A308" s="46"/>
      <c r="B308" s="22"/>
      <c r="C308" s="22"/>
      <c r="E308" s="22"/>
    </row>
    <row r="309" spans="1:6" x14ac:dyDescent="0.3">
      <c r="A309" s="46"/>
      <c r="B309" s="22"/>
      <c r="C309" s="22"/>
    </row>
    <row r="310" spans="1:6" x14ac:dyDescent="0.3">
      <c r="A310" s="22"/>
      <c r="B310" s="22"/>
      <c r="C310" s="22"/>
    </row>
    <row r="311" spans="1:6" x14ac:dyDescent="0.3">
      <c r="A311" s="22"/>
      <c r="B311" s="22"/>
      <c r="C311" s="22"/>
    </row>
  </sheetData>
  <mergeCells count="4">
    <mergeCell ref="E3:F3"/>
    <mergeCell ref="H3:I3"/>
    <mergeCell ref="K3:L3"/>
    <mergeCell ref="K11:L11"/>
  </mergeCells>
  <conditionalFormatting sqref="C5:C7">
    <cfRule type="cellIs" dxfId="4" priority="1" operator="lessThan">
      <formula>$B5</formula>
    </cfRule>
    <cfRule type="cellIs" dxfId="3" priority="2" operator="lessThan">
      <formula>$B5</formula>
    </cfRule>
    <cfRule type="cellIs" dxfId="2" priority="3" operator="greaterThan">
      <formula>$B5</formula>
    </cfRule>
    <cfRule type="cellIs" dxfId="1" priority="4" operator="lessThan">
      <formula>$B$5</formula>
    </cfRule>
    <cfRule type="cellIs" dxfId="0" priority="5" operator="greaterThan">
      <formula>$B$5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CE66-0E78-43C2-B0A8-2456ACCB0D9C}">
  <sheetPr filterMode="1"/>
  <dimension ref="A1:Q400"/>
  <sheetViews>
    <sheetView zoomScale="127" zoomScaleNormal="100" workbookViewId="0">
      <selection activeCell="D87" sqref="D87"/>
    </sheetView>
  </sheetViews>
  <sheetFormatPr defaultRowHeight="14.4" x14ac:dyDescent="0.3"/>
  <cols>
    <col min="1" max="1" width="22" bestFit="1" customWidth="1"/>
    <col min="2" max="2" width="19.6640625" bestFit="1" customWidth="1"/>
    <col min="3" max="3" width="21.109375" customWidth="1"/>
    <col min="4" max="4" width="19.88671875" customWidth="1"/>
    <col min="5" max="5" width="14.33203125" customWidth="1"/>
    <col min="6" max="6" width="13.109375" customWidth="1"/>
    <col min="7" max="7" width="12.88671875" bestFit="1" customWidth="1"/>
    <col min="8" max="8" width="10.5546875" bestFit="1" customWidth="1"/>
    <col min="9" max="9" width="15.44140625" bestFit="1" customWidth="1"/>
    <col min="10" max="10" width="23.88671875" bestFit="1" customWidth="1"/>
    <col min="11" max="11" width="26" bestFit="1" customWidth="1"/>
    <col min="12" max="12" width="24.6640625" bestFit="1" customWidth="1"/>
    <col min="13" max="13" width="13.6640625" bestFit="1" customWidth="1"/>
    <col min="14" max="14" width="10.109375" bestFit="1" customWidth="1"/>
    <col min="15" max="15" width="9.88671875" bestFit="1" customWidth="1"/>
    <col min="16" max="16" width="20.5546875" bestFit="1" customWidth="1"/>
    <col min="17" max="17" width="16.33203125" bestFit="1" customWidth="1"/>
  </cols>
  <sheetData>
    <row r="1" spans="1:17" x14ac:dyDescent="0.3">
      <c r="A1" s="23" t="s">
        <v>196</v>
      </c>
      <c r="B1" s="23" t="s">
        <v>567</v>
      </c>
      <c r="C1" s="23" t="s">
        <v>568</v>
      </c>
      <c r="D1" s="35" t="s">
        <v>198</v>
      </c>
      <c r="E1" s="35" t="s">
        <v>569</v>
      </c>
      <c r="F1" s="23" t="s">
        <v>570</v>
      </c>
      <c r="G1" s="23" t="s">
        <v>199</v>
      </c>
      <c r="H1" s="35" t="s">
        <v>200</v>
      </c>
      <c r="I1" s="35" t="s">
        <v>571</v>
      </c>
      <c r="J1" s="23" t="s">
        <v>572</v>
      </c>
      <c r="K1" s="23" t="s">
        <v>201</v>
      </c>
      <c r="L1" s="23" t="s">
        <v>573</v>
      </c>
      <c r="M1" s="35" t="s">
        <v>202</v>
      </c>
      <c r="N1" s="35" t="s">
        <v>203</v>
      </c>
      <c r="O1" s="35" t="s">
        <v>204</v>
      </c>
      <c r="P1" s="35" t="s">
        <v>574</v>
      </c>
      <c r="Q1" s="35" t="s">
        <v>575</v>
      </c>
    </row>
    <row r="2" spans="1:17" x14ac:dyDescent="0.3">
      <c r="A2" t="s">
        <v>125</v>
      </c>
      <c r="B2" s="36" t="s">
        <v>125</v>
      </c>
      <c r="C2" t="s">
        <v>207</v>
      </c>
      <c r="D2" s="22" t="s">
        <v>205</v>
      </c>
      <c r="E2" t="s">
        <v>576</v>
      </c>
      <c r="F2" t="s">
        <v>340</v>
      </c>
      <c r="G2" t="s">
        <v>208</v>
      </c>
      <c r="H2" s="22" t="s">
        <v>209</v>
      </c>
      <c r="I2" s="22" t="s">
        <v>577</v>
      </c>
      <c r="J2" t="s">
        <v>340</v>
      </c>
      <c r="K2" t="s">
        <v>210</v>
      </c>
      <c r="L2" t="s">
        <v>340</v>
      </c>
      <c r="M2" s="22">
        <v>0.66700000000000004</v>
      </c>
      <c r="N2" s="22">
        <v>0</v>
      </c>
      <c r="O2" s="22">
        <v>4</v>
      </c>
      <c r="P2" s="22" t="s">
        <v>340</v>
      </c>
      <c r="Q2" s="22">
        <v>0</v>
      </c>
    </row>
    <row r="3" spans="1:17" x14ac:dyDescent="0.3">
      <c r="A3" t="s">
        <v>127</v>
      </c>
      <c r="B3" s="36" t="s">
        <v>127</v>
      </c>
      <c r="C3" t="s">
        <v>207</v>
      </c>
      <c r="D3" s="22" t="s">
        <v>338</v>
      </c>
      <c r="E3" t="s">
        <v>578</v>
      </c>
      <c r="F3" t="s">
        <v>340</v>
      </c>
      <c r="G3" t="s">
        <v>206</v>
      </c>
      <c r="H3" s="22" t="s">
        <v>209</v>
      </c>
      <c r="I3" s="22" t="s">
        <v>577</v>
      </c>
      <c r="J3" t="s">
        <v>340</v>
      </c>
      <c r="K3" t="s">
        <v>210</v>
      </c>
      <c r="L3" t="s">
        <v>340</v>
      </c>
      <c r="M3" s="22">
        <v>1.25</v>
      </c>
      <c r="N3" s="22">
        <v>0</v>
      </c>
      <c r="O3" s="22">
        <v>1</v>
      </c>
      <c r="P3" s="22" t="s">
        <v>340</v>
      </c>
      <c r="Q3" s="22">
        <v>0</v>
      </c>
    </row>
    <row r="4" spans="1:17" hidden="1" x14ac:dyDescent="0.3">
      <c r="A4" t="s">
        <v>67</v>
      </c>
      <c r="B4" t="s">
        <v>67</v>
      </c>
      <c r="C4" t="s">
        <v>207</v>
      </c>
      <c r="D4" s="22" t="s">
        <v>420</v>
      </c>
      <c r="E4" t="s">
        <v>579</v>
      </c>
      <c r="F4" t="s">
        <v>340</v>
      </c>
      <c r="G4" t="s">
        <v>208</v>
      </c>
      <c r="H4" s="22" t="s">
        <v>209</v>
      </c>
      <c r="I4" s="22" t="s">
        <v>580</v>
      </c>
      <c r="J4" t="s">
        <v>340</v>
      </c>
      <c r="K4" t="s">
        <v>211</v>
      </c>
      <c r="L4" t="s">
        <v>340</v>
      </c>
      <c r="M4" s="22">
        <v>57</v>
      </c>
      <c r="N4" s="22">
        <v>0</v>
      </c>
      <c r="O4" s="22">
        <v>1</v>
      </c>
      <c r="P4" s="22" t="s">
        <v>340</v>
      </c>
      <c r="Q4" s="22">
        <v>0</v>
      </c>
    </row>
    <row r="5" spans="1:17" hidden="1" x14ac:dyDescent="0.3">
      <c r="A5" t="s">
        <v>67</v>
      </c>
      <c r="B5" t="s">
        <v>67</v>
      </c>
      <c r="C5" t="s">
        <v>207</v>
      </c>
      <c r="D5" s="22" t="s">
        <v>581</v>
      </c>
      <c r="E5" t="s">
        <v>579</v>
      </c>
      <c r="F5" t="s">
        <v>340</v>
      </c>
      <c r="G5" t="s">
        <v>212</v>
      </c>
      <c r="H5" s="22" t="s">
        <v>209</v>
      </c>
      <c r="I5" s="22" t="s">
        <v>582</v>
      </c>
      <c r="J5" t="s">
        <v>340</v>
      </c>
      <c r="K5" t="s">
        <v>213</v>
      </c>
      <c r="L5" t="s">
        <v>583</v>
      </c>
      <c r="M5" s="22">
        <v>100</v>
      </c>
      <c r="N5" s="22">
        <v>0</v>
      </c>
      <c r="O5" s="22">
        <v>1</v>
      </c>
      <c r="P5" s="22" t="s">
        <v>340</v>
      </c>
      <c r="Q5" s="22">
        <v>0</v>
      </c>
    </row>
    <row r="6" spans="1:17" hidden="1" x14ac:dyDescent="0.3">
      <c r="A6" t="s">
        <v>67</v>
      </c>
      <c r="B6" t="s">
        <v>67</v>
      </c>
      <c r="C6" t="s">
        <v>207</v>
      </c>
      <c r="D6" s="22" t="s">
        <v>584</v>
      </c>
      <c r="E6" t="s">
        <v>579</v>
      </c>
      <c r="F6" t="s">
        <v>340</v>
      </c>
      <c r="G6" t="s">
        <v>215</v>
      </c>
      <c r="H6" s="22" t="s">
        <v>209</v>
      </c>
      <c r="I6" s="22" t="s">
        <v>585</v>
      </c>
      <c r="J6" t="s">
        <v>340</v>
      </c>
      <c r="K6" t="s">
        <v>216</v>
      </c>
      <c r="L6" t="s">
        <v>340</v>
      </c>
      <c r="M6" s="22">
        <v>250</v>
      </c>
      <c r="N6" s="22">
        <v>0</v>
      </c>
      <c r="O6" s="22">
        <v>1</v>
      </c>
      <c r="P6" s="22" t="s">
        <v>340</v>
      </c>
      <c r="Q6" s="22">
        <v>0</v>
      </c>
    </row>
    <row r="7" spans="1:17" hidden="1" x14ac:dyDescent="0.3">
      <c r="A7" t="s">
        <v>67</v>
      </c>
      <c r="B7" t="s">
        <v>67</v>
      </c>
      <c r="C7" t="s">
        <v>207</v>
      </c>
      <c r="D7" s="22" t="s">
        <v>586</v>
      </c>
      <c r="E7" t="s">
        <v>579</v>
      </c>
      <c r="F7" t="s">
        <v>340</v>
      </c>
      <c r="G7" t="s">
        <v>218</v>
      </c>
      <c r="H7" s="22" t="s">
        <v>209</v>
      </c>
      <c r="I7" s="22" t="s">
        <v>587</v>
      </c>
      <c r="J7" t="s">
        <v>340</v>
      </c>
      <c r="K7" t="s">
        <v>219</v>
      </c>
      <c r="L7" t="s">
        <v>588</v>
      </c>
      <c r="M7" s="22">
        <v>11</v>
      </c>
      <c r="N7" s="22">
        <v>0</v>
      </c>
      <c r="O7" s="22">
        <v>1</v>
      </c>
      <c r="P7" s="22" t="s">
        <v>340</v>
      </c>
      <c r="Q7" s="22">
        <v>0</v>
      </c>
    </row>
    <row r="8" spans="1:17" hidden="1" x14ac:dyDescent="0.3">
      <c r="A8" t="s">
        <v>107</v>
      </c>
      <c r="B8" t="s">
        <v>107</v>
      </c>
      <c r="C8" t="s">
        <v>207</v>
      </c>
      <c r="D8" s="22" t="s">
        <v>424</v>
      </c>
      <c r="E8" t="s">
        <v>589</v>
      </c>
      <c r="F8" t="s">
        <v>340</v>
      </c>
      <c r="G8" t="s">
        <v>208</v>
      </c>
      <c r="H8" s="22" t="s">
        <v>209</v>
      </c>
      <c r="I8" s="22" t="s">
        <v>580</v>
      </c>
      <c r="J8" t="s">
        <v>340</v>
      </c>
      <c r="K8" t="s">
        <v>211</v>
      </c>
      <c r="L8" t="s">
        <v>340</v>
      </c>
      <c r="M8" s="22">
        <v>55</v>
      </c>
      <c r="N8" s="22">
        <v>0</v>
      </c>
      <c r="O8" s="22">
        <v>1</v>
      </c>
      <c r="P8" s="22" t="s">
        <v>340</v>
      </c>
      <c r="Q8" s="22">
        <v>0</v>
      </c>
    </row>
    <row r="9" spans="1:17" hidden="1" x14ac:dyDescent="0.3">
      <c r="A9" t="s">
        <v>107</v>
      </c>
      <c r="B9" t="s">
        <v>107</v>
      </c>
      <c r="C9" t="s">
        <v>207</v>
      </c>
      <c r="D9" s="22" t="s">
        <v>590</v>
      </c>
      <c r="E9" t="s">
        <v>589</v>
      </c>
      <c r="F9" t="s">
        <v>340</v>
      </c>
      <c r="G9" t="s">
        <v>212</v>
      </c>
      <c r="H9" s="22" t="s">
        <v>209</v>
      </c>
      <c r="I9" s="22" t="s">
        <v>582</v>
      </c>
      <c r="J9" t="s">
        <v>340</v>
      </c>
      <c r="K9" t="s">
        <v>213</v>
      </c>
      <c r="L9" t="s">
        <v>583</v>
      </c>
      <c r="M9" s="22">
        <v>100</v>
      </c>
      <c r="N9" s="22">
        <v>0</v>
      </c>
      <c r="O9" s="22">
        <v>1</v>
      </c>
      <c r="P9" s="22" t="s">
        <v>340</v>
      </c>
      <c r="Q9" s="22">
        <v>0</v>
      </c>
    </row>
    <row r="10" spans="1:17" hidden="1" x14ac:dyDescent="0.3">
      <c r="A10" t="s">
        <v>107</v>
      </c>
      <c r="B10" t="s">
        <v>107</v>
      </c>
      <c r="C10" t="s">
        <v>207</v>
      </c>
      <c r="D10" s="22" t="s">
        <v>591</v>
      </c>
      <c r="E10" t="s">
        <v>589</v>
      </c>
      <c r="F10" t="s">
        <v>340</v>
      </c>
      <c r="G10" t="s">
        <v>215</v>
      </c>
      <c r="H10" s="22" t="s">
        <v>209</v>
      </c>
      <c r="I10" s="22" t="s">
        <v>585</v>
      </c>
      <c r="J10" t="s">
        <v>340</v>
      </c>
      <c r="K10" t="s">
        <v>216</v>
      </c>
      <c r="L10" t="s">
        <v>340</v>
      </c>
      <c r="M10" s="22">
        <v>25</v>
      </c>
      <c r="N10" s="22">
        <v>0</v>
      </c>
      <c r="O10" s="22">
        <v>1</v>
      </c>
      <c r="P10" s="22" t="s">
        <v>340</v>
      </c>
      <c r="Q10" s="22">
        <v>0</v>
      </c>
    </row>
    <row r="11" spans="1:17" hidden="1" x14ac:dyDescent="0.3">
      <c r="A11" t="s">
        <v>107</v>
      </c>
      <c r="B11" t="s">
        <v>107</v>
      </c>
      <c r="C11" t="s">
        <v>207</v>
      </c>
      <c r="D11" s="22" t="s">
        <v>586</v>
      </c>
      <c r="E11" t="s">
        <v>589</v>
      </c>
      <c r="F11" t="s">
        <v>340</v>
      </c>
      <c r="G11" t="s">
        <v>218</v>
      </c>
      <c r="H11" s="22" t="s">
        <v>209</v>
      </c>
      <c r="I11" s="22" t="s">
        <v>587</v>
      </c>
      <c r="J11" t="s">
        <v>340</v>
      </c>
      <c r="K11" t="s">
        <v>219</v>
      </c>
      <c r="L11" t="s">
        <v>592</v>
      </c>
      <c r="M11" s="22">
        <v>20</v>
      </c>
      <c r="N11" s="22">
        <v>0</v>
      </c>
      <c r="O11" s="22">
        <v>1</v>
      </c>
      <c r="P11" s="22" t="s">
        <v>340</v>
      </c>
      <c r="Q11" s="22">
        <v>0</v>
      </c>
    </row>
    <row r="12" spans="1:17" hidden="1" x14ac:dyDescent="0.3">
      <c r="A12" t="s">
        <v>109</v>
      </c>
      <c r="B12" t="s">
        <v>109</v>
      </c>
      <c r="C12" t="s">
        <v>207</v>
      </c>
      <c r="D12" s="22" t="s">
        <v>426</v>
      </c>
      <c r="E12" t="s">
        <v>589</v>
      </c>
      <c r="F12" t="s">
        <v>340</v>
      </c>
      <c r="G12" t="s">
        <v>208</v>
      </c>
      <c r="H12" s="22" t="s">
        <v>209</v>
      </c>
      <c r="I12" s="22" t="s">
        <v>580</v>
      </c>
      <c r="J12" t="s">
        <v>340</v>
      </c>
      <c r="K12" t="s">
        <v>211</v>
      </c>
      <c r="L12" t="s">
        <v>340</v>
      </c>
      <c r="M12" s="22">
        <v>44</v>
      </c>
      <c r="N12" s="22">
        <v>0</v>
      </c>
      <c r="O12" s="22">
        <v>1</v>
      </c>
      <c r="P12" s="22" t="s">
        <v>340</v>
      </c>
      <c r="Q12" s="22">
        <v>0</v>
      </c>
    </row>
    <row r="13" spans="1:17" hidden="1" x14ac:dyDescent="0.3">
      <c r="A13" t="s">
        <v>109</v>
      </c>
      <c r="B13" t="s">
        <v>109</v>
      </c>
      <c r="C13" t="s">
        <v>207</v>
      </c>
      <c r="D13" s="22" t="s">
        <v>590</v>
      </c>
      <c r="E13" t="s">
        <v>589</v>
      </c>
      <c r="F13" t="s">
        <v>340</v>
      </c>
      <c r="G13" t="s">
        <v>212</v>
      </c>
      <c r="H13" s="22" t="s">
        <v>209</v>
      </c>
      <c r="I13" s="22" t="s">
        <v>582</v>
      </c>
      <c r="J13" t="s">
        <v>340</v>
      </c>
      <c r="K13" t="s">
        <v>213</v>
      </c>
      <c r="L13" t="s">
        <v>583</v>
      </c>
      <c r="M13" s="22">
        <v>100</v>
      </c>
      <c r="N13" s="22">
        <v>0</v>
      </c>
      <c r="O13" s="22">
        <v>1</v>
      </c>
      <c r="P13" s="22" t="s">
        <v>340</v>
      </c>
      <c r="Q13" s="22">
        <v>0</v>
      </c>
    </row>
    <row r="14" spans="1:17" hidden="1" x14ac:dyDescent="0.3">
      <c r="A14" t="s">
        <v>109</v>
      </c>
      <c r="B14" t="s">
        <v>109</v>
      </c>
      <c r="C14" t="s">
        <v>207</v>
      </c>
      <c r="D14" s="22" t="s">
        <v>591</v>
      </c>
      <c r="E14" t="s">
        <v>589</v>
      </c>
      <c r="F14" t="s">
        <v>340</v>
      </c>
      <c r="G14" t="s">
        <v>215</v>
      </c>
      <c r="H14" s="22" t="s">
        <v>209</v>
      </c>
      <c r="I14" s="22" t="s">
        <v>585</v>
      </c>
      <c r="J14" t="s">
        <v>340</v>
      </c>
      <c r="K14" t="s">
        <v>216</v>
      </c>
      <c r="L14" t="s">
        <v>340</v>
      </c>
      <c r="M14" s="22">
        <v>25</v>
      </c>
      <c r="N14" s="22">
        <v>0</v>
      </c>
      <c r="O14" s="22">
        <v>1</v>
      </c>
      <c r="P14" s="22" t="s">
        <v>340</v>
      </c>
      <c r="Q14" s="22">
        <v>0</v>
      </c>
    </row>
    <row r="15" spans="1:17" hidden="1" x14ac:dyDescent="0.3">
      <c r="A15" t="s">
        <v>109</v>
      </c>
      <c r="B15" t="s">
        <v>109</v>
      </c>
      <c r="C15" t="s">
        <v>207</v>
      </c>
      <c r="D15" s="22" t="s">
        <v>586</v>
      </c>
      <c r="E15" t="s">
        <v>589</v>
      </c>
      <c r="F15" t="s">
        <v>340</v>
      </c>
      <c r="G15" t="s">
        <v>218</v>
      </c>
      <c r="H15" s="22" t="s">
        <v>209</v>
      </c>
      <c r="I15" s="22" t="s">
        <v>587</v>
      </c>
      <c r="J15" t="s">
        <v>340</v>
      </c>
      <c r="K15" t="s">
        <v>219</v>
      </c>
      <c r="L15" t="s">
        <v>593</v>
      </c>
      <c r="M15" s="22">
        <v>200</v>
      </c>
      <c r="N15" s="22">
        <v>0</v>
      </c>
      <c r="O15" s="22">
        <v>1</v>
      </c>
      <c r="P15" s="22" t="s">
        <v>340</v>
      </c>
      <c r="Q15" s="22">
        <v>0</v>
      </c>
    </row>
    <row r="16" spans="1:17" hidden="1" x14ac:dyDescent="0.3">
      <c r="A16" t="s">
        <v>109</v>
      </c>
      <c r="B16" t="s">
        <v>109</v>
      </c>
      <c r="C16" t="s">
        <v>207</v>
      </c>
      <c r="D16" s="22" t="s">
        <v>586</v>
      </c>
      <c r="E16" t="s">
        <v>589</v>
      </c>
      <c r="F16" t="s">
        <v>340</v>
      </c>
      <c r="G16" t="s">
        <v>221</v>
      </c>
      <c r="H16" s="22" t="s">
        <v>209</v>
      </c>
      <c r="I16" s="22" t="s">
        <v>587</v>
      </c>
      <c r="J16" t="s">
        <v>340</v>
      </c>
      <c r="K16" t="s">
        <v>219</v>
      </c>
      <c r="L16" t="s">
        <v>594</v>
      </c>
      <c r="M16" s="22">
        <v>62</v>
      </c>
      <c r="N16" s="22">
        <v>0</v>
      </c>
      <c r="O16" s="22">
        <v>1</v>
      </c>
      <c r="P16" s="22" t="s">
        <v>340</v>
      </c>
      <c r="Q16" s="22">
        <v>0</v>
      </c>
    </row>
    <row r="17" spans="1:17" hidden="1" x14ac:dyDescent="0.3">
      <c r="A17" t="s">
        <v>109</v>
      </c>
      <c r="B17" t="s">
        <v>109</v>
      </c>
      <c r="C17" t="s">
        <v>207</v>
      </c>
      <c r="D17" s="22" t="s">
        <v>586</v>
      </c>
      <c r="E17" t="s">
        <v>589</v>
      </c>
      <c r="F17" t="s">
        <v>340</v>
      </c>
      <c r="G17" t="s">
        <v>223</v>
      </c>
      <c r="H17" s="22" t="s">
        <v>209</v>
      </c>
      <c r="I17" s="22" t="s">
        <v>587</v>
      </c>
      <c r="J17" t="s">
        <v>340</v>
      </c>
      <c r="K17" t="s">
        <v>219</v>
      </c>
      <c r="L17" t="s">
        <v>595</v>
      </c>
      <c r="M17" s="22">
        <v>23</v>
      </c>
      <c r="N17" s="22">
        <v>0</v>
      </c>
      <c r="O17" s="22">
        <v>1</v>
      </c>
      <c r="P17" s="22" t="s">
        <v>340</v>
      </c>
      <c r="Q17" s="22">
        <v>0</v>
      </c>
    </row>
    <row r="18" spans="1:17" hidden="1" x14ac:dyDescent="0.3">
      <c r="A18" t="s">
        <v>224</v>
      </c>
      <c r="B18" t="s">
        <v>224</v>
      </c>
      <c r="C18" t="s">
        <v>207</v>
      </c>
      <c r="D18" s="22" t="s">
        <v>426</v>
      </c>
      <c r="E18" t="s">
        <v>596</v>
      </c>
      <c r="F18" t="s">
        <v>340</v>
      </c>
      <c r="G18" t="s">
        <v>208</v>
      </c>
      <c r="H18" s="22" t="s">
        <v>209</v>
      </c>
      <c r="I18" s="22" t="s">
        <v>580</v>
      </c>
      <c r="J18" t="s">
        <v>340</v>
      </c>
      <c r="K18" t="s">
        <v>211</v>
      </c>
      <c r="L18" t="s">
        <v>340</v>
      </c>
      <c r="M18" s="22">
        <v>76</v>
      </c>
      <c r="N18" s="22">
        <v>0</v>
      </c>
      <c r="O18" s="22">
        <v>1</v>
      </c>
      <c r="P18" s="22" t="s">
        <v>340</v>
      </c>
      <c r="Q18" s="22">
        <v>0</v>
      </c>
    </row>
    <row r="19" spans="1:17" hidden="1" x14ac:dyDescent="0.3">
      <c r="A19" t="s">
        <v>224</v>
      </c>
      <c r="B19" t="s">
        <v>224</v>
      </c>
      <c r="C19" t="s">
        <v>207</v>
      </c>
      <c r="D19" s="22" t="s">
        <v>590</v>
      </c>
      <c r="E19" t="s">
        <v>596</v>
      </c>
      <c r="F19" t="s">
        <v>340</v>
      </c>
      <c r="G19" t="s">
        <v>212</v>
      </c>
      <c r="H19" s="22" t="s">
        <v>209</v>
      </c>
      <c r="I19" s="22" t="s">
        <v>582</v>
      </c>
      <c r="J19" t="s">
        <v>340</v>
      </c>
      <c r="K19" t="s">
        <v>213</v>
      </c>
      <c r="L19" t="s">
        <v>583</v>
      </c>
      <c r="M19" s="22">
        <v>100</v>
      </c>
      <c r="N19" s="22">
        <v>0</v>
      </c>
      <c r="O19" s="22">
        <v>1</v>
      </c>
      <c r="P19" s="22" t="s">
        <v>340</v>
      </c>
      <c r="Q19" s="22">
        <v>0</v>
      </c>
    </row>
    <row r="20" spans="1:17" hidden="1" x14ac:dyDescent="0.3">
      <c r="A20" t="s">
        <v>224</v>
      </c>
      <c r="B20" t="s">
        <v>224</v>
      </c>
      <c r="C20" t="s">
        <v>207</v>
      </c>
      <c r="D20" s="22" t="s">
        <v>591</v>
      </c>
      <c r="E20" t="s">
        <v>596</v>
      </c>
      <c r="F20" t="s">
        <v>340</v>
      </c>
      <c r="G20" t="s">
        <v>215</v>
      </c>
      <c r="H20" s="22" t="s">
        <v>209</v>
      </c>
      <c r="I20" s="22" t="s">
        <v>585</v>
      </c>
      <c r="J20" t="s">
        <v>340</v>
      </c>
      <c r="K20" t="s">
        <v>216</v>
      </c>
      <c r="L20" t="s">
        <v>340</v>
      </c>
      <c r="M20" s="22">
        <v>40</v>
      </c>
      <c r="N20" s="22">
        <v>0</v>
      </c>
      <c r="O20" s="22">
        <v>1</v>
      </c>
      <c r="P20" s="22" t="s">
        <v>340</v>
      </c>
      <c r="Q20" s="22">
        <v>0</v>
      </c>
    </row>
    <row r="21" spans="1:17" hidden="1" x14ac:dyDescent="0.3">
      <c r="A21" t="s">
        <v>224</v>
      </c>
      <c r="B21" t="s">
        <v>224</v>
      </c>
      <c r="C21" t="s">
        <v>207</v>
      </c>
      <c r="D21" s="22" t="s">
        <v>586</v>
      </c>
      <c r="E21" t="s">
        <v>596</v>
      </c>
      <c r="F21" t="s">
        <v>340</v>
      </c>
      <c r="G21" t="s">
        <v>218</v>
      </c>
      <c r="H21" s="22" t="s">
        <v>209</v>
      </c>
      <c r="I21" s="22" t="s">
        <v>587</v>
      </c>
      <c r="J21" t="s">
        <v>340</v>
      </c>
      <c r="K21" t="s">
        <v>219</v>
      </c>
      <c r="L21" t="s">
        <v>597</v>
      </c>
      <c r="M21" s="22">
        <v>20</v>
      </c>
      <c r="N21" s="22">
        <v>0</v>
      </c>
      <c r="O21" s="22">
        <v>1</v>
      </c>
      <c r="P21" s="22" t="s">
        <v>340</v>
      </c>
      <c r="Q21" s="22">
        <v>0</v>
      </c>
    </row>
    <row r="22" spans="1:17" hidden="1" x14ac:dyDescent="0.3">
      <c r="A22" t="s">
        <v>75</v>
      </c>
      <c r="B22" t="s">
        <v>75</v>
      </c>
      <c r="C22" t="s">
        <v>207</v>
      </c>
      <c r="D22" s="22" t="s">
        <v>426</v>
      </c>
      <c r="E22" t="s">
        <v>589</v>
      </c>
      <c r="F22" t="s">
        <v>340</v>
      </c>
      <c r="G22" t="s">
        <v>208</v>
      </c>
      <c r="H22" s="22" t="s">
        <v>209</v>
      </c>
      <c r="I22" s="22" t="s">
        <v>580</v>
      </c>
      <c r="J22" t="s">
        <v>340</v>
      </c>
      <c r="K22" t="s">
        <v>211</v>
      </c>
      <c r="L22" t="s">
        <v>340</v>
      </c>
      <c r="M22" s="22">
        <v>48</v>
      </c>
      <c r="N22" s="22">
        <v>0</v>
      </c>
      <c r="O22" s="22">
        <v>1</v>
      </c>
      <c r="P22" s="22" t="s">
        <v>340</v>
      </c>
      <c r="Q22" s="22">
        <v>0</v>
      </c>
    </row>
    <row r="23" spans="1:17" hidden="1" x14ac:dyDescent="0.3">
      <c r="A23" t="s">
        <v>75</v>
      </c>
      <c r="B23" t="s">
        <v>75</v>
      </c>
      <c r="C23" t="s">
        <v>207</v>
      </c>
      <c r="D23" s="22" t="s">
        <v>590</v>
      </c>
      <c r="E23" t="s">
        <v>589</v>
      </c>
      <c r="F23" t="s">
        <v>340</v>
      </c>
      <c r="G23" t="s">
        <v>212</v>
      </c>
      <c r="H23" s="22" t="s">
        <v>209</v>
      </c>
      <c r="I23" s="22" t="s">
        <v>582</v>
      </c>
      <c r="J23" t="s">
        <v>340</v>
      </c>
      <c r="K23" t="s">
        <v>213</v>
      </c>
      <c r="L23" t="s">
        <v>583</v>
      </c>
      <c r="M23" s="22">
        <v>100</v>
      </c>
      <c r="N23" s="22">
        <v>0</v>
      </c>
      <c r="O23" s="22">
        <v>1</v>
      </c>
      <c r="P23" s="22" t="s">
        <v>340</v>
      </c>
      <c r="Q23" s="22">
        <v>0</v>
      </c>
    </row>
    <row r="24" spans="1:17" hidden="1" x14ac:dyDescent="0.3">
      <c r="A24" t="s">
        <v>75</v>
      </c>
      <c r="B24" t="s">
        <v>75</v>
      </c>
      <c r="C24" t="s">
        <v>207</v>
      </c>
      <c r="D24" s="22" t="s">
        <v>591</v>
      </c>
      <c r="E24" t="s">
        <v>589</v>
      </c>
      <c r="F24" t="s">
        <v>340</v>
      </c>
      <c r="G24" t="s">
        <v>215</v>
      </c>
      <c r="H24" s="22" t="s">
        <v>209</v>
      </c>
      <c r="I24" s="22" t="s">
        <v>585</v>
      </c>
      <c r="J24" t="s">
        <v>340</v>
      </c>
      <c r="K24" t="s">
        <v>216</v>
      </c>
      <c r="L24" t="s">
        <v>340</v>
      </c>
      <c r="M24" s="22">
        <v>25</v>
      </c>
      <c r="N24" s="22">
        <v>0</v>
      </c>
      <c r="O24" s="22">
        <v>1</v>
      </c>
      <c r="P24" s="22" t="s">
        <v>340</v>
      </c>
      <c r="Q24" s="22">
        <v>0</v>
      </c>
    </row>
    <row r="25" spans="1:17" hidden="1" x14ac:dyDescent="0.3">
      <c r="A25" t="s">
        <v>75</v>
      </c>
      <c r="B25" t="s">
        <v>75</v>
      </c>
      <c r="C25" t="s">
        <v>207</v>
      </c>
      <c r="D25" s="22" t="s">
        <v>586</v>
      </c>
      <c r="E25" t="s">
        <v>589</v>
      </c>
      <c r="F25" t="s">
        <v>340</v>
      </c>
      <c r="G25" t="s">
        <v>218</v>
      </c>
      <c r="H25" s="22" t="s">
        <v>209</v>
      </c>
      <c r="I25" s="22" t="s">
        <v>587</v>
      </c>
      <c r="J25" t="s">
        <v>340</v>
      </c>
      <c r="K25" t="s">
        <v>219</v>
      </c>
      <c r="L25" t="s">
        <v>593</v>
      </c>
      <c r="M25" s="22">
        <v>120</v>
      </c>
      <c r="N25" s="22">
        <v>0</v>
      </c>
      <c r="O25" s="22">
        <v>1</v>
      </c>
      <c r="P25" s="22" t="s">
        <v>340</v>
      </c>
      <c r="Q25" s="22">
        <v>0</v>
      </c>
    </row>
    <row r="26" spans="1:17" hidden="1" x14ac:dyDescent="0.3">
      <c r="A26" t="s">
        <v>75</v>
      </c>
      <c r="B26" t="s">
        <v>75</v>
      </c>
      <c r="C26" t="s">
        <v>207</v>
      </c>
      <c r="D26" s="22" t="s">
        <v>586</v>
      </c>
      <c r="E26" t="s">
        <v>589</v>
      </c>
      <c r="F26" t="s">
        <v>340</v>
      </c>
      <c r="G26" t="s">
        <v>221</v>
      </c>
      <c r="H26" s="22" t="s">
        <v>209</v>
      </c>
      <c r="I26" s="22" t="s">
        <v>587</v>
      </c>
      <c r="J26" t="s">
        <v>340</v>
      </c>
      <c r="K26" t="s">
        <v>219</v>
      </c>
      <c r="L26" t="s">
        <v>594</v>
      </c>
      <c r="M26" s="22">
        <v>30</v>
      </c>
      <c r="N26" s="22">
        <v>0</v>
      </c>
      <c r="O26" s="22">
        <v>1</v>
      </c>
      <c r="P26" s="22" t="s">
        <v>340</v>
      </c>
      <c r="Q26" s="22">
        <v>0</v>
      </c>
    </row>
    <row r="27" spans="1:17" hidden="1" x14ac:dyDescent="0.3">
      <c r="A27" t="s">
        <v>96</v>
      </c>
      <c r="B27" t="s">
        <v>96</v>
      </c>
      <c r="C27" t="s">
        <v>207</v>
      </c>
      <c r="D27" s="22" t="s">
        <v>432</v>
      </c>
      <c r="E27" t="s">
        <v>598</v>
      </c>
      <c r="F27" t="s">
        <v>340</v>
      </c>
      <c r="G27" t="s">
        <v>208</v>
      </c>
      <c r="H27" s="22" t="s">
        <v>209</v>
      </c>
      <c r="I27" s="22" t="s">
        <v>580</v>
      </c>
      <c r="J27" t="s">
        <v>340</v>
      </c>
      <c r="K27" t="s">
        <v>211</v>
      </c>
      <c r="L27" t="s">
        <v>340</v>
      </c>
      <c r="M27" s="22">
        <v>36</v>
      </c>
      <c r="N27" s="22">
        <v>0</v>
      </c>
      <c r="O27" s="22">
        <v>1</v>
      </c>
      <c r="P27" s="22" t="s">
        <v>340</v>
      </c>
      <c r="Q27" s="22">
        <v>0</v>
      </c>
    </row>
    <row r="28" spans="1:17" hidden="1" x14ac:dyDescent="0.3">
      <c r="A28" t="s">
        <v>96</v>
      </c>
      <c r="B28" t="s">
        <v>96</v>
      </c>
      <c r="C28" t="s">
        <v>207</v>
      </c>
      <c r="D28" s="22" t="s">
        <v>581</v>
      </c>
      <c r="E28" t="s">
        <v>598</v>
      </c>
      <c r="F28" t="s">
        <v>340</v>
      </c>
      <c r="G28" t="s">
        <v>212</v>
      </c>
      <c r="H28" s="22" t="s">
        <v>209</v>
      </c>
      <c r="I28" s="22" t="s">
        <v>582</v>
      </c>
      <c r="J28" t="s">
        <v>340</v>
      </c>
      <c r="K28" t="s">
        <v>213</v>
      </c>
      <c r="L28" t="s">
        <v>583</v>
      </c>
      <c r="M28" s="22">
        <v>100</v>
      </c>
      <c r="N28" s="22">
        <v>0</v>
      </c>
      <c r="O28" s="22">
        <v>1</v>
      </c>
      <c r="P28" s="22" t="s">
        <v>340</v>
      </c>
      <c r="Q28" s="22">
        <v>0</v>
      </c>
    </row>
    <row r="29" spans="1:17" hidden="1" x14ac:dyDescent="0.3">
      <c r="A29" t="s">
        <v>96</v>
      </c>
      <c r="B29" t="s">
        <v>96</v>
      </c>
      <c r="C29" t="s">
        <v>207</v>
      </c>
      <c r="D29" s="22" t="s">
        <v>591</v>
      </c>
      <c r="E29" t="s">
        <v>598</v>
      </c>
      <c r="F29" t="s">
        <v>340</v>
      </c>
      <c r="G29" t="s">
        <v>215</v>
      </c>
      <c r="H29" s="22" t="s">
        <v>209</v>
      </c>
      <c r="I29" s="22" t="s">
        <v>585</v>
      </c>
      <c r="J29" t="s">
        <v>340</v>
      </c>
      <c r="K29" t="s">
        <v>216</v>
      </c>
      <c r="L29" t="s">
        <v>340</v>
      </c>
      <c r="M29" s="22">
        <v>25</v>
      </c>
      <c r="N29" s="22">
        <v>0</v>
      </c>
      <c r="O29" s="22">
        <v>1</v>
      </c>
      <c r="P29" s="22" t="s">
        <v>340</v>
      </c>
      <c r="Q29" s="22">
        <v>0</v>
      </c>
    </row>
    <row r="30" spans="1:17" hidden="1" x14ac:dyDescent="0.3">
      <c r="A30" t="s">
        <v>96</v>
      </c>
      <c r="B30" t="s">
        <v>96</v>
      </c>
      <c r="C30" t="s">
        <v>207</v>
      </c>
      <c r="D30" s="22" t="s">
        <v>586</v>
      </c>
      <c r="E30" t="s">
        <v>598</v>
      </c>
      <c r="F30" t="s">
        <v>340</v>
      </c>
      <c r="G30" t="s">
        <v>218</v>
      </c>
      <c r="H30" s="22" t="s">
        <v>209</v>
      </c>
      <c r="I30" s="22" t="s">
        <v>587</v>
      </c>
      <c r="J30" t="s">
        <v>340</v>
      </c>
      <c r="K30" t="s">
        <v>219</v>
      </c>
      <c r="L30" t="s">
        <v>599</v>
      </c>
      <c r="M30" s="22">
        <v>22</v>
      </c>
      <c r="N30" s="22">
        <v>0</v>
      </c>
      <c r="O30" s="22">
        <v>1</v>
      </c>
      <c r="P30" s="22" t="s">
        <v>340</v>
      </c>
      <c r="Q30" s="22">
        <v>0</v>
      </c>
    </row>
    <row r="31" spans="1:17" hidden="1" x14ac:dyDescent="0.3">
      <c r="A31" t="s">
        <v>96</v>
      </c>
      <c r="B31" t="s">
        <v>96</v>
      </c>
      <c r="C31" t="s">
        <v>207</v>
      </c>
      <c r="D31" s="22" t="s">
        <v>586</v>
      </c>
      <c r="E31" t="s">
        <v>598</v>
      </c>
      <c r="F31" t="s">
        <v>340</v>
      </c>
      <c r="G31" t="s">
        <v>221</v>
      </c>
      <c r="H31" s="22" t="s">
        <v>209</v>
      </c>
      <c r="I31" s="22" t="s">
        <v>587</v>
      </c>
      <c r="J31" t="s">
        <v>340</v>
      </c>
      <c r="K31" t="s">
        <v>219</v>
      </c>
      <c r="L31" t="s">
        <v>600</v>
      </c>
      <c r="M31" s="22">
        <v>40</v>
      </c>
      <c r="N31" s="22">
        <v>0</v>
      </c>
      <c r="O31" s="22">
        <v>1</v>
      </c>
      <c r="P31" s="22" t="s">
        <v>340</v>
      </c>
      <c r="Q31" s="22">
        <v>0</v>
      </c>
    </row>
    <row r="32" spans="1:17" hidden="1" x14ac:dyDescent="0.3">
      <c r="A32" t="s">
        <v>57</v>
      </c>
      <c r="B32" t="s">
        <v>57</v>
      </c>
      <c r="C32" t="s">
        <v>207</v>
      </c>
      <c r="D32" s="22" t="s">
        <v>434</v>
      </c>
      <c r="E32" t="s">
        <v>598</v>
      </c>
      <c r="F32" t="s">
        <v>340</v>
      </c>
      <c r="G32" t="s">
        <v>208</v>
      </c>
      <c r="H32" s="22" t="s">
        <v>209</v>
      </c>
      <c r="I32" s="22" t="s">
        <v>580</v>
      </c>
      <c r="J32" t="s">
        <v>340</v>
      </c>
      <c r="K32" t="s">
        <v>211</v>
      </c>
      <c r="L32" t="s">
        <v>340</v>
      </c>
      <c r="M32" s="22">
        <v>100</v>
      </c>
      <c r="N32" s="22">
        <v>0</v>
      </c>
      <c r="O32" s="22">
        <v>1</v>
      </c>
      <c r="P32" s="22" t="s">
        <v>340</v>
      </c>
      <c r="Q32" s="22">
        <v>0</v>
      </c>
    </row>
    <row r="33" spans="1:17" hidden="1" x14ac:dyDescent="0.3">
      <c r="A33" t="s">
        <v>57</v>
      </c>
      <c r="B33" t="s">
        <v>57</v>
      </c>
      <c r="C33" t="s">
        <v>207</v>
      </c>
      <c r="D33" s="22" t="s">
        <v>581</v>
      </c>
      <c r="E33" t="s">
        <v>598</v>
      </c>
      <c r="F33" t="s">
        <v>340</v>
      </c>
      <c r="G33" t="s">
        <v>212</v>
      </c>
      <c r="H33" s="22" t="s">
        <v>209</v>
      </c>
      <c r="I33" s="22" t="s">
        <v>582</v>
      </c>
      <c r="J33" t="s">
        <v>340</v>
      </c>
      <c r="K33" t="s">
        <v>213</v>
      </c>
      <c r="L33" t="s">
        <v>583</v>
      </c>
      <c r="M33" s="22">
        <v>100</v>
      </c>
      <c r="N33" s="22">
        <v>0</v>
      </c>
      <c r="O33" s="22">
        <v>1</v>
      </c>
      <c r="P33" s="22" t="s">
        <v>340</v>
      </c>
      <c r="Q33" s="22">
        <v>0</v>
      </c>
    </row>
    <row r="34" spans="1:17" hidden="1" x14ac:dyDescent="0.3">
      <c r="A34" t="s">
        <v>57</v>
      </c>
      <c r="B34" t="s">
        <v>57</v>
      </c>
      <c r="C34" t="s">
        <v>207</v>
      </c>
      <c r="D34" s="22" t="s">
        <v>584</v>
      </c>
      <c r="E34" t="s">
        <v>598</v>
      </c>
      <c r="F34" t="s">
        <v>340</v>
      </c>
      <c r="G34" t="s">
        <v>215</v>
      </c>
      <c r="H34" s="22" t="s">
        <v>209</v>
      </c>
      <c r="I34" s="22" t="s">
        <v>585</v>
      </c>
      <c r="J34" t="s">
        <v>340</v>
      </c>
      <c r="K34" t="s">
        <v>216</v>
      </c>
      <c r="L34" t="s">
        <v>340</v>
      </c>
      <c r="M34" s="22">
        <v>44.25</v>
      </c>
      <c r="N34" s="22">
        <v>0</v>
      </c>
      <c r="O34" s="22">
        <v>1</v>
      </c>
      <c r="P34" s="22" t="s">
        <v>340</v>
      </c>
      <c r="Q34" s="22">
        <v>0</v>
      </c>
    </row>
    <row r="35" spans="1:17" hidden="1" x14ac:dyDescent="0.3">
      <c r="A35" t="s">
        <v>57</v>
      </c>
      <c r="B35" t="s">
        <v>57</v>
      </c>
      <c r="C35" t="s">
        <v>207</v>
      </c>
      <c r="D35" s="22" t="s">
        <v>586</v>
      </c>
      <c r="E35" t="s">
        <v>598</v>
      </c>
      <c r="F35" t="s">
        <v>340</v>
      </c>
      <c r="G35" t="s">
        <v>218</v>
      </c>
      <c r="H35" s="22" t="s">
        <v>209</v>
      </c>
      <c r="I35" s="22" t="s">
        <v>587</v>
      </c>
      <c r="J35" t="s">
        <v>340</v>
      </c>
      <c r="K35" t="s">
        <v>219</v>
      </c>
      <c r="L35" t="s">
        <v>601</v>
      </c>
      <c r="M35" s="22">
        <v>60</v>
      </c>
      <c r="N35" s="22">
        <v>0</v>
      </c>
      <c r="O35" s="22">
        <v>1</v>
      </c>
      <c r="P35" s="22" t="s">
        <v>340</v>
      </c>
      <c r="Q35" s="22">
        <v>0</v>
      </c>
    </row>
    <row r="36" spans="1:17" hidden="1" x14ac:dyDescent="0.3">
      <c r="A36" t="s">
        <v>92</v>
      </c>
      <c r="B36" t="s">
        <v>92</v>
      </c>
      <c r="C36" t="s">
        <v>207</v>
      </c>
      <c r="D36" s="22" t="s">
        <v>434</v>
      </c>
      <c r="E36" t="s">
        <v>602</v>
      </c>
      <c r="F36" t="s">
        <v>340</v>
      </c>
      <c r="G36" t="s">
        <v>208</v>
      </c>
      <c r="H36" s="22" t="s">
        <v>209</v>
      </c>
      <c r="I36" s="22" t="s">
        <v>580</v>
      </c>
      <c r="J36" t="s">
        <v>340</v>
      </c>
      <c r="K36" t="s">
        <v>211</v>
      </c>
      <c r="L36" t="s">
        <v>603</v>
      </c>
      <c r="M36" s="22">
        <v>24</v>
      </c>
      <c r="N36" s="22">
        <v>0</v>
      </c>
      <c r="O36" s="22">
        <v>1</v>
      </c>
      <c r="P36" s="22" t="s">
        <v>340</v>
      </c>
      <c r="Q36" s="22">
        <v>0</v>
      </c>
    </row>
    <row r="37" spans="1:17" hidden="1" x14ac:dyDescent="0.3">
      <c r="A37" t="s">
        <v>92</v>
      </c>
      <c r="B37" t="s">
        <v>92</v>
      </c>
      <c r="C37" t="s">
        <v>207</v>
      </c>
      <c r="D37" s="22" t="s">
        <v>581</v>
      </c>
      <c r="E37" t="s">
        <v>602</v>
      </c>
      <c r="F37" t="s">
        <v>340</v>
      </c>
      <c r="G37" t="s">
        <v>212</v>
      </c>
      <c r="H37" s="22" t="s">
        <v>209</v>
      </c>
      <c r="I37" s="22" t="s">
        <v>582</v>
      </c>
      <c r="J37" t="s">
        <v>340</v>
      </c>
      <c r="K37" t="s">
        <v>213</v>
      </c>
      <c r="L37" t="s">
        <v>583</v>
      </c>
      <c r="M37" s="22">
        <v>100</v>
      </c>
      <c r="N37" s="22">
        <v>0</v>
      </c>
      <c r="O37" s="22">
        <v>1</v>
      </c>
      <c r="P37" s="22" t="s">
        <v>340</v>
      </c>
      <c r="Q37" s="22">
        <v>0</v>
      </c>
    </row>
    <row r="38" spans="1:17" hidden="1" x14ac:dyDescent="0.3">
      <c r="A38" t="s">
        <v>92</v>
      </c>
      <c r="B38" t="s">
        <v>92</v>
      </c>
      <c r="C38" t="s">
        <v>207</v>
      </c>
      <c r="D38" s="22" t="s">
        <v>584</v>
      </c>
      <c r="E38" t="s">
        <v>602</v>
      </c>
      <c r="F38" t="s">
        <v>340</v>
      </c>
      <c r="G38" t="s">
        <v>215</v>
      </c>
      <c r="H38" s="22" t="s">
        <v>209</v>
      </c>
      <c r="I38" s="22" t="s">
        <v>585</v>
      </c>
      <c r="J38" t="s">
        <v>340</v>
      </c>
      <c r="K38" t="s">
        <v>216</v>
      </c>
      <c r="L38" t="s">
        <v>340</v>
      </c>
      <c r="M38" s="22">
        <v>60</v>
      </c>
      <c r="N38" s="22">
        <v>0</v>
      </c>
      <c r="O38" s="22">
        <v>1</v>
      </c>
      <c r="P38" s="22" t="s">
        <v>340</v>
      </c>
      <c r="Q38" s="22">
        <v>0</v>
      </c>
    </row>
    <row r="39" spans="1:17" hidden="1" x14ac:dyDescent="0.3">
      <c r="A39" t="s">
        <v>92</v>
      </c>
      <c r="B39" t="s">
        <v>92</v>
      </c>
      <c r="C39" t="s">
        <v>207</v>
      </c>
      <c r="D39" s="22" t="s">
        <v>586</v>
      </c>
      <c r="E39" t="s">
        <v>602</v>
      </c>
      <c r="F39" t="s">
        <v>340</v>
      </c>
      <c r="G39" t="s">
        <v>218</v>
      </c>
      <c r="H39" s="22" t="s">
        <v>209</v>
      </c>
      <c r="I39" s="22" t="s">
        <v>587</v>
      </c>
      <c r="J39" t="s">
        <v>340</v>
      </c>
      <c r="K39" t="s">
        <v>219</v>
      </c>
      <c r="L39" t="s">
        <v>604</v>
      </c>
      <c r="M39" s="22">
        <v>120</v>
      </c>
      <c r="N39" s="22">
        <v>0</v>
      </c>
      <c r="O39" s="22">
        <v>1</v>
      </c>
      <c r="P39" s="22" t="s">
        <v>340</v>
      </c>
      <c r="Q39" s="22">
        <v>0</v>
      </c>
    </row>
    <row r="40" spans="1:17" hidden="1" x14ac:dyDescent="0.3">
      <c r="A40" t="s">
        <v>92</v>
      </c>
      <c r="B40" t="s">
        <v>92</v>
      </c>
      <c r="C40" t="s">
        <v>207</v>
      </c>
      <c r="D40" s="22" t="s">
        <v>586</v>
      </c>
      <c r="E40" t="s">
        <v>602</v>
      </c>
      <c r="F40" t="s">
        <v>340</v>
      </c>
      <c r="G40" t="s">
        <v>221</v>
      </c>
      <c r="H40" s="22" t="s">
        <v>209</v>
      </c>
      <c r="I40" s="22" t="s">
        <v>587</v>
      </c>
      <c r="J40" t="s">
        <v>340</v>
      </c>
      <c r="K40" t="s">
        <v>219</v>
      </c>
      <c r="L40" t="s">
        <v>605</v>
      </c>
      <c r="M40" s="22">
        <v>60</v>
      </c>
      <c r="N40" s="22">
        <v>0</v>
      </c>
      <c r="O40" s="22">
        <v>1</v>
      </c>
      <c r="P40" s="22" t="s">
        <v>340</v>
      </c>
      <c r="Q40" s="22">
        <v>0</v>
      </c>
    </row>
    <row r="41" spans="1:17" hidden="1" x14ac:dyDescent="0.3">
      <c r="A41" t="s">
        <v>92</v>
      </c>
      <c r="B41" t="s">
        <v>92</v>
      </c>
      <c r="C41" t="s">
        <v>207</v>
      </c>
      <c r="D41" s="22" t="s">
        <v>586</v>
      </c>
      <c r="E41" t="s">
        <v>602</v>
      </c>
      <c r="F41" t="s">
        <v>340</v>
      </c>
      <c r="G41" t="s">
        <v>223</v>
      </c>
      <c r="H41" s="22" t="s">
        <v>209</v>
      </c>
      <c r="I41" s="22" t="s">
        <v>587</v>
      </c>
      <c r="J41" t="s">
        <v>340</v>
      </c>
      <c r="K41" t="s">
        <v>219</v>
      </c>
      <c r="L41" t="s">
        <v>606</v>
      </c>
      <c r="M41" s="22">
        <v>60</v>
      </c>
      <c r="N41" s="22">
        <v>0</v>
      </c>
      <c r="O41" s="22">
        <v>1</v>
      </c>
      <c r="P41" s="22" t="s">
        <v>340</v>
      </c>
      <c r="Q41" s="22">
        <v>0</v>
      </c>
    </row>
    <row r="42" spans="1:17" hidden="1" x14ac:dyDescent="0.3">
      <c r="A42" t="s">
        <v>117</v>
      </c>
      <c r="B42" t="s">
        <v>117</v>
      </c>
      <c r="C42" t="s">
        <v>207</v>
      </c>
      <c r="D42" s="22" t="s">
        <v>434</v>
      </c>
      <c r="E42" t="s">
        <v>602</v>
      </c>
      <c r="F42" t="s">
        <v>340</v>
      </c>
      <c r="G42" t="s">
        <v>208</v>
      </c>
      <c r="H42" s="22" t="s">
        <v>209</v>
      </c>
      <c r="I42" s="22" t="s">
        <v>580</v>
      </c>
      <c r="J42" t="s">
        <v>340</v>
      </c>
      <c r="K42" t="s">
        <v>211</v>
      </c>
      <c r="L42" t="s">
        <v>607</v>
      </c>
      <c r="M42" s="22">
        <v>24</v>
      </c>
      <c r="N42" s="22">
        <v>0</v>
      </c>
      <c r="O42" s="22">
        <v>1</v>
      </c>
      <c r="P42" s="22" t="s">
        <v>340</v>
      </c>
      <c r="Q42" s="22">
        <v>0</v>
      </c>
    </row>
    <row r="43" spans="1:17" hidden="1" x14ac:dyDescent="0.3">
      <c r="A43" t="s">
        <v>117</v>
      </c>
      <c r="B43" t="s">
        <v>117</v>
      </c>
      <c r="C43" t="s">
        <v>207</v>
      </c>
      <c r="D43" s="22" t="s">
        <v>581</v>
      </c>
      <c r="E43" t="s">
        <v>602</v>
      </c>
      <c r="F43" t="s">
        <v>340</v>
      </c>
      <c r="G43" t="s">
        <v>212</v>
      </c>
      <c r="H43" s="22" t="s">
        <v>209</v>
      </c>
      <c r="I43" s="22" t="s">
        <v>582</v>
      </c>
      <c r="J43" t="s">
        <v>340</v>
      </c>
      <c r="K43" t="s">
        <v>213</v>
      </c>
      <c r="L43" t="s">
        <v>583</v>
      </c>
      <c r="M43" s="22">
        <v>100</v>
      </c>
      <c r="N43" s="22">
        <v>0</v>
      </c>
      <c r="O43" s="22">
        <v>1</v>
      </c>
      <c r="P43" s="22" t="s">
        <v>340</v>
      </c>
      <c r="Q43" s="22">
        <v>0</v>
      </c>
    </row>
    <row r="44" spans="1:17" hidden="1" x14ac:dyDescent="0.3">
      <c r="A44" t="s">
        <v>117</v>
      </c>
      <c r="B44" t="s">
        <v>117</v>
      </c>
      <c r="C44" t="s">
        <v>207</v>
      </c>
      <c r="D44" s="22" t="s">
        <v>584</v>
      </c>
      <c r="E44" t="s">
        <v>602</v>
      </c>
      <c r="F44" t="s">
        <v>340</v>
      </c>
      <c r="G44" t="s">
        <v>215</v>
      </c>
      <c r="H44" s="22" t="s">
        <v>209</v>
      </c>
      <c r="I44" s="22" t="s">
        <v>585</v>
      </c>
      <c r="J44" t="s">
        <v>340</v>
      </c>
      <c r="K44" t="s">
        <v>216</v>
      </c>
      <c r="L44" t="s">
        <v>340</v>
      </c>
      <c r="M44" s="22">
        <v>60</v>
      </c>
      <c r="N44" s="22">
        <v>0</v>
      </c>
      <c r="O44" s="22">
        <v>1</v>
      </c>
      <c r="P44" s="22" t="s">
        <v>340</v>
      </c>
      <c r="Q44" s="22">
        <v>0</v>
      </c>
    </row>
    <row r="45" spans="1:17" hidden="1" x14ac:dyDescent="0.3">
      <c r="A45" t="s">
        <v>117</v>
      </c>
      <c r="B45" t="s">
        <v>117</v>
      </c>
      <c r="C45" t="s">
        <v>207</v>
      </c>
      <c r="D45" s="22" t="s">
        <v>586</v>
      </c>
      <c r="E45" t="s">
        <v>602</v>
      </c>
      <c r="F45" t="s">
        <v>340</v>
      </c>
      <c r="G45" t="s">
        <v>218</v>
      </c>
      <c r="H45" s="22" t="s">
        <v>209</v>
      </c>
      <c r="I45" s="22" t="s">
        <v>587</v>
      </c>
      <c r="J45" t="s">
        <v>340</v>
      </c>
      <c r="K45" t="s">
        <v>219</v>
      </c>
      <c r="L45" t="s">
        <v>608</v>
      </c>
      <c r="M45" s="22">
        <v>150</v>
      </c>
      <c r="N45" s="22">
        <v>0</v>
      </c>
      <c r="O45" s="22">
        <v>1</v>
      </c>
      <c r="P45" s="22" t="s">
        <v>340</v>
      </c>
      <c r="Q45" s="22">
        <v>0</v>
      </c>
    </row>
    <row r="46" spans="1:17" hidden="1" x14ac:dyDescent="0.3">
      <c r="A46" t="s">
        <v>117</v>
      </c>
      <c r="B46" t="s">
        <v>117</v>
      </c>
      <c r="C46" t="s">
        <v>207</v>
      </c>
      <c r="D46" s="22" t="s">
        <v>586</v>
      </c>
      <c r="E46" t="s">
        <v>602</v>
      </c>
      <c r="F46" t="s">
        <v>340</v>
      </c>
      <c r="G46" t="s">
        <v>221</v>
      </c>
      <c r="H46" s="22" t="s">
        <v>209</v>
      </c>
      <c r="I46" s="22" t="s">
        <v>587</v>
      </c>
      <c r="J46" t="s">
        <v>340</v>
      </c>
      <c r="K46" t="s">
        <v>219</v>
      </c>
      <c r="L46" t="s">
        <v>609</v>
      </c>
      <c r="M46" s="22">
        <v>80</v>
      </c>
      <c r="N46" s="22">
        <v>0</v>
      </c>
      <c r="O46" s="22">
        <v>1</v>
      </c>
      <c r="P46" s="22" t="s">
        <v>340</v>
      </c>
      <c r="Q46" s="22">
        <v>0</v>
      </c>
    </row>
    <row r="47" spans="1:17" hidden="1" x14ac:dyDescent="0.3">
      <c r="A47" t="s">
        <v>117</v>
      </c>
      <c r="B47" t="s">
        <v>117</v>
      </c>
      <c r="C47" t="s">
        <v>207</v>
      </c>
      <c r="D47" s="22" t="s">
        <v>586</v>
      </c>
      <c r="E47" t="s">
        <v>602</v>
      </c>
      <c r="F47" t="s">
        <v>340</v>
      </c>
      <c r="G47" t="s">
        <v>223</v>
      </c>
      <c r="H47" s="22" t="s">
        <v>209</v>
      </c>
      <c r="I47" s="22" t="s">
        <v>587</v>
      </c>
      <c r="J47" t="s">
        <v>340</v>
      </c>
      <c r="K47" t="s">
        <v>219</v>
      </c>
      <c r="L47" t="s">
        <v>610</v>
      </c>
      <c r="M47" s="22">
        <v>150</v>
      </c>
      <c r="N47" s="22">
        <v>0</v>
      </c>
      <c r="O47" s="22">
        <v>1</v>
      </c>
      <c r="P47" s="22" t="s">
        <v>340</v>
      </c>
      <c r="Q47" s="22">
        <v>0</v>
      </c>
    </row>
    <row r="48" spans="1:17" hidden="1" x14ac:dyDescent="0.3">
      <c r="A48" t="s">
        <v>117</v>
      </c>
      <c r="B48" t="s">
        <v>117</v>
      </c>
      <c r="C48" t="s">
        <v>207</v>
      </c>
      <c r="D48" s="22" t="s">
        <v>586</v>
      </c>
      <c r="E48" t="s">
        <v>602</v>
      </c>
      <c r="F48" t="s">
        <v>340</v>
      </c>
      <c r="G48" t="s">
        <v>226</v>
      </c>
      <c r="H48" s="22" t="s">
        <v>209</v>
      </c>
      <c r="I48" s="22" t="s">
        <v>587</v>
      </c>
      <c r="J48" t="s">
        <v>340</v>
      </c>
      <c r="K48" t="s">
        <v>219</v>
      </c>
      <c r="L48" t="s">
        <v>611</v>
      </c>
      <c r="M48" s="22">
        <v>40</v>
      </c>
      <c r="N48" s="22">
        <v>0</v>
      </c>
      <c r="O48" s="22">
        <v>1</v>
      </c>
      <c r="P48" s="22" t="s">
        <v>340</v>
      </c>
      <c r="Q48" s="22">
        <v>0</v>
      </c>
    </row>
    <row r="49" spans="1:17" hidden="1" x14ac:dyDescent="0.3">
      <c r="A49" t="s">
        <v>106</v>
      </c>
      <c r="B49" t="s">
        <v>106</v>
      </c>
      <c r="C49" t="s">
        <v>207</v>
      </c>
      <c r="D49" s="22" t="s">
        <v>434</v>
      </c>
      <c r="E49" t="s">
        <v>589</v>
      </c>
      <c r="F49" t="s">
        <v>340</v>
      </c>
      <c r="G49" t="s">
        <v>208</v>
      </c>
      <c r="H49" s="22" t="s">
        <v>209</v>
      </c>
      <c r="I49" s="22" t="s">
        <v>580</v>
      </c>
      <c r="J49" t="s">
        <v>340</v>
      </c>
      <c r="K49" t="s">
        <v>211</v>
      </c>
      <c r="L49" t="s">
        <v>603</v>
      </c>
      <c r="M49" s="22">
        <v>60</v>
      </c>
      <c r="N49" s="22">
        <v>0</v>
      </c>
      <c r="O49" s="22">
        <v>1</v>
      </c>
      <c r="P49" s="22" t="s">
        <v>340</v>
      </c>
      <c r="Q49" s="22">
        <v>0</v>
      </c>
    </row>
    <row r="50" spans="1:17" hidden="1" x14ac:dyDescent="0.3">
      <c r="A50" t="s">
        <v>106</v>
      </c>
      <c r="B50" t="s">
        <v>106</v>
      </c>
      <c r="C50" t="s">
        <v>207</v>
      </c>
      <c r="D50" s="22" t="s">
        <v>590</v>
      </c>
      <c r="E50" t="s">
        <v>589</v>
      </c>
      <c r="F50" t="s">
        <v>340</v>
      </c>
      <c r="G50" t="s">
        <v>212</v>
      </c>
      <c r="H50" s="22" t="s">
        <v>209</v>
      </c>
      <c r="I50" s="22" t="s">
        <v>582</v>
      </c>
      <c r="J50" t="s">
        <v>340</v>
      </c>
      <c r="K50" t="s">
        <v>213</v>
      </c>
      <c r="L50" t="s">
        <v>583</v>
      </c>
      <c r="M50" s="22">
        <v>100</v>
      </c>
      <c r="N50" s="22">
        <v>0</v>
      </c>
      <c r="O50" s="22">
        <v>1</v>
      </c>
      <c r="P50" s="22" t="s">
        <v>340</v>
      </c>
      <c r="Q50" s="22">
        <v>0</v>
      </c>
    </row>
    <row r="51" spans="1:17" hidden="1" x14ac:dyDescent="0.3">
      <c r="A51" t="s">
        <v>106</v>
      </c>
      <c r="B51" t="s">
        <v>106</v>
      </c>
      <c r="C51" t="s">
        <v>207</v>
      </c>
      <c r="D51" s="22" t="s">
        <v>591</v>
      </c>
      <c r="E51" t="s">
        <v>589</v>
      </c>
      <c r="F51" t="s">
        <v>340</v>
      </c>
      <c r="G51" t="s">
        <v>215</v>
      </c>
      <c r="H51" s="22" t="s">
        <v>209</v>
      </c>
      <c r="I51" s="22" t="s">
        <v>585</v>
      </c>
      <c r="J51" t="s">
        <v>340</v>
      </c>
      <c r="K51" t="s">
        <v>216</v>
      </c>
      <c r="L51" t="s">
        <v>340</v>
      </c>
      <c r="M51" s="22">
        <v>20</v>
      </c>
      <c r="N51" s="22">
        <v>0</v>
      </c>
      <c r="O51" s="22">
        <v>1</v>
      </c>
      <c r="P51" s="22" t="s">
        <v>340</v>
      </c>
      <c r="Q51" s="22">
        <v>0</v>
      </c>
    </row>
    <row r="52" spans="1:17" hidden="1" x14ac:dyDescent="0.3">
      <c r="A52" t="s">
        <v>106</v>
      </c>
      <c r="B52" t="s">
        <v>106</v>
      </c>
      <c r="C52" t="s">
        <v>207</v>
      </c>
      <c r="D52" s="22" t="s">
        <v>586</v>
      </c>
      <c r="E52" t="s">
        <v>589</v>
      </c>
      <c r="F52" t="s">
        <v>340</v>
      </c>
      <c r="G52" t="s">
        <v>218</v>
      </c>
      <c r="H52" s="22" t="s">
        <v>209</v>
      </c>
      <c r="I52" s="22" t="s">
        <v>587</v>
      </c>
      <c r="J52" t="s">
        <v>340</v>
      </c>
      <c r="K52" t="s">
        <v>219</v>
      </c>
      <c r="L52" t="s">
        <v>612</v>
      </c>
      <c r="M52" s="22">
        <v>20</v>
      </c>
      <c r="N52" s="22">
        <v>0</v>
      </c>
      <c r="O52" s="22">
        <v>1</v>
      </c>
      <c r="P52" s="22" t="s">
        <v>340</v>
      </c>
      <c r="Q52" s="22">
        <v>0</v>
      </c>
    </row>
    <row r="53" spans="1:17" hidden="1" x14ac:dyDescent="0.3">
      <c r="A53" t="s">
        <v>52</v>
      </c>
      <c r="B53" t="s">
        <v>52</v>
      </c>
      <c r="C53" t="s">
        <v>207</v>
      </c>
      <c r="D53" s="22" t="s">
        <v>440</v>
      </c>
      <c r="E53" t="s">
        <v>589</v>
      </c>
      <c r="F53" t="s">
        <v>340</v>
      </c>
      <c r="G53" t="s">
        <v>208</v>
      </c>
      <c r="H53" s="22" t="s">
        <v>209</v>
      </c>
      <c r="I53" s="22" t="s">
        <v>580</v>
      </c>
      <c r="J53" t="s">
        <v>340</v>
      </c>
      <c r="K53" t="s">
        <v>211</v>
      </c>
      <c r="L53" t="s">
        <v>340</v>
      </c>
      <c r="M53" s="22">
        <v>18</v>
      </c>
      <c r="N53" s="22">
        <v>0</v>
      </c>
      <c r="O53" s="22">
        <v>1</v>
      </c>
      <c r="P53" s="22" t="s">
        <v>340</v>
      </c>
      <c r="Q53" s="22">
        <v>0</v>
      </c>
    </row>
    <row r="54" spans="1:17" hidden="1" x14ac:dyDescent="0.3">
      <c r="A54" t="s">
        <v>52</v>
      </c>
      <c r="B54" t="s">
        <v>52</v>
      </c>
      <c r="C54" t="s">
        <v>207</v>
      </c>
      <c r="D54" s="22" t="s">
        <v>590</v>
      </c>
      <c r="E54" t="s">
        <v>589</v>
      </c>
      <c r="F54" t="s">
        <v>340</v>
      </c>
      <c r="G54" t="s">
        <v>212</v>
      </c>
      <c r="H54" s="22" t="s">
        <v>209</v>
      </c>
      <c r="I54" s="22" t="s">
        <v>582</v>
      </c>
      <c r="J54" t="s">
        <v>340</v>
      </c>
      <c r="K54" t="s">
        <v>213</v>
      </c>
      <c r="L54" t="s">
        <v>583</v>
      </c>
      <c r="M54" s="22">
        <v>100</v>
      </c>
      <c r="N54" s="22">
        <v>0</v>
      </c>
      <c r="O54" s="22">
        <v>1</v>
      </c>
      <c r="P54" s="22" t="s">
        <v>340</v>
      </c>
      <c r="Q54" s="22">
        <v>0</v>
      </c>
    </row>
    <row r="55" spans="1:17" hidden="1" x14ac:dyDescent="0.3">
      <c r="A55" t="s">
        <v>52</v>
      </c>
      <c r="B55" t="s">
        <v>52</v>
      </c>
      <c r="C55" t="s">
        <v>207</v>
      </c>
      <c r="D55" s="22" t="s">
        <v>591</v>
      </c>
      <c r="E55" t="s">
        <v>589</v>
      </c>
      <c r="F55" t="s">
        <v>340</v>
      </c>
      <c r="G55" t="s">
        <v>215</v>
      </c>
      <c r="H55" s="22" t="s">
        <v>209</v>
      </c>
      <c r="I55" s="22" t="s">
        <v>585</v>
      </c>
      <c r="J55" t="s">
        <v>340</v>
      </c>
      <c r="K55" t="s">
        <v>216</v>
      </c>
      <c r="L55" t="s">
        <v>340</v>
      </c>
      <c r="M55" s="22">
        <v>12</v>
      </c>
      <c r="N55" s="22">
        <v>0</v>
      </c>
      <c r="O55" s="22">
        <v>1</v>
      </c>
      <c r="P55" s="22" t="s">
        <v>340</v>
      </c>
      <c r="Q55" s="22">
        <v>0</v>
      </c>
    </row>
    <row r="56" spans="1:17" hidden="1" x14ac:dyDescent="0.3">
      <c r="A56" t="s">
        <v>52</v>
      </c>
      <c r="B56" t="s">
        <v>52</v>
      </c>
      <c r="C56" t="s">
        <v>207</v>
      </c>
      <c r="D56" s="22" t="s">
        <v>586</v>
      </c>
      <c r="E56" t="s">
        <v>589</v>
      </c>
      <c r="F56" t="s">
        <v>340</v>
      </c>
      <c r="G56" t="s">
        <v>218</v>
      </c>
      <c r="H56" s="22" t="s">
        <v>209</v>
      </c>
      <c r="I56" s="22" t="s">
        <v>587</v>
      </c>
      <c r="J56" t="s">
        <v>340</v>
      </c>
      <c r="K56" t="s">
        <v>219</v>
      </c>
      <c r="L56" t="s">
        <v>592</v>
      </c>
      <c r="M56" s="22">
        <v>20</v>
      </c>
      <c r="N56" s="22">
        <v>0</v>
      </c>
      <c r="O56" s="22">
        <v>1</v>
      </c>
      <c r="P56" s="22" t="s">
        <v>340</v>
      </c>
      <c r="Q56" s="22">
        <v>0</v>
      </c>
    </row>
    <row r="57" spans="1:17" hidden="1" x14ac:dyDescent="0.3">
      <c r="A57" t="s">
        <v>227</v>
      </c>
      <c r="B57" t="s">
        <v>227</v>
      </c>
      <c r="C57" t="s">
        <v>207</v>
      </c>
      <c r="D57" s="22" t="s">
        <v>452</v>
      </c>
      <c r="E57" t="s">
        <v>596</v>
      </c>
      <c r="F57" t="s">
        <v>340</v>
      </c>
      <c r="G57" t="s">
        <v>208</v>
      </c>
      <c r="H57" s="22" t="s">
        <v>209</v>
      </c>
      <c r="I57" s="22" t="s">
        <v>580</v>
      </c>
      <c r="J57" t="s">
        <v>340</v>
      </c>
      <c r="K57" t="s">
        <v>211</v>
      </c>
      <c r="L57" t="s">
        <v>340</v>
      </c>
      <c r="M57" s="22">
        <v>26</v>
      </c>
      <c r="N57" s="22">
        <v>0</v>
      </c>
      <c r="O57" s="22">
        <v>1</v>
      </c>
      <c r="P57" s="22" t="s">
        <v>340</v>
      </c>
      <c r="Q57" s="22">
        <v>0</v>
      </c>
    </row>
    <row r="58" spans="1:17" hidden="1" x14ac:dyDescent="0.3">
      <c r="A58" t="s">
        <v>227</v>
      </c>
      <c r="B58" t="s">
        <v>227</v>
      </c>
      <c r="C58" t="s">
        <v>207</v>
      </c>
      <c r="D58" s="22" t="s">
        <v>590</v>
      </c>
      <c r="E58" t="s">
        <v>596</v>
      </c>
      <c r="F58" t="s">
        <v>340</v>
      </c>
      <c r="G58" t="s">
        <v>212</v>
      </c>
      <c r="H58" s="22" t="s">
        <v>209</v>
      </c>
      <c r="I58" s="22" t="s">
        <v>582</v>
      </c>
      <c r="J58" t="s">
        <v>340</v>
      </c>
      <c r="K58" t="s">
        <v>213</v>
      </c>
      <c r="L58" t="s">
        <v>583</v>
      </c>
      <c r="M58" s="22">
        <v>60</v>
      </c>
      <c r="N58" s="22">
        <v>0</v>
      </c>
      <c r="O58" s="22">
        <v>1</v>
      </c>
      <c r="P58" s="22" t="s">
        <v>340</v>
      </c>
      <c r="Q58" s="22">
        <v>0</v>
      </c>
    </row>
    <row r="59" spans="1:17" hidden="1" x14ac:dyDescent="0.3">
      <c r="A59" t="s">
        <v>227</v>
      </c>
      <c r="B59" t="s">
        <v>227</v>
      </c>
      <c r="C59" t="s">
        <v>207</v>
      </c>
      <c r="D59" s="22" t="s">
        <v>591</v>
      </c>
      <c r="E59" t="s">
        <v>596</v>
      </c>
      <c r="F59" t="s">
        <v>340</v>
      </c>
      <c r="G59" t="s">
        <v>215</v>
      </c>
      <c r="H59" s="22" t="s">
        <v>209</v>
      </c>
      <c r="I59" s="22" t="s">
        <v>585</v>
      </c>
      <c r="J59" t="s">
        <v>340</v>
      </c>
      <c r="K59" t="s">
        <v>216</v>
      </c>
      <c r="L59" t="s">
        <v>340</v>
      </c>
      <c r="M59" s="22">
        <v>15.15</v>
      </c>
      <c r="N59" s="22">
        <v>0</v>
      </c>
      <c r="O59" s="22">
        <v>1</v>
      </c>
      <c r="P59" s="22" t="s">
        <v>340</v>
      </c>
      <c r="Q59" s="22">
        <v>0</v>
      </c>
    </row>
    <row r="60" spans="1:17" hidden="1" x14ac:dyDescent="0.3">
      <c r="A60" t="s">
        <v>227</v>
      </c>
      <c r="B60" t="s">
        <v>227</v>
      </c>
      <c r="C60" t="s">
        <v>207</v>
      </c>
      <c r="D60" s="22" t="s">
        <v>586</v>
      </c>
      <c r="E60" t="s">
        <v>596</v>
      </c>
      <c r="F60" t="s">
        <v>340</v>
      </c>
      <c r="G60" t="s">
        <v>218</v>
      </c>
      <c r="H60" s="22" t="s">
        <v>209</v>
      </c>
      <c r="I60" s="22" t="s">
        <v>587</v>
      </c>
      <c r="J60" t="s">
        <v>340</v>
      </c>
      <c r="K60" t="s">
        <v>219</v>
      </c>
      <c r="L60" t="s">
        <v>612</v>
      </c>
      <c r="M60" s="22">
        <v>5.62</v>
      </c>
      <c r="N60" s="22">
        <v>0</v>
      </c>
      <c r="O60" s="22">
        <v>1</v>
      </c>
      <c r="P60" s="22" t="s">
        <v>340</v>
      </c>
      <c r="Q60" s="22">
        <v>0</v>
      </c>
    </row>
    <row r="61" spans="1:17" hidden="1" x14ac:dyDescent="0.3">
      <c r="A61" t="s">
        <v>228</v>
      </c>
      <c r="B61" t="s">
        <v>228</v>
      </c>
      <c r="C61" t="s">
        <v>207</v>
      </c>
      <c r="D61" s="22" t="s">
        <v>477</v>
      </c>
      <c r="E61" t="s">
        <v>613</v>
      </c>
      <c r="F61" t="s">
        <v>340</v>
      </c>
      <c r="G61" t="s">
        <v>208</v>
      </c>
      <c r="H61" s="22" t="s">
        <v>209</v>
      </c>
      <c r="I61" s="22" t="s">
        <v>614</v>
      </c>
      <c r="J61" t="s">
        <v>340</v>
      </c>
      <c r="K61" t="s">
        <v>229</v>
      </c>
      <c r="L61" t="s">
        <v>340</v>
      </c>
      <c r="M61" s="22">
        <v>114</v>
      </c>
      <c r="N61" s="22">
        <v>0</v>
      </c>
      <c r="O61" s="22">
        <v>1</v>
      </c>
      <c r="P61" s="22" t="s">
        <v>340</v>
      </c>
      <c r="Q61" s="22">
        <v>0</v>
      </c>
    </row>
    <row r="62" spans="1:17" hidden="1" x14ac:dyDescent="0.3">
      <c r="A62" t="s">
        <v>228</v>
      </c>
      <c r="B62" t="s">
        <v>228</v>
      </c>
      <c r="C62" t="s">
        <v>207</v>
      </c>
      <c r="D62" s="22" t="s">
        <v>590</v>
      </c>
      <c r="E62" t="s">
        <v>613</v>
      </c>
      <c r="F62" t="s">
        <v>340</v>
      </c>
      <c r="G62" t="s">
        <v>212</v>
      </c>
      <c r="H62" s="22" t="s">
        <v>209</v>
      </c>
      <c r="I62" s="22" t="s">
        <v>582</v>
      </c>
      <c r="J62" t="s">
        <v>340</v>
      </c>
      <c r="K62" t="s">
        <v>230</v>
      </c>
      <c r="L62" t="s">
        <v>340</v>
      </c>
      <c r="M62" s="22">
        <v>120</v>
      </c>
      <c r="N62" s="22">
        <v>0</v>
      </c>
      <c r="O62" s="22">
        <v>1</v>
      </c>
      <c r="P62" s="22" t="s">
        <v>340</v>
      </c>
      <c r="Q62" s="22">
        <v>0</v>
      </c>
    </row>
    <row r="63" spans="1:17" hidden="1" x14ac:dyDescent="0.3">
      <c r="A63" t="s">
        <v>228</v>
      </c>
      <c r="B63" t="s">
        <v>228</v>
      </c>
      <c r="C63" t="s">
        <v>207</v>
      </c>
      <c r="D63" s="22" t="s">
        <v>615</v>
      </c>
      <c r="E63" t="s">
        <v>613</v>
      </c>
      <c r="F63" t="s">
        <v>340</v>
      </c>
      <c r="G63" t="s">
        <v>215</v>
      </c>
      <c r="H63" s="22" t="s">
        <v>209</v>
      </c>
      <c r="I63" s="22" t="s">
        <v>616</v>
      </c>
      <c r="J63" t="s">
        <v>340</v>
      </c>
      <c r="K63" t="s">
        <v>232</v>
      </c>
      <c r="L63" t="s">
        <v>340</v>
      </c>
      <c r="M63" s="22">
        <v>250</v>
      </c>
      <c r="N63" s="22">
        <v>0</v>
      </c>
      <c r="O63" s="22">
        <v>1</v>
      </c>
      <c r="P63" s="22" t="s">
        <v>340</v>
      </c>
      <c r="Q63" s="22">
        <v>0</v>
      </c>
    </row>
    <row r="64" spans="1:17" hidden="1" x14ac:dyDescent="0.3">
      <c r="A64" t="s">
        <v>228</v>
      </c>
      <c r="B64" t="s">
        <v>228</v>
      </c>
      <c r="C64" t="s">
        <v>207</v>
      </c>
      <c r="D64" s="22" t="s">
        <v>591</v>
      </c>
      <c r="E64" t="s">
        <v>613</v>
      </c>
      <c r="F64" t="s">
        <v>340</v>
      </c>
      <c r="G64" t="s">
        <v>218</v>
      </c>
      <c r="H64" s="22" t="s">
        <v>209</v>
      </c>
      <c r="I64" s="22" t="s">
        <v>585</v>
      </c>
      <c r="J64" t="s">
        <v>340</v>
      </c>
      <c r="K64" t="s">
        <v>216</v>
      </c>
      <c r="L64" t="s">
        <v>340</v>
      </c>
      <c r="M64" s="22">
        <v>105</v>
      </c>
      <c r="N64" s="22">
        <v>0</v>
      </c>
      <c r="O64" s="22">
        <v>1</v>
      </c>
      <c r="P64" s="22" t="s">
        <v>340</v>
      </c>
      <c r="Q64" s="22">
        <v>0</v>
      </c>
    </row>
    <row r="65" spans="1:17" hidden="1" x14ac:dyDescent="0.3">
      <c r="A65" t="s">
        <v>228</v>
      </c>
      <c r="B65" t="s">
        <v>228</v>
      </c>
      <c r="C65" t="s">
        <v>207</v>
      </c>
      <c r="D65" s="22" t="s">
        <v>586</v>
      </c>
      <c r="E65" t="s">
        <v>613</v>
      </c>
      <c r="F65" t="s">
        <v>340</v>
      </c>
      <c r="G65" t="s">
        <v>221</v>
      </c>
      <c r="H65" s="22" t="s">
        <v>209</v>
      </c>
      <c r="I65" s="22" t="s">
        <v>587</v>
      </c>
      <c r="J65" t="s">
        <v>340</v>
      </c>
      <c r="K65" t="s">
        <v>219</v>
      </c>
      <c r="L65" t="s">
        <v>617</v>
      </c>
      <c r="M65" s="22">
        <v>40</v>
      </c>
      <c r="N65" s="22">
        <v>0</v>
      </c>
      <c r="O65" s="22">
        <v>1</v>
      </c>
      <c r="P65" s="22" t="s">
        <v>340</v>
      </c>
      <c r="Q65" s="22">
        <v>0</v>
      </c>
    </row>
    <row r="66" spans="1:17" hidden="1" x14ac:dyDescent="0.3">
      <c r="A66" t="s">
        <v>129</v>
      </c>
      <c r="B66" t="s">
        <v>129</v>
      </c>
      <c r="C66" t="s">
        <v>207</v>
      </c>
      <c r="D66" s="22" t="s">
        <v>426</v>
      </c>
      <c r="E66" t="s">
        <v>618</v>
      </c>
      <c r="F66" t="s">
        <v>340</v>
      </c>
      <c r="G66" t="s">
        <v>208</v>
      </c>
      <c r="H66" s="22" t="s">
        <v>209</v>
      </c>
      <c r="I66" s="22" t="s">
        <v>580</v>
      </c>
      <c r="J66" t="s">
        <v>340</v>
      </c>
      <c r="K66" t="s">
        <v>211</v>
      </c>
      <c r="L66" t="s">
        <v>340</v>
      </c>
      <c r="M66" s="22">
        <v>24</v>
      </c>
      <c r="N66" s="22">
        <v>0</v>
      </c>
      <c r="O66" s="22">
        <v>1</v>
      </c>
      <c r="P66" s="22" t="s">
        <v>340</v>
      </c>
      <c r="Q66" s="22">
        <v>0</v>
      </c>
    </row>
    <row r="67" spans="1:17" hidden="1" x14ac:dyDescent="0.3">
      <c r="A67" t="s">
        <v>129</v>
      </c>
      <c r="B67" t="s">
        <v>129</v>
      </c>
      <c r="C67" t="s">
        <v>207</v>
      </c>
      <c r="D67" s="22" t="s">
        <v>581</v>
      </c>
      <c r="E67" t="s">
        <v>618</v>
      </c>
      <c r="F67" t="s">
        <v>340</v>
      </c>
      <c r="G67" t="s">
        <v>212</v>
      </c>
      <c r="H67" s="22" t="s">
        <v>209</v>
      </c>
      <c r="I67" s="22" t="s">
        <v>582</v>
      </c>
      <c r="J67" t="s">
        <v>340</v>
      </c>
      <c r="K67" t="s">
        <v>213</v>
      </c>
      <c r="L67" t="s">
        <v>583</v>
      </c>
      <c r="M67" s="22">
        <v>60</v>
      </c>
      <c r="N67" s="22">
        <v>0</v>
      </c>
      <c r="O67" s="22">
        <v>1</v>
      </c>
      <c r="P67" s="22" t="s">
        <v>340</v>
      </c>
      <c r="Q67" s="22">
        <v>0</v>
      </c>
    </row>
    <row r="68" spans="1:17" hidden="1" x14ac:dyDescent="0.3">
      <c r="A68" t="s">
        <v>129</v>
      </c>
      <c r="B68" t="s">
        <v>129</v>
      </c>
      <c r="C68" t="s">
        <v>207</v>
      </c>
      <c r="D68" s="22" t="s">
        <v>584</v>
      </c>
      <c r="E68" t="s">
        <v>618</v>
      </c>
      <c r="F68" t="s">
        <v>340</v>
      </c>
      <c r="G68" t="s">
        <v>215</v>
      </c>
      <c r="H68" s="22" t="s">
        <v>209</v>
      </c>
      <c r="I68" s="22" t="s">
        <v>585</v>
      </c>
      <c r="J68" t="s">
        <v>340</v>
      </c>
      <c r="K68" t="s">
        <v>216</v>
      </c>
      <c r="L68" t="s">
        <v>340</v>
      </c>
      <c r="M68" s="22">
        <v>40</v>
      </c>
      <c r="N68" s="22">
        <v>0</v>
      </c>
      <c r="O68" s="22">
        <v>1</v>
      </c>
      <c r="P68" s="22" t="s">
        <v>340</v>
      </c>
      <c r="Q68" s="22">
        <v>0</v>
      </c>
    </row>
    <row r="69" spans="1:17" hidden="1" x14ac:dyDescent="0.3">
      <c r="A69" t="s">
        <v>129</v>
      </c>
      <c r="B69" t="s">
        <v>129</v>
      </c>
      <c r="C69" t="s">
        <v>207</v>
      </c>
      <c r="D69" s="22" t="s">
        <v>584</v>
      </c>
      <c r="E69" t="s">
        <v>618</v>
      </c>
      <c r="F69" t="s">
        <v>340</v>
      </c>
      <c r="G69" t="s">
        <v>218</v>
      </c>
      <c r="H69" s="22" t="s">
        <v>209</v>
      </c>
      <c r="I69" s="22" t="s">
        <v>585</v>
      </c>
      <c r="J69" t="s">
        <v>340</v>
      </c>
      <c r="K69" t="s">
        <v>216</v>
      </c>
      <c r="L69" t="s">
        <v>340</v>
      </c>
      <c r="M69" s="22">
        <v>35</v>
      </c>
      <c r="N69" s="22">
        <v>0</v>
      </c>
      <c r="O69" s="22">
        <v>1</v>
      </c>
      <c r="P69" s="22" t="s">
        <v>340</v>
      </c>
      <c r="Q69" s="22">
        <v>0</v>
      </c>
    </row>
    <row r="70" spans="1:17" hidden="1" x14ac:dyDescent="0.3">
      <c r="A70" t="s">
        <v>129</v>
      </c>
      <c r="B70" t="s">
        <v>129</v>
      </c>
      <c r="C70" t="s">
        <v>207</v>
      </c>
      <c r="D70" s="22" t="s">
        <v>586</v>
      </c>
      <c r="E70" t="s">
        <v>618</v>
      </c>
      <c r="F70" t="s">
        <v>340</v>
      </c>
      <c r="G70" t="s">
        <v>221</v>
      </c>
      <c r="H70" s="22" t="s">
        <v>209</v>
      </c>
      <c r="I70" s="22" t="s">
        <v>587</v>
      </c>
      <c r="J70" t="s">
        <v>340</v>
      </c>
      <c r="K70" t="s">
        <v>219</v>
      </c>
      <c r="L70" t="s">
        <v>619</v>
      </c>
      <c r="M70" s="22">
        <v>13</v>
      </c>
      <c r="N70" s="22">
        <v>0</v>
      </c>
      <c r="O70" s="22">
        <v>1</v>
      </c>
      <c r="P70" s="22" t="s">
        <v>340</v>
      </c>
      <c r="Q70" s="22">
        <v>0</v>
      </c>
    </row>
    <row r="71" spans="1:17" hidden="1" x14ac:dyDescent="0.3">
      <c r="A71" t="s">
        <v>126</v>
      </c>
      <c r="B71" t="s">
        <v>126</v>
      </c>
      <c r="C71" t="s">
        <v>207</v>
      </c>
      <c r="D71" s="22" t="s">
        <v>477</v>
      </c>
      <c r="E71" t="s">
        <v>620</v>
      </c>
      <c r="F71" t="s">
        <v>621</v>
      </c>
      <c r="G71" t="s">
        <v>208</v>
      </c>
      <c r="H71" s="22" t="s">
        <v>209</v>
      </c>
      <c r="I71" s="22" t="s">
        <v>614</v>
      </c>
      <c r="J71" t="s">
        <v>340</v>
      </c>
      <c r="K71" t="s">
        <v>229</v>
      </c>
      <c r="L71" t="s">
        <v>340</v>
      </c>
      <c r="M71" s="22">
        <v>42.3</v>
      </c>
      <c r="N71" s="22">
        <v>0</v>
      </c>
      <c r="O71" s="22">
        <v>0</v>
      </c>
      <c r="P71" s="22" t="s">
        <v>340</v>
      </c>
      <c r="Q71" s="22">
        <v>0</v>
      </c>
    </row>
    <row r="72" spans="1:17" hidden="1" x14ac:dyDescent="0.3">
      <c r="A72" t="s">
        <v>126</v>
      </c>
      <c r="B72" t="s">
        <v>126</v>
      </c>
      <c r="C72" t="s">
        <v>207</v>
      </c>
      <c r="D72" s="22" t="s">
        <v>615</v>
      </c>
      <c r="E72" t="s">
        <v>620</v>
      </c>
      <c r="F72" t="s">
        <v>621</v>
      </c>
      <c r="G72" t="s">
        <v>214</v>
      </c>
      <c r="H72" s="22" t="s">
        <v>209</v>
      </c>
      <c r="I72" s="22" t="s">
        <v>616</v>
      </c>
      <c r="J72" t="s">
        <v>340</v>
      </c>
      <c r="K72" t="s">
        <v>233</v>
      </c>
      <c r="L72" t="s">
        <v>622</v>
      </c>
      <c r="M72" s="22">
        <v>250</v>
      </c>
      <c r="N72" s="22">
        <v>0</v>
      </c>
      <c r="O72" s="22">
        <v>1</v>
      </c>
      <c r="P72" s="22" t="s">
        <v>340</v>
      </c>
      <c r="Q72" s="22">
        <v>0</v>
      </c>
    </row>
    <row r="73" spans="1:17" hidden="1" x14ac:dyDescent="0.3">
      <c r="A73" t="s">
        <v>126</v>
      </c>
      <c r="B73" t="s">
        <v>126</v>
      </c>
      <c r="C73" t="s">
        <v>207</v>
      </c>
      <c r="D73" s="22" t="s">
        <v>591</v>
      </c>
      <c r="E73" t="s">
        <v>620</v>
      </c>
      <c r="F73" t="s">
        <v>621</v>
      </c>
      <c r="G73" t="s">
        <v>217</v>
      </c>
      <c r="H73" s="22" t="s">
        <v>209</v>
      </c>
      <c r="I73" s="22" t="s">
        <v>585</v>
      </c>
      <c r="J73" t="s">
        <v>340</v>
      </c>
      <c r="K73" t="s">
        <v>216</v>
      </c>
      <c r="L73" t="s">
        <v>340</v>
      </c>
      <c r="M73" s="22">
        <v>40</v>
      </c>
      <c r="N73" s="22">
        <v>0</v>
      </c>
      <c r="O73" s="22">
        <v>1</v>
      </c>
      <c r="P73" s="22" t="s">
        <v>340</v>
      </c>
      <c r="Q73" s="22">
        <v>0</v>
      </c>
    </row>
    <row r="74" spans="1:17" hidden="1" x14ac:dyDescent="0.3">
      <c r="A74" t="s">
        <v>126</v>
      </c>
      <c r="B74" t="s">
        <v>126</v>
      </c>
      <c r="C74" t="s">
        <v>207</v>
      </c>
      <c r="D74" s="22" t="s">
        <v>586</v>
      </c>
      <c r="E74" t="s">
        <v>620</v>
      </c>
      <c r="F74" t="s">
        <v>621</v>
      </c>
      <c r="G74" t="s">
        <v>220</v>
      </c>
      <c r="H74" s="22" t="s">
        <v>209</v>
      </c>
      <c r="I74" s="22" t="s">
        <v>587</v>
      </c>
      <c r="J74" t="s">
        <v>340</v>
      </c>
      <c r="K74" t="s">
        <v>219</v>
      </c>
      <c r="L74" t="s">
        <v>623</v>
      </c>
      <c r="M74" s="22">
        <v>15</v>
      </c>
      <c r="N74" s="22">
        <v>0</v>
      </c>
      <c r="O74" s="22">
        <v>1</v>
      </c>
      <c r="P74" s="22" t="s">
        <v>340</v>
      </c>
      <c r="Q74" s="22">
        <v>0</v>
      </c>
    </row>
    <row r="75" spans="1:17" hidden="1" x14ac:dyDescent="0.3">
      <c r="A75" t="s">
        <v>624</v>
      </c>
      <c r="B75" t="s">
        <v>126</v>
      </c>
      <c r="C75" t="s">
        <v>207</v>
      </c>
      <c r="D75" s="22" t="s">
        <v>625</v>
      </c>
      <c r="E75" t="s">
        <v>626</v>
      </c>
      <c r="F75" t="s">
        <v>340</v>
      </c>
      <c r="G75" t="s">
        <v>208</v>
      </c>
      <c r="H75" s="22" t="s">
        <v>209</v>
      </c>
      <c r="I75" s="22" t="s">
        <v>627</v>
      </c>
      <c r="J75" t="s">
        <v>340</v>
      </c>
      <c r="K75" t="s">
        <v>260</v>
      </c>
      <c r="L75" t="s">
        <v>340</v>
      </c>
      <c r="M75" s="22">
        <v>325</v>
      </c>
      <c r="N75" s="22">
        <v>0</v>
      </c>
      <c r="O75" s="22">
        <v>1</v>
      </c>
      <c r="P75" s="22" t="s">
        <v>340</v>
      </c>
      <c r="Q75" s="22">
        <v>0</v>
      </c>
    </row>
    <row r="76" spans="1:17" hidden="1" x14ac:dyDescent="0.3">
      <c r="A76" t="s">
        <v>624</v>
      </c>
      <c r="B76" t="s">
        <v>126</v>
      </c>
      <c r="C76" t="s">
        <v>207</v>
      </c>
      <c r="D76" s="22" t="s">
        <v>586</v>
      </c>
      <c r="E76" t="s">
        <v>626</v>
      </c>
      <c r="F76" t="s">
        <v>340</v>
      </c>
      <c r="G76" t="s">
        <v>225</v>
      </c>
      <c r="H76" s="22" t="s">
        <v>209</v>
      </c>
      <c r="I76" s="22" t="s">
        <v>587</v>
      </c>
      <c r="J76" t="s">
        <v>340</v>
      </c>
      <c r="K76" t="s">
        <v>219</v>
      </c>
      <c r="L76" t="s">
        <v>623</v>
      </c>
      <c r="M76" s="22">
        <v>15</v>
      </c>
      <c r="N76" s="22">
        <v>0</v>
      </c>
      <c r="O76" s="22">
        <v>1</v>
      </c>
      <c r="P76" s="22" t="s">
        <v>340</v>
      </c>
      <c r="Q76" s="22">
        <v>0</v>
      </c>
    </row>
    <row r="77" spans="1:17" hidden="1" x14ac:dyDescent="0.3">
      <c r="A77" t="s">
        <v>628</v>
      </c>
      <c r="B77" t="s">
        <v>126</v>
      </c>
      <c r="C77" t="s">
        <v>207</v>
      </c>
      <c r="D77" s="22" t="s">
        <v>480</v>
      </c>
      <c r="E77" t="s">
        <v>629</v>
      </c>
      <c r="F77" t="s">
        <v>340</v>
      </c>
      <c r="G77" t="s">
        <v>208</v>
      </c>
      <c r="H77" s="22" t="s">
        <v>209</v>
      </c>
      <c r="I77" s="22" t="s">
        <v>614</v>
      </c>
      <c r="J77" t="s">
        <v>340</v>
      </c>
      <c r="K77" t="s">
        <v>229</v>
      </c>
      <c r="L77" t="s">
        <v>340</v>
      </c>
      <c r="M77" s="22">
        <v>42.3</v>
      </c>
      <c r="N77" s="22">
        <v>0</v>
      </c>
      <c r="O77" s="22">
        <v>1</v>
      </c>
      <c r="P77" s="22" t="s">
        <v>340</v>
      </c>
      <c r="Q77" s="22">
        <v>0</v>
      </c>
    </row>
    <row r="78" spans="1:17" hidden="1" x14ac:dyDescent="0.3">
      <c r="A78" t="s">
        <v>628</v>
      </c>
      <c r="B78" t="s">
        <v>126</v>
      </c>
      <c r="C78" t="s">
        <v>207</v>
      </c>
      <c r="D78" s="22" t="s">
        <v>630</v>
      </c>
      <c r="E78" t="s">
        <v>629</v>
      </c>
      <c r="F78" t="s">
        <v>340</v>
      </c>
      <c r="G78" t="s">
        <v>214</v>
      </c>
      <c r="H78" s="22" t="s">
        <v>209</v>
      </c>
      <c r="I78" s="22" t="s">
        <v>616</v>
      </c>
      <c r="J78" t="s">
        <v>340</v>
      </c>
      <c r="K78" t="s">
        <v>233</v>
      </c>
      <c r="L78" t="s">
        <v>622</v>
      </c>
      <c r="M78" s="22">
        <v>250</v>
      </c>
      <c r="N78" s="22">
        <v>0</v>
      </c>
      <c r="O78" s="22">
        <v>1</v>
      </c>
      <c r="P78" s="22" t="s">
        <v>340</v>
      </c>
      <c r="Q78" s="22">
        <v>0</v>
      </c>
    </row>
    <row r="79" spans="1:17" hidden="1" x14ac:dyDescent="0.3">
      <c r="A79" t="s">
        <v>628</v>
      </c>
      <c r="B79" t="s">
        <v>126</v>
      </c>
      <c r="C79" t="s">
        <v>207</v>
      </c>
      <c r="D79" s="22" t="s">
        <v>584</v>
      </c>
      <c r="E79" t="s">
        <v>629</v>
      </c>
      <c r="F79" t="s">
        <v>340</v>
      </c>
      <c r="G79" t="s">
        <v>217</v>
      </c>
      <c r="H79" s="22" t="s">
        <v>209</v>
      </c>
      <c r="I79" s="22" t="s">
        <v>585</v>
      </c>
      <c r="J79" t="s">
        <v>340</v>
      </c>
      <c r="K79" t="s">
        <v>216</v>
      </c>
      <c r="L79" t="s">
        <v>340</v>
      </c>
      <c r="M79" s="22">
        <v>40</v>
      </c>
      <c r="N79" s="22">
        <v>0</v>
      </c>
      <c r="O79" s="22">
        <v>1</v>
      </c>
      <c r="P79" s="22" t="s">
        <v>340</v>
      </c>
      <c r="Q79" s="22">
        <v>0</v>
      </c>
    </row>
    <row r="80" spans="1:17" hidden="1" x14ac:dyDescent="0.3">
      <c r="A80" t="s">
        <v>628</v>
      </c>
      <c r="B80" t="s">
        <v>126</v>
      </c>
      <c r="C80" t="s">
        <v>207</v>
      </c>
      <c r="D80" s="22" t="s">
        <v>234</v>
      </c>
      <c r="E80" t="s">
        <v>629</v>
      </c>
      <c r="F80" t="s">
        <v>340</v>
      </c>
      <c r="G80" t="s">
        <v>220</v>
      </c>
      <c r="H80" s="22" t="s">
        <v>209</v>
      </c>
      <c r="I80" s="22" t="s">
        <v>587</v>
      </c>
      <c r="J80" t="s">
        <v>340</v>
      </c>
      <c r="K80" t="s">
        <v>219</v>
      </c>
      <c r="L80" t="s">
        <v>623</v>
      </c>
      <c r="M80" s="22">
        <v>15</v>
      </c>
      <c r="N80" s="22">
        <v>0</v>
      </c>
      <c r="O80" s="22">
        <v>1</v>
      </c>
      <c r="P80" s="22" t="s">
        <v>340</v>
      </c>
      <c r="Q80" s="22">
        <v>0</v>
      </c>
    </row>
    <row r="81" spans="1:17" hidden="1" x14ac:dyDescent="0.3">
      <c r="A81" t="s">
        <v>133</v>
      </c>
      <c r="B81" t="s">
        <v>133</v>
      </c>
      <c r="C81" t="s">
        <v>207</v>
      </c>
      <c r="D81" s="22" t="s">
        <v>452</v>
      </c>
      <c r="E81" t="s">
        <v>578</v>
      </c>
      <c r="F81" t="s">
        <v>340</v>
      </c>
      <c r="G81" t="s">
        <v>208</v>
      </c>
      <c r="H81" s="22" t="s">
        <v>209</v>
      </c>
      <c r="I81" s="22" t="s">
        <v>580</v>
      </c>
      <c r="J81" t="s">
        <v>340</v>
      </c>
      <c r="K81" t="s">
        <v>211</v>
      </c>
      <c r="L81" t="s">
        <v>340</v>
      </c>
      <c r="M81" s="22">
        <v>15</v>
      </c>
      <c r="N81" s="22">
        <v>0</v>
      </c>
      <c r="O81" s="22">
        <v>1</v>
      </c>
      <c r="P81" s="22" t="s">
        <v>340</v>
      </c>
      <c r="Q81" s="22">
        <v>0</v>
      </c>
    </row>
    <row r="82" spans="1:17" hidden="1" x14ac:dyDescent="0.3">
      <c r="A82" t="s">
        <v>133</v>
      </c>
      <c r="B82" t="s">
        <v>133</v>
      </c>
      <c r="C82" t="s">
        <v>207</v>
      </c>
      <c r="D82" s="22" t="s">
        <v>581</v>
      </c>
      <c r="E82" t="s">
        <v>578</v>
      </c>
      <c r="F82" t="s">
        <v>340</v>
      </c>
      <c r="G82" t="s">
        <v>212</v>
      </c>
      <c r="H82" s="22" t="s">
        <v>209</v>
      </c>
      <c r="I82" s="22" t="s">
        <v>582</v>
      </c>
      <c r="J82" t="s">
        <v>340</v>
      </c>
      <c r="K82" t="s">
        <v>213</v>
      </c>
      <c r="L82" t="s">
        <v>583</v>
      </c>
      <c r="M82" s="22">
        <v>100</v>
      </c>
      <c r="N82" s="22">
        <v>0</v>
      </c>
      <c r="O82" s="22">
        <v>1</v>
      </c>
      <c r="P82" s="22" t="s">
        <v>340</v>
      </c>
      <c r="Q82" s="22">
        <v>0</v>
      </c>
    </row>
    <row r="83" spans="1:17" hidden="1" x14ac:dyDescent="0.3">
      <c r="A83" t="s">
        <v>133</v>
      </c>
      <c r="B83" t="s">
        <v>133</v>
      </c>
      <c r="C83" t="s">
        <v>207</v>
      </c>
      <c r="D83" s="22" t="s">
        <v>584</v>
      </c>
      <c r="E83" t="s">
        <v>578</v>
      </c>
      <c r="F83" t="s">
        <v>340</v>
      </c>
      <c r="G83" t="s">
        <v>215</v>
      </c>
      <c r="H83" s="22" t="s">
        <v>209</v>
      </c>
      <c r="I83" s="22" t="s">
        <v>585</v>
      </c>
      <c r="J83" t="s">
        <v>340</v>
      </c>
      <c r="K83" t="s">
        <v>216</v>
      </c>
      <c r="L83" t="s">
        <v>340</v>
      </c>
      <c r="M83" s="22">
        <v>60</v>
      </c>
      <c r="N83" s="22">
        <v>0</v>
      </c>
      <c r="O83" s="22">
        <v>1</v>
      </c>
      <c r="P83" s="22" t="s">
        <v>340</v>
      </c>
      <c r="Q83" s="22">
        <v>0</v>
      </c>
    </row>
    <row r="84" spans="1:17" hidden="1" x14ac:dyDescent="0.3">
      <c r="A84" t="s">
        <v>133</v>
      </c>
      <c r="B84" t="s">
        <v>133</v>
      </c>
      <c r="C84" t="s">
        <v>207</v>
      </c>
      <c r="D84" s="22" t="s">
        <v>234</v>
      </c>
      <c r="E84" t="s">
        <v>578</v>
      </c>
      <c r="F84" t="s">
        <v>340</v>
      </c>
      <c r="G84" t="s">
        <v>218</v>
      </c>
      <c r="H84" s="22" t="s">
        <v>209</v>
      </c>
      <c r="I84" s="22" t="s">
        <v>587</v>
      </c>
      <c r="J84" t="s">
        <v>340</v>
      </c>
      <c r="K84" t="s">
        <v>219</v>
      </c>
      <c r="L84" t="s">
        <v>631</v>
      </c>
      <c r="M84" s="22">
        <v>120</v>
      </c>
      <c r="N84" s="22">
        <v>0</v>
      </c>
      <c r="O84" s="22">
        <v>1</v>
      </c>
      <c r="P84" s="22" t="s">
        <v>340</v>
      </c>
      <c r="Q84" s="22">
        <v>0</v>
      </c>
    </row>
    <row r="85" spans="1:17" hidden="1" x14ac:dyDescent="0.3">
      <c r="A85" t="s">
        <v>133</v>
      </c>
      <c r="B85" t="s">
        <v>133</v>
      </c>
      <c r="C85" t="s">
        <v>207</v>
      </c>
      <c r="D85" s="22" t="s">
        <v>234</v>
      </c>
      <c r="E85" t="s">
        <v>578</v>
      </c>
      <c r="F85" t="s">
        <v>340</v>
      </c>
      <c r="G85" t="s">
        <v>221</v>
      </c>
      <c r="H85" s="22" t="s">
        <v>209</v>
      </c>
      <c r="I85" s="22" t="s">
        <v>587</v>
      </c>
      <c r="J85" t="s">
        <v>340</v>
      </c>
      <c r="K85" t="s">
        <v>219</v>
      </c>
      <c r="L85" t="s">
        <v>632</v>
      </c>
      <c r="M85" s="22">
        <v>12</v>
      </c>
      <c r="N85" s="22">
        <v>0</v>
      </c>
      <c r="O85" s="22">
        <v>1</v>
      </c>
      <c r="P85" s="22" t="s">
        <v>340</v>
      </c>
      <c r="Q85" s="22">
        <v>0</v>
      </c>
    </row>
    <row r="86" spans="1:17" hidden="1" x14ac:dyDescent="0.3">
      <c r="A86" t="s">
        <v>133</v>
      </c>
      <c r="B86" t="s">
        <v>133</v>
      </c>
      <c r="C86" t="s">
        <v>207</v>
      </c>
      <c r="D86" s="22" t="s">
        <v>234</v>
      </c>
      <c r="E86" t="s">
        <v>578</v>
      </c>
      <c r="F86" t="s">
        <v>340</v>
      </c>
      <c r="G86" t="s">
        <v>223</v>
      </c>
      <c r="H86" s="22" t="s">
        <v>209</v>
      </c>
      <c r="I86" s="22" t="s">
        <v>587</v>
      </c>
      <c r="J86" t="s">
        <v>340</v>
      </c>
      <c r="K86" t="s">
        <v>219</v>
      </c>
      <c r="L86" t="s">
        <v>633</v>
      </c>
      <c r="M86" s="22">
        <v>50</v>
      </c>
      <c r="N86" s="22">
        <v>0</v>
      </c>
      <c r="O86" s="22">
        <v>1</v>
      </c>
      <c r="P86" s="22" t="s">
        <v>340</v>
      </c>
      <c r="Q86" s="22">
        <v>0</v>
      </c>
    </row>
    <row r="87" spans="1:17" x14ac:dyDescent="0.3">
      <c r="A87" t="s">
        <v>133</v>
      </c>
      <c r="B87" s="36" t="s">
        <v>133</v>
      </c>
      <c r="C87" t="s">
        <v>207</v>
      </c>
      <c r="D87" s="22" t="s">
        <v>634</v>
      </c>
      <c r="E87" t="s">
        <v>578</v>
      </c>
      <c r="F87" t="s">
        <v>340</v>
      </c>
      <c r="G87" t="s">
        <v>225</v>
      </c>
      <c r="H87" s="22" t="s">
        <v>209</v>
      </c>
      <c r="I87" s="22" t="s">
        <v>577</v>
      </c>
      <c r="J87" t="s">
        <v>340</v>
      </c>
      <c r="K87" t="s">
        <v>210</v>
      </c>
      <c r="L87" t="s">
        <v>340</v>
      </c>
      <c r="M87" s="22">
        <v>150</v>
      </c>
      <c r="N87" s="22">
        <v>0</v>
      </c>
      <c r="O87" s="22">
        <v>1</v>
      </c>
      <c r="P87" s="22" t="s">
        <v>340</v>
      </c>
      <c r="Q87" s="22">
        <v>0</v>
      </c>
    </row>
    <row r="88" spans="1:17" hidden="1" x14ac:dyDescent="0.3">
      <c r="A88" t="s">
        <v>140</v>
      </c>
      <c r="B88" t="s">
        <v>140</v>
      </c>
      <c r="C88" t="s">
        <v>207</v>
      </c>
      <c r="D88" s="22" t="s">
        <v>434</v>
      </c>
      <c r="E88" t="s">
        <v>635</v>
      </c>
      <c r="F88" t="s">
        <v>340</v>
      </c>
      <c r="G88" t="s">
        <v>208</v>
      </c>
      <c r="H88" s="22" t="s">
        <v>209</v>
      </c>
      <c r="I88" s="22" t="s">
        <v>580</v>
      </c>
      <c r="J88" t="s">
        <v>340</v>
      </c>
      <c r="K88" t="s">
        <v>211</v>
      </c>
      <c r="L88" t="s">
        <v>603</v>
      </c>
      <c r="M88" s="22">
        <v>12</v>
      </c>
      <c r="N88" s="22">
        <v>0</v>
      </c>
      <c r="O88" s="22">
        <v>1</v>
      </c>
      <c r="P88" s="22" t="s">
        <v>340</v>
      </c>
      <c r="Q88" s="22">
        <v>0</v>
      </c>
    </row>
    <row r="89" spans="1:17" hidden="1" x14ac:dyDescent="0.3">
      <c r="A89" t="s">
        <v>140</v>
      </c>
      <c r="B89" t="s">
        <v>140</v>
      </c>
      <c r="C89" t="s">
        <v>207</v>
      </c>
      <c r="D89" s="22" t="s">
        <v>590</v>
      </c>
      <c r="E89" t="s">
        <v>635</v>
      </c>
      <c r="F89" t="s">
        <v>340</v>
      </c>
      <c r="G89" t="s">
        <v>212</v>
      </c>
      <c r="H89" s="22" t="s">
        <v>209</v>
      </c>
      <c r="I89" s="22" t="s">
        <v>582</v>
      </c>
      <c r="J89" t="s">
        <v>340</v>
      </c>
      <c r="K89" t="s">
        <v>213</v>
      </c>
      <c r="L89" t="s">
        <v>583</v>
      </c>
      <c r="M89" s="22">
        <v>60</v>
      </c>
      <c r="N89" s="22">
        <v>0</v>
      </c>
      <c r="O89" s="22">
        <v>1</v>
      </c>
      <c r="P89" s="22" t="s">
        <v>340</v>
      </c>
      <c r="Q89" s="22">
        <v>0</v>
      </c>
    </row>
    <row r="90" spans="1:17" hidden="1" x14ac:dyDescent="0.3">
      <c r="A90" t="s">
        <v>140</v>
      </c>
      <c r="B90" t="s">
        <v>140</v>
      </c>
      <c r="C90" t="s">
        <v>207</v>
      </c>
      <c r="D90" s="22" t="s">
        <v>591</v>
      </c>
      <c r="E90" t="s">
        <v>635</v>
      </c>
      <c r="F90" t="s">
        <v>340</v>
      </c>
      <c r="G90" t="s">
        <v>215</v>
      </c>
      <c r="H90" s="22" t="s">
        <v>209</v>
      </c>
      <c r="I90" s="22" t="s">
        <v>585</v>
      </c>
      <c r="J90" t="s">
        <v>340</v>
      </c>
      <c r="K90" t="s">
        <v>216</v>
      </c>
      <c r="L90" t="s">
        <v>340</v>
      </c>
      <c r="M90" s="22">
        <v>20</v>
      </c>
      <c r="N90" s="22">
        <v>0</v>
      </c>
      <c r="O90" s="22">
        <v>1</v>
      </c>
      <c r="P90" s="22" t="s">
        <v>340</v>
      </c>
      <c r="Q90" s="22">
        <v>0</v>
      </c>
    </row>
    <row r="91" spans="1:17" hidden="1" x14ac:dyDescent="0.3">
      <c r="A91" t="s">
        <v>140</v>
      </c>
      <c r="B91" t="s">
        <v>140</v>
      </c>
      <c r="C91" t="s">
        <v>207</v>
      </c>
      <c r="D91" s="22" t="s">
        <v>591</v>
      </c>
      <c r="E91" t="s">
        <v>635</v>
      </c>
      <c r="F91" t="s">
        <v>340</v>
      </c>
      <c r="G91" t="s">
        <v>218</v>
      </c>
      <c r="H91" s="22" t="s">
        <v>209</v>
      </c>
      <c r="I91" s="22" t="s">
        <v>585</v>
      </c>
      <c r="J91" t="s">
        <v>340</v>
      </c>
      <c r="K91" t="s">
        <v>216</v>
      </c>
      <c r="L91" t="s">
        <v>340</v>
      </c>
      <c r="M91" s="22">
        <v>20</v>
      </c>
      <c r="N91" s="22">
        <v>0</v>
      </c>
      <c r="O91" s="22">
        <v>1</v>
      </c>
      <c r="P91" s="22" t="s">
        <v>340</v>
      </c>
      <c r="Q91" s="22">
        <v>0</v>
      </c>
    </row>
    <row r="92" spans="1:17" hidden="1" x14ac:dyDescent="0.3">
      <c r="A92" t="s">
        <v>140</v>
      </c>
      <c r="B92" t="s">
        <v>140</v>
      </c>
      <c r="C92" t="s">
        <v>207</v>
      </c>
      <c r="D92" s="22" t="s">
        <v>586</v>
      </c>
      <c r="E92" t="s">
        <v>635</v>
      </c>
      <c r="F92" t="s">
        <v>340</v>
      </c>
      <c r="G92" t="s">
        <v>221</v>
      </c>
      <c r="H92" s="22" t="s">
        <v>209</v>
      </c>
      <c r="I92" s="22" t="s">
        <v>587</v>
      </c>
      <c r="J92" t="s">
        <v>340</v>
      </c>
      <c r="K92" t="s">
        <v>219</v>
      </c>
      <c r="L92" t="s">
        <v>636</v>
      </c>
      <c r="M92" s="22">
        <v>13</v>
      </c>
      <c r="N92" s="22">
        <v>0</v>
      </c>
      <c r="O92" s="22">
        <v>1</v>
      </c>
      <c r="P92" s="22" t="s">
        <v>340</v>
      </c>
      <c r="Q92" s="22">
        <v>0</v>
      </c>
    </row>
    <row r="93" spans="1:17" hidden="1" x14ac:dyDescent="0.3">
      <c r="A93" t="s">
        <v>140</v>
      </c>
      <c r="B93" t="s">
        <v>140</v>
      </c>
      <c r="C93" t="s">
        <v>207</v>
      </c>
      <c r="D93" s="22" t="s">
        <v>586</v>
      </c>
      <c r="E93" t="s">
        <v>635</v>
      </c>
      <c r="F93" t="s">
        <v>340</v>
      </c>
      <c r="G93" t="s">
        <v>223</v>
      </c>
      <c r="H93" s="22" t="s">
        <v>209</v>
      </c>
      <c r="I93" s="22" t="s">
        <v>587</v>
      </c>
      <c r="J93" t="s">
        <v>340</v>
      </c>
      <c r="K93" t="s">
        <v>219</v>
      </c>
      <c r="L93" t="s">
        <v>637</v>
      </c>
      <c r="M93" s="22">
        <v>30</v>
      </c>
      <c r="N93" s="22">
        <v>0</v>
      </c>
      <c r="O93" s="22">
        <v>1</v>
      </c>
      <c r="P93" s="22" t="s">
        <v>340</v>
      </c>
      <c r="Q93" s="22">
        <v>0</v>
      </c>
    </row>
    <row r="94" spans="1:17" hidden="1" x14ac:dyDescent="0.3">
      <c r="A94" t="s">
        <v>141</v>
      </c>
      <c r="B94" t="s">
        <v>141</v>
      </c>
      <c r="C94" t="s">
        <v>207</v>
      </c>
      <c r="D94" s="22" t="s">
        <v>426</v>
      </c>
      <c r="E94" t="s">
        <v>602</v>
      </c>
      <c r="F94" t="s">
        <v>340</v>
      </c>
      <c r="G94" t="s">
        <v>208</v>
      </c>
      <c r="H94" s="22" t="s">
        <v>209</v>
      </c>
      <c r="I94" s="22" t="s">
        <v>580</v>
      </c>
      <c r="J94" t="s">
        <v>340</v>
      </c>
      <c r="K94" t="s">
        <v>211</v>
      </c>
      <c r="L94" t="s">
        <v>340</v>
      </c>
      <c r="M94" s="22">
        <v>55</v>
      </c>
      <c r="N94" s="22">
        <v>0</v>
      </c>
      <c r="O94" s="22">
        <v>1</v>
      </c>
      <c r="P94" s="22" t="s">
        <v>340</v>
      </c>
      <c r="Q94" s="22">
        <v>0</v>
      </c>
    </row>
    <row r="95" spans="1:17" hidden="1" x14ac:dyDescent="0.3">
      <c r="A95" t="s">
        <v>141</v>
      </c>
      <c r="B95" t="s">
        <v>141</v>
      </c>
      <c r="C95" t="s">
        <v>207</v>
      </c>
      <c r="D95" s="22" t="s">
        <v>581</v>
      </c>
      <c r="E95" t="s">
        <v>602</v>
      </c>
      <c r="F95" t="s">
        <v>340</v>
      </c>
      <c r="G95" t="s">
        <v>212</v>
      </c>
      <c r="H95" s="22" t="s">
        <v>209</v>
      </c>
      <c r="I95" s="22" t="s">
        <v>582</v>
      </c>
      <c r="J95" t="s">
        <v>340</v>
      </c>
      <c r="K95" t="s">
        <v>213</v>
      </c>
      <c r="L95" t="s">
        <v>583</v>
      </c>
      <c r="M95" s="22">
        <v>100</v>
      </c>
      <c r="N95" s="22">
        <v>0</v>
      </c>
      <c r="O95" s="22">
        <v>1</v>
      </c>
      <c r="P95" s="22" t="s">
        <v>340</v>
      </c>
      <c r="Q95" s="22">
        <v>0</v>
      </c>
    </row>
    <row r="96" spans="1:17" hidden="1" x14ac:dyDescent="0.3">
      <c r="A96" t="s">
        <v>141</v>
      </c>
      <c r="B96" t="s">
        <v>141</v>
      </c>
      <c r="C96" t="s">
        <v>207</v>
      </c>
      <c r="D96" s="22" t="s">
        <v>591</v>
      </c>
      <c r="E96" t="s">
        <v>602</v>
      </c>
      <c r="F96" t="s">
        <v>340</v>
      </c>
      <c r="G96" t="s">
        <v>215</v>
      </c>
      <c r="H96" s="22" t="s">
        <v>209</v>
      </c>
      <c r="I96" s="22" t="s">
        <v>585</v>
      </c>
      <c r="J96" t="s">
        <v>340</v>
      </c>
      <c r="K96" t="s">
        <v>216</v>
      </c>
      <c r="L96" t="s">
        <v>340</v>
      </c>
      <c r="M96" s="22">
        <v>25</v>
      </c>
      <c r="N96" s="22">
        <v>0</v>
      </c>
      <c r="O96" s="22">
        <v>1</v>
      </c>
      <c r="P96" s="22" t="s">
        <v>340</v>
      </c>
      <c r="Q96" s="22">
        <v>0</v>
      </c>
    </row>
    <row r="97" spans="1:17" hidden="1" x14ac:dyDescent="0.3">
      <c r="A97" t="s">
        <v>141</v>
      </c>
      <c r="B97" t="s">
        <v>141</v>
      </c>
      <c r="C97" t="s">
        <v>207</v>
      </c>
      <c r="D97" s="22" t="s">
        <v>586</v>
      </c>
      <c r="E97" t="s">
        <v>602</v>
      </c>
      <c r="F97" t="s">
        <v>340</v>
      </c>
      <c r="G97" t="s">
        <v>218</v>
      </c>
      <c r="H97" s="22" t="s">
        <v>209</v>
      </c>
      <c r="I97" s="22" t="s">
        <v>587</v>
      </c>
      <c r="J97" t="s">
        <v>340</v>
      </c>
      <c r="K97" t="s">
        <v>219</v>
      </c>
      <c r="L97" t="s">
        <v>638</v>
      </c>
      <c r="M97" s="22">
        <v>30</v>
      </c>
      <c r="N97" s="22">
        <v>0</v>
      </c>
      <c r="O97" s="22">
        <v>1</v>
      </c>
      <c r="P97" s="22" t="s">
        <v>340</v>
      </c>
      <c r="Q97" s="22">
        <v>0</v>
      </c>
    </row>
    <row r="98" spans="1:17" x14ac:dyDescent="0.3">
      <c r="A98" t="s">
        <v>51</v>
      </c>
      <c r="B98" s="36" t="s">
        <v>51</v>
      </c>
      <c r="C98" t="s">
        <v>207</v>
      </c>
      <c r="D98" s="22" t="s">
        <v>338</v>
      </c>
      <c r="E98" t="s">
        <v>639</v>
      </c>
      <c r="F98" t="s">
        <v>340</v>
      </c>
      <c r="G98" t="s">
        <v>208</v>
      </c>
      <c r="H98" s="22" t="s">
        <v>209</v>
      </c>
      <c r="I98" s="22" t="s">
        <v>577</v>
      </c>
      <c r="J98" t="s">
        <v>340</v>
      </c>
      <c r="K98" t="s">
        <v>210</v>
      </c>
      <c r="L98" t="s">
        <v>340</v>
      </c>
      <c r="M98" s="22">
        <v>8</v>
      </c>
      <c r="N98" s="22">
        <v>0</v>
      </c>
      <c r="O98" s="22">
        <v>1</v>
      </c>
      <c r="P98" s="22" t="s">
        <v>340</v>
      </c>
      <c r="Q98" s="22">
        <v>0</v>
      </c>
    </row>
    <row r="99" spans="1:17" hidden="1" x14ac:dyDescent="0.3">
      <c r="A99" t="s">
        <v>235</v>
      </c>
      <c r="B99" t="s">
        <v>235</v>
      </c>
      <c r="C99" t="s">
        <v>207</v>
      </c>
      <c r="D99" s="22" t="s">
        <v>477</v>
      </c>
      <c r="E99" t="s">
        <v>620</v>
      </c>
      <c r="F99" t="s">
        <v>340</v>
      </c>
      <c r="G99" t="s">
        <v>208</v>
      </c>
      <c r="H99" s="22" t="s">
        <v>209</v>
      </c>
      <c r="I99" s="22" t="s">
        <v>614</v>
      </c>
      <c r="J99" t="s">
        <v>340</v>
      </c>
      <c r="K99" t="s">
        <v>229</v>
      </c>
      <c r="L99" t="s">
        <v>340</v>
      </c>
      <c r="M99" s="22">
        <v>180</v>
      </c>
      <c r="N99" s="22">
        <v>0</v>
      </c>
      <c r="O99" s="22">
        <v>0</v>
      </c>
      <c r="P99" s="22" t="s">
        <v>340</v>
      </c>
      <c r="Q99" s="22">
        <v>0</v>
      </c>
    </row>
    <row r="100" spans="1:17" hidden="1" x14ac:dyDescent="0.3">
      <c r="A100" t="s">
        <v>235</v>
      </c>
      <c r="B100" t="s">
        <v>235</v>
      </c>
      <c r="C100" t="s">
        <v>207</v>
      </c>
      <c r="D100" s="22" t="s">
        <v>615</v>
      </c>
      <c r="E100" t="s">
        <v>620</v>
      </c>
      <c r="F100" t="s">
        <v>340</v>
      </c>
      <c r="G100" t="s">
        <v>214</v>
      </c>
      <c r="H100" s="22" t="s">
        <v>209</v>
      </c>
      <c r="I100" s="22" t="s">
        <v>616</v>
      </c>
      <c r="J100" t="s">
        <v>340</v>
      </c>
      <c r="K100" t="s">
        <v>232</v>
      </c>
      <c r="L100" t="s">
        <v>340</v>
      </c>
      <c r="M100" s="22">
        <v>250</v>
      </c>
      <c r="N100" s="22">
        <v>0</v>
      </c>
      <c r="O100" s="22">
        <v>1</v>
      </c>
      <c r="P100" s="22" t="s">
        <v>340</v>
      </c>
      <c r="Q100" s="22">
        <v>0</v>
      </c>
    </row>
    <row r="101" spans="1:17" hidden="1" x14ac:dyDescent="0.3">
      <c r="A101" t="s">
        <v>235</v>
      </c>
      <c r="B101" t="s">
        <v>235</v>
      </c>
      <c r="C101" t="s">
        <v>207</v>
      </c>
      <c r="D101" s="22" t="s">
        <v>591</v>
      </c>
      <c r="E101" t="s">
        <v>620</v>
      </c>
      <c r="F101" t="s">
        <v>340</v>
      </c>
      <c r="G101" t="s">
        <v>217</v>
      </c>
      <c r="H101" s="22" t="s">
        <v>209</v>
      </c>
      <c r="I101" s="22" t="s">
        <v>585</v>
      </c>
      <c r="J101" t="s">
        <v>340</v>
      </c>
      <c r="K101" t="s">
        <v>216</v>
      </c>
      <c r="L101" t="s">
        <v>340</v>
      </c>
      <c r="M101" s="22">
        <v>48</v>
      </c>
      <c r="N101" s="22">
        <v>0</v>
      </c>
      <c r="O101" s="22">
        <v>1</v>
      </c>
      <c r="P101" s="22" t="s">
        <v>340</v>
      </c>
      <c r="Q101" s="22">
        <v>0</v>
      </c>
    </row>
    <row r="102" spans="1:17" hidden="1" x14ac:dyDescent="0.3">
      <c r="A102" t="s">
        <v>235</v>
      </c>
      <c r="B102" t="s">
        <v>235</v>
      </c>
      <c r="C102" t="s">
        <v>207</v>
      </c>
      <c r="D102" s="22" t="s">
        <v>586</v>
      </c>
      <c r="E102" t="s">
        <v>620</v>
      </c>
      <c r="F102" t="s">
        <v>340</v>
      </c>
      <c r="G102" t="s">
        <v>220</v>
      </c>
      <c r="H102" s="22" t="s">
        <v>209</v>
      </c>
      <c r="I102" s="22" t="s">
        <v>587</v>
      </c>
      <c r="J102" t="s">
        <v>340</v>
      </c>
      <c r="K102" t="s">
        <v>219</v>
      </c>
      <c r="L102" t="s">
        <v>640</v>
      </c>
      <c r="M102" s="22">
        <v>60</v>
      </c>
      <c r="N102" s="22">
        <v>0</v>
      </c>
      <c r="O102" s="22">
        <v>1</v>
      </c>
      <c r="P102" s="22" t="s">
        <v>340</v>
      </c>
      <c r="Q102" s="22">
        <v>0</v>
      </c>
    </row>
    <row r="103" spans="1:17" hidden="1" x14ac:dyDescent="0.3">
      <c r="A103" t="s">
        <v>235</v>
      </c>
      <c r="B103" t="s">
        <v>235</v>
      </c>
      <c r="C103" t="s">
        <v>207</v>
      </c>
      <c r="D103" s="22" t="s">
        <v>586</v>
      </c>
      <c r="E103" t="s">
        <v>620</v>
      </c>
      <c r="F103" t="s">
        <v>340</v>
      </c>
      <c r="G103" t="s">
        <v>222</v>
      </c>
      <c r="H103" s="22" t="s">
        <v>209</v>
      </c>
      <c r="I103" s="22" t="s">
        <v>587</v>
      </c>
      <c r="J103" t="s">
        <v>340</v>
      </c>
      <c r="K103" t="s">
        <v>219</v>
      </c>
      <c r="L103" t="s">
        <v>641</v>
      </c>
      <c r="M103" s="22">
        <v>60</v>
      </c>
      <c r="N103" s="22">
        <v>0</v>
      </c>
      <c r="O103" s="22">
        <v>1</v>
      </c>
      <c r="P103" s="22" t="s">
        <v>340</v>
      </c>
      <c r="Q103" s="22">
        <v>0</v>
      </c>
    </row>
    <row r="104" spans="1:17" x14ac:dyDescent="0.3">
      <c r="A104" t="s">
        <v>235</v>
      </c>
      <c r="B104" s="36" t="s">
        <v>235</v>
      </c>
      <c r="C104" t="s">
        <v>207</v>
      </c>
      <c r="D104" s="22" t="s">
        <v>634</v>
      </c>
      <c r="E104" t="s">
        <v>620</v>
      </c>
      <c r="F104" t="s">
        <v>340</v>
      </c>
      <c r="G104" t="s">
        <v>225</v>
      </c>
      <c r="H104" s="22" t="s">
        <v>209</v>
      </c>
      <c r="I104" s="22" t="s">
        <v>577</v>
      </c>
      <c r="J104" t="s">
        <v>340</v>
      </c>
      <c r="K104" t="s">
        <v>210</v>
      </c>
      <c r="L104" t="s">
        <v>340</v>
      </c>
      <c r="M104" s="22">
        <v>50</v>
      </c>
      <c r="N104" s="22">
        <v>0</v>
      </c>
      <c r="O104" s="22">
        <v>1</v>
      </c>
      <c r="P104" s="22" t="s">
        <v>340</v>
      </c>
      <c r="Q104" s="22">
        <v>0</v>
      </c>
    </row>
    <row r="105" spans="1:17" x14ac:dyDescent="0.3">
      <c r="A105" t="s">
        <v>236</v>
      </c>
      <c r="B105" t="s">
        <v>236</v>
      </c>
      <c r="C105" t="s">
        <v>207</v>
      </c>
      <c r="D105" s="22" t="s">
        <v>338</v>
      </c>
      <c r="E105" t="s">
        <v>618</v>
      </c>
      <c r="F105" t="s">
        <v>340</v>
      </c>
      <c r="G105" t="s">
        <v>208</v>
      </c>
      <c r="H105" s="22" t="s">
        <v>209</v>
      </c>
      <c r="I105" s="22" t="s">
        <v>577</v>
      </c>
      <c r="J105" t="s">
        <v>340</v>
      </c>
      <c r="K105" t="s">
        <v>210</v>
      </c>
      <c r="L105" t="s">
        <v>340</v>
      </c>
      <c r="M105" s="22">
        <v>25</v>
      </c>
      <c r="N105" s="22">
        <v>0</v>
      </c>
      <c r="O105" s="22">
        <v>1</v>
      </c>
      <c r="P105" s="22" t="s">
        <v>340</v>
      </c>
      <c r="Q105" s="22">
        <v>0</v>
      </c>
    </row>
    <row r="106" spans="1:17" hidden="1" x14ac:dyDescent="0.3">
      <c r="A106" t="s">
        <v>237</v>
      </c>
      <c r="B106" t="s">
        <v>237</v>
      </c>
      <c r="C106" t="s">
        <v>207</v>
      </c>
      <c r="D106" s="22" t="s">
        <v>426</v>
      </c>
      <c r="E106" t="s">
        <v>602</v>
      </c>
      <c r="F106" t="s">
        <v>340</v>
      </c>
      <c r="G106" t="s">
        <v>208</v>
      </c>
      <c r="H106" s="22" t="s">
        <v>209</v>
      </c>
      <c r="I106" s="22" t="s">
        <v>580</v>
      </c>
      <c r="J106" t="s">
        <v>340</v>
      </c>
      <c r="K106" t="s">
        <v>211</v>
      </c>
      <c r="L106" t="s">
        <v>340</v>
      </c>
      <c r="M106" s="22">
        <v>300</v>
      </c>
      <c r="N106" s="22">
        <v>0</v>
      </c>
      <c r="O106" s="22">
        <v>1</v>
      </c>
      <c r="P106" s="22" t="s">
        <v>340</v>
      </c>
      <c r="Q106" s="22">
        <v>0</v>
      </c>
    </row>
    <row r="107" spans="1:17" hidden="1" x14ac:dyDescent="0.3">
      <c r="A107" t="s">
        <v>237</v>
      </c>
      <c r="B107" t="s">
        <v>237</v>
      </c>
      <c r="C107" t="s">
        <v>207</v>
      </c>
      <c r="D107" s="22" t="s">
        <v>581</v>
      </c>
      <c r="E107" t="s">
        <v>602</v>
      </c>
      <c r="F107" t="s">
        <v>340</v>
      </c>
      <c r="G107" t="s">
        <v>212</v>
      </c>
      <c r="H107" s="22" t="s">
        <v>209</v>
      </c>
      <c r="I107" s="22" t="s">
        <v>582</v>
      </c>
      <c r="J107" t="s">
        <v>340</v>
      </c>
      <c r="K107" t="s">
        <v>213</v>
      </c>
      <c r="L107" t="s">
        <v>583</v>
      </c>
      <c r="M107" s="22">
        <v>100</v>
      </c>
      <c r="N107" s="22">
        <v>0</v>
      </c>
      <c r="O107" s="22">
        <v>1</v>
      </c>
      <c r="P107" s="22" t="s">
        <v>340</v>
      </c>
      <c r="Q107" s="22">
        <v>0</v>
      </c>
    </row>
    <row r="108" spans="1:17" hidden="1" x14ac:dyDescent="0.3">
      <c r="A108" t="s">
        <v>237</v>
      </c>
      <c r="B108" t="s">
        <v>237</v>
      </c>
      <c r="C108" t="s">
        <v>207</v>
      </c>
      <c r="D108" s="22" t="s">
        <v>584</v>
      </c>
      <c r="E108" t="s">
        <v>602</v>
      </c>
      <c r="F108" t="s">
        <v>340</v>
      </c>
      <c r="G108" t="s">
        <v>215</v>
      </c>
      <c r="H108" s="22" t="s">
        <v>209</v>
      </c>
      <c r="I108" s="22" t="s">
        <v>585</v>
      </c>
      <c r="J108" t="s">
        <v>340</v>
      </c>
      <c r="K108" t="s">
        <v>216</v>
      </c>
      <c r="L108" t="s">
        <v>340</v>
      </c>
      <c r="M108" s="22">
        <v>300</v>
      </c>
      <c r="N108" s="22">
        <v>0</v>
      </c>
      <c r="O108" s="22">
        <v>1</v>
      </c>
      <c r="P108" s="22" t="s">
        <v>340</v>
      </c>
      <c r="Q108" s="22">
        <v>0</v>
      </c>
    </row>
    <row r="109" spans="1:17" hidden="1" x14ac:dyDescent="0.3">
      <c r="A109" t="s">
        <v>237</v>
      </c>
      <c r="B109" t="s">
        <v>237</v>
      </c>
      <c r="C109" t="s">
        <v>207</v>
      </c>
      <c r="D109" s="22" t="s">
        <v>586</v>
      </c>
      <c r="E109" t="s">
        <v>602</v>
      </c>
      <c r="F109" t="s">
        <v>340</v>
      </c>
      <c r="G109" t="s">
        <v>218</v>
      </c>
      <c r="H109" s="22" t="s">
        <v>209</v>
      </c>
      <c r="I109" s="22" t="s">
        <v>587</v>
      </c>
      <c r="J109" t="s">
        <v>340</v>
      </c>
      <c r="K109" t="s">
        <v>219</v>
      </c>
      <c r="L109" t="s">
        <v>642</v>
      </c>
      <c r="M109" s="22">
        <v>60</v>
      </c>
      <c r="N109" s="22">
        <v>0</v>
      </c>
      <c r="O109" s="22">
        <v>1</v>
      </c>
      <c r="P109" s="22" t="s">
        <v>340</v>
      </c>
      <c r="Q109" s="22">
        <v>0</v>
      </c>
    </row>
    <row r="110" spans="1:17" hidden="1" x14ac:dyDescent="0.3">
      <c r="A110" t="s">
        <v>46</v>
      </c>
      <c r="B110" t="s">
        <v>46</v>
      </c>
      <c r="C110" t="s">
        <v>207</v>
      </c>
      <c r="D110" s="22" t="s">
        <v>426</v>
      </c>
      <c r="E110" t="s">
        <v>589</v>
      </c>
      <c r="F110" t="s">
        <v>340</v>
      </c>
      <c r="G110" t="s">
        <v>208</v>
      </c>
      <c r="H110" s="22" t="s">
        <v>209</v>
      </c>
      <c r="I110" s="22" t="s">
        <v>580</v>
      </c>
      <c r="J110" t="s">
        <v>340</v>
      </c>
      <c r="K110" t="s">
        <v>211</v>
      </c>
      <c r="L110" t="s">
        <v>340</v>
      </c>
      <c r="M110" s="22">
        <v>200</v>
      </c>
      <c r="N110" s="22">
        <v>0</v>
      </c>
      <c r="O110" s="22">
        <v>1</v>
      </c>
      <c r="P110" s="22" t="s">
        <v>340</v>
      </c>
      <c r="Q110" s="22">
        <v>0</v>
      </c>
    </row>
    <row r="111" spans="1:17" hidden="1" x14ac:dyDescent="0.3">
      <c r="A111" t="s">
        <v>46</v>
      </c>
      <c r="B111" t="s">
        <v>46</v>
      </c>
      <c r="C111" t="s">
        <v>207</v>
      </c>
      <c r="D111" s="22" t="s">
        <v>590</v>
      </c>
      <c r="E111" t="s">
        <v>589</v>
      </c>
      <c r="F111" t="s">
        <v>340</v>
      </c>
      <c r="G111" t="s">
        <v>212</v>
      </c>
      <c r="H111" s="22" t="s">
        <v>209</v>
      </c>
      <c r="I111" s="22" t="s">
        <v>582</v>
      </c>
      <c r="J111" t="s">
        <v>340</v>
      </c>
      <c r="K111" t="s">
        <v>213</v>
      </c>
      <c r="L111" t="s">
        <v>583</v>
      </c>
      <c r="M111" s="22">
        <v>100</v>
      </c>
      <c r="N111" s="22">
        <v>0</v>
      </c>
      <c r="O111" s="22">
        <v>1</v>
      </c>
      <c r="P111" s="22" t="s">
        <v>340</v>
      </c>
      <c r="Q111" s="22">
        <v>0</v>
      </c>
    </row>
    <row r="112" spans="1:17" hidden="1" x14ac:dyDescent="0.3">
      <c r="A112" t="s">
        <v>46</v>
      </c>
      <c r="B112" t="s">
        <v>46</v>
      </c>
      <c r="C112" t="s">
        <v>207</v>
      </c>
      <c r="D112" s="22" t="s">
        <v>591</v>
      </c>
      <c r="E112" t="s">
        <v>589</v>
      </c>
      <c r="F112" t="s">
        <v>340</v>
      </c>
      <c r="G112" t="s">
        <v>215</v>
      </c>
      <c r="H112" s="22" t="s">
        <v>209</v>
      </c>
      <c r="I112" s="22" t="s">
        <v>585</v>
      </c>
      <c r="J112" t="s">
        <v>340</v>
      </c>
      <c r="K112" t="s">
        <v>216</v>
      </c>
      <c r="L112" t="s">
        <v>340</v>
      </c>
      <c r="M112" s="22">
        <v>145</v>
      </c>
      <c r="N112" s="22">
        <v>0</v>
      </c>
      <c r="O112" s="22">
        <v>1</v>
      </c>
      <c r="P112" s="22" t="s">
        <v>340</v>
      </c>
      <c r="Q112" s="22">
        <v>0</v>
      </c>
    </row>
    <row r="113" spans="1:17" hidden="1" x14ac:dyDescent="0.3">
      <c r="A113" t="s">
        <v>46</v>
      </c>
      <c r="B113" t="s">
        <v>46</v>
      </c>
      <c r="C113" t="s">
        <v>207</v>
      </c>
      <c r="D113" s="22" t="s">
        <v>586</v>
      </c>
      <c r="E113" t="s">
        <v>589</v>
      </c>
      <c r="F113" t="s">
        <v>340</v>
      </c>
      <c r="G113" t="s">
        <v>218</v>
      </c>
      <c r="H113" s="22" t="s">
        <v>209</v>
      </c>
      <c r="I113" s="22" t="s">
        <v>587</v>
      </c>
      <c r="J113" t="s">
        <v>340</v>
      </c>
      <c r="K113" t="s">
        <v>219</v>
      </c>
      <c r="L113" t="s">
        <v>643</v>
      </c>
      <c r="M113" s="22">
        <v>40</v>
      </c>
      <c r="N113" s="22">
        <v>0</v>
      </c>
      <c r="O113" s="22">
        <v>1</v>
      </c>
      <c r="P113" s="22" t="s">
        <v>340</v>
      </c>
      <c r="Q113" s="22">
        <v>0</v>
      </c>
    </row>
    <row r="114" spans="1:17" x14ac:dyDescent="0.3">
      <c r="A114" t="s">
        <v>238</v>
      </c>
      <c r="B114" s="36" t="s">
        <v>238</v>
      </c>
      <c r="C114" t="s">
        <v>207</v>
      </c>
      <c r="D114" s="22" t="s">
        <v>205</v>
      </c>
      <c r="E114" t="s">
        <v>644</v>
      </c>
      <c r="F114" t="s">
        <v>340</v>
      </c>
      <c r="G114" t="s">
        <v>206</v>
      </c>
      <c r="H114" s="22" t="s">
        <v>209</v>
      </c>
      <c r="I114" s="22" t="s">
        <v>577</v>
      </c>
      <c r="J114" t="s">
        <v>340</v>
      </c>
      <c r="K114" t="s">
        <v>239</v>
      </c>
      <c r="L114" t="s">
        <v>645</v>
      </c>
      <c r="M114" s="22">
        <v>0.66700000000000004</v>
      </c>
      <c r="N114" s="22">
        <v>0</v>
      </c>
      <c r="O114" s="22">
        <v>2</v>
      </c>
      <c r="P114" s="22" t="s">
        <v>340</v>
      </c>
      <c r="Q114" s="22">
        <v>0</v>
      </c>
    </row>
    <row r="115" spans="1:17" x14ac:dyDescent="0.3">
      <c r="A115" t="s">
        <v>238</v>
      </c>
      <c r="B115" s="36" t="s">
        <v>238</v>
      </c>
      <c r="C115" t="s">
        <v>207</v>
      </c>
      <c r="D115" s="22" t="s">
        <v>338</v>
      </c>
      <c r="E115" t="s">
        <v>644</v>
      </c>
      <c r="F115" t="s">
        <v>340</v>
      </c>
      <c r="G115" t="s">
        <v>208</v>
      </c>
      <c r="H115" s="22" t="s">
        <v>209</v>
      </c>
      <c r="I115" s="22" t="s">
        <v>646</v>
      </c>
      <c r="J115" t="s">
        <v>340</v>
      </c>
      <c r="K115" t="s">
        <v>240</v>
      </c>
      <c r="L115" t="s">
        <v>647</v>
      </c>
      <c r="M115" s="22">
        <v>0.66700000000000004</v>
      </c>
      <c r="N115" s="22">
        <v>0</v>
      </c>
      <c r="O115" s="22">
        <v>2</v>
      </c>
      <c r="P115" s="22" t="s">
        <v>206</v>
      </c>
      <c r="Q115" s="22">
        <v>1</v>
      </c>
    </row>
    <row r="116" spans="1:17" x14ac:dyDescent="0.3">
      <c r="A116" t="s">
        <v>159</v>
      </c>
      <c r="B116" s="36" t="s">
        <v>159</v>
      </c>
      <c r="C116" t="s">
        <v>207</v>
      </c>
      <c r="D116" s="22" t="s">
        <v>545</v>
      </c>
      <c r="E116" t="s">
        <v>648</v>
      </c>
      <c r="F116" t="s">
        <v>340</v>
      </c>
      <c r="G116" t="s">
        <v>206</v>
      </c>
      <c r="H116" s="22" t="s">
        <v>209</v>
      </c>
      <c r="I116" s="22" t="s">
        <v>577</v>
      </c>
      <c r="J116" t="s">
        <v>340</v>
      </c>
      <c r="K116" t="s">
        <v>210</v>
      </c>
      <c r="L116" t="s">
        <v>340</v>
      </c>
      <c r="M116" s="22">
        <v>120</v>
      </c>
      <c r="N116" s="22">
        <v>0</v>
      </c>
      <c r="O116" s="22">
        <v>1</v>
      </c>
      <c r="P116" s="22" t="s">
        <v>340</v>
      </c>
      <c r="Q116" s="22">
        <v>0</v>
      </c>
    </row>
    <row r="117" spans="1:17" hidden="1" x14ac:dyDescent="0.3">
      <c r="A117" t="s">
        <v>49</v>
      </c>
      <c r="B117" t="s">
        <v>49</v>
      </c>
      <c r="C117" t="s">
        <v>207</v>
      </c>
      <c r="D117" s="22" t="s">
        <v>426</v>
      </c>
      <c r="E117" t="s">
        <v>576</v>
      </c>
      <c r="F117" t="s">
        <v>340</v>
      </c>
      <c r="G117" t="s">
        <v>208</v>
      </c>
      <c r="H117" s="22" t="s">
        <v>209</v>
      </c>
      <c r="I117" s="22" t="s">
        <v>580</v>
      </c>
      <c r="J117" t="s">
        <v>340</v>
      </c>
      <c r="K117" t="s">
        <v>211</v>
      </c>
      <c r="L117" t="s">
        <v>340</v>
      </c>
      <c r="M117" s="22">
        <v>80</v>
      </c>
      <c r="N117" s="22">
        <v>0</v>
      </c>
      <c r="O117" s="22">
        <v>1</v>
      </c>
      <c r="P117" s="22" t="s">
        <v>340</v>
      </c>
      <c r="Q117" s="22">
        <v>0</v>
      </c>
    </row>
    <row r="118" spans="1:17" hidden="1" x14ac:dyDescent="0.3">
      <c r="A118" t="s">
        <v>49</v>
      </c>
      <c r="B118" t="s">
        <v>49</v>
      </c>
      <c r="C118" t="s">
        <v>207</v>
      </c>
      <c r="D118" s="22" t="s">
        <v>241</v>
      </c>
      <c r="E118" t="s">
        <v>576</v>
      </c>
      <c r="F118" t="s">
        <v>340</v>
      </c>
      <c r="G118" t="s">
        <v>214</v>
      </c>
      <c r="H118" s="22" t="s">
        <v>209</v>
      </c>
      <c r="I118" s="22" t="s">
        <v>646</v>
      </c>
      <c r="J118" t="s">
        <v>340</v>
      </c>
      <c r="K118" t="s">
        <v>242</v>
      </c>
      <c r="L118" t="s">
        <v>340</v>
      </c>
      <c r="M118" s="22">
        <v>300</v>
      </c>
      <c r="N118" s="22">
        <v>0</v>
      </c>
      <c r="O118" s="22">
        <v>1</v>
      </c>
      <c r="P118" s="22" t="s">
        <v>208</v>
      </c>
      <c r="Q118" s="22">
        <v>250</v>
      </c>
    </row>
    <row r="119" spans="1:17" hidden="1" x14ac:dyDescent="0.3">
      <c r="A119" t="s">
        <v>49</v>
      </c>
      <c r="B119" t="s">
        <v>49</v>
      </c>
      <c r="C119" t="s">
        <v>207</v>
      </c>
      <c r="D119" s="22" t="s">
        <v>584</v>
      </c>
      <c r="E119" t="s">
        <v>576</v>
      </c>
      <c r="F119" t="s">
        <v>340</v>
      </c>
      <c r="G119" t="s">
        <v>217</v>
      </c>
      <c r="H119" s="22" t="s">
        <v>209</v>
      </c>
      <c r="I119" s="22" t="s">
        <v>585</v>
      </c>
      <c r="J119" t="s">
        <v>340</v>
      </c>
      <c r="K119" t="s">
        <v>216</v>
      </c>
      <c r="L119" t="s">
        <v>340</v>
      </c>
      <c r="M119" s="22">
        <v>45</v>
      </c>
      <c r="N119" s="22">
        <v>0</v>
      </c>
      <c r="O119" s="22">
        <v>1</v>
      </c>
      <c r="P119" s="22" t="s">
        <v>214</v>
      </c>
      <c r="Q119" s="22">
        <v>1</v>
      </c>
    </row>
    <row r="120" spans="1:17" hidden="1" x14ac:dyDescent="0.3">
      <c r="A120" t="s">
        <v>49</v>
      </c>
      <c r="B120" t="s">
        <v>49</v>
      </c>
      <c r="C120" t="s">
        <v>207</v>
      </c>
      <c r="D120" s="22" t="s">
        <v>586</v>
      </c>
      <c r="E120" t="s">
        <v>576</v>
      </c>
      <c r="F120" t="s">
        <v>340</v>
      </c>
      <c r="G120" t="s">
        <v>220</v>
      </c>
      <c r="H120" s="22" t="s">
        <v>209</v>
      </c>
      <c r="I120" s="22" t="s">
        <v>587</v>
      </c>
      <c r="J120" t="s">
        <v>340</v>
      </c>
      <c r="K120" t="s">
        <v>219</v>
      </c>
      <c r="L120" t="s">
        <v>649</v>
      </c>
      <c r="M120" s="22">
        <v>67</v>
      </c>
      <c r="N120" s="22">
        <v>0</v>
      </c>
      <c r="O120" s="22">
        <v>1</v>
      </c>
      <c r="P120" s="22" t="s">
        <v>217</v>
      </c>
      <c r="Q120" s="22">
        <v>75</v>
      </c>
    </row>
    <row r="121" spans="1:17" hidden="1" x14ac:dyDescent="0.3">
      <c r="A121" t="s">
        <v>128</v>
      </c>
      <c r="B121" t="s">
        <v>128</v>
      </c>
      <c r="C121" t="s">
        <v>207</v>
      </c>
      <c r="D121" s="22" t="s">
        <v>477</v>
      </c>
      <c r="E121" t="s">
        <v>589</v>
      </c>
      <c r="F121" t="s">
        <v>621</v>
      </c>
      <c r="G121" t="s">
        <v>208</v>
      </c>
      <c r="H121" s="22" t="s">
        <v>209</v>
      </c>
      <c r="I121" s="22" t="s">
        <v>614</v>
      </c>
      <c r="J121" t="s">
        <v>340</v>
      </c>
      <c r="K121" t="s">
        <v>229</v>
      </c>
      <c r="L121" t="s">
        <v>340</v>
      </c>
      <c r="M121" s="22">
        <v>34</v>
      </c>
      <c r="N121" s="22">
        <v>0</v>
      </c>
      <c r="O121" s="22">
        <v>0</v>
      </c>
      <c r="P121" s="22" t="s">
        <v>340</v>
      </c>
      <c r="Q121" s="22">
        <v>0</v>
      </c>
    </row>
    <row r="122" spans="1:17" hidden="1" x14ac:dyDescent="0.3">
      <c r="A122" t="s">
        <v>128</v>
      </c>
      <c r="B122" t="s">
        <v>128</v>
      </c>
      <c r="C122" t="s">
        <v>207</v>
      </c>
      <c r="D122" s="22" t="s">
        <v>586</v>
      </c>
      <c r="E122" t="s">
        <v>589</v>
      </c>
      <c r="F122" t="s">
        <v>621</v>
      </c>
      <c r="G122" t="s">
        <v>214</v>
      </c>
      <c r="H122" s="22" t="s">
        <v>209</v>
      </c>
      <c r="I122" s="22" t="s">
        <v>587</v>
      </c>
      <c r="J122" t="s">
        <v>340</v>
      </c>
      <c r="K122" t="s">
        <v>219</v>
      </c>
      <c r="L122" t="s">
        <v>650</v>
      </c>
      <c r="M122" s="22">
        <v>30</v>
      </c>
      <c r="N122" s="22">
        <v>0</v>
      </c>
      <c r="O122" s="22">
        <v>1</v>
      </c>
      <c r="P122" s="22" t="s">
        <v>340</v>
      </c>
      <c r="Q122" s="22">
        <v>0</v>
      </c>
    </row>
    <row r="123" spans="1:17" hidden="1" x14ac:dyDescent="0.3">
      <c r="A123" t="s">
        <v>128</v>
      </c>
      <c r="B123" t="s">
        <v>128</v>
      </c>
      <c r="C123" t="s">
        <v>207</v>
      </c>
      <c r="D123" s="22" t="s">
        <v>615</v>
      </c>
      <c r="E123" t="s">
        <v>589</v>
      </c>
      <c r="F123" t="s">
        <v>621</v>
      </c>
      <c r="G123" t="s">
        <v>217</v>
      </c>
      <c r="H123" s="22" t="s">
        <v>209</v>
      </c>
      <c r="I123" s="22" t="s">
        <v>616</v>
      </c>
      <c r="J123" t="s">
        <v>340</v>
      </c>
      <c r="K123" t="s">
        <v>233</v>
      </c>
      <c r="L123" t="s">
        <v>622</v>
      </c>
      <c r="M123" s="22">
        <v>250</v>
      </c>
      <c r="N123" s="22">
        <v>0</v>
      </c>
      <c r="O123" s="22">
        <v>1</v>
      </c>
      <c r="P123" s="22" t="s">
        <v>340</v>
      </c>
      <c r="Q123" s="22">
        <v>0</v>
      </c>
    </row>
    <row r="124" spans="1:17" hidden="1" x14ac:dyDescent="0.3">
      <c r="A124" t="s">
        <v>128</v>
      </c>
      <c r="B124" t="s">
        <v>128</v>
      </c>
      <c r="C124" t="s">
        <v>207</v>
      </c>
      <c r="D124" s="22" t="s">
        <v>591</v>
      </c>
      <c r="E124" t="s">
        <v>589</v>
      </c>
      <c r="F124" t="s">
        <v>621</v>
      </c>
      <c r="G124" t="s">
        <v>220</v>
      </c>
      <c r="H124" s="22" t="s">
        <v>209</v>
      </c>
      <c r="I124" s="22" t="s">
        <v>585</v>
      </c>
      <c r="J124" t="s">
        <v>340</v>
      </c>
      <c r="K124" t="s">
        <v>216</v>
      </c>
      <c r="L124" t="s">
        <v>340</v>
      </c>
      <c r="M124" s="22">
        <v>80</v>
      </c>
      <c r="N124" s="22">
        <v>0</v>
      </c>
      <c r="O124" s="22">
        <v>1</v>
      </c>
      <c r="P124" s="22" t="s">
        <v>340</v>
      </c>
      <c r="Q124" s="22">
        <v>0</v>
      </c>
    </row>
    <row r="125" spans="1:17" hidden="1" x14ac:dyDescent="0.3">
      <c r="A125" t="s">
        <v>128</v>
      </c>
      <c r="B125" t="s">
        <v>128</v>
      </c>
      <c r="C125" t="s">
        <v>207</v>
      </c>
      <c r="D125" s="22" t="s">
        <v>586</v>
      </c>
      <c r="E125" t="s">
        <v>589</v>
      </c>
      <c r="F125" t="s">
        <v>621</v>
      </c>
      <c r="G125" t="s">
        <v>222</v>
      </c>
      <c r="H125" s="22" t="s">
        <v>209</v>
      </c>
      <c r="I125" s="22" t="s">
        <v>587</v>
      </c>
      <c r="J125" t="s">
        <v>340</v>
      </c>
      <c r="K125" t="s">
        <v>219</v>
      </c>
      <c r="L125" t="s">
        <v>623</v>
      </c>
      <c r="M125" s="22">
        <v>15</v>
      </c>
      <c r="N125" s="22">
        <v>0</v>
      </c>
      <c r="O125" s="22">
        <v>1</v>
      </c>
      <c r="P125" s="22" t="s">
        <v>340</v>
      </c>
      <c r="Q125" s="22">
        <v>0</v>
      </c>
    </row>
    <row r="126" spans="1:17" hidden="1" x14ac:dyDescent="0.3">
      <c r="A126" t="s">
        <v>243</v>
      </c>
      <c r="B126" t="s">
        <v>243</v>
      </c>
      <c r="C126" t="s">
        <v>207</v>
      </c>
      <c r="D126" s="22" t="s">
        <v>426</v>
      </c>
      <c r="E126" t="s">
        <v>579</v>
      </c>
      <c r="F126" t="s">
        <v>340</v>
      </c>
      <c r="G126" t="s">
        <v>208</v>
      </c>
      <c r="H126" s="22" t="s">
        <v>209</v>
      </c>
      <c r="I126" s="22" t="s">
        <v>580</v>
      </c>
      <c r="J126" t="s">
        <v>340</v>
      </c>
      <c r="K126" t="s">
        <v>211</v>
      </c>
      <c r="L126" t="s">
        <v>340</v>
      </c>
      <c r="M126" s="22">
        <v>127</v>
      </c>
      <c r="N126" s="22">
        <v>0</v>
      </c>
      <c r="O126" s="22">
        <v>1</v>
      </c>
      <c r="P126" s="22" t="s">
        <v>340</v>
      </c>
      <c r="Q126" s="22">
        <v>0</v>
      </c>
    </row>
    <row r="127" spans="1:17" hidden="1" x14ac:dyDescent="0.3">
      <c r="A127" t="s">
        <v>243</v>
      </c>
      <c r="B127" t="s">
        <v>243</v>
      </c>
      <c r="C127" t="s">
        <v>207</v>
      </c>
      <c r="D127" s="22" t="s">
        <v>591</v>
      </c>
      <c r="E127" t="s">
        <v>579</v>
      </c>
      <c r="F127" t="s">
        <v>340</v>
      </c>
      <c r="G127" t="s">
        <v>217</v>
      </c>
      <c r="H127" s="22" t="s">
        <v>209</v>
      </c>
      <c r="I127" s="22" t="s">
        <v>585</v>
      </c>
      <c r="J127" t="s">
        <v>340</v>
      </c>
      <c r="K127" t="s">
        <v>216</v>
      </c>
      <c r="L127" t="s">
        <v>340</v>
      </c>
      <c r="M127" s="22">
        <v>35</v>
      </c>
      <c r="N127" s="22">
        <v>0</v>
      </c>
      <c r="O127" s="22">
        <v>1</v>
      </c>
      <c r="P127" s="22" t="s">
        <v>340</v>
      </c>
      <c r="Q127" s="22">
        <v>0</v>
      </c>
    </row>
    <row r="128" spans="1:17" hidden="1" x14ac:dyDescent="0.3">
      <c r="A128" t="s">
        <v>243</v>
      </c>
      <c r="B128" t="s">
        <v>243</v>
      </c>
      <c r="C128" t="s">
        <v>207</v>
      </c>
      <c r="D128" s="22" t="s">
        <v>586</v>
      </c>
      <c r="E128" t="s">
        <v>579</v>
      </c>
      <c r="F128" t="s">
        <v>340</v>
      </c>
      <c r="G128" t="s">
        <v>220</v>
      </c>
      <c r="H128" s="22" t="s">
        <v>209</v>
      </c>
      <c r="I128" s="22" t="s">
        <v>587</v>
      </c>
      <c r="J128" t="s">
        <v>340</v>
      </c>
      <c r="K128" t="s">
        <v>219</v>
      </c>
      <c r="L128" t="s">
        <v>651</v>
      </c>
      <c r="M128" s="22">
        <v>18</v>
      </c>
      <c r="N128" s="22">
        <v>0</v>
      </c>
      <c r="O128" s="22">
        <v>1</v>
      </c>
      <c r="P128" s="22" t="s">
        <v>340</v>
      </c>
      <c r="Q128" s="22">
        <v>0</v>
      </c>
    </row>
    <row r="129" spans="1:17" x14ac:dyDescent="0.3">
      <c r="A129" t="s">
        <v>244</v>
      </c>
      <c r="B129" s="36" t="s">
        <v>244</v>
      </c>
      <c r="C129" t="s">
        <v>207</v>
      </c>
      <c r="D129" s="22" t="s">
        <v>205</v>
      </c>
      <c r="E129" t="s">
        <v>576</v>
      </c>
      <c r="F129" t="s">
        <v>340</v>
      </c>
      <c r="G129" t="s">
        <v>206</v>
      </c>
      <c r="H129" s="22" t="s">
        <v>209</v>
      </c>
      <c r="I129" s="22" t="s">
        <v>577</v>
      </c>
      <c r="J129" t="s">
        <v>340</v>
      </c>
      <c r="K129" t="s">
        <v>210</v>
      </c>
      <c r="L129" t="s">
        <v>340</v>
      </c>
      <c r="M129" s="22">
        <v>2</v>
      </c>
      <c r="N129" s="22">
        <v>0</v>
      </c>
      <c r="O129" s="22">
        <v>2</v>
      </c>
      <c r="P129" s="22" t="s">
        <v>340</v>
      </c>
      <c r="Q129" s="22">
        <v>0</v>
      </c>
    </row>
    <row r="130" spans="1:17" hidden="1" x14ac:dyDescent="0.3">
      <c r="A130" t="s">
        <v>104</v>
      </c>
      <c r="B130" t="s">
        <v>104</v>
      </c>
      <c r="C130" t="s">
        <v>207</v>
      </c>
      <c r="D130" s="22" t="s">
        <v>434</v>
      </c>
      <c r="E130" t="s">
        <v>576</v>
      </c>
      <c r="F130" t="s">
        <v>340</v>
      </c>
      <c r="G130" t="s">
        <v>208</v>
      </c>
      <c r="H130" s="22" t="s">
        <v>209</v>
      </c>
      <c r="I130" s="22" t="s">
        <v>580</v>
      </c>
      <c r="J130" t="s">
        <v>340</v>
      </c>
      <c r="K130" t="s">
        <v>211</v>
      </c>
      <c r="L130" t="s">
        <v>340</v>
      </c>
      <c r="M130" s="22">
        <v>16</v>
      </c>
      <c r="N130" s="22">
        <v>0</v>
      </c>
      <c r="O130" s="22">
        <v>1</v>
      </c>
      <c r="P130" s="22" t="s">
        <v>340</v>
      </c>
      <c r="Q130" s="22">
        <v>0</v>
      </c>
    </row>
    <row r="131" spans="1:17" hidden="1" x14ac:dyDescent="0.3">
      <c r="A131" t="s">
        <v>104</v>
      </c>
      <c r="B131" t="s">
        <v>104</v>
      </c>
      <c r="C131" t="s">
        <v>207</v>
      </c>
      <c r="D131" s="22" t="s">
        <v>581</v>
      </c>
      <c r="E131" t="s">
        <v>576</v>
      </c>
      <c r="F131" t="s">
        <v>340</v>
      </c>
      <c r="G131" t="s">
        <v>212</v>
      </c>
      <c r="H131" s="22" t="s">
        <v>209</v>
      </c>
      <c r="I131" s="22" t="s">
        <v>582</v>
      </c>
      <c r="J131" t="s">
        <v>340</v>
      </c>
      <c r="K131" t="s">
        <v>213</v>
      </c>
      <c r="L131" t="s">
        <v>583</v>
      </c>
      <c r="M131" s="22">
        <v>30</v>
      </c>
      <c r="N131" s="22">
        <v>0</v>
      </c>
      <c r="O131" s="22">
        <v>1</v>
      </c>
      <c r="P131" s="22" t="s">
        <v>340</v>
      </c>
      <c r="Q131" s="22">
        <v>0</v>
      </c>
    </row>
    <row r="132" spans="1:17" hidden="1" x14ac:dyDescent="0.3">
      <c r="A132" t="s">
        <v>104</v>
      </c>
      <c r="B132" t="s">
        <v>104</v>
      </c>
      <c r="C132" t="s">
        <v>207</v>
      </c>
      <c r="D132" s="22" t="s">
        <v>584</v>
      </c>
      <c r="E132" t="s">
        <v>576</v>
      </c>
      <c r="F132" t="s">
        <v>340</v>
      </c>
      <c r="G132" t="s">
        <v>215</v>
      </c>
      <c r="H132" s="22" t="s">
        <v>209</v>
      </c>
      <c r="I132" s="22" t="s">
        <v>585</v>
      </c>
      <c r="J132" t="s">
        <v>340</v>
      </c>
      <c r="K132" t="s">
        <v>216</v>
      </c>
      <c r="L132" t="s">
        <v>340</v>
      </c>
      <c r="M132" s="22">
        <v>44</v>
      </c>
      <c r="N132" s="22">
        <v>0</v>
      </c>
      <c r="O132" s="22">
        <v>1</v>
      </c>
      <c r="P132" s="22" t="s">
        <v>340</v>
      </c>
      <c r="Q132" s="22">
        <v>0</v>
      </c>
    </row>
    <row r="133" spans="1:17" hidden="1" x14ac:dyDescent="0.3">
      <c r="A133" t="s">
        <v>104</v>
      </c>
      <c r="B133" t="s">
        <v>104</v>
      </c>
      <c r="C133" t="s">
        <v>207</v>
      </c>
      <c r="D133" s="22" t="s">
        <v>586</v>
      </c>
      <c r="E133" t="s">
        <v>576</v>
      </c>
      <c r="F133" t="s">
        <v>340</v>
      </c>
      <c r="G133" t="s">
        <v>218</v>
      </c>
      <c r="H133" s="22" t="s">
        <v>209</v>
      </c>
      <c r="I133" s="22" t="s">
        <v>587</v>
      </c>
      <c r="J133" t="s">
        <v>340</v>
      </c>
      <c r="K133" t="s">
        <v>219</v>
      </c>
      <c r="L133" t="s">
        <v>652</v>
      </c>
      <c r="M133" s="22">
        <v>55</v>
      </c>
      <c r="N133" s="22">
        <v>0</v>
      </c>
      <c r="O133" s="22">
        <v>1</v>
      </c>
      <c r="P133" s="22" t="s">
        <v>340</v>
      </c>
      <c r="Q133" s="22">
        <v>0</v>
      </c>
    </row>
    <row r="134" spans="1:17" hidden="1" x14ac:dyDescent="0.3">
      <c r="A134" t="s">
        <v>104</v>
      </c>
      <c r="B134" t="s">
        <v>104</v>
      </c>
      <c r="C134" t="s">
        <v>207</v>
      </c>
      <c r="D134" s="22" t="s">
        <v>586</v>
      </c>
      <c r="E134" t="s">
        <v>576</v>
      </c>
      <c r="F134" t="s">
        <v>340</v>
      </c>
      <c r="G134" t="s">
        <v>221</v>
      </c>
      <c r="H134" s="22" t="s">
        <v>209</v>
      </c>
      <c r="I134" s="22" t="s">
        <v>587</v>
      </c>
      <c r="J134" t="s">
        <v>340</v>
      </c>
      <c r="K134" t="s">
        <v>219</v>
      </c>
      <c r="L134" t="s">
        <v>653</v>
      </c>
      <c r="M134" s="22">
        <v>15</v>
      </c>
      <c r="N134" s="22">
        <v>0</v>
      </c>
      <c r="O134" s="22">
        <v>1</v>
      </c>
      <c r="P134" s="22" t="s">
        <v>340</v>
      </c>
      <c r="Q134" s="22">
        <v>0</v>
      </c>
    </row>
    <row r="135" spans="1:17" hidden="1" x14ac:dyDescent="0.3">
      <c r="A135" t="s">
        <v>104</v>
      </c>
      <c r="B135" t="s">
        <v>104</v>
      </c>
      <c r="C135" t="s">
        <v>207</v>
      </c>
      <c r="D135" s="22" t="s">
        <v>654</v>
      </c>
      <c r="E135" t="s">
        <v>576</v>
      </c>
      <c r="F135" t="s">
        <v>340</v>
      </c>
      <c r="G135" t="s">
        <v>222</v>
      </c>
      <c r="H135" s="22" t="s">
        <v>209</v>
      </c>
      <c r="I135" s="22" t="s">
        <v>655</v>
      </c>
      <c r="J135" t="s">
        <v>340</v>
      </c>
      <c r="K135" t="s">
        <v>246</v>
      </c>
      <c r="L135" t="s">
        <v>656</v>
      </c>
      <c r="M135" s="22">
        <v>60</v>
      </c>
      <c r="N135" s="22">
        <v>0</v>
      </c>
      <c r="O135" s="22">
        <v>1</v>
      </c>
      <c r="P135" s="22" t="s">
        <v>340</v>
      </c>
      <c r="Q135" s="22">
        <v>0</v>
      </c>
    </row>
    <row r="136" spans="1:17" hidden="1" x14ac:dyDescent="0.3">
      <c r="A136" t="s">
        <v>119</v>
      </c>
      <c r="B136" t="s">
        <v>119</v>
      </c>
      <c r="C136" t="s">
        <v>207</v>
      </c>
      <c r="D136" s="22" t="s">
        <v>434</v>
      </c>
      <c r="E136" t="s">
        <v>576</v>
      </c>
      <c r="F136" t="s">
        <v>340</v>
      </c>
      <c r="G136" t="s">
        <v>208</v>
      </c>
      <c r="H136" s="22" t="s">
        <v>209</v>
      </c>
      <c r="I136" s="22" t="s">
        <v>580</v>
      </c>
      <c r="J136" t="s">
        <v>340</v>
      </c>
      <c r="K136" t="s">
        <v>211</v>
      </c>
      <c r="L136" t="s">
        <v>340</v>
      </c>
      <c r="M136" s="22">
        <v>16</v>
      </c>
      <c r="N136" s="22">
        <v>0</v>
      </c>
      <c r="O136" s="22">
        <v>1</v>
      </c>
      <c r="P136" s="22" t="s">
        <v>340</v>
      </c>
      <c r="Q136" s="22">
        <v>0</v>
      </c>
    </row>
    <row r="137" spans="1:17" hidden="1" x14ac:dyDescent="0.3">
      <c r="A137" t="s">
        <v>119</v>
      </c>
      <c r="B137" t="s">
        <v>119</v>
      </c>
      <c r="C137" t="s">
        <v>207</v>
      </c>
      <c r="D137" s="22" t="s">
        <v>581</v>
      </c>
      <c r="E137" t="s">
        <v>576</v>
      </c>
      <c r="F137" t="s">
        <v>340</v>
      </c>
      <c r="G137" t="s">
        <v>212</v>
      </c>
      <c r="H137" s="22" t="s">
        <v>209</v>
      </c>
      <c r="I137" s="22" t="s">
        <v>582</v>
      </c>
      <c r="J137" t="s">
        <v>340</v>
      </c>
      <c r="K137" t="s">
        <v>213</v>
      </c>
      <c r="L137" t="s">
        <v>583</v>
      </c>
      <c r="M137" s="22">
        <v>30</v>
      </c>
      <c r="N137" s="22">
        <v>0</v>
      </c>
      <c r="O137" s="22">
        <v>1</v>
      </c>
      <c r="P137" s="22" t="s">
        <v>340</v>
      </c>
      <c r="Q137" s="22">
        <v>0</v>
      </c>
    </row>
    <row r="138" spans="1:17" hidden="1" x14ac:dyDescent="0.3">
      <c r="A138" t="s">
        <v>119</v>
      </c>
      <c r="B138" t="s">
        <v>119</v>
      </c>
      <c r="C138" t="s">
        <v>207</v>
      </c>
      <c r="D138" s="22" t="s">
        <v>584</v>
      </c>
      <c r="E138" t="s">
        <v>576</v>
      </c>
      <c r="F138" t="s">
        <v>340</v>
      </c>
      <c r="G138" t="s">
        <v>215</v>
      </c>
      <c r="H138" s="22" t="s">
        <v>209</v>
      </c>
      <c r="I138" s="22" t="s">
        <v>585</v>
      </c>
      <c r="J138" t="s">
        <v>340</v>
      </c>
      <c r="K138" t="s">
        <v>216</v>
      </c>
      <c r="L138" t="s">
        <v>340</v>
      </c>
      <c r="M138" s="22">
        <v>44</v>
      </c>
      <c r="N138" s="22">
        <v>0</v>
      </c>
      <c r="O138" s="22">
        <v>1</v>
      </c>
      <c r="P138" s="22" t="s">
        <v>340</v>
      </c>
      <c r="Q138" s="22">
        <v>0</v>
      </c>
    </row>
    <row r="139" spans="1:17" hidden="1" x14ac:dyDescent="0.3">
      <c r="A139" t="s">
        <v>119</v>
      </c>
      <c r="B139" t="s">
        <v>119</v>
      </c>
      <c r="C139" t="s">
        <v>207</v>
      </c>
      <c r="D139" s="22" t="s">
        <v>586</v>
      </c>
      <c r="E139" t="s">
        <v>576</v>
      </c>
      <c r="F139" t="s">
        <v>340</v>
      </c>
      <c r="G139" t="s">
        <v>218</v>
      </c>
      <c r="H139" s="22" t="s">
        <v>209</v>
      </c>
      <c r="I139" s="22" t="s">
        <v>587</v>
      </c>
      <c r="J139" t="s">
        <v>340</v>
      </c>
      <c r="K139" t="s">
        <v>219</v>
      </c>
      <c r="L139" t="s">
        <v>652</v>
      </c>
      <c r="M139" s="22">
        <v>55</v>
      </c>
      <c r="N139" s="22">
        <v>0</v>
      </c>
      <c r="O139" s="22">
        <v>1</v>
      </c>
      <c r="P139" s="22" t="s">
        <v>340</v>
      </c>
      <c r="Q139" s="22">
        <v>0</v>
      </c>
    </row>
    <row r="140" spans="1:17" hidden="1" x14ac:dyDescent="0.3">
      <c r="A140" t="s">
        <v>119</v>
      </c>
      <c r="B140" t="s">
        <v>119</v>
      </c>
      <c r="C140" t="s">
        <v>207</v>
      </c>
      <c r="D140" s="22" t="s">
        <v>586</v>
      </c>
      <c r="E140" t="s">
        <v>576</v>
      </c>
      <c r="F140" t="s">
        <v>340</v>
      </c>
      <c r="G140" t="s">
        <v>221</v>
      </c>
      <c r="H140" s="22" t="s">
        <v>209</v>
      </c>
      <c r="I140" s="22" t="s">
        <v>587</v>
      </c>
      <c r="J140" t="s">
        <v>340</v>
      </c>
      <c r="K140" t="s">
        <v>219</v>
      </c>
      <c r="L140" t="s">
        <v>653</v>
      </c>
      <c r="M140" s="22">
        <v>15</v>
      </c>
      <c r="N140" s="22">
        <v>0</v>
      </c>
      <c r="O140" s="22">
        <v>1</v>
      </c>
      <c r="P140" s="22" t="s">
        <v>340</v>
      </c>
      <c r="Q140" s="22">
        <v>0</v>
      </c>
    </row>
    <row r="141" spans="1:17" hidden="1" x14ac:dyDescent="0.3">
      <c r="A141" t="s">
        <v>119</v>
      </c>
      <c r="B141" t="s">
        <v>119</v>
      </c>
      <c r="C141" t="s">
        <v>207</v>
      </c>
      <c r="D141" s="22" t="s">
        <v>654</v>
      </c>
      <c r="E141" t="s">
        <v>576</v>
      </c>
      <c r="F141" t="s">
        <v>340</v>
      </c>
      <c r="G141" t="s">
        <v>222</v>
      </c>
      <c r="H141" s="22" t="s">
        <v>209</v>
      </c>
      <c r="I141" s="22" t="s">
        <v>655</v>
      </c>
      <c r="J141" t="s">
        <v>340</v>
      </c>
      <c r="K141" t="s">
        <v>246</v>
      </c>
      <c r="L141" t="s">
        <v>656</v>
      </c>
      <c r="M141" s="22">
        <v>60</v>
      </c>
      <c r="N141" s="22">
        <v>0</v>
      </c>
      <c r="O141" s="22">
        <v>1</v>
      </c>
      <c r="P141" s="22" t="s">
        <v>340</v>
      </c>
      <c r="Q141" s="22">
        <v>0</v>
      </c>
    </row>
    <row r="142" spans="1:17" hidden="1" x14ac:dyDescent="0.3">
      <c r="A142" t="s">
        <v>80</v>
      </c>
      <c r="B142" t="s">
        <v>80</v>
      </c>
      <c r="C142" t="s">
        <v>207</v>
      </c>
      <c r="D142" s="22" t="s">
        <v>459</v>
      </c>
      <c r="E142" t="s">
        <v>602</v>
      </c>
      <c r="F142" t="s">
        <v>340</v>
      </c>
      <c r="G142" t="s">
        <v>206</v>
      </c>
      <c r="H142" s="22" t="s">
        <v>209</v>
      </c>
      <c r="I142" s="22" t="s">
        <v>655</v>
      </c>
      <c r="J142" t="s">
        <v>340</v>
      </c>
      <c r="K142" t="s">
        <v>246</v>
      </c>
      <c r="L142" t="s">
        <v>656</v>
      </c>
      <c r="M142" s="22">
        <v>80</v>
      </c>
      <c r="N142" s="22">
        <v>0</v>
      </c>
      <c r="O142" s="22">
        <v>1</v>
      </c>
      <c r="P142" s="22" t="s">
        <v>340</v>
      </c>
      <c r="Q142" s="22">
        <v>0</v>
      </c>
    </row>
    <row r="143" spans="1:17" hidden="1" x14ac:dyDescent="0.3">
      <c r="A143" t="s">
        <v>247</v>
      </c>
      <c r="B143" t="s">
        <v>247</v>
      </c>
      <c r="C143" t="s">
        <v>207</v>
      </c>
      <c r="D143" s="22" t="s">
        <v>234</v>
      </c>
      <c r="E143" t="s">
        <v>657</v>
      </c>
      <c r="F143" t="s">
        <v>658</v>
      </c>
      <c r="G143" t="s">
        <v>208</v>
      </c>
      <c r="H143" s="22" t="s">
        <v>209</v>
      </c>
      <c r="I143" s="22" t="s">
        <v>587</v>
      </c>
      <c r="J143" t="s">
        <v>340</v>
      </c>
      <c r="K143" t="s">
        <v>248</v>
      </c>
      <c r="L143" t="s">
        <v>659</v>
      </c>
      <c r="M143" s="22">
        <v>1.78</v>
      </c>
      <c r="N143" s="22">
        <v>0</v>
      </c>
      <c r="O143" s="22">
        <v>1</v>
      </c>
      <c r="P143" s="22" t="s">
        <v>340</v>
      </c>
      <c r="Q143" s="22">
        <v>0</v>
      </c>
    </row>
    <row r="144" spans="1:17" x14ac:dyDescent="0.3">
      <c r="A144" t="s">
        <v>247</v>
      </c>
      <c r="B144" s="36" t="s">
        <v>247</v>
      </c>
      <c r="C144" t="s">
        <v>207</v>
      </c>
      <c r="D144" s="22" t="s">
        <v>338</v>
      </c>
      <c r="E144" t="s">
        <v>657</v>
      </c>
      <c r="F144" t="s">
        <v>658</v>
      </c>
      <c r="G144" t="s">
        <v>212</v>
      </c>
      <c r="H144" s="22" t="s">
        <v>209</v>
      </c>
      <c r="I144" s="22" t="s">
        <v>577</v>
      </c>
      <c r="J144" t="s">
        <v>340</v>
      </c>
      <c r="K144" t="s">
        <v>210</v>
      </c>
      <c r="L144" t="s">
        <v>340</v>
      </c>
      <c r="M144" s="22">
        <v>37.5</v>
      </c>
      <c r="N144" s="22">
        <v>0</v>
      </c>
      <c r="O144" s="22">
        <v>1</v>
      </c>
      <c r="P144" s="22" t="s">
        <v>340</v>
      </c>
      <c r="Q144" s="22">
        <v>0</v>
      </c>
    </row>
    <row r="145" spans="1:17" hidden="1" x14ac:dyDescent="0.3">
      <c r="A145" t="s">
        <v>24</v>
      </c>
      <c r="B145" t="s">
        <v>24</v>
      </c>
      <c r="C145" t="s">
        <v>207</v>
      </c>
      <c r="D145" s="22" t="s">
        <v>462</v>
      </c>
      <c r="E145" t="s">
        <v>660</v>
      </c>
      <c r="F145" t="s">
        <v>340</v>
      </c>
      <c r="G145" t="s">
        <v>208</v>
      </c>
      <c r="H145" s="22" t="s">
        <v>209</v>
      </c>
      <c r="I145" s="22" t="s">
        <v>580</v>
      </c>
      <c r="J145" t="s">
        <v>340</v>
      </c>
      <c r="K145" t="s">
        <v>211</v>
      </c>
      <c r="L145" t="s">
        <v>340</v>
      </c>
      <c r="M145" s="22">
        <v>30</v>
      </c>
      <c r="N145" s="22">
        <v>0</v>
      </c>
      <c r="O145" s="22">
        <v>1</v>
      </c>
      <c r="P145" s="22" t="s">
        <v>340</v>
      </c>
      <c r="Q145" s="22">
        <v>0</v>
      </c>
    </row>
    <row r="146" spans="1:17" hidden="1" x14ac:dyDescent="0.3">
      <c r="A146" t="s">
        <v>24</v>
      </c>
      <c r="B146" t="s">
        <v>24</v>
      </c>
      <c r="C146" t="s">
        <v>207</v>
      </c>
      <c r="D146" s="22" t="s">
        <v>581</v>
      </c>
      <c r="E146" t="s">
        <v>660</v>
      </c>
      <c r="F146" t="s">
        <v>340</v>
      </c>
      <c r="G146" t="s">
        <v>212</v>
      </c>
      <c r="H146" s="22" t="s">
        <v>209</v>
      </c>
      <c r="I146" s="22" t="s">
        <v>582</v>
      </c>
      <c r="J146" t="s">
        <v>340</v>
      </c>
      <c r="K146" t="s">
        <v>213</v>
      </c>
      <c r="L146" t="s">
        <v>583</v>
      </c>
      <c r="M146" s="22">
        <v>100</v>
      </c>
      <c r="N146" s="22">
        <v>0</v>
      </c>
      <c r="O146" s="22">
        <v>1</v>
      </c>
      <c r="P146" s="22" t="s">
        <v>340</v>
      </c>
      <c r="Q146" s="22">
        <v>0</v>
      </c>
    </row>
    <row r="147" spans="1:17" hidden="1" x14ac:dyDescent="0.3">
      <c r="A147" t="s">
        <v>24</v>
      </c>
      <c r="B147" t="s">
        <v>24</v>
      </c>
      <c r="C147" t="s">
        <v>207</v>
      </c>
      <c r="D147" s="22" t="s">
        <v>591</v>
      </c>
      <c r="E147" t="s">
        <v>660</v>
      </c>
      <c r="F147" t="s">
        <v>340</v>
      </c>
      <c r="G147" t="s">
        <v>215</v>
      </c>
      <c r="H147" s="22" t="s">
        <v>209</v>
      </c>
      <c r="I147" s="22" t="s">
        <v>585</v>
      </c>
      <c r="J147" t="s">
        <v>340</v>
      </c>
      <c r="K147" t="s">
        <v>216</v>
      </c>
      <c r="L147" t="s">
        <v>340</v>
      </c>
      <c r="M147" s="22">
        <v>40</v>
      </c>
      <c r="N147" s="22">
        <v>0</v>
      </c>
      <c r="O147" s="22">
        <v>1</v>
      </c>
      <c r="P147" s="22" t="s">
        <v>340</v>
      </c>
      <c r="Q147" s="22">
        <v>0</v>
      </c>
    </row>
    <row r="148" spans="1:17" hidden="1" x14ac:dyDescent="0.3">
      <c r="A148" t="s">
        <v>24</v>
      </c>
      <c r="B148" t="s">
        <v>24</v>
      </c>
      <c r="C148" t="s">
        <v>207</v>
      </c>
      <c r="D148" s="22" t="s">
        <v>586</v>
      </c>
      <c r="E148" t="s">
        <v>660</v>
      </c>
      <c r="F148" t="s">
        <v>340</v>
      </c>
      <c r="G148" t="s">
        <v>218</v>
      </c>
      <c r="H148" s="22" t="s">
        <v>209</v>
      </c>
      <c r="I148" s="22" t="s">
        <v>587</v>
      </c>
      <c r="J148" t="s">
        <v>340</v>
      </c>
      <c r="K148" t="s">
        <v>219</v>
      </c>
      <c r="L148" t="s">
        <v>661</v>
      </c>
      <c r="M148" s="22">
        <v>45</v>
      </c>
      <c r="N148" s="22">
        <v>0</v>
      </c>
      <c r="O148" s="22">
        <v>1</v>
      </c>
      <c r="P148" s="22" t="s">
        <v>340</v>
      </c>
      <c r="Q148" s="22">
        <v>0</v>
      </c>
    </row>
    <row r="149" spans="1:17" hidden="1" x14ac:dyDescent="0.3">
      <c r="A149" t="s">
        <v>15</v>
      </c>
      <c r="B149" t="s">
        <v>15</v>
      </c>
      <c r="C149" t="s">
        <v>207</v>
      </c>
      <c r="D149" s="22" t="s">
        <v>462</v>
      </c>
      <c r="E149" t="s">
        <v>660</v>
      </c>
      <c r="F149" t="s">
        <v>340</v>
      </c>
      <c r="G149" t="s">
        <v>208</v>
      </c>
      <c r="H149" s="22" t="s">
        <v>209</v>
      </c>
      <c r="I149" s="22" t="s">
        <v>580</v>
      </c>
      <c r="J149" t="s">
        <v>340</v>
      </c>
      <c r="K149" t="s">
        <v>211</v>
      </c>
      <c r="L149" t="s">
        <v>340</v>
      </c>
      <c r="M149" s="22">
        <v>30</v>
      </c>
      <c r="N149" s="22">
        <v>0</v>
      </c>
      <c r="O149" s="22">
        <v>1</v>
      </c>
      <c r="P149" s="22" t="s">
        <v>340</v>
      </c>
      <c r="Q149" s="22">
        <v>0</v>
      </c>
    </row>
    <row r="150" spans="1:17" hidden="1" x14ac:dyDescent="0.3">
      <c r="A150" t="s">
        <v>15</v>
      </c>
      <c r="B150" t="s">
        <v>15</v>
      </c>
      <c r="C150" t="s">
        <v>207</v>
      </c>
      <c r="D150" s="22" t="s">
        <v>581</v>
      </c>
      <c r="E150" t="s">
        <v>660</v>
      </c>
      <c r="F150" t="s">
        <v>340</v>
      </c>
      <c r="G150" t="s">
        <v>212</v>
      </c>
      <c r="H150" s="22" t="s">
        <v>209</v>
      </c>
      <c r="I150" s="22" t="s">
        <v>582</v>
      </c>
      <c r="J150" t="s">
        <v>340</v>
      </c>
      <c r="K150" t="s">
        <v>213</v>
      </c>
      <c r="L150" t="s">
        <v>583</v>
      </c>
      <c r="M150" s="22">
        <v>100</v>
      </c>
      <c r="N150" s="22">
        <v>0</v>
      </c>
      <c r="O150" s="22">
        <v>1</v>
      </c>
      <c r="P150" s="22" t="s">
        <v>340</v>
      </c>
      <c r="Q150" s="22">
        <v>0</v>
      </c>
    </row>
    <row r="151" spans="1:17" hidden="1" x14ac:dyDescent="0.3">
      <c r="A151" t="s">
        <v>15</v>
      </c>
      <c r="B151" t="s">
        <v>15</v>
      </c>
      <c r="C151" t="s">
        <v>207</v>
      </c>
      <c r="D151" s="22" t="s">
        <v>591</v>
      </c>
      <c r="E151" t="s">
        <v>660</v>
      </c>
      <c r="F151" t="s">
        <v>340</v>
      </c>
      <c r="G151" t="s">
        <v>215</v>
      </c>
      <c r="H151" s="22" t="s">
        <v>209</v>
      </c>
      <c r="I151" s="22" t="s">
        <v>585</v>
      </c>
      <c r="J151" t="s">
        <v>340</v>
      </c>
      <c r="K151" t="s">
        <v>216</v>
      </c>
      <c r="L151" t="s">
        <v>340</v>
      </c>
      <c r="M151" s="22">
        <v>40</v>
      </c>
      <c r="N151" s="22">
        <v>0</v>
      </c>
      <c r="O151" s="22">
        <v>1</v>
      </c>
      <c r="P151" s="22" t="s">
        <v>340</v>
      </c>
      <c r="Q151" s="22">
        <v>0</v>
      </c>
    </row>
    <row r="152" spans="1:17" hidden="1" x14ac:dyDescent="0.3">
      <c r="A152" t="s">
        <v>15</v>
      </c>
      <c r="B152" t="s">
        <v>15</v>
      </c>
      <c r="C152" t="s">
        <v>207</v>
      </c>
      <c r="D152" s="22" t="s">
        <v>586</v>
      </c>
      <c r="E152" t="s">
        <v>660</v>
      </c>
      <c r="F152" t="s">
        <v>340</v>
      </c>
      <c r="G152" t="s">
        <v>218</v>
      </c>
      <c r="H152" s="22" t="s">
        <v>209</v>
      </c>
      <c r="I152" s="22" t="s">
        <v>587</v>
      </c>
      <c r="J152" t="s">
        <v>340</v>
      </c>
      <c r="K152" t="s">
        <v>219</v>
      </c>
      <c r="L152" t="s">
        <v>661</v>
      </c>
      <c r="M152" s="22">
        <v>45</v>
      </c>
      <c r="N152" s="22">
        <v>0</v>
      </c>
      <c r="O152" s="22">
        <v>1</v>
      </c>
      <c r="P152" s="22" t="s">
        <v>340</v>
      </c>
      <c r="Q152" s="22">
        <v>0</v>
      </c>
    </row>
    <row r="153" spans="1:17" x14ac:dyDescent="0.3">
      <c r="A153" t="s">
        <v>249</v>
      </c>
      <c r="B153" s="36" t="s">
        <v>249</v>
      </c>
      <c r="C153" t="s">
        <v>207</v>
      </c>
      <c r="D153" s="22" t="s">
        <v>338</v>
      </c>
      <c r="E153" t="s">
        <v>660</v>
      </c>
      <c r="F153" t="s">
        <v>340</v>
      </c>
      <c r="G153" t="s">
        <v>208</v>
      </c>
      <c r="H153" s="22" t="s">
        <v>209</v>
      </c>
      <c r="I153" s="22" t="s">
        <v>577</v>
      </c>
      <c r="J153" t="s">
        <v>340</v>
      </c>
      <c r="K153" t="s">
        <v>210</v>
      </c>
      <c r="L153" t="s">
        <v>340</v>
      </c>
      <c r="M153" s="22">
        <v>18</v>
      </c>
      <c r="N153" s="22">
        <v>0</v>
      </c>
      <c r="O153" s="22">
        <v>1</v>
      </c>
      <c r="P153" s="22" t="s">
        <v>340</v>
      </c>
      <c r="Q153" s="22">
        <v>0</v>
      </c>
    </row>
    <row r="154" spans="1:17" hidden="1" x14ac:dyDescent="0.3">
      <c r="A154" t="s">
        <v>101</v>
      </c>
      <c r="B154" t="s">
        <v>101</v>
      </c>
      <c r="C154" t="s">
        <v>207</v>
      </c>
      <c r="D154" s="22" t="s">
        <v>432</v>
      </c>
      <c r="E154" t="s">
        <v>660</v>
      </c>
      <c r="F154" t="s">
        <v>340</v>
      </c>
      <c r="G154" t="s">
        <v>208</v>
      </c>
      <c r="H154" s="22" t="s">
        <v>209</v>
      </c>
      <c r="I154" s="22" t="s">
        <v>580</v>
      </c>
      <c r="J154" t="s">
        <v>340</v>
      </c>
      <c r="K154" t="s">
        <v>211</v>
      </c>
      <c r="L154" t="s">
        <v>340</v>
      </c>
      <c r="M154" s="22">
        <v>40</v>
      </c>
      <c r="N154" s="22">
        <v>0</v>
      </c>
      <c r="O154" s="22">
        <v>1</v>
      </c>
      <c r="P154" s="22" t="s">
        <v>340</v>
      </c>
      <c r="Q154" s="22">
        <v>0</v>
      </c>
    </row>
    <row r="155" spans="1:17" hidden="1" x14ac:dyDescent="0.3">
      <c r="A155" t="s">
        <v>101</v>
      </c>
      <c r="B155" t="s">
        <v>101</v>
      </c>
      <c r="C155" t="s">
        <v>207</v>
      </c>
      <c r="D155" s="22" t="s">
        <v>581</v>
      </c>
      <c r="E155" t="s">
        <v>660</v>
      </c>
      <c r="F155" t="s">
        <v>340</v>
      </c>
      <c r="G155" t="s">
        <v>212</v>
      </c>
      <c r="H155" s="22" t="s">
        <v>209</v>
      </c>
      <c r="I155" s="22" t="s">
        <v>582</v>
      </c>
      <c r="J155" t="s">
        <v>340</v>
      </c>
      <c r="K155" t="s">
        <v>213</v>
      </c>
      <c r="L155" t="s">
        <v>583</v>
      </c>
      <c r="M155" s="22">
        <v>100</v>
      </c>
      <c r="N155" s="22">
        <v>0</v>
      </c>
      <c r="O155" s="22">
        <v>1</v>
      </c>
      <c r="P155" s="22" t="s">
        <v>340</v>
      </c>
      <c r="Q155" s="22">
        <v>0</v>
      </c>
    </row>
    <row r="156" spans="1:17" hidden="1" x14ac:dyDescent="0.3">
      <c r="A156" t="s">
        <v>101</v>
      </c>
      <c r="B156" t="s">
        <v>101</v>
      </c>
      <c r="C156" t="s">
        <v>207</v>
      </c>
      <c r="D156" s="22" t="s">
        <v>234</v>
      </c>
      <c r="E156" t="s">
        <v>660</v>
      </c>
      <c r="F156" t="s">
        <v>340</v>
      </c>
      <c r="G156" t="s">
        <v>218</v>
      </c>
      <c r="H156" s="22" t="s">
        <v>209</v>
      </c>
      <c r="I156" s="22" t="s">
        <v>587</v>
      </c>
      <c r="J156" t="s">
        <v>340</v>
      </c>
      <c r="K156" t="s">
        <v>219</v>
      </c>
      <c r="L156" t="s">
        <v>662</v>
      </c>
      <c r="M156" s="22">
        <v>30</v>
      </c>
      <c r="N156" s="22">
        <v>0</v>
      </c>
      <c r="O156" s="22">
        <v>1</v>
      </c>
      <c r="P156" s="22" t="s">
        <v>340</v>
      </c>
      <c r="Q156" s="22">
        <v>0</v>
      </c>
    </row>
    <row r="157" spans="1:17" hidden="1" x14ac:dyDescent="0.3">
      <c r="A157" t="s">
        <v>101</v>
      </c>
      <c r="B157" t="s">
        <v>101</v>
      </c>
      <c r="C157" t="s">
        <v>207</v>
      </c>
      <c r="D157" s="22" t="s">
        <v>591</v>
      </c>
      <c r="E157" t="s">
        <v>660</v>
      </c>
      <c r="F157" t="s">
        <v>340</v>
      </c>
      <c r="G157" t="s">
        <v>221</v>
      </c>
      <c r="H157" s="22" t="s">
        <v>209</v>
      </c>
      <c r="I157" s="22" t="s">
        <v>585</v>
      </c>
      <c r="J157" t="s">
        <v>340</v>
      </c>
      <c r="K157" t="s">
        <v>216</v>
      </c>
      <c r="L157" t="s">
        <v>340</v>
      </c>
      <c r="M157" s="22">
        <v>105</v>
      </c>
      <c r="N157" s="22">
        <v>0</v>
      </c>
      <c r="O157" s="22">
        <v>1</v>
      </c>
      <c r="P157" s="22" t="s">
        <v>340</v>
      </c>
      <c r="Q157" s="22">
        <v>0</v>
      </c>
    </row>
    <row r="158" spans="1:17" x14ac:dyDescent="0.3">
      <c r="A158" t="s">
        <v>32</v>
      </c>
      <c r="B158" s="36" t="s">
        <v>32</v>
      </c>
      <c r="C158" t="s">
        <v>207</v>
      </c>
      <c r="D158" s="22" t="s">
        <v>338</v>
      </c>
      <c r="E158" t="s">
        <v>660</v>
      </c>
      <c r="F158" t="s">
        <v>340</v>
      </c>
      <c r="G158" t="s">
        <v>208</v>
      </c>
      <c r="H158" s="22" t="s">
        <v>209</v>
      </c>
      <c r="I158" s="22" t="s">
        <v>577</v>
      </c>
      <c r="J158" t="s">
        <v>340</v>
      </c>
      <c r="K158" t="s">
        <v>210</v>
      </c>
      <c r="L158" t="s">
        <v>340</v>
      </c>
      <c r="M158" s="22">
        <v>10</v>
      </c>
      <c r="N158" s="22">
        <v>0</v>
      </c>
      <c r="O158" s="22">
        <v>1</v>
      </c>
      <c r="P158" s="22" t="s">
        <v>340</v>
      </c>
      <c r="Q158" s="22">
        <v>0</v>
      </c>
    </row>
    <row r="159" spans="1:17" hidden="1" x14ac:dyDescent="0.3">
      <c r="A159" t="s">
        <v>27</v>
      </c>
      <c r="B159" t="s">
        <v>27</v>
      </c>
      <c r="C159" t="s">
        <v>207</v>
      </c>
      <c r="D159" s="22" t="s">
        <v>245</v>
      </c>
      <c r="E159" t="s">
        <v>576</v>
      </c>
      <c r="F159" t="s">
        <v>340</v>
      </c>
      <c r="G159" t="s">
        <v>208</v>
      </c>
      <c r="H159" s="22" t="s">
        <v>209</v>
      </c>
      <c r="I159" s="22" t="s">
        <v>580</v>
      </c>
      <c r="J159" t="s">
        <v>340</v>
      </c>
      <c r="K159" t="s">
        <v>211</v>
      </c>
      <c r="L159" t="s">
        <v>340</v>
      </c>
      <c r="M159" s="22">
        <v>8</v>
      </c>
      <c r="N159" s="22">
        <v>0</v>
      </c>
      <c r="O159" s="22">
        <v>1</v>
      </c>
      <c r="P159" s="22" t="s">
        <v>340</v>
      </c>
      <c r="Q159" s="22">
        <v>0</v>
      </c>
    </row>
    <row r="160" spans="1:17" hidden="1" x14ac:dyDescent="0.3">
      <c r="A160" t="s">
        <v>27</v>
      </c>
      <c r="B160" t="s">
        <v>27</v>
      </c>
      <c r="C160" t="s">
        <v>207</v>
      </c>
      <c r="D160" s="22" t="s">
        <v>581</v>
      </c>
      <c r="E160" t="s">
        <v>576</v>
      </c>
      <c r="F160" t="s">
        <v>340</v>
      </c>
      <c r="G160" t="s">
        <v>212</v>
      </c>
      <c r="H160" s="22" t="s">
        <v>209</v>
      </c>
      <c r="I160" s="22" t="s">
        <v>582</v>
      </c>
      <c r="J160" t="s">
        <v>340</v>
      </c>
      <c r="K160" t="s">
        <v>213</v>
      </c>
      <c r="L160" t="s">
        <v>583</v>
      </c>
      <c r="M160" s="22">
        <v>60</v>
      </c>
      <c r="N160" s="22">
        <v>0</v>
      </c>
      <c r="O160" s="22">
        <v>1</v>
      </c>
      <c r="P160" s="22" t="s">
        <v>340</v>
      </c>
      <c r="Q160" s="22">
        <v>0</v>
      </c>
    </row>
    <row r="161" spans="1:17" hidden="1" x14ac:dyDescent="0.3">
      <c r="A161" t="s">
        <v>27</v>
      </c>
      <c r="B161" t="s">
        <v>27</v>
      </c>
      <c r="C161" t="s">
        <v>207</v>
      </c>
      <c r="D161" s="22" t="s">
        <v>584</v>
      </c>
      <c r="E161" t="s">
        <v>576</v>
      </c>
      <c r="F161" t="s">
        <v>340</v>
      </c>
      <c r="G161" t="s">
        <v>218</v>
      </c>
      <c r="H161" s="22" t="s">
        <v>209</v>
      </c>
      <c r="I161" s="22" t="s">
        <v>585</v>
      </c>
      <c r="J161" t="s">
        <v>340</v>
      </c>
      <c r="K161" t="s">
        <v>216</v>
      </c>
      <c r="L161" t="s">
        <v>340</v>
      </c>
      <c r="M161" s="22">
        <v>32</v>
      </c>
      <c r="N161" s="22">
        <v>0</v>
      </c>
      <c r="O161" s="22">
        <v>1</v>
      </c>
      <c r="P161" s="22" t="s">
        <v>340</v>
      </c>
      <c r="Q161" s="22">
        <v>0</v>
      </c>
    </row>
    <row r="162" spans="1:17" hidden="1" x14ac:dyDescent="0.3">
      <c r="A162" t="s">
        <v>27</v>
      </c>
      <c r="B162" t="s">
        <v>27</v>
      </c>
      <c r="C162" t="s">
        <v>207</v>
      </c>
      <c r="D162" s="22" t="s">
        <v>586</v>
      </c>
      <c r="E162" t="s">
        <v>576</v>
      </c>
      <c r="F162" t="s">
        <v>340</v>
      </c>
      <c r="G162" t="s">
        <v>221</v>
      </c>
      <c r="H162" s="22" t="s">
        <v>209</v>
      </c>
      <c r="I162" s="22" t="s">
        <v>587</v>
      </c>
      <c r="J162" t="s">
        <v>340</v>
      </c>
      <c r="K162" t="s">
        <v>219</v>
      </c>
      <c r="L162" t="s">
        <v>663</v>
      </c>
      <c r="M162" s="22">
        <v>60</v>
      </c>
      <c r="N162" s="22">
        <v>0</v>
      </c>
      <c r="O162" s="22">
        <v>1</v>
      </c>
      <c r="P162" s="22" t="s">
        <v>340</v>
      </c>
      <c r="Q162" s="22">
        <v>0</v>
      </c>
    </row>
    <row r="163" spans="1:17" hidden="1" x14ac:dyDescent="0.3">
      <c r="A163" t="s">
        <v>27</v>
      </c>
      <c r="B163" t="s">
        <v>27</v>
      </c>
      <c r="C163" t="s">
        <v>207</v>
      </c>
      <c r="D163" s="22" t="s">
        <v>586</v>
      </c>
      <c r="E163" t="s">
        <v>576</v>
      </c>
      <c r="F163" t="s">
        <v>340</v>
      </c>
      <c r="G163" t="s">
        <v>223</v>
      </c>
      <c r="H163" s="22" t="s">
        <v>209</v>
      </c>
      <c r="I163" s="22" t="s">
        <v>587</v>
      </c>
      <c r="J163" t="s">
        <v>340</v>
      </c>
      <c r="K163" t="s">
        <v>219</v>
      </c>
      <c r="L163" t="s">
        <v>664</v>
      </c>
      <c r="M163" s="22">
        <v>20</v>
      </c>
      <c r="N163" s="22">
        <v>0</v>
      </c>
      <c r="O163" s="22">
        <v>1</v>
      </c>
      <c r="P163" s="22" t="s">
        <v>340</v>
      </c>
      <c r="Q163" s="22">
        <v>0</v>
      </c>
    </row>
    <row r="164" spans="1:17" hidden="1" x14ac:dyDescent="0.3">
      <c r="A164" t="s">
        <v>35</v>
      </c>
      <c r="B164" t="s">
        <v>35</v>
      </c>
      <c r="C164" t="s">
        <v>207</v>
      </c>
      <c r="D164" s="22" t="s">
        <v>434</v>
      </c>
      <c r="E164" t="s">
        <v>576</v>
      </c>
      <c r="F164" t="s">
        <v>340</v>
      </c>
      <c r="G164" t="s">
        <v>208</v>
      </c>
      <c r="H164" s="22" t="s">
        <v>209</v>
      </c>
      <c r="I164" s="22" t="s">
        <v>580</v>
      </c>
      <c r="J164" t="s">
        <v>340</v>
      </c>
      <c r="K164" t="s">
        <v>211</v>
      </c>
      <c r="L164" t="s">
        <v>340</v>
      </c>
      <c r="M164" s="22">
        <v>8</v>
      </c>
      <c r="N164" s="22">
        <v>0</v>
      </c>
      <c r="O164" s="22">
        <v>1</v>
      </c>
      <c r="P164" s="22" t="s">
        <v>340</v>
      </c>
      <c r="Q164" s="22">
        <v>0</v>
      </c>
    </row>
    <row r="165" spans="1:17" hidden="1" x14ac:dyDescent="0.3">
      <c r="A165" t="s">
        <v>35</v>
      </c>
      <c r="B165" t="s">
        <v>35</v>
      </c>
      <c r="C165" t="s">
        <v>207</v>
      </c>
      <c r="D165" s="22" t="s">
        <v>581</v>
      </c>
      <c r="E165" t="s">
        <v>576</v>
      </c>
      <c r="F165" t="s">
        <v>340</v>
      </c>
      <c r="G165" t="s">
        <v>212</v>
      </c>
      <c r="H165" s="22" t="s">
        <v>209</v>
      </c>
      <c r="I165" s="22" t="s">
        <v>582</v>
      </c>
      <c r="J165" t="s">
        <v>340</v>
      </c>
      <c r="K165" t="s">
        <v>213</v>
      </c>
      <c r="L165" t="s">
        <v>583</v>
      </c>
      <c r="M165" s="22">
        <v>60</v>
      </c>
      <c r="N165" s="22">
        <v>0</v>
      </c>
      <c r="O165" s="22">
        <v>1</v>
      </c>
      <c r="P165" s="22" t="s">
        <v>340</v>
      </c>
      <c r="Q165" s="22">
        <v>0</v>
      </c>
    </row>
    <row r="166" spans="1:17" hidden="1" x14ac:dyDescent="0.3">
      <c r="A166" t="s">
        <v>35</v>
      </c>
      <c r="B166" t="s">
        <v>35</v>
      </c>
      <c r="C166" t="s">
        <v>207</v>
      </c>
      <c r="D166" s="22" t="s">
        <v>591</v>
      </c>
      <c r="E166" t="s">
        <v>576</v>
      </c>
      <c r="F166" t="s">
        <v>340</v>
      </c>
      <c r="G166" t="s">
        <v>215</v>
      </c>
      <c r="H166" s="22" t="s">
        <v>209</v>
      </c>
      <c r="I166" s="22" t="s">
        <v>585</v>
      </c>
      <c r="J166" t="s">
        <v>340</v>
      </c>
      <c r="K166" t="s">
        <v>216</v>
      </c>
      <c r="L166" t="s">
        <v>340</v>
      </c>
      <c r="M166" s="22">
        <v>32</v>
      </c>
      <c r="N166" s="22">
        <v>0</v>
      </c>
      <c r="O166" s="22">
        <v>1</v>
      </c>
      <c r="P166" s="22" t="s">
        <v>340</v>
      </c>
      <c r="Q166" s="22">
        <v>0</v>
      </c>
    </row>
    <row r="167" spans="1:17" hidden="1" x14ac:dyDescent="0.3">
      <c r="A167" t="s">
        <v>35</v>
      </c>
      <c r="B167" t="s">
        <v>35</v>
      </c>
      <c r="C167" t="s">
        <v>207</v>
      </c>
      <c r="D167" s="22" t="s">
        <v>586</v>
      </c>
      <c r="E167" t="s">
        <v>576</v>
      </c>
      <c r="F167" t="s">
        <v>340</v>
      </c>
      <c r="G167" t="s">
        <v>218</v>
      </c>
      <c r="H167" s="22" t="s">
        <v>209</v>
      </c>
      <c r="I167" s="22" t="s">
        <v>587</v>
      </c>
      <c r="J167" t="s">
        <v>340</v>
      </c>
      <c r="K167" t="s">
        <v>219</v>
      </c>
      <c r="L167" t="s">
        <v>664</v>
      </c>
      <c r="M167" s="22">
        <v>20</v>
      </c>
      <c r="N167" s="22">
        <v>0</v>
      </c>
      <c r="O167" s="22">
        <v>1</v>
      </c>
      <c r="P167" s="22" t="s">
        <v>340</v>
      </c>
      <c r="Q167" s="22">
        <v>0</v>
      </c>
    </row>
    <row r="168" spans="1:17" x14ac:dyDescent="0.3">
      <c r="A168" t="s">
        <v>156</v>
      </c>
      <c r="B168" t="s">
        <v>156</v>
      </c>
      <c r="C168" t="s">
        <v>207</v>
      </c>
      <c r="D168" s="22" t="s">
        <v>338</v>
      </c>
      <c r="E168" t="s">
        <v>665</v>
      </c>
      <c r="F168" t="s">
        <v>340</v>
      </c>
      <c r="G168" t="s">
        <v>208</v>
      </c>
      <c r="H168" s="22" t="s">
        <v>209</v>
      </c>
      <c r="I168" s="22" t="s">
        <v>577</v>
      </c>
      <c r="J168" t="s">
        <v>340</v>
      </c>
      <c r="K168" t="s">
        <v>250</v>
      </c>
      <c r="L168" t="s">
        <v>340</v>
      </c>
      <c r="M168" s="22">
        <v>6</v>
      </c>
      <c r="N168" s="22">
        <v>0</v>
      </c>
      <c r="O168" s="22">
        <v>1</v>
      </c>
      <c r="P168" s="22" t="s">
        <v>340</v>
      </c>
      <c r="Q168" s="22">
        <v>0</v>
      </c>
    </row>
    <row r="169" spans="1:17" x14ac:dyDescent="0.3">
      <c r="A169" t="s">
        <v>207</v>
      </c>
      <c r="B169" s="36" t="s">
        <v>207</v>
      </c>
      <c r="C169" t="s">
        <v>207</v>
      </c>
      <c r="D169" s="22" t="s">
        <v>338</v>
      </c>
      <c r="E169" t="s">
        <v>666</v>
      </c>
      <c r="F169" t="s">
        <v>340</v>
      </c>
      <c r="G169" t="s">
        <v>206</v>
      </c>
      <c r="H169" s="22" t="s">
        <v>209</v>
      </c>
      <c r="I169" s="22" t="s">
        <v>577</v>
      </c>
      <c r="J169" t="s">
        <v>340</v>
      </c>
      <c r="K169" t="s">
        <v>210</v>
      </c>
      <c r="L169" t="s">
        <v>340</v>
      </c>
      <c r="M169" s="22">
        <v>2</v>
      </c>
      <c r="N169" s="22">
        <v>0</v>
      </c>
      <c r="O169" s="22">
        <v>2</v>
      </c>
      <c r="P169" s="22" t="s">
        <v>340</v>
      </c>
      <c r="Q169" s="22">
        <v>0</v>
      </c>
    </row>
    <row r="170" spans="1:17" hidden="1" x14ac:dyDescent="0.3">
      <c r="A170" t="s">
        <v>160</v>
      </c>
      <c r="B170" t="s">
        <v>160</v>
      </c>
      <c r="C170" t="s">
        <v>207</v>
      </c>
      <c r="D170" s="22" t="s">
        <v>480</v>
      </c>
      <c r="E170" t="s">
        <v>667</v>
      </c>
      <c r="F170" t="s">
        <v>340</v>
      </c>
      <c r="G170" t="s">
        <v>208</v>
      </c>
      <c r="H170" s="22" t="s">
        <v>209</v>
      </c>
      <c r="I170" s="22" t="s">
        <v>614</v>
      </c>
      <c r="J170" t="s">
        <v>340</v>
      </c>
      <c r="K170" t="s">
        <v>229</v>
      </c>
      <c r="L170" t="s">
        <v>340</v>
      </c>
      <c r="M170" s="22">
        <v>350</v>
      </c>
      <c r="N170" s="22">
        <v>0</v>
      </c>
      <c r="O170" s="22">
        <v>1</v>
      </c>
      <c r="P170" s="22" t="s">
        <v>340</v>
      </c>
      <c r="Q170" s="22">
        <v>0</v>
      </c>
    </row>
    <row r="171" spans="1:17" hidden="1" x14ac:dyDescent="0.3">
      <c r="A171" t="s">
        <v>160</v>
      </c>
      <c r="B171" t="s">
        <v>160</v>
      </c>
      <c r="C171" t="s">
        <v>207</v>
      </c>
      <c r="D171" s="22" t="s">
        <v>581</v>
      </c>
      <c r="E171" t="s">
        <v>667</v>
      </c>
      <c r="F171" t="s">
        <v>340</v>
      </c>
      <c r="G171" t="s">
        <v>212</v>
      </c>
      <c r="H171" s="22" t="s">
        <v>209</v>
      </c>
      <c r="I171" s="22" t="s">
        <v>582</v>
      </c>
      <c r="J171" t="s">
        <v>340</v>
      </c>
      <c r="K171" t="s">
        <v>213</v>
      </c>
      <c r="L171" t="s">
        <v>583</v>
      </c>
      <c r="M171" s="22">
        <v>60</v>
      </c>
      <c r="N171" s="22">
        <v>0</v>
      </c>
      <c r="O171" s="22">
        <v>1</v>
      </c>
      <c r="P171" s="22" t="s">
        <v>340</v>
      </c>
      <c r="Q171" s="22">
        <v>0</v>
      </c>
    </row>
    <row r="172" spans="1:17" hidden="1" x14ac:dyDescent="0.3">
      <c r="A172" t="s">
        <v>160</v>
      </c>
      <c r="B172" t="s">
        <v>160</v>
      </c>
      <c r="C172" t="s">
        <v>207</v>
      </c>
      <c r="D172" s="22" t="s">
        <v>668</v>
      </c>
      <c r="E172" t="s">
        <v>667</v>
      </c>
      <c r="F172" t="s">
        <v>340</v>
      </c>
      <c r="G172" t="s">
        <v>215</v>
      </c>
      <c r="H172" s="22" t="s">
        <v>209</v>
      </c>
      <c r="I172" s="22" t="s">
        <v>585</v>
      </c>
      <c r="J172" t="s">
        <v>340</v>
      </c>
      <c r="K172" t="s">
        <v>216</v>
      </c>
      <c r="L172" t="s">
        <v>340</v>
      </c>
      <c r="M172" s="22">
        <v>32</v>
      </c>
      <c r="N172" s="22">
        <v>0</v>
      </c>
      <c r="O172" s="22">
        <v>1</v>
      </c>
      <c r="P172" s="22" t="s">
        <v>340</v>
      </c>
      <c r="Q172" s="22">
        <v>0</v>
      </c>
    </row>
    <row r="173" spans="1:17" hidden="1" x14ac:dyDescent="0.3">
      <c r="A173" t="s">
        <v>160</v>
      </c>
      <c r="B173" t="s">
        <v>160</v>
      </c>
      <c r="C173" t="s">
        <v>207</v>
      </c>
      <c r="D173" s="22" t="s">
        <v>251</v>
      </c>
      <c r="E173" t="s">
        <v>667</v>
      </c>
      <c r="F173" t="s">
        <v>340</v>
      </c>
      <c r="G173" t="s">
        <v>217</v>
      </c>
      <c r="H173" s="22" t="s">
        <v>231</v>
      </c>
      <c r="I173" s="22" t="s">
        <v>646</v>
      </c>
      <c r="J173" t="s">
        <v>340</v>
      </c>
      <c r="K173" t="s">
        <v>252</v>
      </c>
      <c r="L173" t="s">
        <v>669</v>
      </c>
      <c r="M173" s="22">
        <v>0</v>
      </c>
      <c r="N173" s="22">
        <v>5</v>
      </c>
      <c r="O173" s="22">
        <v>1</v>
      </c>
      <c r="P173" s="22" t="s">
        <v>340</v>
      </c>
      <c r="Q173" s="22">
        <v>0</v>
      </c>
    </row>
    <row r="174" spans="1:17" hidden="1" x14ac:dyDescent="0.3">
      <c r="A174" t="s">
        <v>69</v>
      </c>
      <c r="B174" t="s">
        <v>69</v>
      </c>
      <c r="C174" t="s">
        <v>207</v>
      </c>
      <c r="D174" s="22" t="s">
        <v>477</v>
      </c>
      <c r="E174" t="s">
        <v>670</v>
      </c>
      <c r="F174" t="s">
        <v>340</v>
      </c>
      <c r="G174" t="s">
        <v>208</v>
      </c>
      <c r="H174" s="22" t="s">
        <v>209</v>
      </c>
      <c r="I174" s="22" t="s">
        <v>614</v>
      </c>
      <c r="J174" t="s">
        <v>340</v>
      </c>
      <c r="K174" t="s">
        <v>229</v>
      </c>
      <c r="L174" t="s">
        <v>340</v>
      </c>
      <c r="M174" s="22">
        <v>456</v>
      </c>
      <c r="N174" s="22">
        <v>0</v>
      </c>
      <c r="O174" s="22">
        <v>0</v>
      </c>
      <c r="P174" s="22" t="s">
        <v>340</v>
      </c>
      <c r="Q174" s="22">
        <v>0</v>
      </c>
    </row>
    <row r="175" spans="1:17" hidden="1" x14ac:dyDescent="0.3">
      <c r="A175" t="s">
        <v>111</v>
      </c>
      <c r="B175" t="s">
        <v>111</v>
      </c>
      <c r="C175" t="s">
        <v>207</v>
      </c>
      <c r="D175" s="22" t="s">
        <v>424</v>
      </c>
      <c r="E175" t="s">
        <v>671</v>
      </c>
      <c r="F175" t="s">
        <v>340</v>
      </c>
      <c r="G175" t="s">
        <v>208</v>
      </c>
      <c r="H175" s="22" t="s">
        <v>209</v>
      </c>
      <c r="I175" s="22" t="s">
        <v>580</v>
      </c>
      <c r="J175" t="s">
        <v>340</v>
      </c>
      <c r="K175" t="s">
        <v>211</v>
      </c>
      <c r="L175" t="s">
        <v>340</v>
      </c>
      <c r="M175" s="22">
        <v>17</v>
      </c>
      <c r="N175" s="22">
        <v>0</v>
      </c>
      <c r="O175" s="22">
        <v>1</v>
      </c>
      <c r="P175" s="22" t="s">
        <v>340</v>
      </c>
      <c r="Q175" s="22">
        <v>0</v>
      </c>
    </row>
    <row r="176" spans="1:17" hidden="1" x14ac:dyDescent="0.3">
      <c r="A176" t="s">
        <v>111</v>
      </c>
      <c r="B176" t="s">
        <v>111</v>
      </c>
      <c r="C176" t="s">
        <v>207</v>
      </c>
      <c r="D176" s="22" t="s">
        <v>581</v>
      </c>
      <c r="E176" t="s">
        <v>671</v>
      </c>
      <c r="F176" t="s">
        <v>340</v>
      </c>
      <c r="G176" t="s">
        <v>212</v>
      </c>
      <c r="H176" s="22" t="s">
        <v>209</v>
      </c>
      <c r="I176" s="22" t="s">
        <v>582</v>
      </c>
      <c r="J176" t="s">
        <v>340</v>
      </c>
      <c r="K176" t="s">
        <v>213</v>
      </c>
      <c r="L176" t="s">
        <v>583</v>
      </c>
      <c r="M176" s="22">
        <v>100</v>
      </c>
      <c r="N176" s="22">
        <v>0</v>
      </c>
      <c r="O176" s="22">
        <v>1</v>
      </c>
      <c r="P176" s="22" t="s">
        <v>340</v>
      </c>
      <c r="Q176" s="22">
        <v>0</v>
      </c>
    </row>
    <row r="177" spans="1:17" hidden="1" x14ac:dyDescent="0.3">
      <c r="A177" t="s">
        <v>111</v>
      </c>
      <c r="B177" t="s">
        <v>111</v>
      </c>
      <c r="C177" t="s">
        <v>207</v>
      </c>
      <c r="D177" s="22" t="s">
        <v>672</v>
      </c>
      <c r="E177" t="s">
        <v>671</v>
      </c>
      <c r="F177" t="s">
        <v>340</v>
      </c>
      <c r="G177" t="s">
        <v>215</v>
      </c>
      <c r="H177" s="22" t="s">
        <v>209</v>
      </c>
      <c r="I177" s="22" t="s">
        <v>585</v>
      </c>
      <c r="J177" t="s">
        <v>340</v>
      </c>
      <c r="K177" t="s">
        <v>216</v>
      </c>
      <c r="L177" t="s">
        <v>340</v>
      </c>
      <c r="M177" s="22">
        <v>25</v>
      </c>
      <c r="N177" s="22">
        <v>0</v>
      </c>
      <c r="O177" s="22">
        <v>1</v>
      </c>
      <c r="P177" s="22" t="s">
        <v>340</v>
      </c>
      <c r="Q177" s="22">
        <v>0</v>
      </c>
    </row>
    <row r="178" spans="1:17" hidden="1" x14ac:dyDescent="0.3">
      <c r="A178" t="s">
        <v>30</v>
      </c>
      <c r="B178" t="s">
        <v>30</v>
      </c>
      <c r="C178" t="s">
        <v>207</v>
      </c>
      <c r="D178" s="22" t="s">
        <v>480</v>
      </c>
      <c r="E178" t="s">
        <v>673</v>
      </c>
      <c r="F178" t="s">
        <v>340</v>
      </c>
      <c r="G178" t="s">
        <v>208</v>
      </c>
      <c r="H178" s="22" t="s">
        <v>209</v>
      </c>
      <c r="I178" s="22" t="s">
        <v>614</v>
      </c>
      <c r="J178" t="s">
        <v>340</v>
      </c>
      <c r="K178" t="s">
        <v>229</v>
      </c>
      <c r="L178" t="s">
        <v>340</v>
      </c>
      <c r="M178" s="22">
        <v>54</v>
      </c>
      <c r="N178" s="22">
        <v>0</v>
      </c>
      <c r="O178" s="22">
        <v>1</v>
      </c>
      <c r="P178" s="22" t="s">
        <v>340</v>
      </c>
      <c r="Q178" s="22">
        <v>0</v>
      </c>
    </row>
    <row r="179" spans="1:17" hidden="1" x14ac:dyDescent="0.3">
      <c r="A179" t="s">
        <v>30</v>
      </c>
      <c r="B179" t="s">
        <v>30</v>
      </c>
      <c r="C179" t="s">
        <v>207</v>
      </c>
      <c r="D179" s="22" t="s">
        <v>253</v>
      </c>
      <c r="E179" t="s">
        <v>673</v>
      </c>
      <c r="F179" t="s">
        <v>340</v>
      </c>
      <c r="G179" t="s">
        <v>214</v>
      </c>
      <c r="H179" s="22" t="s">
        <v>209</v>
      </c>
      <c r="I179" s="22" t="s">
        <v>674</v>
      </c>
      <c r="J179" t="s">
        <v>340</v>
      </c>
      <c r="K179" t="s">
        <v>254</v>
      </c>
      <c r="L179" t="s">
        <v>340</v>
      </c>
      <c r="M179" s="22">
        <v>60</v>
      </c>
      <c r="N179" s="22">
        <v>0</v>
      </c>
      <c r="O179" s="22">
        <v>1</v>
      </c>
      <c r="P179" s="22" t="s">
        <v>340</v>
      </c>
      <c r="Q179" s="22">
        <v>0</v>
      </c>
    </row>
    <row r="180" spans="1:17" hidden="1" x14ac:dyDescent="0.3">
      <c r="A180" t="s">
        <v>30</v>
      </c>
      <c r="B180" t="s">
        <v>30</v>
      </c>
      <c r="C180" t="s">
        <v>207</v>
      </c>
      <c r="D180" s="22" t="s">
        <v>584</v>
      </c>
      <c r="E180" t="s">
        <v>673</v>
      </c>
      <c r="F180" t="s">
        <v>340</v>
      </c>
      <c r="G180" t="s">
        <v>218</v>
      </c>
      <c r="H180" s="22" t="s">
        <v>209</v>
      </c>
      <c r="I180" s="22" t="s">
        <v>585</v>
      </c>
      <c r="J180" t="s">
        <v>340</v>
      </c>
      <c r="K180" t="s">
        <v>216</v>
      </c>
      <c r="L180" t="s">
        <v>340</v>
      </c>
      <c r="M180" s="22">
        <v>35</v>
      </c>
      <c r="N180" s="22">
        <v>0</v>
      </c>
      <c r="O180" s="22">
        <v>1</v>
      </c>
      <c r="P180" s="22" t="s">
        <v>340</v>
      </c>
      <c r="Q180" s="22">
        <v>0</v>
      </c>
    </row>
    <row r="181" spans="1:17" hidden="1" x14ac:dyDescent="0.3">
      <c r="A181" t="s">
        <v>30</v>
      </c>
      <c r="B181" t="s">
        <v>30</v>
      </c>
      <c r="C181" t="s">
        <v>207</v>
      </c>
      <c r="D181" s="22" t="s">
        <v>584</v>
      </c>
      <c r="E181" t="s">
        <v>673</v>
      </c>
      <c r="F181" t="s">
        <v>340</v>
      </c>
      <c r="G181" t="s">
        <v>221</v>
      </c>
      <c r="H181" s="22" t="s">
        <v>209</v>
      </c>
      <c r="I181" s="22" t="s">
        <v>585</v>
      </c>
      <c r="J181" t="s">
        <v>340</v>
      </c>
      <c r="K181" t="s">
        <v>216</v>
      </c>
      <c r="L181" t="s">
        <v>340</v>
      </c>
      <c r="M181" s="22">
        <v>300</v>
      </c>
      <c r="N181" s="22">
        <v>0</v>
      </c>
      <c r="O181" s="22">
        <v>1</v>
      </c>
      <c r="P181" s="22" t="s">
        <v>340</v>
      </c>
      <c r="Q181" s="22">
        <v>0</v>
      </c>
    </row>
    <row r="182" spans="1:17" hidden="1" x14ac:dyDescent="0.3">
      <c r="A182" t="s">
        <v>30</v>
      </c>
      <c r="B182" t="s">
        <v>30</v>
      </c>
      <c r="C182" t="s">
        <v>207</v>
      </c>
      <c r="D182" s="22" t="s">
        <v>251</v>
      </c>
      <c r="E182" t="s">
        <v>673</v>
      </c>
      <c r="F182" t="s">
        <v>340</v>
      </c>
      <c r="G182" t="s">
        <v>222</v>
      </c>
      <c r="H182" s="22" t="s">
        <v>231</v>
      </c>
      <c r="I182" s="22" t="s">
        <v>646</v>
      </c>
      <c r="J182" t="s">
        <v>340</v>
      </c>
      <c r="K182" t="s">
        <v>255</v>
      </c>
      <c r="L182" t="s">
        <v>675</v>
      </c>
      <c r="M182" s="22">
        <v>0</v>
      </c>
      <c r="N182" s="22">
        <v>5</v>
      </c>
      <c r="O182" s="22">
        <v>1</v>
      </c>
      <c r="P182" s="22" t="s">
        <v>340</v>
      </c>
      <c r="Q182" s="22">
        <v>0</v>
      </c>
    </row>
    <row r="183" spans="1:17" hidden="1" x14ac:dyDescent="0.3">
      <c r="A183" t="s">
        <v>39</v>
      </c>
      <c r="B183" t="s">
        <v>39</v>
      </c>
      <c r="C183" t="s">
        <v>207</v>
      </c>
      <c r="D183" s="22" t="s">
        <v>480</v>
      </c>
      <c r="E183" t="s">
        <v>673</v>
      </c>
      <c r="F183" t="s">
        <v>340</v>
      </c>
      <c r="G183" t="s">
        <v>208</v>
      </c>
      <c r="H183" s="22" t="s">
        <v>209</v>
      </c>
      <c r="I183" s="22" t="s">
        <v>614</v>
      </c>
      <c r="J183" t="s">
        <v>340</v>
      </c>
      <c r="K183" t="s">
        <v>229</v>
      </c>
      <c r="L183" t="s">
        <v>340</v>
      </c>
      <c r="M183" s="22">
        <v>54</v>
      </c>
      <c r="N183" s="22">
        <v>0</v>
      </c>
      <c r="O183" s="22">
        <v>1</v>
      </c>
      <c r="P183" s="22" t="s">
        <v>340</v>
      </c>
      <c r="Q183" s="22">
        <v>0</v>
      </c>
    </row>
    <row r="184" spans="1:17" hidden="1" x14ac:dyDescent="0.3">
      <c r="A184" t="s">
        <v>39</v>
      </c>
      <c r="B184" t="s">
        <v>39</v>
      </c>
      <c r="C184" t="s">
        <v>207</v>
      </c>
      <c r="D184" s="22" t="s">
        <v>584</v>
      </c>
      <c r="E184" t="s">
        <v>673</v>
      </c>
      <c r="F184" t="s">
        <v>340</v>
      </c>
      <c r="G184" t="s">
        <v>215</v>
      </c>
      <c r="H184" s="22" t="s">
        <v>209</v>
      </c>
      <c r="I184" s="22" t="s">
        <v>585</v>
      </c>
      <c r="J184" t="s">
        <v>340</v>
      </c>
      <c r="K184" t="s">
        <v>216</v>
      </c>
      <c r="L184" t="s">
        <v>340</v>
      </c>
      <c r="M184" s="22">
        <v>35</v>
      </c>
      <c r="N184" s="22">
        <v>0</v>
      </c>
      <c r="O184" s="22">
        <v>1</v>
      </c>
      <c r="P184" s="22" t="s">
        <v>340</v>
      </c>
      <c r="Q184" s="22">
        <v>0</v>
      </c>
    </row>
    <row r="185" spans="1:17" hidden="1" x14ac:dyDescent="0.3">
      <c r="A185" t="s">
        <v>39</v>
      </c>
      <c r="B185" t="s">
        <v>39</v>
      </c>
      <c r="C185" t="s">
        <v>207</v>
      </c>
      <c r="D185" s="22" t="s">
        <v>584</v>
      </c>
      <c r="E185" t="s">
        <v>673</v>
      </c>
      <c r="F185" t="s">
        <v>340</v>
      </c>
      <c r="G185" t="s">
        <v>218</v>
      </c>
      <c r="H185" s="22" t="s">
        <v>209</v>
      </c>
      <c r="I185" s="22" t="s">
        <v>585</v>
      </c>
      <c r="J185" t="s">
        <v>340</v>
      </c>
      <c r="K185" t="s">
        <v>216</v>
      </c>
      <c r="L185" t="s">
        <v>340</v>
      </c>
      <c r="M185" s="22">
        <v>300</v>
      </c>
      <c r="N185" s="22">
        <v>0</v>
      </c>
      <c r="O185" s="22">
        <v>1</v>
      </c>
      <c r="P185" s="22" t="s">
        <v>340</v>
      </c>
      <c r="Q185" s="22">
        <v>0</v>
      </c>
    </row>
    <row r="186" spans="1:17" hidden="1" x14ac:dyDescent="0.3">
      <c r="A186" t="s">
        <v>39</v>
      </c>
      <c r="B186" t="s">
        <v>39</v>
      </c>
      <c r="C186" t="s">
        <v>207</v>
      </c>
      <c r="D186" s="22" t="s">
        <v>251</v>
      </c>
      <c r="E186" t="s">
        <v>673</v>
      </c>
      <c r="F186" t="s">
        <v>340</v>
      </c>
      <c r="G186" t="s">
        <v>220</v>
      </c>
      <c r="H186" s="22" t="s">
        <v>231</v>
      </c>
      <c r="I186" s="22" t="s">
        <v>646</v>
      </c>
      <c r="J186" t="s">
        <v>340</v>
      </c>
      <c r="K186" t="s">
        <v>256</v>
      </c>
      <c r="L186" t="s">
        <v>675</v>
      </c>
      <c r="M186" s="22">
        <v>0</v>
      </c>
      <c r="N186" s="22">
        <v>5</v>
      </c>
      <c r="O186" s="22">
        <v>1</v>
      </c>
      <c r="P186" s="22" t="s">
        <v>340</v>
      </c>
      <c r="Q186" s="22">
        <v>0</v>
      </c>
    </row>
    <row r="187" spans="1:17" hidden="1" x14ac:dyDescent="0.3">
      <c r="A187" t="s">
        <v>33</v>
      </c>
      <c r="B187" t="s">
        <v>33</v>
      </c>
      <c r="C187" t="s">
        <v>207</v>
      </c>
      <c r="D187" s="22" t="s">
        <v>477</v>
      </c>
      <c r="E187" t="s">
        <v>670</v>
      </c>
      <c r="F187" t="s">
        <v>340</v>
      </c>
      <c r="G187" t="s">
        <v>208</v>
      </c>
      <c r="H187" s="22" t="s">
        <v>209</v>
      </c>
      <c r="I187" s="22" t="s">
        <v>614</v>
      </c>
      <c r="J187" t="s">
        <v>340</v>
      </c>
      <c r="K187" t="s">
        <v>229</v>
      </c>
      <c r="L187" t="s">
        <v>340</v>
      </c>
      <c r="M187" s="22">
        <v>52</v>
      </c>
      <c r="N187" s="22">
        <v>0</v>
      </c>
      <c r="O187" s="22">
        <v>0</v>
      </c>
      <c r="P187" s="22" t="s">
        <v>340</v>
      </c>
      <c r="Q187" s="22">
        <v>0</v>
      </c>
    </row>
    <row r="188" spans="1:17" hidden="1" x14ac:dyDescent="0.3">
      <c r="A188" t="s">
        <v>33</v>
      </c>
      <c r="B188" t="s">
        <v>33</v>
      </c>
      <c r="C188" t="s">
        <v>207</v>
      </c>
      <c r="D188" s="22" t="s">
        <v>615</v>
      </c>
      <c r="E188" t="s">
        <v>670</v>
      </c>
      <c r="F188" t="s">
        <v>340</v>
      </c>
      <c r="G188" t="s">
        <v>215</v>
      </c>
      <c r="H188" s="22" t="s">
        <v>209</v>
      </c>
      <c r="I188" s="22" t="s">
        <v>616</v>
      </c>
      <c r="J188" t="s">
        <v>340</v>
      </c>
      <c r="K188" t="s">
        <v>233</v>
      </c>
      <c r="L188" t="s">
        <v>622</v>
      </c>
      <c r="M188" s="22">
        <v>250</v>
      </c>
      <c r="N188" s="22">
        <v>0</v>
      </c>
      <c r="O188" s="22">
        <v>1</v>
      </c>
      <c r="P188" s="22" t="s">
        <v>340</v>
      </c>
      <c r="Q188" s="22">
        <v>0</v>
      </c>
    </row>
    <row r="189" spans="1:17" hidden="1" x14ac:dyDescent="0.3">
      <c r="A189" t="s">
        <v>33</v>
      </c>
      <c r="B189" t="s">
        <v>33</v>
      </c>
      <c r="C189" t="s">
        <v>207</v>
      </c>
      <c r="D189" s="22" t="s">
        <v>591</v>
      </c>
      <c r="E189" t="s">
        <v>670</v>
      </c>
      <c r="F189" t="s">
        <v>340</v>
      </c>
      <c r="G189" t="s">
        <v>218</v>
      </c>
      <c r="H189" s="22" t="s">
        <v>209</v>
      </c>
      <c r="I189" s="22" t="s">
        <v>585</v>
      </c>
      <c r="J189" t="s">
        <v>340</v>
      </c>
      <c r="K189" t="s">
        <v>216</v>
      </c>
      <c r="L189" t="s">
        <v>340</v>
      </c>
      <c r="M189" s="22">
        <v>156</v>
      </c>
      <c r="N189" s="22">
        <v>0</v>
      </c>
      <c r="O189" s="22">
        <v>1</v>
      </c>
      <c r="P189" s="22" t="s">
        <v>340</v>
      </c>
      <c r="Q189" s="22">
        <v>0</v>
      </c>
    </row>
    <row r="190" spans="1:17" hidden="1" x14ac:dyDescent="0.3">
      <c r="A190" t="s">
        <v>23</v>
      </c>
      <c r="B190" t="s">
        <v>23</v>
      </c>
      <c r="C190" t="s">
        <v>207</v>
      </c>
      <c r="D190" s="22" t="s">
        <v>426</v>
      </c>
      <c r="E190" t="s">
        <v>670</v>
      </c>
      <c r="F190" t="s">
        <v>340</v>
      </c>
      <c r="G190" t="s">
        <v>208</v>
      </c>
      <c r="H190" s="22" t="s">
        <v>209</v>
      </c>
      <c r="I190" s="22" t="s">
        <v>580</v>
      </c>
      <c r="J190" t="s">
        <v>340</v>
      </c>
      <c r="K190" t="s">
        <v>211</v>
      </c>
      <c r="L190" t="s">
        <v>340</v>
      </c>
      <c r="M190" s="22">
        <v>196</v>
      </c>
      <c r="N190" s="22">
        <v>0</v>
      </c>
      <c r="O190" s="22">
        <v>1</v>
      </c>
      <c r="P190" s="22" t="s">
        <v>340</v>
      </c>
      <c r="Q190" s="22">
        <v>0</v>
      </c>
    </row>
    <row r="191" spans="1:17" hidden="1" x14ac:dyDescent="0.3">
      <c r="A191" t="s">
        <v>23</v>
      </c>
      <c r="B191" t="s">
        <v>23</v>
      </c>
      <c r="C191" t="s">
        <v>207</v>
      </c>
      <c r="D191" s="22" t="s">
        <v>590</v>
      </c>
      <c r="E191" t="s">
        <v>670</v>
      </c>
      <c r="F191" t="s">
        <v>340</v>
      </c>
      <c r="G191" t="s">
        <v>212</v>
      </c>
      <c r="H191" s="22" t="s">
        <v>209</v>
      </c>
      <c r="I191" s="22" t="s">
        <v>582</v>
      </c>
      <c r="J191" t="s">
        <v>340</v>
      </c>
      <c r="K191" t="s">
        <v>213</v>
      </c>
      <c r="L191" t="s">
        <v>583</v>
      </c>
      <c r="M191" s="22">
        <v>100</v>
      </c>
      <c r="N191" s="22">
        <v>0</v>
      </c>
      <c r="O191" s="22">
        <v>1</v>
      </c>
      <c r="P191" s="22" t="s">
        <v>340</v>
      </c>
      <c r="Q191" s="22">
        <v>0</v>
      </c>
    </row>
    <row r="192" spans="1:17" hidden="1" x14ac:dyDescent="0.3">
      <c r="A192" t="s">
        <v>23</v>
      </c>
      <c r="B192" t="s">
        <v>23</v>
      </c>
      <c r="C192" t="s">
        <v>207</v>
      </c>
      <c r="D192" s="22" t="s">
        <v>591</v>
      </c>
      <c r="E192" t="s">
        <v>670</v>
      </c>
      <c r="F192" t="s">
        <v>340</v>
      </c>
      <c r="G192" t="s">
        <v>215</v>
      </c>
      <c r="H192" s="22" t="s">
        <v>209</v>
      </c>
      <c r="I192" s="22" t="s">
        <v>585</v>
      </c>
      <c r="J192" t="s">
        <v>340</v>
      </c>
      <c r="K192" t="s">
        <v>216</v>
      </c>
      <c r="L192" t="s">
        <v>340</v>
      </c>
      <c r="M192" s="22">
        <v>79</v>
      </c>
      <c r="N192" s="22">
        <v>0</v>
      </c>
      <c r="O192" s="22">
        <v>1</v>
      </c>
      <c r="P192" s="22" t="s">
        <v>340</v>
      </c>
      <c r="Q192" s="22">
        <v>0</v>
      </c>
    </row>
    <row r="193" spans="1:17" hidden="1" x14ac:dyDescent="0.3">
      <c r="A193" t="s">
        <v>113</v>
      </c>
      <c r="B193" t="s">
        <v>113</v>
      </c>
      <c r="C193" t="s">
        <v>207</v>
      </c>
      <c r="D193" s="22" t="s">
        <v>452</v>
      </c>
      <c r="E193" t="s">
        <v>576</v>
      </c>
      <c r="F193" t="s">
        <v>340</v>
      </c>
      <c r="G193" t="s">
        <v>208</v>
      </c>
      <c r="H193" s="22" t="s">
        <v>209</v>
      </c>
      <c r="I193" s="22" t="s">
        <v>580</v>
      </c>
      <c r="J193" t="s">
        <v>340</v>
      </c>
      <c r="K193" t="s">
        <v>211</v>
      </c>
      <c r="L193" t="s">
        <v>340</v>
      </c>
      <c r="M193" s="22">
        <v>175</v>
      </c>
      <c r="N193" s="22">
        <v>0</v>
      </c>
      <c r="O193" s="22">
        <v>1</v>
      </c>
      <c r="P193" s="22" t="s">
        <v>340</v>
      </c>
      <c r="Q193" s="22">
        <v>0</v>
      </c>
    </row>
    <row r="194" spans="1:17" hidden="1" x14ac:dyDescent="0.3">
      <c r="A194" t="s">
        <v>113</v>
      </c>
      <c r="B194" t="s">
        <v>113</v>
      </c>
      <c r="C194" t="s">
        <v>207</v>
      </c>
      <c r="D194" s="22" t="s">
        <v>590</v>
      </c>
      <c r="E194" t="s">
        <v>576</v>
      </c>
      <c r="F194" t="s">
        <v>340</v>
      </c>
      <c r="G194" t="s">
        <v>212</v>
      </c>
      <c r="H194" s="22" t="s">
        <v>209</v>
      </c>
      <c r="I194" s="22" t="s">
        <v>582</v>
      </c>
      <c r="J194" t="s">
        <v>340</v>
      </c>
      <c r="K194" t="s">
        <v>213</v>
      </c>
      <c r="L194" t="s">
        <v>583</v>
      </c>
      <c r="M194" s="22">
        <v>100</v>
      </c>
      <c r="N194" s="22">
        <v>0</v>
      </c>
      <c r="O194" s="22">
        <v>1</v>
      </c>
      <c r="P194" s="22" t="s">
        <v>340</v>
      </c>
      <c r="Q194" s="22">
        <v>0</v>
      </c>
    </row>
    <row r="195" spans="1:17" hidden="1" x14ac:dyDescent="0.3">
      <c r="A195" t="s">
        <v>113</v>
      </c>
      <c r="B195" t="s">
        <v>113</v>
      </c>
      <c r="C195" t="s">
        <v>207</v>
      </c>
      <c r="D195" s="22" t="s">
        <v>257</v>
      </c>
      <c r="E195" t="s">
        <v>576</v>
      </c>
      <c r="F195" t="s">
        <v>340</v>
      </c>
      <c r="G195" t="s">
        <v>214</v>
      </c>
      <c r="H195" s="22" t="s">
        <v>231</v>
      </c>
      <c r="I195" s="22" t="s">
        <v>646</v>
      </c>
      <c r="J195" t="s">
        <v>340</v>
      </c>
      <c r="K195" t="s">
        <v>258</v>
      </c>
      <c r="L195" t="s">
        <v>676</v>
      </c>
      <c r="M195" s="22">
        <v>0</v>
      </c>
      <c r="N195" s="22">
        <v>7</v>
      </c>
      <c r="O195" s="22">
        <v>1</v>
      </c>
      <c r="P195" s="22" t="s">
        <v>340</v>
      </c>
      <c r="Q195" s="22">
        <v>0</v>
      </c>
    </row>
    <row r="196" spans="1:17" hidden="1" x14ac:dyDescent="0.3">
      <c r="A196" t="s">
        <v>113</v>
      </c>
      <c r="B196" t="s">
        <v>113</v>
      </c>
      <c r="C196" t="s">
        <v>207</v>
      </c>
      <c r="D196" s="22" t="s">
        <v>259</v>
      </c>
      <c r="E196" t="s">
        <v>576</v>
      </c>
      <c r="F196" t="s">
        <v>340</v>
      </c>
      <c r="G196" t="s">
        <v>215</v>
      </c>
      <c r="H196" s="22" t="s">
        <v>231</v>
      </c>
      <c r="I196" s="22" t="s">
        <v>646</v>
      </c>
      <c r="J196" t="s">
        <v>340</v>
      </c>
      <c r="K196" t="s">
        <v>258</v>
      </c>
      <c r="L196" t="s">
        <v>677</v>
      </c>
      <c r="M196" s="22">
        <v>0</v>
      </c>
      <c r="N196" s="22">
        <v>5</v>
      </c>
      <c r="O196" s="22">
        <v>0</v>
      </c>
      <c r="P196" s="22" t="s">
        <v>340</v>
      </c>
      <c r="Q196" s="22">
        <v>0</v>
      </c>
    </row>
    <row r="197" spans="1:17" hidden="1" x14ac:dyDescent="0.3">
      <c r="A197" t="s">
        <v>71</v>
      </c>
      <c r="B197" t="s">
        <v>71</v>
      </c>
      <c r="C197" t="s">
        <v>207</v>
      </c>
      <c r="D197" s="22" t="s">
        <v>432</v>
      </c>
      <c r="E197" t="s">
        <v>678</v>
      </c>
      <c r="F197" t="s">
        <v>340</v>
      </c>
      <c r="G197" t="s">
        <v>208</v>
      </c>
      <c r="H197" s="22" t="s">
        <v>209</v>
      </c>
      <c r="I197" s="22" t="s">
        <v>580</v>
      </c>
      <c r="J197" t="s">
        <v>340</v>
      </c>
      <c r="K197" t="s">
        <v>211</v>
      </c>
      <c r="L197" t="s">
        <v>340</v>
      </c>
      <c r="M197" s="22">
        <v>30.5</v>
      </c>
      <c r="N197" s="22">
        <v>0</v>
      </c>
      <c r="O197" s="22">
        <v>1</v>
      </c>
      <c r="P197" s="22" t="s">
        <v>340</v>
      </c>
      <c r="Q197" s="22">
        <v>0</v>
      </c>
    </row>
    <row r="198" spans="1:17" hidden="1" x14ac:dyDescent="0.3">
      <c r="A198" t="s">
        <v>71</v>
      </c>
      <c r="B198" t="s">
        <v>71</v>
      </c>
      <c r="C198" t="s">
        <v>207</v>
      </c>
      <c r="D198" s="22" t="s">
        <v>581</v>
      </c>
      <c r="E198" t="s">
        <v>678</v>
      </c>
      <c r="F198" t="s">
        <v>340</v>
      </c>
      <c r="G198" t="s">
        <v>212</v>
      </c>
      <c r="H198" s="22" t="s">
        <v>209</v>
      </c>
      <c r="I198" s="22" t="s">
        <v>582</v>
      </c>
      <c r="J198" t="s">
        <v>340</v>
      </c>
      <c r="K198" t="s">
        <v>213</v>
      </c>
      <c r="L198" t="s">
        <v>583</v>
      </c>
      <c r="M198" s="22">
        <v>100</v>
      </c>
      <c r="N198" s="22">
        <v>0</v>
      </c>
      <c r="O198" s="22">
        <v>1</v>
      </c>
      <c r="P198" s="22" t="s">
        <v>340</v>
      </c>
      <c r="Q198" s="22">
        <v>0</v>
      </c>
    </row>
    <row r="199" spans="1:17" hidden="1" x14ac:dyDescent="0.3">
      <c r="A199" t="s">
        <v>71</v>
      </c>
      <c r="B199" t="s">
        <v>71</v>
      </c>
      <c r="C199" t="s">
        <v>207</v>
      </c>
      <c r="D199" s="22" t="s">
        <v>591</v>
      </c>
      <c r="E199" t="s">
        <v>678</v>
      </c>
      <c r="F199" t="s">
        <v>340</v>
      </c>
      <c r="G199" t="s">
        <v>215</v>
      </c>
      <c r="H199" s="22" t="s">
        <v>209</v>
      </c>
      <c r="I199" s="22" t="s">
        <v>585</v>
      </c>
      <c r="J199" t="s">
        <v>340</v>
      </c>
      <c r="K199" t="s">
        <v>216</v>
      </c>
      <c r="L199" t="s">
        <v>340</v>
      </c>
      <c r="M199" s="22">
        <v>19</v>
      </c>
      <c r="N199" s="22">
        <v>0</v>
      </c>
      <c r="O199" s="22">
        <v>1</v>
      </c>
      <c r="P199" s="22" t="s">
        <v>340</v>
      </c>
      <c r="Q199" s="22">
        <v>0</v>
      </c>
    </row>
    <row r="200" spans="1:17" hidden="1" x14ac:dyDescent="0.3">
      <c r="A200" t="s">
        <v>99</v>
      </c>
      <c r="B200" t="s">
        <v>99</v>
      </c>
      <c r="C200" t="s">
        <v>207</v>
      </c>
      <c r="D200" s="22" t="s">
        <v>448</v>
      </c>
      <c r="E200" t="s">
        <v>679</v>
      </c>
      <c r="F200" t="s">
        <v>680</v>
      </c>
      <c r="G200" t="s">
        <v>208</v>
      </c>
      <c r="H200" s="22" t="s">
        <v>209</v>
      </c>
      <c r="I200" s="22" t="s">
        <v>627</v>
      </c>
      <c r="J200" t="s">
        <v>340</v>
      </c>
      <c r="K200" t="s">
        <v>260</v>
      </c>
      <c r="L200" t="s">
        <v>340</v>
      </c>
      <c r="M200" s="22">
        <v>325</v>
      </c>
      <c r="N200" s="22">
        <v>0</v>
      </c>
      <c r="O200" s="22">
        <v>1</v>
      </c>
      <c r="P200" s="22" t="s">
        <v>340</v>
      </c>
      <c r="Q200" s="22">
        <v>0</v>
      </c>
    </row>
    <row r="201" spans="1:17" hidden="1" x14ac:dyDescent="0.3">
      <c r="A201" t="s">
        <v>99</v>
      </c>
      <c r="B201" t="s">
        <v>99</v>
      </c>
      <c r="C201" t="s">
        <v>207</v>
      </c>
      <c r="D201" s="22" t="s">
        <v>241</v>
      </c>
      <c r="E201" t="s">
        <v>679</v>
      </c>
      <c r="F201" t="s">
        <v>680</v>
      </c>
      <c r="G201" t="s">
        <v>214</v>
      </c>
      <c r="H201" s="22" t="s">
        <v>209</v>
      </c>
      <c r="I201" s="22" t="s">
        <v>627</v>
      </c>
      <c r="J201" t="s">
        <v>340</v>
      </c>
      <c r="K201" t="s">
        <v>260</v>
      </c>
      <c r="L201" t="s">
        <v>681</v>
      </c>
      <c r="M201" s="22">
        <v>275</v>
      </c>
      <c r="N201" s="22">
        <v>0</v>
      </c>
      <c r="O201" s="22">
        <v>1</v>
      </c>
      <c r="P201" s="22" t="s">
        <v>340</v>
      </c>
      <c r="Q201" s="22">
        <v>0</v>
      </c>
    </row>
    <row r="202" spans="1:17" hidden="1" x14ac:dyDescent="0.3">
      <c r="A202" t="s">
        <v>99</v>
      </c>
      <c r="B202" t="s">
        <v>99</v>
      </c>
      <c r="C202" t="s">
        <v>207</v>
      </c>
      <c r="D202" s="22" t="s">
        <v>241</v>
      </c>
      <c r="E202" t="s">
        <v>679</v>
      </c>
      <c r="F202" t="s">
        <v>680</v>
      </c>
      <c r="G202" t="s">
        <v>217</v>
      </c>
      <c r="H202" s="22" t="s">
        <v>209</v>
      </c>
      <c r="I202" s="22" t="s">
        <v>627</v>
      </c>
      <c r="J202" t="s">
        <v>340</v>
      </c>
      <c r="K202" t="s">
        <v>260</v>
      </c>
      <c r="L202" t="s">
        <v>340</v>
      </c>
      <c r="M202" s="22">
        <v>275</v>
      </c>
      <c r="N202" s="22">
        <v>0</v>
      </c>
      <c r="O202" s="22">
        <v>1</v>
      </c>
      <c r="P202" s="22" t="s">
        <v>340</v>
      </c>
      <c r="Q202" s="22">
        <v>0</v>
      </c>
    </row>
    <row r="203" spans="1:17" hidden="1" x14ac:dyDescent="0.3">
      <c r="A203" t="s">
        <v>682</v>
      </c>
      <c r="B203" t="s">
        <v>99</v>
      </c>
      <c r="C203" t="s">
        <v>207</v>
      </c>
      <c r="D203" s="22" t="s">
        <v>625</v>
      </c>
      <c r="E203" t="s">
        <v>683</v>
      </c>
      <c r="F203" t="s">
        <v>340</v>
      </c>
      <c r="G203" t="s">
        <v>208</v>
      </c>
      <c r="H203" s="22" t="s">
        <v>209</v>
      </c>
      <c r="I203" s="22" t="s">
        <v>627</v>
      </c>
      <c r="J203" t="s">
        <v>340</v>
      </c>
      <c r="K203" t="s">
        <v>260</v>
      </c>
      <c r="L203" t="s">
        <v>340</v>
      </c>
      <c r="M203" s="22">
        <v>325</v>
      </c>
      <c r="N203" s="22">
        <v>0</v>
      </c>
      <c r="O203" s="22">
        <v>1</v>
      </c>
      <c r="P203" s="22" t="s">
        <v>340</v>
      </c>
      <c r="Q203" s="22">
        <v>0</v>
      </c>
    </row>
    <row r="204" spans="1:17" hidden="1" x14ac:dyDescent="0.3">
      <c r="A204" t="s">
        <v>682</v>
      </c>
      <c r="B204" t="s">
        <v>99</v>
      </c>
      <c r="C204" t="s">
        <v>207</v>
      </c>
      <c r="D204" s="22" t="s">
        <v>684</v>
      </c>
      <c r="E204" t="s">
        <v>683</v>
      </c>
      <c r="F204" t="s">
        <v>340</v>
      </c>
      <c r="G204" t="s">
        <v>214</v>
      </c>
      <c r="H204" s="22" t="s">
        <v>209</v>
      </c>
      <c r="I204" s="22" t="s">
        <v>627</v>
      </c>
      <c r="J204" t="s">
        <v>340</v>
      </c>
      <c r="K204" t="s">
        <v>260</v>
      </c>
      <c r="L204" t="s">
        <v>681</v>
      </c>
      <c r="M204" s="22">
        <v>275</v>
      </c>
      <c r="N204" s="22">
        <v>0</v>
      </c>
      <c r="O204" s="22">
        <v>1</v>
      </c>
      <c r="P204" s="22" t="s">
        <v>340</v>
      </c>
      <c r="Q204" s="22">
        <v>0</v>
      </c>
    </row>
    <row r="205" spans="1:17" hidden="1" x14ac:dyDescent="0.3">
      <c r="A205" t="s">
        <v>682</v>
      </c>
      <c r="B205" t="s">
        <v>99</v>
      </c>
      <c r="C205" t="s">
        <v>207</v>
      </c>
      <c r="D205" s="22" t="s">
        <v>684</v>
      </c>
      <c r="E205" t="s">
        <v>683</v>
      </c>
      <c r="F205" t="s">
        <v>340</v>
      </c>
      <c r="G205" t="s">
        <v>217</v>
      </c>
      <c r="H205" s="22" t="s">
        <v>209</v>
      </c>
      <c r="I205" s="22" t="s">
        <v>627</v>
      </c>
      <c r="J205" t="s">
        <v>340</v>
      </c>
      <c r="K205" t="s">
        <v>260</v>
      </c>
      <c r="L205" t="s">
        <v>340</v>
      </c>
      <c r="M205" s="22">
        <v>275</v>
      </c>
      <c r="N205" s="22">
        <v>0</v>
      </c>
      <c r="O205" s="22">
        <v>1</v>
      </c>
      <c r="P205" s="22" t="s">
        <v>340</v>
      </c>
      <c r="Q205" s="22">
        <v>0</v>
      </c>
    </row>
    <row r="206" spans="1:17" hidden="1" x14ac:dyDescent="0.3">
      <c r="A206" t="s">
        <v>685</v>
      </c>
      <c r="B206" t="s">
        <v>99</v>
      </c>
      <c r="C206" t="s">
        <v>207</v>
      </c>
      <c r="D206" s="22" t="s">
        <v>480</v>
      </c>
      <c r="E206" t="s">
        <v>686</v>
      </c>
      <c r="F206" t="s">
        <v>340</v>
      </c>
      <c r="G206" t="s">
        <v>208</v>
      </c>
      <c r="H206" s="22" t="s">
        <v>209</v>
      </c>
      <c r="I206" s="22" t="s">
        <v>614</v>
      </c>
      <c r="J206" t="s">
        <v>340</v>
      </c>
      <c r="K206" t="s">
        <v>229</v>
      </c>
      <c r="L206" t="s">
        <v>340</v>
      </c>
      <c r="M206" s="22">
        <v>92</v>
      </c>
      <c r="N206" s="22">
        <v>0</v>
      </c>
      <c r="O206" s="22">
        <v>1</v>
      </c>
      <c r="P206" s="22" t="s">
        <v>340</v>
      </c>
      <c r="Q206" s="22">
        <v>0</v>
      </c>
    </row>
    <row r="207" spans="1:17" hidden="1" x14ac:dyDescent="0.3">
      <c r="A207" t="s">
        <v>685</v>
      </c>
      <c r="B207" t="s">
        <v>99</v>
      </c>
      <c r="C207" t="s">
        <v>207</v>
      </c>
      <c r="D207" s="22" t="s">
        <v>584</v>
      </c>
      <c r="E207" t="s">
        <v>686</v>
      </c>
      <c r="F207" t="s">
        <v>340</v>
      </c>
      <c r="G207" t="s">
        <v>215</v>
      </c>
      <c r="H207" s="22" t="s">
        <v>209</v>
      </c>
      <c r="I207" s="22" t="s">
        <v>585</v>
      </c>
      <c r="J207" t="s">
        <v>340</v>
      </c>
      <c r="K207" t="s">
        <v>216</v>
      </c>
      <c r="L207" t="s">
        <v>340</v>
      </c>
      <c r="M207" s="22">
        <v>350</v>
      </c>
      <c r="N207" s="22">
        <v>0</v>
      </c>
      <c r="O207" s="22">
        <v>1</v>
      </c>
      <c r="P207" s="22" t="s">
        <v>340</v>
      </c>
      <c r="Q207" s="22">
        <v>0</v>
      </c>
    </row>
    <row r="208" spans="1:17" hidden="1" x14ac:dyDescent="0.3">
      <c r="A208" t="s">
        <v>65</v>
      </c>
      <c r="B208" t="s">
        <v>65</v>
      </c>
      <c r="C208" t="s">
        <v>207</v>
      </c>
      <c r="D208" s="22" t="s">
        <v>432</v>
      </c>
      <c r="E208" t="s">
        <v>602</v>
      </c>
      <c r="F208" t="s">
        <v>340</v>
      </c>
      <c r="G208" t="s">
        <v>208</v>
      </c>
      <c r="H208" s="22" t="s">
        <v>209</v>
      </c>
      <c r="I208" s="22" t="s">
        <v>580</v>
      </c>
      <c r="J208" t="s">
        <v>340</v>
      </c>
      <c r="K208" t="s">
        <v>211</v>
      </c>
      <c r="L208" t="s">
        <v>340</v>
      </c>
      <c r="M208" s="22">
        <v>43</v>
      </c>
      <c r="N208" s="22">
        <v>0</v>
      </c>
      <c r="O208" s="22">
        <v>1</v>
      </c>
      <c r="P208" s="22" t="s">
        <v>340</v>
      </c>
      <c r="Q208" s="22">
        <v>0</v>
      </c>
    </row>
    <row r="209" spans="1:17" hidden="1" x14ac:dyDescent="0.3">
      <c r="A209" t="s">
        <v>65</v>
      </c>
      <c r="B209" t="s">
        <v>65</v>
      </c>
      <c r="C209" t="s">
        <v>207</v>
      </c>
      <c r="D209" s="22" t="s">
        <v>581</v>
      </c>
      <c r="E209" t="s">
        <v>602</v>
      </c>
      <c r="F209" t="s">
        <v>340</v>
      </c>
      <c r="G209" t="s">
        <v>212</v>
      </c>
      <c r="H209" s="22" t="s">
        <v>209</v>
      </c>
      <c r="I209" s="22" t="s">
        <v>582</v>
      </c>
      <c r="J209" t="s">
        <v>340</v>
      </c>
      <c r="K209" t="s">
        <v>213</v>
      </c>
      <c r="L209" t="s">
        <v>583</v>
      </c>
      <c r="M209" s="22">
        <v>100</v>
      </c>
      <c r="N209" s="22">
        <v>0</v>
      </c>
      <c r="O209" s="22">
        <v>1</v>
      </c>
      <c r="P209" s="22" t="s">
        <v>340</v>
      </c>
      <c r="Q209" s="22">
        <v>0</v>
      </c>
    </row>
    <row r="210" spans="1:17" hidden="1" x14ac:dyDescent="0.3">
      <c r="A210" t="s">
        <v>65</v>
      </c>
      <c r="B210" t="s">
        <v>65</v>
      </c>
      <c r="C210" t="s">
        <v>207</v>
      </c>
      <c r="D210" s="22" t="s">
        <v>591</v>
      </c>
      <c r="E210" t="s">
        <v>602</v>
      </c>
      <c r="F210" t="s">
        <v>340</v>
      </c>
      <c r="G210" t="s">
        <v>215</v>
      </c>
      <c r="H210" s="22" t="s">
        <v>209</v>
      </c>
      <c r="I210" s="22" t="s">
        <v>585</v>
      </c>
      <c r="J210" t="s">
        <v>340</v>
      </c>
      <c r="K210" t="s">
        <v>216</v>
      </c>
      <c r="L210" t="s">
        <v>340</v>
      </c>
      <c r="M210" s="22">
        <v>79</v>
      </c>
      <c r="N210" s="22">
        <v>0</v>
      </c>
      <c r="O210" s="22">
        <v>1</v>
      </c>
      <c r="P210" s="22" t="s">
        <v>340</v>
      </c>
      <c r="Q210" s="22">
        <v>0</v>
      </c>
    </row>
    <row r="211" spans="1:17" hidden="1" x14ac:dyDescent="0.3">
      <c r="A211" t="s">
        <v>59</v>
      </c>
      <c r="B211" t="s">
        <v>59</v>
      </c>
      <c r="C211" t="s">
        <v>207</v>
      </c>
      <c r="D211" s="22" t="s">
        <v>452</v>
      </c>
      <c r="E211" t="s">
        <v>671</v>
      </c>
      <c r="F211" t="s">
        <v>340</v>
      </c>
      <c r="G211" t="s">
        <v>208</v>
      </c>
      <c r="H211" s="22" t="s">
        <v>209</v>
      </c>
      <c r="I211" s="22" t="s">
        <v>580</v>
      </c>
      <c r="J211" t="s">
        <v>340</v>
      </c>
      <c r="K211" t="s">
        <v>211</v>
      </c>
      <c r="L211" t="s">
        <v>340</v>
      </c>
      <c r="M211" s="22">
        <v>53</v>
      </c>
      <c r="N211" s="22">
        <v>0</v>
      </c>
      <c r="O211" s="22">
        <v>1</v>
      </c>
      <c r="P211" s="22" t="s">
        <v>340</v>
      </c>
      <c r="Q211" s="22">
        <v>0</v>
      </c>
    </row>
    <row r="212" spans="1:17" hidden="1" x14ac:dyDescent="0.3">
      <c r="A212" t="s">
        <v>59</v>
      </c>
      <c r="B212" t="s">
        <v>59</v>
      </c>
      <c r="C212" t="s">
        <v>207</v>
      </c>
      <c r="D212" s="22" t="s">
        <v>581</v>
      </c>
      <c r="E212" t="s">
        <v>671</v>
      </c>
      <c r="F212" t="s">
        <v>340</v>
      </c>
      <c r="G212" t="s">
        <v>212</v>
      </c>
      <c r="H212" s="22" t="s">
        <v>209</v>
      </c>
      <c r="I212" s="22" t="s">
        <v>582</v>
      </c>
      <c r="J212" t="s">
        <v>340</v>
      </c>
      <c r="K212" t="s">
        <v>213</v>
      </c>
      <c r="L212" t="s">
        <v>583</v>
      </c>
      <c r="M212" s="22">
        <v>100</v>
      </c>
      <c r="N212" s="22">
        <v>0</v>
      </c>
      <c r="O212" s="22">
        <v>1</v>
      </c>
      <c r="P212" s="22" t="s">
        <v>340</v>
      </c>
      <c r="Q212" s="22">
        <v>0</v>
      </c>
    </row>
    <row r="213" spans="1:17" hidden="1" x14ac:dyDescent="0.3">
      <c r="A213" t="s">
        <v>59</v>
      </c>
      <c r="B213" t="s">
        <v>59</v>
      </c>
      <c r="C213" t="s">
        <v>207</v>
      </c>
      <c r="D213" s="22" t="s">
        <v>672</v>
      </c>
      <c r="E213" t="s">
        <v>671</v>
      </c>
      <c r="F213" t="s">
        <v>340</v>
      </c>
      <c r="G213" t="s">
        <v>215</v>
      </c>
      <c r="H213" s="22" t="s">
        <v>209</v>
      </c>
      <c r="I213" s="22" t="s">
        <v>585</v>
      </c>
      <c r="J213" t="s">
        <v>340</v>
      </c>
      <c r="K213" t="s">
        <v>216</v>
      </c>
      <c r="L213" t="s">
        <v>340</v>
      </c>
      <c r="M213" s="22">
        <v>34</v>
      </c>
      <c r="N213" s="22">
        <v>0</v>
      </c>
      <c r="O213" s="22">
        <v>1</v>
      </c>
      <c r="P213" s="22" t="s">
        <v>340</v>
      </c>
      <c r="Q213" s="22">
        <v>0</v>
      </c>
    </row>
    <row r="214" spans="1:17" hidden="1" x14ac:dyDescent="0.3">
      <c r="A214" t="s">
        <v>687</v>
      </c>
      <c r="B214" t="s">
        <v>59</v>
      </c>
      <c r="C214" t="s">
        <v>207</v>
      </c>
      <c r="D214" s="22" t="s">
        <v>625</v>
      </c>
      <c r="E214" t="s">
        <v>683</v>
      </c>
      <c r="F214" t="s">
        <v>340</v>
      </c>
      <c r="G214" t="s">
        <v>208</v>
      </c>
      <c r="H214" s="22" t="s">
        <v>209</v>
      </c>
      <c r="I214" s="22" t="s">
        <v>627</v>
      </c>
      <c r="J214" t="s">
        <v>340</v>
      </c>
      <c r="K214" t="s">
        <v>260</v>
      </c>
      <c r="L214" t="s">
        <v>688</v>
      </c>
      <c r="M214" s="22">
        <v>325</v>
      </c>
      <c r="N214" s="22">
        <v>0</v>
      </c>
      <c r="O214" s="22">
        <v>1</v>
      </c>
      <c r="P214" s="22" t="s">
        <v>340</v>
      </c>
      <c r="Q214" s="22">
        <v>0</v>
      </c>
    </row>
    <row r="215" spans="1:17" hidden="1" x14ac:dyDescent="0.3">
      <c r="A215" t="s">
        <v>687</v>
      </c>
      <c r="B215" t="s">
        <v>59</v>
      </c>
      <c r="C215" t="s">
        <v>207</v>
      </c>
      <c r="D215" s="22" t="s">
        <v>625</v>
      </c>
      <c r="E215" t="s">
        <v>683</v>
      </c>
      <c r="F215" t="s">
        <v>340</v>
      </c>
      <c r="G215" t="s">
        <v>214</v>
      </c>
      <c r="H215" s="22" t="s">
        <v>209</v>
      </c>
      <c r="I215" s="22" t="s">
        <v>627</v>
      </c>
      <c r="J215" t="s">
        <v>340</v>
      </c>
      <c r="K215" t="s">
        <v>260</v>
      </c>
      <c r="L215" t="s">
        <v>689</v>
      </c>
      <c r="M215" s="22">
        <v>275</v>
      </c>
      <c r="N215" s="22">
        <v>0</v>
      </c>
      <c r="O215" s="22">
        <v>1</v>
      </c>
      <c r="P215" s="22" t="s">
        <v>340</v>
      </c>
      <c r="Q215" s="22">
        <v>0</v>
      </c>
    </row>
    <row r="216" spans="1:17" hidden="1" x14ac:dyDescent="0.3">
      <c r="A216" t="s">
        <v>687</v>
      </c>
      <c r="B216" t="s">
        <v>59</v>
      </c>
      <c r="C216" t="s">
        <v>207</v>
      </c>
      <c r="D216" s="22" t="s">
        <v>684</v>
      </c>
      <c r="E216" t="s">
        <v>683</v>
      </c>
      <c r="F216" t="s">
        <v>340</v>
      </c>
      <c r="G216" t="s">
        <v>217</v>
      </c>
      <c r="H216" s="22" t="s">
        <v>209</v>
      </c>
      <c r="I216" s="22" t="s">
        <v>627</v>
      </c>
      <c r="J216" t="s">
        <v>340</v>
      </c>
      <c r="K216" t="s">
        <v>260</v>
      </c>
      <c r="L216" t="s">
        <v>340</v>
      </c>
      <c r="M216" s="22">
        <v>275</v>
      </c>
      <c r="N216" s="22">
        <v>0</v>
      </c>
      <c r="O216" s="22">
        <v>1</v>
      </c>
      <c r="P216" s="22" t="s">
        <v>340</v>
      </c>
      <c r="Q216" s="22">
        <v>0</v>
      </c>
    </row>
    <row r="217" spans="1:17" hidden="1" x14ac:dyDescent="0.3">
      <c r="A217" t="s">
        <v>687</v>
      </c>
      <c r="B217" t="s">
        <v>59</v>
      </c>
      <c r="C217" t="s">
        <v>207</v>
      </c>
      <c r="D217" s="22" t="s">
        <v>684</v>
      </c>
      <c r="E217" t="s">
        <v>683</v>
      </c>
      <c r="F217" t="s">
        <v>340</v>
      </c>
      <c r="G217" t="s">
        <v>220</v>
      </c>
      <c r="H217" s="22" t="s">
        <v>209</v>
      </c>
      <c r="I217" s="22" t="s">
        <v>627</v>
      </c>
      <c r="J217" t="s">
        <v>340</v>
      </c>
      <c r="K217" t="s">
        <v>260</v>
      </c>
      <c r="L217" t="s">
        <v>681</v>
      </c>
      <c r="M217" s="22">
        <v>275</v>
      </c>
      <c r="N217" s="22">
        <v>0</v>
      </c>
      <c r="O217" s="22">
        <v>1</v>
      </c>
      <c r="P217" s="22" t="s">
        <v>340</v>
      </c>
      <c r="Q217" s="22">
        <v>0</v>
      </c>
    </row>
    <row r="218" spans="1:17" hidden="1" x14ac:dyDescent="0.3">
      <c r="A218" t="s">
        <v>690</v>
      </c>
      <c r="B218" t="s">
        <v>59</v>
      </c>
      <c r="C218" t="s">
        <v>207</v>
      </c>
      <c r="D218" s="22" t="s">
        <v>452</v>
      </c>
      <c r="E218" t="s">
        <v>686</v>
      </c>
      <c r="F218" t="s">
        <v>340</v>
      </c>
      <c r="G218" t="s">
        <v>208</v>
      </c>
      <c r="H218" s="22" t="s">
        <v>209</v>
      </c>
      <c r="I218" s="22" t="s">
        <v>580</v>
      </c>
      <c r="J218" t="s">
        <v>340</v>
      </c>
      <c r="K218" t="s">
        <v>211</v>
      </c>
      <c r="L218" t="s">
        <v>340</v>
      </c>
      <c r="M218" s="22">
        <v>53</v>
      </c>
      <c r="N218" s="22">
        <v>0</v>
      </c>
      <c r="O218" s="22">
        <v>1</v>
      </c>
      <c r="P218" s="22" t="s">
        <v>340</v>
      </c>
      <c r="Q218" s="22">
        <v>0</v>
      </c>
    </row>
    <row r="219" spans="1:17" hidden="1" x14ac:dyDescent="0.3">
      <c r="A219" t="s">
        <v>690</v>
      </c>
      <c r="B219" t="s">
        <v>59</v>
      </c>
      <c r="C219" t="s">
        <v>207</v>
      </c>
      <c r="D219" s="22" t="s">
        <v>581</v>
      </c>
      <c r="E219" t="s">
        <v>686</v>
      </c>
      <c r="F219" t="s">
        <v>340</v>
      </c>
      <c r="G219" t="s">
        <v>212</v>
      </c>
      <c r="H219" s="22" t="s">
        <v>209</v>
      </c>
      <c r="I219" s="22" t="s">
        <v>582</v>
      </c>
      <c r="J219" t="s">
        <v>340</v>
      </c>
      <c r="K219" t="s">
        <v>213</v>
      </c>
      <c r="L219" t="s">
        <v>583</v>
      </c>
      <c r="M219" s="22">
        <v>100</v>
      </c>
      <c r="N219" s="22">
        <v>0</v>
      </c>
      <c r="O219" s="22">
        <v>1</v>
      </c>
      <c r="P219" s="22" t="s">
        <v>340</v>
      </c>
      <c r="Q219" s="22">
        <v>0</v>
      </c>
    </row>
    <row r="220" spans="1:17" hidden="1" x14ac:dyDescent="0.3">
      <c r="A220" t="s">
        <v>690</v>
      </c>
      <c r="B220" t="s">
        <v>59</v>
      </c>
      <c r="C220" t="s">
        <v>207</v>
      </c>
      <c r="D220" s="22" t="s">
        <v>300</v>
      </c>
      <c r="E220" t="s">
        <v>686</v>
      </c>
      <c r="F220" t="s">
        <v>340</v>
      </c>
      <c r="G220" t="s">
        <v>215</v>
      </c>
      <c r="H220" s="22" t="s">
        <v>209</v>
      </c>
      <c r="I220" s="22" t="s">
        <v>585</v>
      </c>
      <c r="J220" t="s">
        <v>340</v>
      </c>
      <c r="K220" t="s">
        <v>216</v>
      </c>
      <c r="L220" t="s">
        <v>340</v>
      </c>
      <c r="M220" s="22">
        <v>34</v>
      </c>
      <c r="N220" s="22">
        <v>0</v>
      </c>
      <c r="O220" s="22">
        <v>1</v>
      </c>
      <c r="P220" s="22" t="s">
        <v>340</v>
      </c>
      <c r="Q220" s="22">
        <v>0</v>
      </c>
    </row>
    <row r="221" spans="1:17" hidden="1" x14ac:dyDescent="0.3">
      <c r="A221" t="s">
        <v>55</v>
      </c>
      <c r="B221" t="s">
        <v>55</v>
      </c>
      <c r="C221" t="s">
        <v>207</v>
      </c>
      <c r="D221" s="22" t="s">
        <v>434</v>
      </c>
      <c r="E221" t="s">
        <v>670</v>
      </c>
      <c r="F221" t="s">
        <v>340</v>
      </c>
      <c r="G221" t="s">
        <v>208</v>
      </c>
      <c r="H221" s="22" t="s">
        <v>209</v>
      </c>
      <c r="I221" s="22" t="s">
        <v>580</v>
      </c>
      <c r="J221" t="s">
        <v>340</v>
      </c>
      <c r="K221" t="s">
        <v>211</v>
      </c>
      <c r="L221" t="s">
        <v>340</v>
      </c>
      <c r="M221" s="22">
        <v>166</v>
      </c>
      <c r="N221" s="22">
        <v>0</v>
      </c>
      <c r="O221" s="22">
        <v>1</v>
      </c>
      <c r="P221" s="22" t="s">
        <v>340</v>
      </c>
      <c r="Q221" s="22">
        <v>0</v>
      </c>
    </row>
    <row r="222" spans="1:17" hidden="1" x14ac:dyDescent="0.3">
      <c r="A222" t="s">
        <v>55</v>
      </c>
      <c r="B222" t="s">
        <v>55</v>
      </c>
      <c r="C222" t="s">
        <v>207</v>
      </c>
      <c r="D222" s="22" t="s">
        <v>590</v>
      </c>
      <c r="E222" t="s">
        <v>670</v>
      </c>
      <c r="F222" t="s">
        <v>340</v>
      </c>
      <c r="G222" t="s">
        <v>212</v>
      </c>
      <c r="H222" s="22" t="s">
        <v>209</v>
      </c>
      <c r="I222" s="22" t="s">
        <v>582</v>
      </c>
      <c r="J222" t="s">
        <v>340</v>
      </c>
      <c r="K222" t="s">
        <v>213</v>
      </c>
      <c r="L222" t="s">
        <v>583</v>
      </c>
      <c r="M222" s="22">
        <v>100</v>
      </c>
      <c r="N222" s="22">
        <v>0</v>
      </c>
      <c r="O222" s="22">
        <v>1</v>
      </c>
      <c r="P222" s="22" t="s">
        <v>340</v>
      </c>
      <c r="Q222" s="22">
        <v>0</v>
      </c>
    </row>
    <row r="223" spans="1:17" hidden="1" x14ac:dyDescent="0.3">
      <c r="A223" t="s">
        <v>55</v>
      </c>
      <c r="B223" t="s">
        <v>55</v>
      </c>
      <c r="C223" t="s">
        <v>207</v>
      </c>
      <c r="D223" s="22" t="s">
        <v>591</v>
      </c>
      <c r="E223" t="s">
        <v>670</v>
      </c>
      <c r="F223" t="s">
        <v>340</v>
      </c>
      <c r="G223" t="s">
        <v>215</v>
      </c>
      <c r="H223" s="22" t="s">
        <v>209</v>
      </c>
      <c r="I223" s="22" t="s">
        <v>585</v>
      </c>
      <c r="J223" t="s">
        <v>340</v>
      </c>
      <c r="K223" t="s">
        <v>216</v>
      </c>
      <c r="L223" t="s">
        <v>340</v>
      </c>
      <c r="M223" s="22">
        <v>105</v>
      </c>
      <c r="N223" s="22">
        <v>0</v>
      </c>
      <c r="O223" s="22">
        <v>1</v>
      </c>
      <c r="P223" s="22" t="s">
        <v>340</v>
      </c>
      <c r="Q223" s="22">
        <v>0</v>
      </c>
    </row>
    <row r="224" spans="1:17" hidden="1" x14ac:dyDescent="0.3">
      <c r="A224" t="s">
        <v>121</v>
      </c>
      <c r="B224" t="s">
        <v>121</v>
      </c>
      <c r="C224" t="s">
        <v>207</v>
      </c>
      <c r="D224" s="22" t="s">
        <v>424</v>
      </c>
      <c r="E224" t="s">
        <v>671</v>
      </c>
      <c r="F224" t="s">
        <v>340</v>
      </c>
      <c r="G224" t="s">
        <v>208</v>
      </c>
      <c r="H224" s="22" t="s">
        <v>209</v>
      </c>
      <c r="I224" s="22" t="s">
        <v>580</v>
      </c>
      <c r="J224" t="s">
        <v>340</v>
      </c>
      <c r="K224" t="s">
        <v>211</v>
      </c>
      <c r="L224" t="s">
        <v>340</v>
      </c>
      <c r="M224" s="22">
        <v>20</v>
      </c>
      <c r="N224" s="22">
        <v>0</v>
      </c>
      <c r="O224" s="22">
        <v>1</v>
      </c>
      <c r="P224" s="22" t="s">
        <v>340</v>
      </c>
      <c r="Q224" s="22">
        <v>0</v>
      </c>
    </row>
    <row r="225" spans="1:17" hidden="1" x14ac:dyDescent="0.3">
      <c r="A225" t="s">
        <v>121</v>
      </c>
      <c r="B225" t="s">
        <v>121</v>
      </c>
      <c r="C225" t="s">
        <v>207</v>
      </c>
      <c r="D225" s="22" t="s">
        <v>581</v>
      </c>
      <c r="E225" t="s">
        <v>671</v>
      </c>
      <c r="F225" t="s">
        <v>340</v>
      </c>
      <c r="G225" t="s">
        <v>212</v>
      </c>
      <c r="H225" s="22" t="s">
        <v>209</v>
      </c>
      <c r="I225" s="22" t="s">
        <v>582</v>
      </c>
      <c r="J225" t="s">
        <v>340</v>
      </c>
      <c r="K225" t="s">
        <v>213</v>
      </c>
      <c r="L225" t="s">
        <v>583</v>
      </c>
      <c r="M225" s="22">
        <v>100</v>
      </c>
      <c r="N225" s="22">
        <v>0</v>
      </c>
      <c r="O225" s="22">
        <v>1</v>
      </c>
      <c r="P225" s="22" t="s">
        <v>340</v>
      </c>
      <c r="Q225" s="22">
        <v>0</v>
      </c>
    </row>
    <row r="226" spans="1:17" hidden="1" x14ac:dyDescent="0.3">
      <c r="A226" t="s">
        <v>121</v>
      </c>
      <c r="B226" t="s">
        <v>121</v>
      </c>
      <c r="C226" t="s">
        <v>207</v>
      </c>
      <c r="D226" s="22" t="s">
        <v>591</v>
      </c>
      <c r="E226" t="s">
        <v>671</v>
      </c>
      <c r="F226" t="s">
        <v>340</v>
      </c>
      <c r="G226" t="s">
        <v>215</v>
      </c>
      <c r="H226" s="22" t="s">
        <v>209</v>
      </c>
      <c r="I226" s="22" t="s">
        <v>585</v>
      </c>
      <c r="J226" t="s">
        <v>340</v>
      </c>
      <c r="K226" t="s">
        <v>216</v>
      </c>
      <c r="L226" t="s">
        <v>340</v>
      </c>
      <c r="M226" s="22">
        <v>25</v>
      </c>
      <c r="N226" s="22">
        <v>0</v>
      </c>
      <c r="O226" s="22">
        <v>1</v>
      </c>
      <c r="P226" s="22" t="s">
        <v>340</v>
      </c>
      <c r="Q226" s="22">
        <v>0</v>
      </c>
    </row>
    <row r="227" spans="1:17" hidden="1" x14ac:dyDescent="0.3">
      <c r="A227" t="s">
        <v>95</v>
      </c>
      <c r="B227" t="s">
        <v>95</v>
      </c>
      <c r="C227" t="s">
        <v>207</v>
      </c>
      <c r="D227" s="22" t="s">
        <v>452</v>
      </c>
      <c r="E227" t="s">
        <v>691</v>
      </c>
      <c r="F227" t="s">
        <v>340</v>
      </c>
      <c r="G227" t="s">
        <v>208</v>
      </c>
      <c r="H227" s="22" t="s">
        <v>209</v>
      </c>
      <c r="I227" s="22" t="s">
        <v>580</v>
      </c>
      <c r="J227" t="s">
        <v>340</v>
      </c>
      <c r="K227" t="s">
        <v>211</v>
      </c>
      <c r="L227" t="s">
        <v>340</v>
      </c>
      <c r="M227" s="22">
        <v>101</v>
      </c>
      <c r="N227" s="22">
        <v>0</v>
      </c>
      <c r="O227" s="22">
        <v>1</v>
      </c>
      <c r="P227" s="22" t="s">
        <v>340</v>
      </c>
      <c r="Q227" s="22">
        <v>0</v>
      </c>
    </row>
    <row r="228" spans="1:17" hidden="1" x14ac:dyDescent="0.3">
      <c r="A228" t="s">
        <v>95</v>
      </c>
      <c r="B228" t="s">
        <v>95</v>
      </c>
      <c r="C228" t="s">
        <v>207</v>
      </c>
      <c r="D228" s="22" t="s">
        <v>581</v>
      </c>
      <c r="E228" t="s">
        <v>691</v>
      </c>
      <c r="F228" t="s">
        <v>340</v>
      </c>
      <c r="G228" t="s">
        <v>212</v>
      </c>
      <c r="H228" s="22" t="s">
        <v>209</v>
      </c>
      <c r="I228" s="22" t="s">
        <v>582</v>
      </c>
      <c r="J228" t="s">
        <v>340</v>
      </c>
      <c r="K228" t="s">
        <v>213</v>
      </c>
      <c r="L228" t="s">
        <v>583</v>
      </c>
      <c r="M228" s="22">
        <v>100</v>
      </c>
      <c r="N228" s="22">
        <v>0</v>
      </c>
      <c r="O228" s="22">
        <v>1</v>
      </c>
      <c r="P228" s="22" t="s">
        <v>340</v>
      </c>
      <c r="Q228" s="22">
        <v>0</v>
      </c>
    </row>
    <row r="229" spans="1:17" hidden="1" x14ac:dyDescent="0.3">
      <c r="A229" t="s">
        <v>95</v>
      </c>
      <c r="B229" t="s">
        <v>95</v>
      </c>
      <c r="C229" t="s">
        <v>207</v>
      </c>
      <c r="D229" s="22" t="s">
        <v>692</v>
      </c>
      <c r="E229" t="s">
        <v>691</v>
      </c>
      <c r="F229" t="s">
        <v>340</v>
      </c>
      <c r="G229" t="s">
        <v>215</v>
      </c>
      <c r="H229" s="22" t="s">
        <v>209</v>
      </c>
      <c r="I229" s="22" t="s">
        <v>585</v>
      </c>
      <c r="J229" t="s">
        <v>340</v>
      </c>
      <c r="K229" t="s">
        <v>216</v>
      </c>
      <c r="L229" t="s">
        <v>340</v>
      </c>
      <c r="M229" s="22">
        <v>64</v>
      </c>
      <c r="N229" s="22">
        <v>0</v>
      </c>
      <c r="O229" s="22">
        <v>1</v>
      </c>
      <c r="P229" s="22" t="s">
        <v>340</v>
      </c>
      <c r="Q229" s="22">
        <v>0</v>
      </c>
    </row>
    <row r="230" spans="1:17" hidden="1" x14ac:dyDescent="0.3">
      <c r="A230" t="s">
        <v>693</v>
      </c>
      <c r="B230" t="s">
        <v>95</v>
      </c>
      <c r="C230" t="s">
        <v>207</v>
      </c>
      <c r="D230" s="22" t="s">
        <v>684</v>
      </c>
      <c r="E230" t="s">
        <v>683</v>
      </c>
      <c r="F230" t="s">
        <v>340</v>
      </c>
      <c r="G230" t="s">
        <v>208</v>
      </c>
      <c r="H230" s="22" t="s">
        <v>209</v>
      </c>
      <c r="I230" s="22" t="s">
        <v>627</v>
      </c>
      <c r="J230" t="s">
        <v>340</v>
      </c>
      <c r="K230" t="s">
        <v>260</v>
      </c>
      <c r="L230" t="s">
        <v>340</v>
      </c>
      <c r="M230" s="22">
        <v>325</v>
      </c>
      <c r="N230" s="22">
        <v>0</v>
      </c>
      <c r="O230" s="22">
        <v>1</v>
      </c>
      <c r="P230" s="22" t="s">
        <v>340</v>
      </c>
      <c r="Q230" s="22">
        <v>0</v>
      </c>
    </row>
    <row r="231" spans="1:17" hidden="1" x14ac:dyDescent="0.3">
      <c r="A231" t="s">
        <v>694</v>
      </c>
      <c r="B231" t="s">
        <v>95</v>
      </c>
      <c r="C231" t="s">
        <v>207</v>
      </c>
      <c r="D231" s="22" t="s">
        <v>452</v>
      </c>
      <c r="E231" t="s">
        <v>686</v>
      </c>
      <c r="F231" t="s">
        <v>340</v>
      </c>
      <c r="G231" t="s">
        <v>208</v>
      </c>
      <c r="H231" s="22" t="s">
        <v>209</v>
      </c>
      <c r="I231" s="22" t="s">
        <v>580</v>
      </c>
      <c r="J231" t="s">
        <v>340</v>
      </c>
      <c r="K231" t="s">
        <v>211</v>
      </c>
      <c r="L231" t="s">
        <v>340</v>
      </c>
      <c r="M231" s="22">
        <v>101</v>
      </c>
      <c r="N231" s="22">
        <v>0</v>
      </c>
      <c r="O231" s="22">
        <v>1</v>
      </c>
      <c r="P231" s="22" t="s">
        <v>340</v>
      </c>
      <c r="Q231" s="22">
        <v>0</v>
      </c>
    </row>
    <row r="232" spans="1:17" hidden="1" x14ac:dyDescent="0.3">
      <c r="A232" t="s">
        <v>694</v>
      </c>
      <c r="B232" t="s">
        <v>95</v>
      </c>
      <c r="C232" t="s">
        <v>207</v>
      </c>
      <c r="D232" s="22" t="s">
        <v>581</v>
      </c>
      <c r="E232" t="s">
        <v>686</v>
      </c>
      <c r="F232" t="s">
        <v>340</v>
      </c>
      <c r="G232" t="s">
        <v>212</v>
      </c>
      <c r="H232" s="22" t="s">
        <v>209</v>
      </c>
      <c r="I232" s="22" t="s">
        <v>582</v>
      </c>
      <c r="J232" t="s">
        <v>340</v>
      </c>
      <c r="K232" t="s">
        <v>213</v>
      </c>
      <c r="L232" t="s">
        <v>583</v>
      </c>
      <c r="M232" s="22">
        <v>100</v>
      </c>
      <c r="N232" s="22">
        <v>0</v>
      </c>
      <c r="O232" s="22">
        <v>1</v>
      </c>
      <c r="P232" s="22" t="s">
        <v>340</v>
      </c>
      <c r="Q232" s="22">
        <v>0</v>
      </c>
    </row>
    <row r="233" spans="1:17" hidden="1" x14ac:dyDescent="0.3">
      <c r="A233" t="s">
        <v>694</v>
      </c>
      <c r="B233" t="s">
        <v>95</v>
      </c>
      <c r="C233" t="s">
        <v>207</v>
      </c>
      <c r="D233" s="22" t="s">
        <v>584</v>
      </c>
      <c r="E233" t="s">
        <v>686</v>
      </c>
      <c r="F233" t="s">
        <v>340</v>
      </c>
      <c r="G233" t="s">
        <v>215</v>
      </c>
      <c r="H233" s="22" t="s">
        <v>209</v>
      </c>
      <c r="I233" s="22" t="s">
        <v>585</v>
      </c>
      <c r="J233" t="s">
        <v>340</v>
      </c>
      <c r="K233" t="s">
        <v>216</v>
      </c>
      <c r="L233" t="s">
        <v>340</v>
      </c>
      <c r="M233" s="22">
        <v>64</v>
      </c>
      <c r="N233" s="22">
        <v>0</v>
      </c>
      <c r="O233" s="22">
        <v>1</v>
      </c>
      <c r="P233" s="22" t="s">
        <v>340</v>
      </c>
      <c r="Q233" s="22">
        <v>0</v>
      </c>
    </row>
    <row r="234" spans="1:17" hidden="1" x14ac:dyDescent="0.3">
      <c r="A234" t="s">
        <v>131</v>
      </c>
      <c r="B234" t="s">
        <v>131</v>
      </c>
      <c r="C234" t="s">
        <v>207</v>
      </c>
      <c r="D234" s="22" t="s">
        <v>452</v>
      </c>
      <c r="E234" t="s">
        <v>618</v>
      </c>
      <c r="F234" t="s">
        <v>340</v>
      </c>
      <c r="G234" t="s">
        <v>208</v>
      </c>
      <c r="H234" s="22" t="s">
        <v>209</v>
      </c>
      <c r="I234" s="22" t="s">
        <v>580</v>
      </c>
      <c r="J234" t="s">
        <v>340</v>
      </c>
      <c r="K234" t="s">
        <v>211</v>
      </c>
      <c r="L234" t="s">
        <v>340</v>
      </c>
      <c r="M234" s="22">
        <v>68</v>
      </c>
      <c r="N234" s="22">
        <v>0</v>
      </c>
      <c r="O234" s="22">
        <v>1</v>
      </c>
      <c r="P234" s="22" t="s">
        <v>340</v>
      </c>
      <c r="Q234" s="22">
        <v>0</v>
      </c>
    </row>
    <row r="235" spans="1:17" hidden="1" x14ac:dyDescent="0.3">
      <c r="A235" t="s">
        <v>131</v>
      </c>
      <c r="B235" t="s">
        <v>131</v>
      </c>
      <c r="C235" t="s">
        <v>207</v>
      </c>
      <c r="D235" s="22" t="s">
        <v>581</v>
      </c>
      <c r="E235" t="s">
        <v>618</v>
      </c>
      <c r="F235" t="s">
        <v>340</v>
      </c>
      <c r="G235" t="s">
        <v>212</v>
      </c>
      <c r="H235" s="22" t="s">
        <v>209</v>
      </c>
      <c r="I235" s="22" t="s">
        <v>582</v>
      </c>
      <c r="J235" t="s">
        <v>340</v>
      </c>
      <c r="K235" t="s">
        <v>213</v>
      </c>
      <c r="L235" t="s">
        <v>583</v>
      </c>
      <c r="M235" s="22">
        <v>100</v>
      </c>
      <c r="N235" s="22">
        <v>0</v>
      </c>
      <c r="O235" s="22">
        <v>1</v>
      </c>
      <c r="P235" s="22" t="s">
        <v>340</v>
      </c>
      <c r="Q235" s="22">
        <v>0</v>
      </c>
    </row>
    <row r="236" spans="1:17" hidden="1" x14ac:dyDescent="0.3">
      <c r="A236" t="s">
        <v>131</v>
      </c>
      <c r="B236" t="s">
        <v>131</v>
      </c>
      <c r="C236" t="s">
        <v>207</v>
      </c>
      <c r="D236" s="22" t="s">
        <v>591</v>
      </c>
      <c r="E236" t="s">
        <v>618</v>
      </c>
      <c r="F236" t="s">
        <v>340</v>
      </c>
      <c r="G236" t="s">
        <v>215</v>
      </c>
      <c r="H236" s="22" t="s">
        <v>209</v>
      </c>
      <c r="I236" s="22" t="s">
        <v>585</v>
      </c>
      <c r="J236" t="s">
        <v>340</v>
      </c>
      <c r="K236" t="s">
        <v>216</v>
      </c>
      <c r="L236" t="s">
        <v>340</v>
      </c>
      <c r="M236" s="22">
        <v>131</v>
      </c>
      <c r="N236" s="22">
        <v>0</v>
      </c>
      <c r="O236" s="22">
        <v>1</v>
      </c>
      <c r="P236" s="22" t="s">
        <v>340</v>
      </c>
      <c r="Q236" s="22">
        <v>0</v>
      </c>
    </row>
    <row r="237" spans="1:17" hidden="1" x14ac:dyDescent="0.3">
      <c r="A237" t="s">
        <v>13</v>
      </c>
      <c r="B237" t="s">
        <v>13</v>
      </c>
      <c r="C237" t="s">
        <v>207</v>
      </c>
      <c r="D237" s="22" t="s">
        <v>477</v>
      </c>
      <c r="E237" t="s">
        <v>670</v>
      </c>
      <c r="F237" t="s">
        <v>340</v>
      </c>
      <c r="G237" t="s">
        <v>208</v>
      </c>
      <c r="H237" s="22" t="s">
        <v>209</v>
      </c>
      <c r="I237" s="22" t="s">
        <v>614</v>
      </c>
      <c r="J237" t="s">
        <v>340</v>
      </c>
      <c r="K237" t="s">
        <v>229</v>
      </c>
      <c r="L237" t="s">
        <v>340</v>
      </c>
      <c r="M237" s="22">
        <v>86</v>
      </c>
      <c r="N237" s="22">
        <v>0</v>
      </c>
      <c r="O237" s="22">
        <v>0</v>
      </c>
      <c r="P237" s="22" t="s">
        <v>340</v>
      </c>
      <c r="Q237" s="22">
        <v>0</v>
      </c>
    </row>
    <row r="238" spans="1:17" hidden="1" x14ac:dyDescent="0.3">
      <c r="A238" t="s">
        <v>13</v>
      </c>
      <c r="B238" t="s">
        <v>13</v>
      </c>
      <c r="C238" t="s">
        <v>207</v>
      </c>
      <c r="D238" s="22" t="s">
        <v>591</v>
      </c>
      <c r="E238" t="s">
        <v>670</v>
      </c>
      <c r="F238" t="s">
        <v>340</v>
      </c>
      <c r="G238" t="s">
        <v>215</v>
      </c>
      <c r="H238" s="22" t="s">
        <v>209</v>
      </c>
      <c r="I238" s="22" t="s">
        <v>585</v>
      </c>
      <c r="J238" t="s">
        <v>340</v>
      </c>
      <c r="K238" t="s">
        <v>216</v>
      </c>
      <c r="L238" t="s">
        <v>340</v>
      </c>
      <c r="M238" s="22">
        <v>156</v>
      </c>
      <c r="N238" s="22">
        <v>0</v>
      </c>
      <c r="O238" s="22">
        <v>1</v>
      </c>
      <c r="P238" s="22" t="s">
        <v>340</v>
      </c>
      <c r="Q238" s="22">
        <v>0</v>
      </c>
    </row>
    <row r="239" spans="1:17" hidden="1" x14ac:dyDescent="0.3">
      <c r="A239" t="s">
        <v>123</v>
      </c>
      <c r="B239" t="s">
        <v>123</v>
      </c>
      <c r="C239" t="s">
        <v>207</v>
      </c>
      <c r="D239" s="22" t="s">
        <v>452</v>
      </c>
      <c r="E239" t="s">
        <v>576</v>
      </c>
      <c r="F239" t="s">
        <v>340</v>
      </c>
      <c r="G239" t="s">
        <v>208</v>
      </c>
      <c r="H239" s="22" t="s">
        <v>209</v>
      </c>
      <c r="I239" s="22" t="s">
        <v>580</v>
      </c>
      <c r="J239" t="s">
        <v>340</v>
      </c>
      <c r="K239" t="s">
        <v>211</v>
      </c>
      <c r="L239" t="s">
        <v>340</v>
      </c>
      <c r="M239" s="22">
        <v>208</v>
      </c>
      <c r="N239" s="22">
        <v>0</v>
      </c>
      <c r="O239" s="22">
        <v>1</v>
      </c>
      <c r="P239" s="22" t="s">
        <v>340</v>
      </c>
      <c r="Q239" s="22">
        <v>0</v>
      </c>
    </row>
    <row r="240" spans="1:17" hidden="1" x14ac:dyDescent="0.3">
      <c r="A240" t="s">
        <v>123</v>
      </c>
      <c r="B240" t="s">
        <v>123</v>
      </c>
      <c r="C240" t="s">
        <v>207</v>
      </c>
      <c r="D240" s="22" t="s">
        <v>581</v>
      </c>
      <c r="E240" t="s">
        <v>576</v>
      </c>
      <c r="F240" t="s">
        <v>340</v>
      </c>
      <c r="G240" t="s">
        <v>212</v>
      </c>
      <c r="H240" s="22" t="s">
        <v>209</v>
      </c>
      <c r="I240" s="22" t="s">
        <v>582</v>
      </c>
      <c r="J240" t="s">
        <v>340</v>
      </c>
      <c r="K240" t="s">
        <v>213</v>
      </c>
      <c r="L240" t="s">
        <v>583</v>
      </c>
      <c r="M240" s="22">
        <v>100</v>
      </c>
      <c r="N240" s="22">
        <v>0</v>
      </c>
      <c r="O240" s="22">
        <v>1</v>
      </c>
      <c r="P240" s="22" t="s">
        <v>340</v>
      </c>
      <c r="Q240" s="22">
        <v>0</v>
      </c>
    </row>
    <row r="241" spans="1:17" hidden="1" x14ac:dyDescent="0.3">
      <c r="A241" t="s">
        <v>123</v>
      </c>
      <c r="B241" t="s">
        <v>123</v>
      </c>
      <c r="C241" t="s">
        <v>207</v>
      </c>
      <c r="D241" s="22" t="s">
        <v>257</v>
      </c>
      <c r="E241" t="s">
        <v>576</v>
      </c>
      <c r="F241" t="s">
        <v>340</v>
      </c>
      <c r="G241" t="s">
        <v>214</v>
      </c>
      <c r="H241" s="22" t="s">
        <v>231</v>
      </c>
      <c r="I241" s="22" t="s">
        <v>646</v>
      </c>
      <c r="J241" t="s">
        <v>340</v>
      </c>
      <c r="K241" t="s">
        <v>261</v>
      </c>
      <c r="L241" t="s">
        <v>676</v>
      </c>
      <c r="M241" s="22">
        <v>0</v>
      </c>
      <c r="N241" s="22">
        <v>7</v>
      </c>
      <c r="O241" s="22">
        <v>1</v>
      </c>
      <c r="P241" s="22" t="s">
        <v>340</v>
      </c>
      <c r="Q241" s="22">
        <v>0</v>
      </c>
    </row>
    <row r="242" spans="1:17" hidden="1" x14ac:dyDescent="0.3">
      <c r="A242" t="s">
        <v>123</v>
      </c>
      <c r="B242" t="s">
        <v>123</v>
      </c>
      <c r="C242" t="s">
        <v>207</v>
      </c>
      <c r="D242" s="22" t="s">
        <v>259</v>
      </c>
      <c r="E242" t="s">
        <v>576</v>
      </c>
      <c r="F242" t="s">
        <v>340</v>
      </c>
      <c r="G242" t="s">
        <v>215</v>
      </c>
      <c r="H242" s="22" t="s">
        <v>231</v>
      </c>
      <c r="I242" s="22" t="s">
        <v>646</v>
      </c>
      <c r="J242" t="s">
        <v>340</v>
      </c>
      <c r="K242" t="s">
        <v>261</v>
      </c>
      <c r="L242" t="s">
        <v>677</v>
      </c>
      <c r="M242" s="22">
        <v>0</v>
      </c>
      <c r="N242" s="22">
        <v>5</v>
      </c>
      <c r="O242" s="22">
        <v>0</v>
      </c>
      <c r="P242" s="22" t="s">
        <v>340</v>
      </c>
      <c r="Q242" s="22">
        <v>0</v>
      </c>
    </row>
    <row r="243" spans="1:17" hidden="1" x14ac:dyDescent="0.3">
      <c r="A243" t="s">
        <v>28</v>
      </c>
      <c r="B243" t="s">
        <v>28</v>
      </c>
      <c r="C243" t="s">
        <v>207</v>
      </c>
      <c r="D243" s="22" t="s">
        <v>426</v>
      </c>
      <c r="E243" t="s">
        <v>670</v>
      </c>
      <c r="F243" t="s">
        <v>340</v>
      </c>
      <c r="G243" t="s">
        <v>208</v>
      </c>
      <c r="H243" s="22" t="s">
        <v>209</v>
      </c>
      <c r="I243" s="22" t="s">
        <v>580</v>
      </c>
      <c r="J243" t="s">
        <v>340</v>
      </c>
      <c r="K243" t="s">
        <v>211</v>
      </c>
      <c r="L243" t="s">
        <v>340</v>
      </c>
      <c r="M243" s="22">
        <v>220</v>
      </c>
      <c r="N243" s="22">
        <v>0</v>
      </c>
      <c r="O243" s="22">
        <v>1</v>
      </c>
      <c r="P243" s="22" t="s">
        <v>340</v>
      </c>
      <c r="Q243" s="22">
        <v>0</v>
      </c>
    </row>
    <row r="244" spans="1:17" hidden="1" x14ac:dyDescent="0.3">
      <c r="A244" t="s">
        <v>28</v>
      </c>
      <c r="B244" t="s">
        <v>28</v>
      </c>
      <c r="C244" t="s">
        <v>207</v>
      </c>
      <c r="D244" s="22" t="s">
        <v>581</v>
      </c>
      <c r="E244" t="s">
        <v>670</v>
      </c>
      <c r="F244" t="s">
        <v>340</v>
      </c>
      <c r="G244" t="s">
        <v>212</v>
      </c>
      <c r="H244" s="22" t="s">
        <v>209</v>
      </c>
      <c r="I244" s="22" t="s">
        <v>582</v>
      </c>
      <c r="J244" t="s">
        <v>340</v>
      </c>
      <c r="K244" t="s">
        <v>213</v>
      </c>
      <c r="L244" t="s">
        <v>583</v>
      </c>
      <c r="M244" s="22">
        <v>100</v>
      </c>
      <c r="N244" s="22">
        <v>0</v>
      </c>
      <c r="O244" s="22">
        <v>1</v>
      </c>
      <c r="P244" s="22" t="s">
        <v>340</v>
      </c>
      <c r="Q244" s="22">
        <v>0</v>
      </c>
    </row>
    <row r="245" spans="1:17" hidden="1" x14ac:dyDescent="0.3">
      <c r="A245" t="s">
        <v>28</v>
      </c>
      <c r="B245" t="s">
        <v>28</v>
      </c>
      <c r="C245" t="s">
        <v>207</v>
      </c>
      <c r="D245" s="22" t="s">
        <v>591</v>
      </c>
      <c r="E245" t="s">
        <v>670</v>
      </c>
      <c r="F245" t="s">
        <v>340</v>
      </c>
      <c r="G245" t="s">
        <v>215</v>
      </c>
      <c r="H245" s="22" t="s">
        <v>209</v>
      </c>
      <c r="I245" s="22" t="s">
        <v>585</v>
      </c>
      <c r="J245" t="s">
        <v>340</v>
      </c>
      <c r="K245" t="s">
        <v>216</v>
      </c>
      <c r="L245" t="s">
        <v>340</v>
      </c>
      <c r="M245" s="22">
        <v>250</v>
      </c>
      <c r="N245" s="22">
        <v>0</v>
      </c>
      <c r="O245" s="22">
        <v>1</v>
      </c>
      <c r="P245" s="22" t="s">
        <v>340</v>
      </c>
      <c r="Q245" s="22">
        <v>0</v>
      </c>
    </row>
    <row r="246" spans="1:17" hidden="1" x14ac:dyDescent="0.3">
      <c r="A246" t="s">
        <v>262</v>
      </c>
      <c r="B246" t="s">
        <v>262</v>
      </c>
      <c r="C246" t="s">
        <v>207</v>
      </c>
      <c r="D246" s="22" t="s">
        <v>448</v>
      </c>
      <c r="E246" t="s">
        <v>679</v>
      </c>
      <c r="F246" t="s">
        <v>340</v>
      </c>
      <c r="G246" t="s">
        <v>208</v>
      </c>
      <c r="H246" s="22" t="s">
        <v>209</v>
      </c>
      <c r="I246" s="22" t="s">
        <v>627</v>
      </c>
      <c r="J246" t="s">
        <v>340</v>
      </c>
      <c r="K246" t="s">
        <v>260</v>
      </c>
      <c r="L246" t="s">
        <v>340</v>
      </c>
      <c r="M246" s="22">
        <v>325</v>
      </c>
      <c r="N246" s="22">
        <v>0</v>
      </c>
      <c r="O246" s="22">
        <v>1</v>
      </c>
      <c r="P246" s="22" t="s">
        <v>340</v>
      </c>
      <c r="Q246" s="22">
        <v>0</v>
      </c>
    </row>
    <row r="247" spans="1:17" hidden="1" x14ac:dyDescent="0.3">
      <c r="A247" t="s">
        <v>262</v>
      </c>
      <c r="B247" t="s">
        <v>262</v>
      </c>
      <c r="C247" t="s">
        <v>207</v>
      </c>
      <c r="D247" s="22" t="s">
        <v>251</v>
      </c>
      <c r="E247" t="s">
        <v>679</v>
      </c>
      <c r="F247" t="s">
        <v>340</v>
      </c>
      <c r="G247" t="s">
        <v>223</v>
      </c>
      <c r="H247" s="22" t="s">
        <v>231</v>
      </c>
      <c r="I247" s="22" t="s">
        <v>646</v>
      </c>
      <c r="J247" t="s">
        <v>340</v>
      </c>
      <c r="K247" t="s">
        <v>263</v>
      </c>
      <c r="L247" t="s">
        <v>677</v>
      </c>
      <c r="M247" s="22">
        <v>0</v>
      </c>
      <c r="N247" s="22">
        <v>5</v>
      </c>
      <c r="O247" s="22">
        <v>0</v>
      </c>
      <c r="P247" s="22" t="s">
        <v>340</v>
      </c>
      <c r="Q247" s="22">
        <v>0</v>
      </c>
    </row>
    <row r="248" spans="1:17" hidden="1" x14ac:dyDescent="0.3">
      <c r="A248" t="s">
        <v>695</v>
      </c>
      <c r="B248" t="s">
        <v>262</v>
      </c>
      <c r="C248" t="s">
        <v>207</v>
      </c>
      <c r="D248" s="22" t="s">
        <v>625</v>
      </c>
      <c r="E248" t="s">
        <v>683</v>
      </c>
      <c r="F248" t="s">
        <v>340</v>
      </c>
      <c r="G248" t="s">
        <v>208</v>
      </c>
      <c r="H248" s="22" t="s">
        <v>209</v>
      </c>
      <c r="I248" s="22" t="s">
        <v>627</v>
      </c>
      <c r="J248" t="s">
        <v>340</v>
      </c>
      <c r="K248" t="s">
        <v>260</v>
      </c>
      <c r="L248" t="s">
        <v>340</v>
      </c>
      <c r="M248" s="22">
        <v>325</v>
      </c>
      <c r="N248" s="22">
        <v>0</v>
      </c>
      <c r="O248" s="22">
        <v>1</v>
      </c>
      <c r="P248" s="22" t="s">
        <v>340</v>
      </c>
      <c r="Q248" s="22">
        <v>0</v>
      </c>
    </row>
    <row r="249" spans="1:17" hidden="1" x14ac:dyDescent="0.3">
      <c r="A249" t="s">
        <v>696</v>
      </c>
      <c r="B249" t="s">
        <v>262</v>
      </c>
      <c r="C249" t="s">
        <v>207</v>
      </c>
      <c r="D249" s="22" t="s">
        <v>452</v>
      </c>
      <c r="E249" t="s">
        <v>686</v>
      </c>
      <c r="F249" t="s">
        <v>340</v>
      </c>
      <c r="G249" t="s">
        <v>208</v>
      </c>
      <c r="H249" s="22" t="s">
        <v>209</v>
      </c>
      <c r="I249" s="22" t="s">
        <v>580</v>
      </c>
      <c r="J249" t="s">
        <v>340</v>
      </c>
      <c r="K249" t="s">
        <v>211</v>
      </c>
      <c r="L249" t="s">
        <v>340</v>
      </c>
      <c r="M249" s="22">
        <v>325</v>
      </c>
      <c r="N249" s="22">
        <v>0</v>
      </c>
      <c r="O249" s="22">
        <v>1</v>
      </c>
      <c r="P249" s="22" t="s">
        <v>340</v>
      </c>
      <c r="Q249" s="22">
        <v>0</v>
      </c>
    </row>
    <row r="250" spans="1:17" hidden="1" x14ac:dyDescent="0.3">
      <c r="A250" t="s">
        <v>696</v>
      </c>
      <c r="B250" t="s">
        <v>262</v>
      </c>
      <c r="C250" t="s">
        <v>207</v>
      </c>
      <c r="D250" s="22" t="s">
        <v>590</v>
      </c>
      <c r="E250" t="s">
        <v>686</v>
      </c>
      <c r="F250" t="s">
        <v>340</v>
      </c>
      <c r="G250" t="s">
        <v>212</v>
      </c>
      <c r="H250" s="22" t="s">
        <v>209</v>
      </c>
      <c r="I250" s="22" t="s">
        <v>582</v>
      </c>
      <c r="J250" t="s">
        <v>340</v>
      </c>
      <c r="K250" t="s">
        <v>213</v>
      </c>
      <c r="L250" t="s">
        <v>583</v>
      </c>
      <c r="M250" s="22">
        <v>100</v>
      </c>
      <c r="N250" s="22">
        <v>0</v>
      </c>
      <c r="O250" s="22">
        <v>1</v>
      </c>
      <c r="P250" s="22" t="s">
        <v>340</v>
      </c>
      <c r="Q250" s="22">
        <v>0</v>
      </c>
    </row>
    <row r="251" spans="1:17" hidden="1" x14ac:dyDescent="0.3">
      <c r="A251" t="s">
        <v>696</v>
      </c>
      <c r="B251" t="s">
        <v>262</v>
      </c>
      <c r="C251" t="s">
        <v>207</v>
      </c>
      <c r="D251" s="22" t="s">
        <v>251</v>
      </c>
      <c r="E251" t="s">
        <v>686</v>
      </c>
      <c r="F251" t="s">
        <v>340</v>
      </c>
      <c r="G251" t="s">
        <v>214</v>
      </c>
      <c r="H251" s="22" t="s">
        <v>231</v>
      </c>
      <c r="I251" s="22" t="s">
        <v>646</v>
      </c>
      <c r="J251" t="s">
        <v>340</v>
      </c>
      <c r="K251" t="s">
        <v>697</v>
      </c>
      <c r="L251" t="s">
        <v>677</v>
      </c>
      <c r="M251" s="22">
        <v>0</v>
      </c>
      <c r="N251" s="22">
        <v>5</v>
      </c>
      <c r="O251" s="22">
        <v>1</v>
      </c>
      <c r="P251" s="22" t="s">
        <v>340</v>
      </c>
      <c r="Q251" s="22">
        <v>0</v>
      </c>
    </row>
    <row r="252" spans="1:17" hidden="1" x14ac:dyDescent="0.3">
      <c r="A252" t="s">
        <v>47</v>
      </c>
      <c r="B252" t="s">
        <v>47</v>
      </c>
      <c r="C252" t="s">
        <v>207</v>
      </c>
      <c r="D252" s="22" t="s">
        <v>426</v>
      </c>
      <c r="E252" t="s">
        <v>579</v>
      </c>
      <c r="F252" t="s">
        <v>340</v>
      </c>
      <c r="G252" t="s">
        <v>208</v>
      </c>
      <c r="H252" s="22" t="s">
        <v>209</v>
      </c>
      <c r="I252" s="22" t="s">
        <v>580</v>
      </c>
      <c r="J252" t="s">
        <v>340</v>
      </c>
      <c r="K252" t="s">
        <v>211</v>
      </c>
      <c r="L252" t="s">
        <v>340</v>
      </c>
      <c r="M252" s="22">
        <v>78</v>
      </c>
      <c r="N252" s="22">
        <v>0</v>
      </c>
      <c r="O252" s="22">
        <v>1</v>
      </c>
      <c r="P252" s="22" t="s">
        <v>340</v>
      </c>
      <c r="Q252" s="22">
        <v>0</v>
      </c>
    </row>
    <row r="253" spans="1:17" hidden="1" x14ac:dyDescent="0.3">
      <c r="A253" t="s">
        <v>47</v>
      </c>
      <c r="B253" t="s">
        <v>47</v>
      </c>
      <c r="C253" t="s">
        <v>207</v>
      </c>
      <c r="D253" s="22" t="s">
        <v>581</v>
      </c>
      <c r="E253" t="s">
        <v>579</v>
      </c>
      <c r="F253" t="s">
        <v>340</v>
      </c>
      <c r="G253" t="s">
        <v>212</v>
      </c>
      <c r="H253" s="22" t="s">
        <v>209</v>
      </c>
      <c r="I253" s="22" t="s">
        <v>582</v>
      </c>
      <c r="J253" t="s">
        <v>340</v>
      </c>
      <c r="K253" t="s">
        <v>213</v>
      </c>
      <c r="L253" t="s">
        <v>583</v>
      </c>
      <c r="M253" s="22">
        <v>100</v>
      </c>
      <c r="N253" s="22">
        <v>0</v>
      </c>
      <c r="O253" s="22">
        <v>1</v>
      </c>
      <c r="P253" s="22" t="s">
        <v>340</v>
      </c>
      <c r="Q253" s="22">
        <v>0</v>
      </c>
    </row>
    <row r="254" spans="1:17" hidden="1" x14ac:dyDescent="0.3">
      <c r="A254" t="s">
        <v>47</v>
      </c>
      <c r="B254" t="s">
        <v>47</v>
      </c>
      <c r="C254" t="s">
        <v>207</v>
      </c>
      <c r="D254" s="22" t="s">
        <v>591</v>
      </c>
      <c r="E254" t="s">
        <v>579</v>
      </c>
      <c r="F254" t="s">
        <v>340</v>
      </c>
      <c r="G254" t="s">
        <v>215</v>
      </c>
      <c r="H254" s="22" t="s">
        <v>209</v>
      </c>
      <c r="I254" s="22" t="s">
        <v>585</v>
      </c>
      <c r="J254" t="s">
        <v>340</v>
      </c>
      <c r="K254" t="s">
        <v>216</v>
      </c>
      <c r="L254" t="s">
        <v>340</v>
      </c>
      <c r="M254" s="22">
        <v>40</v>
      </c>
      <c r="N254" s="22">
        <v>0</v>
      </c>
      <c r="O254" s="22">
        <v>1</v>
      </c>
      <c r="P254" s="22" t="s">
        <v>340</v>
      </c>
      <c r="Q254" s="22">
        <v>0</v>
      </c>
    </row>
    <row r="255" spans="1:17" hidden="1" x14ac:dyDescent="0.3">
      <c r="A255" t="s">
        <v>144</v>
      </c>
      <c r="B255" t="s">
        <v>144</v>
      </c>
      <c r="C255" t="s">
        <v>207</v>
      </c>
      <c r="D255" s="22" t="s">
        <v>450</v>
      </c>
      <c r="E255" t="s">
        <v>679</v>
      </c>
      <c r="F255" t="s">
        <v>680</v>
      </c>
      <c r="G255" t="s">
        <v>208</v>
      </c>
      <c r="H255" s="22" t="s">
        <v>209</v>
      </c>
      <c r="I255" s="22" t="s">
        <v>627</v>
      </c>
      <c r="J255" t="s">
        <v>340</v>
      </c>
      <c r="K255" t="s">
        <v>260</v>
      </c>
      <c r="L255" t="s">
        <v>231</v>
      </c>
      <c r="M255" s="22">
        <v>325</v>
      </c>
      <c r="N255" s="22">
        <v>0</v>
      </c>
      <c r="O255" s="22">
        <v>1</v>
      </c>
      <c r="P255" s="22" t="s">
        <v>340</v>
      </c>
      <c r="Q255" s="22">
        <v>0</v>
      </c>
    </row>
    <row r="256" spans="1:17" hidden="1" x14ac:dyDescent="0.3">
      <c r="A256" t="s">
        <v>144</v>
      </c>
      <c r="B256" t="s">
        <v>144</v>
      </c>
      <c r="C256" t="s">
        <v>207</v>
      </c>
      <c r="D256" s="22" t="s">
        <v>241</v>
      </c>
      <c r="E256" t="s">
        <v>679</v>
      </c>
      <c r="F256" t="s">
        <v>680</v>
      </c>
      <c r="G256" t="s">
        <v>214</v>
      </c>
      <c r="H256" s="22" t="s">
        <v>209</v>
      </c>
      <c r="I256" s="22" t="s">
        <v>627</v>
      </c>
      <c r="J256" t="s">
        <v>340</v>
      </c>
      <c r="K256" t="s">
        <v>260</v>
      </c>
      <c r="L256" t="s">
        <v>681</v>
      </c>
      <c r="M256" s="22">
        <v>95</v>
      </c>
      <c r="N256" s="22">
        <v>0</v>
      </c>
      <c r="O256" s="22">
        <v>1</v>
      </c>
      <c r="P256" s="22" t="s">
        <v>340</v>
      </c>
      <c r="Q256" s="22">
        <v>0</v>
      </c>
    </row>
    <row r="257" spans="1:17" hidden="1" x14ac:dyDescent="0.3">
      <c r="A257" t="s">
        <v>144</v>
      </c>
      <c r="B257" t="s">
        <v>144</v>
      </c>
      <c r="C257" t="s">
        <v>207</v>
      </c>
      <c r="D257" s="22" t="s">
        <v>251</v>
      </c>
      <c r="E257" t="s">
        <v>679</v>
      </c>
      <c r="F257" t="s">
        <v>680</v>
      </c>
      <c r="G257" t="s">
        <v>223</v>
      </c>
      <c r="H257" s="22" t="s">
        <v>231</v>
      </c>
      <c r="I257" s="22" t="s">
        <v>646</v>
      </c>
      <c r="J257" t="s">
        <v>340</v>
      </c>
      <c r="K257" t="s">
        <v>264</v>
      </c>
      <c r="L257" t="s">
        <v>677</v>
      </c>
      <c r="M257" s="22">
        <v>0</v>
      </c>
      <c r="N257" s="22">
        <v>5</v>
      </c>
      <c r="O257" s="22">
        <v>1</v>
      </c>
      <c r="P257" s="22" t="s">
        <v>340</v>
      </c>
      <c r="Q257" s="22">
        <v>0</v>
      </c>
    </row>
    <row r="258" spans="1:17" hidden="1" x14ac:dyDescent="0.3">
      <c r="A258" t="s">
        <v>698</v>
      </c>
      <c r="B258" t="s">
        <v>144</v>
      </c>
      <c r="C258" t="s">
        <v>207</v>
      </c>
      <c r="D258" s="22" t="s">
        <v>684</v>
      </c>
      <c r="E258" t="s">
        <v>683</v>
      </c>
      <c r="F258" t="s">
        <v>340</v>
      </c>
      <c r="G258" t="s">
        <v>208</v>
      </c>
      <c r="H258" s="22" t="s">
        <v>209</v>
      </c>
      <c r="I258" s="22" t="s">
        <v>627</v>
      </c>
      <c r="J258" t="s">
        <v>340</v>
      </c>
      <c r="K258" t="s">
        <v>260</v>
      </c>
      <c r="L258" t="s">
        <v>231</v>
      </c>
      <c r="M258" s="22">
        <v>325</v>
      </c>
      <c r="N258" s="22">
        <v>0</v>
      </c>
      <c r="O258" s="22">
        <v>1</v>
      </c>
      <c r="P258" s="22" t="s">
        <v>340</v>
      </c>
      <c r="Q258" s="22">
        <v>0</v>
      </c>
    </row>
    <row r="259" spans="1:17" hidden="1" x14ac:dyDescent="0.3">
      <c r="A259" t="s">
        <v>698</v>
      </c>
      <c r="B259" t="s">
        <v>144</v>
      </c>
      <c r="C259" t="s">
        <v>207</v>
      </c>
      <c r="D259" s="22" t="s">
        <v>684</v>
      </c>
      <c r="E259" t="s">
        <v>683</v>
      </c>
      <c r="F259" t="s">
        <v>340</v>
      </c>
      <c r="G259" t="s">
        <v>214</v>
      </c>
      <c r="H259" s="22" t="s">
        <v>209</v>
      </c>
      <c r="I259" s="22" t="s">
        <v>627</v>
      </c>
      <c r="J259" t="s">
        <v>340</v>
      </c>
      <c r="K259" t="s">
        <v>260</v>
      </c>
      <c r="L259" t="s">
        <v>681</v>
      </c>
      <c r="M259" s="22">
        <v>95</v>
      </c>
      <c r="N259" s="22">
        <v>0</v>
      </c>
      <c r="O259" s="22">
        <v>1</v>
      </c>
      <c r="P259" s="22" t="s">
        <v>340</v>
      </c>
      <c r="Q259" s="22">
        <v>0</v>
      </c>
    </row>
    <row r="260" spans="1:17" hidden="1" x14ac:dyDescent="0.3">
      <c r="A260" t="s">
        <v>698</v>
      </c>
      <c r="B260" t="s">
        <v>144</v>
      </c>
      <c r="C260" t="s">
        <v>207</v>
      </c>
      <c r="D260" s="22" t="s">
        <v>251</v>
      </c>
      <c r="E260" t="s">
        <v>683</v>
      </c>
      <c r="F260" t="s">
        <v>340</v>
      </c>
      <c r="G260" t="s">
        <v>223</v>
      </c>
      <c r="H260" s="22" t="s">
        <v>231</v>
      </c>
      <c r="I260" s="22" t="s">
        <v>646</v>
      </c>
      <c r="J260" t="s">
        <v>340</v>
      </c>
      <c r="K260" t="s">
        <v>264</v>
      </c>
      <c r="L260" t="s">
        <v>677</v>
      </c>
      <c r="M260" s="22">
        <v>0</v>
      </c>
      <c r="N260" s="22">
        <v>5</v>
      </c>
      <c r="O260" s="22">
        <v>0</v>
      </c>
      <c r="P260" s="22" t="s">
        <v>340</v>
      </c>
      <c r="Q260" s="22">
        <v>0</v>
      </c>
    </row>
    <row r="261" spans="1:17" hidden="1" x14ac:dyDescent="0.3">
      <c r="A261" t="s">
        <v>699</v>
      </c>
      <c r="B261" t="s">
        <v>144</v>
      </c>
      <c r="C261" t="s">
        <v>207</v>
      </c>
      <c r="D261" s="22" t="s">
        <v>452</v>
      </c>
      <c r="E261" t="s">
        <v>686</v>
      </c>
      <c r="F261" t="s">
        <v>340</v>
      </c>
      <c r="G261" t="s">
        <v>208</v>
      </c>
      <c r="H261" s="22" t="s">
        <v>209</v>
      </c>
      <c r="I261" s="22" t="s">
        <v>580</v>
      </c>
      <c r="J261" t="s">
        <v>340</v>
      </c>
      <c r="K261" t="s">
        <v>211</v>
      </c>
      <c r="L261" t="s">
        <v>340</v>
      </c>
      <c r="M261" s="22">
        <v>112</v>
      </c>
      <c r="N261" s="22">
        <v>0</v>
      </c>
      <c r="O261" s="22">
        <v>1</v>
      </c>
      <c r="P261" s="22" t="s">
        <v>340</v>
      </c>
      <c r="Q261" s="22">
        <v>0</v>
      </c>
    </row>
    <row r="262" spans="1:17" hidden="1" x14ac:dyDescent="0.3">
      <c r="A262" t="s">
        <v>699</v>
      </c>
      <c r="B262" t="s">
        <v>144</v>
      </c>
      <c r="C262" t="s">
        <v>207</v>
      </c>
      <c r="D262" s="22" t="s">
        <v>581</v>
      </c>
      <c r="E262" t="s">
        <v>686</v>
      </c>
      <c r="F262" t="s">
        <v>340</v>
      </c>
      <c r="G262" t="s">
        <v>212</v>
      </c>
      <c r="H262" s="22" t="s">
        <v>209</v>
      </c>
      <c r="I262" s="22" t="s">
        <v>582</v>
      </c>
      <c r="J262" t="s">
        <v>340</v>
      </c>
      <c r="K262" t="s">
        <v>213</v>
      </c>
      <c r="L262" t="s">
        <v>583</v>
      </c>
      <c r="M262" s="22">
        <v>100</v>
      </c>
      <c r="N262" s="22">
        <v>0</v>
      </c>
      <c r="O262" s="22">
        <v>1</v>
      </c>
      <c r="P262" s="22" t="s">
        <v>340</v>
      </c>
      <c r="Q262" s="22">
        <v>0</v>
      </c>
    </row>
    <row r="263" spans="1:17" hidden="1" x14ac:dyDescent="0.3">
      <c r="A263" t="s">
        <v>699</v>
      </c>
      <c r="B263" t="s">
        <v>144</v>
      </c>
      <c r="C263" t="s">
        <v>207</v>
      </c>
      <c r="D263" s="22" t="s">
        <v>584</v>
      </c>
      <c r="E263" t="s">
        <v>686</v>
      </c>
      <c r="F263" t="s">
        <v>340</v>
      </c>
      <c r="G263" t="s">
        <v>215</v>
      </c>
      <c r="H263" s="22" t="s">
        <v>209</v>
      </c>
      <c r="I263" s="22" t="s">
        <v>585</v>
      </c>
      <c r="J263" t="s">
        <v>340</v>
      </c>
      <c r="K263" t="s">
        <v>216</v>
      </c>
      <c r="L263" t="s">
        <v>340</v>
      </c>
      <c r="M263" s="22">
        <v>20</v>
      </c>
      <c r="N263" s="22">
        <v>0</v>
      </c>
      <c r="O263" s="22">
        <v>1</v>
      </c>
      <c r="P263" s="22" t="s">
        <v>340</v>
      </c>
      <c r="Q263" s="22">
        <v>0</v>
      </c>
    </row>
    <row r="264" spans="1:17" hidden="1" x14ac:dyDescent="0.3">
      <c r="A264" t="s">
        <v>699</v>
      </c>
      <c r="B264" t="s">
        <v>144</v>
      </c>
      <c r="C264" t="s">
        <v>207</v>
      </c>
      <c r="D264" s="22" t="s">
        <v>251</v>
      </c>
      <c r="E264" t="s">
        <v>686</v>
      </c>
      <c r="F264" t="s">
        <v>340</v>
      </c>
      <c r="G264" t="s">
        <v>217</v>
      </c>
      <c r="H264" s="22" t="s">
        <v>231</v>
      </c>
      <c r="I264" s="22" t="s">
        <v>646</v>
      </c>
      <c r="J264" t="s">
        <v>340</v>
      </c>
      <c r="K264" t="s">
        <v>700</v>
      </c>
      <c r="L264" t="s">
        <v>677</v>
      </c>
      <c r="M264" s="22">
        <v>0</v>
      </c>
      <c r="N264" s="22">
        <v>5</v>
      </c>
      <c r="O264" s="22">
        <v>1</v>
      </c>
      <c r="P264" s="22" t="s">
        <v>340</v>
      </c>
      <c r="Q264" s="22">
        <v>0</v>
      </c>
    </row>
    <row r="265" spans="1:17" hidden="1" x14ac:dyDescent="0.3">
      <c r="A265" t="s">
        <v>146</v>
      </c>
      <c r="B265" t="s">
        <v>146</v>
      </c>
      <c r="C265" t="s">
        <v>207</v>
      </c>
      <c r="D265" s="22" t="s">
        <v>450</v>
      </c>
      <c r="E265" t="s">
        <v>679</v>
      </c>
      <c r="F265" t="s">
        <v>680</v>
      </c>
      <c r="G265" t="s">
        <v>208</v>
      </c>
      <c r="H265" s="22" t="s">
        <v>209</v>
      </c>
      <c r="I265" s="22" t="s">
        <v>627</v>
      </c>
      <c r="J265" t="s">
        <v>340</v>
      </c>
      <c r="K265" t="s">
        <v>260</v>
      </c>
      <c r="L265" t="s">
        <v>340</v>
      </c>
      <c r="M265" s="22">
        <v>325</v>
      </c>
      <c r="N265" s="22">
        <v>0</v>
      </c>
      <c r="O265" s="22">
        <v>1</v>
      </c>
      <c r="P265" s="22" t="s">
        <v>340</v>
      </c>
      <c r="Q265" s="22">
        <v>0</v>
      </c>
    </row>
    <row r="266" spans="1:17" hidden="1" x14ac:dyDescent="0.3">
      <c r="A266" t="s">
        <v>701</v>
      </c>
      <c r="B266" t="s">
        <v>146</v>
      </c>
      <c r="C266" t="s">
        <v>207</v>
      </c>
      <c r="D266" s="22" t="s">
        <v>684</v>
      </c>
      <c r="E266" t="s">
        <v>702</v>
      </c>
      <c r="F266" t="s">
        <v>340</v>
      </c>
      <c r="G266" t="s">
        <v>208</v>
      </c>
      <c r="H266" s="22" t="s">
        <v>209</v>
      </c>
      <c r="I266" s="22" t="s">
        <v>627</v>
      </c>
      <c r="J266" t="s">
        <v>340</v>
      </c>
      <c r="K266" t="s">
        <v>260</v>
      </c>
      <c r="L266" t="s">
        <v>340</v>
      </c>
      <c r="M266" s="22">
        <v>325</v>
      </c>
      <c r="N266" s="22">
        <v>0</v>
      </c>
      <c r="O266" s="22">
        <v>1</v>
      </c>
      <c r="P266" s="22" t="s">
        <v>340</v>
      </c>
      <c r="Q266" s="22">
        <v>0</v>
      </c>
    </row>
    <row r="267" spans="1:17" hidden="1" x14ac:dyDescent="0.3">
      <c r="A267" t="s">
        <v>703</v>
      </c>
      <c r="B267" t="s">
        <v>146</v>
      </c>
      <c r="C267" t="s">
        <v>207</v>
      </c>
      <c r="D267" s="22" t="s">
        <v>452</v>
      </c>
      <c r="E267" t="s">
        <v>686</v>
      </c>
      <c r="F267" t="s">
        <v>340</v>
      </c>
      <c r="G267" t="s">
        <v>208</v>
      </c>
      <c r="H267" s="22" t="s">
        <v>209</v>
      </c>
      <c r="I267" s="22" t="s">
        <v>580</v>
      </c>
      <c r="J267" t="s">
        <v>340</v>
      </c>
      <c r="K267" t="s">
        <v>211</v>
      </c>
      <c r="L267" t="s">
        <v>340</v>
      </c>
      <c r="M267" s="22">
        <v>750</v>
      </c>
      <c r="N267" s="22">
        <v>0</v>
      </c>
      <c r="O267" s="22">
        <v>1</v>
      </c>
      <c r="P267" s="22" t="s">
        <v>340</v>
      </c>
      <c r="Q267" s="22">
        <v>0</v>
      </c>
    </row>
    <row r="268" spans="1:17" hidden="1" x14ac:dyDescent="0.3">
      <c r="A268" t="s">
        <v>703</v>
      </c>
      <c r="B268" t="s">
        <v>146</v>
      </c>
      <c r="C268" t="s">
        <v>207</v>
      </c>
      <c r="D268" s="22" t="s">
        <v>581</v>
      </c>
      <c r="E268" t="s">
        <v>686</v>
      </c>
      <c r="F268" t="s">
        <v>340</v>
      </c>
      <c r="G268" t="s">
        <v>212</v>
      </c>
      <c r="H268" s="22" t="s">
        <v>209</v>
      </c>
      <c r="I268" s="22" t="s">
        <v>582</v>
      </c>
      <c r="J268" t="s">
        <v>340</v>
      </c>
      <c r="K268" t="s">
        <v>213</v>
      </c>
      <c r="L268" t="s">
        <v>583</v>
      </c>
      <c r="M268" s="22">
        <v>100</v>
      </c>
      <c r="N268" s="22">
        <v>0</v>
      </c>
      <c r="O268" s="22">
        <v>1</v>
      </c>
      <c r="P268" s="22" t="s">
        <v>340</v>
      </c>
      <c r="Q268" s="22">
        <v>0</v>
      </c>
    </row>
    <row r="269" spans="1:17" hidden="1" x14ac:dyDescent="0.3">
      <c r="A269" t="s">
        <v>703</v>
      </c>
      <c r="B269" t="s">
        <v>146</v>
      </c>
      <c r="C269" t="s">
        <v>207</v>
      </c>
      <c r="D269" s="22" t="s">
        <v>584</v>
      </c>
      <c r="E269" t="s">
        <v>686</v>
      </c>
      <c r="F269" t="s">
        <v>340</v>
      </c>
      <c r="G269" t="s">
        <v>215</v>
      </c>
      <c r="H269" s="22" t="s">
        <v>209</v>
      </c>
      <c r="I269" s="22" t="s">
        <v>585</v>
      </c>
      <c r="J269" t="s">
        <v>340</v>
      </c>
      <c r="K269" t="s">
        <v>216</v>
      </c>
      <c r="L269" t="s">
        <v>340</v>
      </c>
      <c r="M269" s="22">
        <v>300</v>
      </c>
      <c r="N269" s="22">
        <v>0</v>
      </c>
      <c r="O269" s="22">
        <v>1</v>
      </c>
      <c r="P269" s="22" t="s">
        <v>340</v>
      </c>
      <c r="Q269" s="22">
        <v>0</v>
      </c>
    </row>
    <row r="270" spans="1:17" hidden="1" x14ac:dyDescent="0.3">
      <c r="A270" t="s">
        <v>147</v>
      </c>
      <c r="B270" t="s">
        <v>147</v>
      </c>
      <c r="C270" t="s">
        <v>207</v>
      </c>
      <c r="D270" s="22" t="s">
        <v>450</v>
      </c>
      <c r="E270" t="s">
        <v>679</v>
      </c>
      <c r="F270" t="s">
        <v>680</v>
      </c>
      <c r="G270" t="s">
        <v>208</v>
      </c>
      <c r="H270" s="22" t="s">
        <v>209</v>
      </c>
      <c r="I270" s="22" t="s">
        <v>627</v>
      </c>
      <c r="J270" t="s">
        <v>340</v>
      </c>
      <c r="K270" t="s">
        <v>260</v>
      </c>
      <c r="L270" t="s">
        <v>340</v>
      </c>
      <c r="M270" s="22">
        <v>325</v>
      </c>
      <c r="N270" s="22">
        <v>0</v>
      </c>
      <c r="O270" s="22">
        <v>1</v>
      </c>
      <c r="P270" s="22" t="s">
        <v>340</v>
      </c>
      <c r="Q270" s="22">
        <v>0</v>
      </c>
    </row>
    <row r="271" spans="1:17" hidden="1" x14ac:dyDescent="0.3">
      <c r="A271" t="s">
        <v>147</v>
      </c>
      <c r="B271" t="s">
        <v>147</v>
      </c>
      <c r="C271" t="s">
        <v>207</v>
      </c>
      <c r="D271" s="22" t="s">
        <v>251</v>
      </c>
      <c r="E271" t="s">
        <v>679</v>
      </c>
      <c r="F271" t="s">
        <v>680</v>
      </c>
      <c r="G271" t="s">
        <v>223</v>
      </c>
      <c r="H271" s="22" t="s">
        <v>231</v>
      </c>
      <c r="I271" s="22" t="s">
        <v>646</v>
      </c>
      <c r="J271" t="s">
        <v>340</v>
      </c>
      <c r="K271" t="s">
        <v>265</v>
      </c>
      <c r="L271" t="s">
        <v>677</v>
      </c>
      <c r="M271" s="22">
        <v>0</v>
      </c>
      <c r="N271" s="22">
        <v>5</v>
      </c>
      <c r="O271" s="22">
        <v>1</v>
      </c>
      <c r="P271" s="22" t="s">
        <v>340</v>
      </c>
      <c r="Q271" s="22">
        <v>0</v>
      </c>
    </row>
    <row r="272" spans="1:17" hidden="1" x14ac:dyDescent="0.3">
      <c r="A272" t="s">
        <v>704</v>
      </c>
      <c r="B272" t="s">
        <v>147</v>
      </c>
      <c r="C272" t="s">
        <v>207</v>
      </c>
      <c r="D272" s="22" t="s">
        <v>684</v>
      </c>
      <c r="E272" t="s">
        <v>683</v>
      </c>
      <c r="F272" t="s">
        <v>340</v>
      </c>
      <c r="G272" t="s">
        <v>208</v>
      </c>
      <c r="H272" s="22" t="s">
        <v>209</v>
      </c>
      <c r="I272" s="22" t="s">
        <v>627</v>
      </c>
      <c r="J272" t="s">
        <v>340</v>
      </c>
      <c r="K272" t="s">
        <v>260</v>
      </c>
      <c r="L272" t="s">
        <v>340</v>
      </c>
      <c r="M272" s="22">
        <v>325</v>
      </c>
      <c r="N272" s="22">
        <v>0</v>
      </c>
      <c r="O272" s="22">
        <v>1</v>
      </c>
      <c r="P272" s="22" t="s">
        <v>340</v>
      </c>
      <c r="Q272" s="22">
        <v>0</v>
      </c>
    </row>
    <row r="273" spans="1:17" hidden="1" x14ac:dyDescent="0.3">
      <c r="A273" t="s">
        <v>704</v>
      </c>
      <c r="B273" t="s">
        <v>147</v>
      </c>
      <c r="C273" t="s">
        <v>207</v>
      </c>
      <c r="D273" s="22" t="s">
        <v>251</v>
      </c>
      <c r="E273" t="s">
        <v>683</v>
      </c>
      <c r="F273" t="s">
        <v>340</v>
      </c>
      <c r="G273" t="s">
        <v>223</v>
      </c>
      <c r="H273" s="22" t="s">
        <v>231</v>
      </c>
      <c r="I273" s="22" t="s">
        <v>646</v>
      </c>
      <c r="J273" t="s">
        <v>340</v>
      </c>
      <c r="K273" t="s">
        <v>265</v>
      </c>
      <c r="L273" t="s">
        <v>677</v>
      </c>
      <c r="M273" s="22">
        <v>0</v>
      </c>
      <c r="N273" s="22">
        <v>5</v>
      </c>
      <c r="O273" s="22">
        <v>0</v>
      </c>
      <c r="P273" s="22" t="s">
        <v>340</v>
      </c>
      <c r="Q273" s="22">
        <v>0</v>
      </c>
    </row>
    <row r="274" spans="1:17" hidden="1" x14ac:dyDescent="0.3">
      <c r="A274" t="s">
        <v>705</v>
      </c>
      <c r="B274" t="s">
        <v>147</v>
      </c>
      <c r="C274" t="s">
        <v>207</v>
      </c>
      <c r="D274" s="22" t="s">
        <v>452</v>
      </c>
      <c r="E274" t="s">
        <v>686</v>
      </c>
      <c r="F274" t="s">
        <v>340</v>
      </c>
      <c r="G274" t="s">
        <v>208</v>
      </c>
      <c r="H274" s="22" t="s">
        <v>209</v>
      </c>
      <c r="I274" s="22" t="s">
        <v>580</v>
      </c>
      <c r="J274" t="s">
        <v>340</v>
      </c>
      <c r="K274" t="s">
        <v>211</v>
      </c>
      <c r="L274" t="s">
        <v>340</v>
      </c>
      <c r="M274" s="22">
        <v>700</v>
      </c>
      <c r="N274" s="22">
        <v>0</v>
      </c>
      <c r="O274" s="22">
        <v>1</v>
      </c>
      <c r="P274" s="22" t="s">
        <v>340</v>
      </c>
      <c r="Q274" s="22">
        <v>0</v>
      </c>
    </row>
    <row r="275" spans="1:17" hidden="1" x14ac:dyDescent="0.3">
      <c r="A275" t="s">
        <v>705</v>
      </c>
      <c r="B275" t="s">
        <v>147</v>
      </c>
      <c r="C275" t="s">
        <v>207</v>
      </c>
      <c r="D275" s="22" t="s">
        <v>590</v>
      </c>
      <c r="E275" t="s">
        <v>686</v>
      </c>
      <c r="F275" t="s">
        <v>340</v>
      </c>
      <c r="G275" t="s">
        <v>212</v>
      </c>
      <c r="H275" s="22" t="s">
        <v>209</v>
      </c>
      <c r="I275" s="22" t="s">
        <v>582</v>
      </c>
      <c r="J275" t="s">
        <v>340</v>
      </c>
      <c r="K275" t="s">
        <v>213</v>
      </c>
      <c r="L275" t="s">
        <v>583</v>
      </c>
      <c r="M275" s="22">
        <v>60</v>
      </c>
      <c r="N275" s="22">
        <v>0</v>
      </c>
      <c r="O275" s="22">
        <v>1</v>
      </c>
      <c r="P275" s="22" t="s">
        <v>340</v>
      </c>
      <c r="Q275" s="22">
        <v>0</v>
      </c>
    </row>
    <row r="276" spans="1:17" hidden="1" x14ac:dyDescent="0.3">
      <c r="A276" t="s">
        <v>705</v>
      </c>
      <c r="B276" t="s">
        <v>147</v>
      </c>
      <c r="C276" t="s">
        <v>207</v>
      </c>
      <c r="D276" s="22" t="s">
        <v>251</v>
      </c>
      <c r="E276" t="s">
        <v>686</v>
      </c>
      <c r="F276" t="s">
        <v>340</v>
      </c>
      <c r="G276" t="s">
        <v>214</v>
      </c>
      <c r="H276" s="22" t="s">
        <v>231</v>
      </c>
      <c r="I276" s="22" t="s">
        <v>646</v>
      </c>
      <c r="J276" t="s">
        <v>340</v>
      </c>
      <c r="K276" t="s">
        <v>706</v>
      </c>
      <c r="L276" t="s">
        <v>677</v>
      </c>
      <c r="M276" s="22">
        <v>0</v>
      </c>
      <c r="N276" s="22">
        <v>5</v>
      </c>
      <c r="O276" s="22">
        <v>1</v>
      </c>
      <c r="P276" s="22" t="s">
        <v>340</v>
      </c>
      <c r="Q276" s="22">
        <v>0</v>
      </c>
    </row>
    <row r="277" spans="1:17" hidden="1" x14ac:dyDescent="0.3">
      <c r="A277" t="s">
        <v>149</v>
      </c>
      <c r="B277" t="s">
        <v>149</v>
      </c>
      <c r="C277" t="s">
        <v>207</v>
      </c>
      <c r="D277" s="22" t="s">
        <v>450</v>
      </c>
      <c r="E277" t="s">
        <v>707</v>
      </c>
      <c r="F277" t="s">
        <v>708</v>
      </c>
      <c r="G277" t="s">
        <v>208</v>
      </c>
      <c r="H277" s="22" t="s">
        <v>209</v>
      </c>
      <c r="I277" s="22" t="s">
        <v>627</v>
      </c>
      <c r="J277" t="s">
        <v>340</v>
      </c>
      <c r="K277" t="s">
        <v>260</v>
      </c>
      <c r="L277" t="s">
        <v>709</v>
      </c>
      <c r="M277" s="22">
        <v>325</v>
      </c>
      <c r="N277" s="22">
        <v>0</v>
      </c>
      <c r="O277" s="22">
        <v>1</v>
      </c>
      <c r="P277" s="22" t="s">
        <v>340</v>
      </c>
      <c r="Q277" s="22">
        <v>0</v>
      </c>
    </row>
    <row r="278" spans="1:17" hidden="1" x14ac:dyDescent="0.3">
      <c r="A278" t="s">
        <v>710</v>
      </c>
      <c r="B278" t="s">
        <v>149</v>
      </c>
      <c r="C278" t="s">
        <v>207</v>
      </c>
      <c r="D278" s="22" t="s">
        <v>684</v>
      </c>
      <c r="E278" t="s">
        <v>711</v>
      </c>
      <c r="F278" t="s">
        <v>340</v>
      </c>
      <c r="G278" t="s">
        <v>208</v>
      </c>
      <c r="H278" s="22" t="s">
        <v>209</v>
      </c>
      <c r="I278" s="22" t="s">
        <v>627</v>
      </c>
      <c r="J278" t="s">
        <v>340</v>
      </c>
      <c r="K278" t="s">
        <v>260</v>
      </c>
      <c r="L278" t="s">
        <v>340</v>
      </c>
      <c r="M278" s="22">
        <v>325</v>
      </c>
      <c r="N278" s="22">
        <v>0</v>
      </c>
      <c r="O278" s="22">
        <v>1</v>
      </c>
      <c r="P278" s="22" t="s">
        <v>340</v>
      </c>
      <c r="Q278" s="22">
        <v>0</v>
      </c>
    </row>
    <row r="279" spans="1:17" hidden="1" x14ac:dyDescent="0.3">
      <c r="A279" t="s">
        <v>712</v>
      </c>
      <c r="B279" t="s">
        <v>149</v>
      </c>
      <c r="C279" t="s">
        <v>207</v>
      </c>
      <c r="D279" s="22" t="s">
        <v>452</v>
      </c>
      <c r="E279" t="s">
        <v>686</v>
      </c>
      <c r="F279" t="s">
        <v>340</v>
      </c>
      <c r="G279" t="s">
        <v>208</v>
      </c>
      <c r="H279" s="22" t="s">
        <v>209</v>
      </c>
      <c r="I279" s="22" t="s">
        <v>580</v>
      </c>
      <c r="J279" t="s">
        <v>340</v>
      </c>
      <c r="K279" t="s">
        <v>211</v>
      </c>
      <c r="L279" t="s">
        <v>340</v>
      </c>
      <c r="M279" s="22">
        <v>364</v>
      </c>
      <c r="N279" s="22">
        <v>0</v>
      </c>
      <c r="O279" s="22">
        <v>1</v>
      </c>
      <c r="P279" s="22" t="s">
        <v>340</v>
      </c>
      <c r="Q279" s="22">
        <v>0</v>
      </c>
    </row>
    <row r="280" spans="1:17" hidden="1" x14ac:dyDescent="0.3">
      <c r="A280" t="s">
        <v>712</v>
      </c>
      <c r="B280" t="s">
        <v>149</v>
      </c>
      <c r="C280" t="s">
        <v>207</v>
      </c>
      <c r="D280" s="22" t="s">
        <v>581</v>
      </c>
      <c r="E280" t="s">
        <v>686</v>
      </c>
      <c r="F280" t="s">
        <v>340</v>
      </c>
      <c r="G280" t="s">
        <v>212</v>
      </c>
      <c r="H280" s="22" t="s">
        <v>209</v>
      </c>
      <c r="I280" s="22" t="s">
        <v>582</v>
      </c>
      <c r="J280" t="s">
        <v>340</v>
      </c>
      <c r="K280" t="s">
        <v>213</v>
      </c>
      <c r="L280" t="s">
        <v>583</v>
      </c>
      <c r="M280" s="22">
        <v>100</v>
      </c>
      <c r="N280" s="22">
        <v>0</v>
      </c>
      <c r="O280" s="22">
        <v>1</v>
      </c>
      <c r="P280" s="22" t="s">
        <v>340</v>
      </c>
      <c r="Q280" s="22">
        <v>0</v>
      </c>
    </row>
    <row r="281" spans="1:17" hidden="1" x14ac:dyDescent="0.3">
      <c r="A281" t="s">
        <v>712</v>
      </c>
      <c r="B281" t="s">
        <v>149</v>
      </c>
      <c r="C281" t="s">
        <v>207</v>
      </c>
      <c r="D281" s="22" t="s">
        <v>584</v>
      </c>
      <c r="E281" t="s">
        <v>686</v>
      </c>
      <c r="F281" t="s">
        <v>340</v>
      </c>
      <c r="G281" t="s">
        <v>215</v>
      </c>
      <c r="H281" s="22" t="s">
        <v>209</v>
      </c>
      <c r="I281" s="22" t="s">
        <v>585</v>
      </c>
      <c r="J281" t="s">
        <v>340</v>
      </c>
      <c r="K281" t="s">
        <v>216</v>
      </c>
      <c r="L281" t="s">
        <v>340</v>
      </c>
      <c r="M281" s="22">
        <v>156</v>
      </c>
      <c r="N281" s="22">
        <v>0</v>
      </c>
      <c r="O281" s="22">
        <v>1</v>
      </c>
      <c r="P281" s="22" t="s">
        <v>340</v>
      </c>
      <c r="Q281" s="22">
        <v>0</v>
      </c>
    </row>
    <row r="282" spans="1:17" hidden="1" x14ac:dyDescent="0.3">
      <c r="A282" t="s">
        <v>150</v>
      </c>
      <c r="B282" t="s">
        <v>150</v>
      </c>
      <c r="C282" t="s">
        <v>207</v>
      </c>
      <c r="D282" s="22" t="s">
        <v>452</v>
      </c>
      <c r="E282" t="s">
        <v>578</v>
      </c>
      <c r="F282" t="s">
        <v>340</v>
      </c>
      <c r="G282" t="s">
        <v>208</v>
      </c>
      <c r="H282" s="22" t="s">
        <v>209</v>
      </c>
      <c r="I282" s="22" t="s">
        <v>580</v>
      </c>
      <c r="J282" t="s">
        <v>340</v>
      </c>
      <c r="K282" t="s">
        <v>211</v>
      </c>
      <c r="L282" t="s">
        <v>340</v>
      </c>
      <c r="M282" s="22">
        <v>128</v>
      </c>
      <c r="N282" s="22">
        <v>0</v>
      </c>
      <c r="O282" s="22">
        <v>1</v>
      </c>
      <c r="P282" s="22" t="s">
        <v>340</v>
      </c>
      <c r="Q282" s="22">
        <v>0</v>
      </c>
    </row>
    <row r="283" spans="1:17" hidden="1" x14ac:dyDescent="0.3">
      <c r="A283" t="s">
        <v>150</v>
      </c>
      <c r="B283" t="s">
        <v>150</v>
      </c>
      <c r="C283" t="s">
        <v>207</v>
      </c>
      <c r="D283" s="22" t="s">
        <v>581</v>
      </c>
      <c r="E283" t="s">
        <v>578</v>
      </c>
      <c r="F283" t="s">
        <v>340</v>
      </c>
      <c r="G283" t="s">
        <v>212</v>
      </c>
      <c r="H283" s="22" t="s">
        <v>209</v>
      </c>
      <c r="I283" s="22" t="s">
        <v>582</v>
      </c>
      <c r="J283" t="s">
        <v>340</v>
      </c>
      <c r="K283" t="s">
        <v>213</v>
      </c>
      <c r="L283" t="s">
        <v>583</v>
      </c>
      <c r="M283" s="22">
        <v>100</v>
      </c>
      <c r="N283" s="22">
        <v>0</v>
      </c>
      <c r="O283" s="22">
        <v>1</v>
      </c>
      <c r="P283" s="22" t="s">
        <v>340</v>
      </c>
      <c r="Q283" s="22">
        <v>0</v>
      </c>
    </row>
    <row r="284" spans="1:17" hidden="1" x14ac:dyDescent="0.3">
      <c r="A284" t="s">
        <v>150</v>
      </c>
      <c r="B284" t="s">
        <v>150</v>
      </c>
      <c r="C284" t="s">
        <v>207</v>
      </c>
      <c r="D284" s="22" t="s">
        <v>692</v>
      </c>
      <c r="E284" t="s">
        <v>578</v>
      </c>
      <c r="F284" t="s">
        <v>340</v>
      </c>
      <c r="G284" t="s">
        <v>215</v>
      </c>
      <c r="H284" s="22" t="s">
        <v>209</v>
      </c>
      <c r="I284" s="22" t="s">
        <v>585</v>
      </c>
      <c r="J284" t="s">
        <v>340</v>
      </c>
      <c r="K284" t="s">
        <v>216</v>
      </c>
      <c r="L284" t="s">
        <v>340</v>
      </c>
      <c r="M284" s="22">
        <v>32</v>
      </c>
      <c r="N284" s="22">
        <v>0</v>
      </c>
      <c r="O284" s="22">
        <v>1</v>
      </c>
      <c r="P284" s="22" t="s">
        <v>340</v>
      </c>
      <c r="Q284" s="22">
        <v>0</v>
      </c>
    </row>
    <row r="285" spans="1:17" hidden="1" x14ac:dyDescent="0.3">
      <c r="A285" t="s">
        <v>150</v>
      </c>
      <c r="B285" t="s">
        <v>150</v>
      </c>
      <c r="C285" t="s">
        <v>207</v>
      </c>
      <c r="D285" s="22" t="s">
        <v>251</v>
      </c>
      <c r="E285" t="s">
        <v>578</v>
      </c>
      <c r="F285" t="s">
        <v>340</v>
      </c>
      <c r="G285" t="s">
        <v>217</v>
      </c>
      <c r="H285" s="22" t="s">
        <v>231</v>
      </c>
      <c r="I285" s="22" t="s">
        <v>646</v>
      </c>
      <c r="J285" t="s">
        <v>340</v>
      </c>
      <c r="K285" t="s">
        <v>266</v>
      </c>
      <c r="L285" t="s">
        <v>713</v>
      </c>
      <c r="M285" s="22">
        <v>0</v>
      </c>
      <c r="N285" s="22">
        <v>7</v>
      </c>
      <c r="O285" s="22">
        <v>1</v>
      </c>
      <c r="P285" s="22" t="s">
        <v>340</v>
      </c>
      <c r="Q285" s="22">
        <v>0</v>
      </c>
    </row>
    <row r="286" spans="1:17" hidden="1" x14ac:dyDescent="0.3">
      <c r="A286" t="s">
        <v>714</v>
      </c>
      <c r="B286" t="s">
        <v>150</v>
      </c>
      <c r="C286" t="s">
        <v>207</v>
      </c>
      <c r="D286" s="22" t="s">
        <v>625</v>
      </c>
      <c r="E286" t="s">
        <v>715</v>
      </c>
      <c r="F286" t="s">
        <v>340</v>
      </c>
      <c r="G286" t="s">
        <v>208</v>
      </c>
      <c r="H286" s="22" t="s">
        <v>209</v>
      </c>
      <c r="I286" s="22" t="s">
        <v>627</v>
      </c>
      <c r="J286" t="s">
        <v>340</v>
      </c>
      <c r="K286" t="s">
        <v>260</v>
      </c>
      <c r="L286" t="s">
        <v>716</v>
      </c>
      <c r="M286" s="22">
        <v>325</v>
      </c>
      <c r="N286" s="22">
        <v>0</v>
      </c>
      <c r="O286" s="22">
        <v>1</v>
      </c>
      <c r="P286" s="22" t="s">
        <v>340</v>
      </c>
      <c r="Q286" s="22">
        <v>0</v>
      </c>
    </row>
    <row r="287" spans="1:17" hidden="1" x14ac:dyDescent="0.3">
      <c r="A287" t="s">
        <v>714</v>
      </c>
      <c r="B287" t="s">
        <v>150</v>
      </c>
      <c r="C287" t="s">
        <v>207</v>
      </c>
      <c r="D287" s="22" t="s">
        <v>625</v>
      </c>
      <c r="E287" t="s">
        <v>715</v>
      </c>
      <c r="F287" t="s">
        <v>340</v>
      </c>
      <c r="G287" t="s">
        <v>214</v>
      </c>
      <c r="H287" s="22" t="s">
        <v>209</v>
      </c>
      <c r="I287" s="22" t="s">
        <v>627</v>
      </c>
      <c r="J287" t="s">
        <v>340</v>
      </c>
      <c r="K287" t="s">
        <v>260</v>
      </c>
      <c r="L287" t="s">
        <v>717</v>
      </c>
      <c r="M287" s="22">
        <v>275</v>
      </c>
      <c r="N287" s="22">
        <v>0</v>
      </c>
      <c r="O287" s="22">
        <v>1</v>
      </c>
      <c r="P287" s="22" t="s">
        <v>340</v>
      </c>
      <c r="Q287" s="22">
        <v>0</v>
      </c>
    </row>
    <row r="288" spans="1:17" hidden="1" x14ac:dyDescent="0.3">
      <c r="A288" t="s">
        <v>714</v>
      </c>
      <c r="B288" t="s">
        <v>150</v>
      </c>
      <c r="C288" t="s">
        <v>207</v>
      </c>
      <c r="D288" s="22" t="s">
        <v>684</v>
      </c>
      <c r="E288" t="s">
        <v>715</v>
      </c>
      <c r="F288" t="s">
        <v>340</v>
      </c>
      <c r="G288" t="s">
        <v>217</v>
      </c>
      <c r="H288" s="22" t="s">
        <v>209</v>
      </c>
      <c r="I288" s="22" t="s">
        <v>627</v>
      </c>
      <c r="J288" t="s">
        <v>340</v>
      </c>
      <c r="K288" t="s">
        <v>260</v>
      </c>
      <c r="L288" t="s">
        <v>718</v>
      </c>
      <c r="M288" s="22">
        <v>275</v>
      </c>
      <c r="N288" s="22">
        <v>0</v>
      </c>
      <c r="O288" s="22">
        <v>1</v>
      </c>
      <c r="P288" s="22" t="s">
        <v>340</v>
      </c>
      <c r="Q288" s="22">
        <v>0</v>
      </c>
    </row>
    <row r="289" spans="1:17" hidden="1" x14ac:dyDescent="0.3">
      <c r="A289" t="s">
        <v>714</v>
      </c>
      <c r="B289" t="s">
        <v>150</v>
      </c>
      <c r="C289" t="s">
        <v>207</v>
      </c>
      <c r="D289" s="22" t="s">
        <v>684</v>
      </c>
      <c r="E289" t="s">
        <v>715</v>
      </c>
      <c r="F289" t="s">
        <v>340</v>
      </c>
      <c r="G289" t="s">
        <v>220</v>
      </c>
      <c r="H289" s="22" t="s">
        <v>209</v>
      </c>
      <c r="I289" s="22" t="s">
        <v>627</v>
      </c>
      <c r="J289" t="s">
        <v>340</v>
      </c>
      <c r="K289" t="s">
        <v>260</v>
      </c>
      <c r="L289" t="s">
        <v>719</v>
      </c>
      <c r="M289" s="22">
        <v>275</v>
      </c>
      <c r="N289" s="22">
        <v>0</v>
      </c>
      <c r="O289" s="22">
        <v>1</v>
      </c>
      <c r="P289" s="22" t="s">
        <v>340</v>
      </c>
      <c r="Q289" s="22">
        <v>0</v>
      </c>
    </row>
    <row r="290" spans="1:17" hidden="1" x14ac:dyDescent="0.3">
      <c r="A290" t="s">
        <v>714</v>
      </c>
      <c r="B290" t="s">
        <v>150</v>
      </c>
      <c r="C290" t="s">
        <v>207</v>
      </c>
      <c r="D290" s="22" t="s">
        <v>684</v>
      </c>
      <c r="E290" t="s">
        <v>715</v>
      </c>
      <c r="F290" t="s">
        <v>340</v>
      </c>
      <c r="G290" t="s">
        <v>222</v>
      </c>
      <c r="H290" s="22" t="s">
        <v>209</v>
      </c>
      <c r="I290" s="22" t="s">
        <v>627</v>
      </c>
      <c r="J290" t="s">
        <v>340</v>
      </c>
      <c r="K290" t="s">
        <v>260</v>
      </c>
      <c r="L290" t="s">
        <v>720</v>
      </c>
      <c r="M290" s="22">
        <v>275</v>
      </c>
      <c r="N290" s="22">
        <v>0</v>
      </c>
      <c r="O290" s="22">
        <v>1</v>
      </c>
      <c r="P290" s="22" t="s">
        <v>340</v>
      </c>
      <c r="Q290" s="22">
        <v>0</v>
      </c>
    </row>
    <row r="291" spans="1:17" hidden="1" x14ac:dyDescent="0.3">
      <c r="A291" t="s">
        <v>714</v>
      </c>
      <c r="B291" t="s">
        <v>150</v>
      </c>
      <c r="C291" t="s">
        <v>207</v>
      </c>
      <c r="D291" s="22" t="s">
        <v>721</v>
      </c>
      <c r="E291" t="s">
        <v>715</v>
      </c>
      <c r="F291" t="s">
        <v>340</v>
      </c>
      <c r="G291" t="s">
        <v>223</v>
      </c>
      <c r="H291" s="22" t="s">
        <v>231</v>
      </c>
      <c r="I291" s="22" t="s">
        <v>646</v>
      </c>
      <c r="J291" t="s">
        <v>340</v>
      </c>
      <c r="K291" t="s">
        <v>266</v>
      </c>
      <c r="L291" t="s">
        <v>722</v>
      </c>
      <c r="M291" s="22">
        <v>0</v>
      </c>
      <c r="N291" s="22">
        <v>7</v>
      </c>
      <c r="O291" s="22">
        <v>0</v>
      </c>
      <c r="P291" s="22" t="s">
        <v>340</v>
      </c>
      <c r="Q291" s="22">
        <v>0</v>
      </c>
    </row>
    <row r="292" spans="1:17" hidden="1" x14ac:dyDescent="0.3">
      <c r="A292" t="s">
        <v>723</v>
      </c>
      <c r="B292" t="s">
        <v>150</v>
      </c>
      <c r="C292" t="s">
        <v>207</v>
      </c>
      <c r="D292" s="22" t="s">
        <v>452</v>
      </c>
      <c r="E292" t="s">
        <v>686</v>
      </c>
      <c r="F292" t="s">
        <v>340</v>
      </c>
      <c r="G292" t="s">
        <v>208</v>
      </c>
      <c r="H292" s="22" t="s">
        <v>209</v>
      </c>
      <c r="I292" s="22" t="s">
        <v>580</v>
      </c>
      <c r="J292" t="s">
        <v>340</v>
      </c>
      <c r="K292" t="s">
        <v>211</v>
      </c>
      <c r="L292" t="s">
        <v>340</v>
      </c>
      <c r="M292" s="22">
        <v>128</v>
      </c>
      <c r="N292" s="22">
        <v>0</v>
      </c>
      <c r="O292" s="22">
        <v>1</v>
      </c>
      <c r="P292" s="22" t="s">
        <v>340</v>
      </c>
      <c r="Q292" s="22">
        <v>0</v>
      </c>
    </row>
    <row r="293" spans="1:17" hidden="1" x14ac:dyDescent="0.3">
      <c r="A293" t="s">
        <v>723</v>
      </c>
      <c r="B293" t="s">
        <v>150</v>
      </c>
      <c r="C293" t="s">
        <v>207</v>
      </c>
      <c r="D293" s="22" t="s">
        <v>581</v>
      </c>
      <c r="E293" t="s">
        <v>686</v>
      </c>
      <c r="F293" t="s">
        <v>340</v>
      </c>
      <c r="G293" t="s">
        <v>212</v>
      </c>
      <c r="H293" s="22" t="s">
        <v>209</v>
      </c>
      <c r="I293" s="22" t="s">
        <v>582</v>
      </c>
      <c r="J293" t="s">
        <v>340</v>
      </c>
      <c r="K293" t="s">
        <v>213</v>
      </c>
      <c r="L293" t="s">
        <v>583</v>
      </c>
      <c r="M293" s="22">
        <v>100</v>
      </c>
      <c r="N293" s="22">
        <v>0</v>
      </c>
      <c r="O293" s="22">
        <v>1</v>
      </c>
      <c r="P293" s="22" t="s">
        <v>340</v>
      </c>
      <c r="Q293" s="22">
        <v>0</v>
      </c>
    </row>
    <row r="294" spans="1:17" hidden="1" x14ac:dyDescent="0.3">
      <c r="A294" t="s">
        <v>723</v>
      </c>
      <c r="B294" t="s">
        <v>150</v>
      </c>
      <c r="C294" t="s">
        <v>207</v>
      </c>
      <c r="D294" s="22" t="s">
        <v>584</v>
      </c>
      <c r="E294" t="s">
        <v>686</v>
      </c>
      <c r="F294" t="s">
        <v>340</v>
      </c>
      <c r="G294" t="s">
        <v>215</v>
      </c>
      <c r="H294" s="22" t="s">
        <v>209</v>
      </c>
      <c r="I294" s="22" t="s">
        <v>585</v>
      </c>
      <c r="J294" t="s">
        <v>340</v>
      </c>
      <c r="K294" t="s">
        <v>216</v>
      </c>
      <c r="L294" t="s">
        <v>340</v>
      </c>
      <c r="M294" s="22">
        <v>32</v>
      </c>
      <c r="N294" s="22">
        <v>0</v>
      </c>
      <c r="O294" s="22">
        <v>1</v>
      </c>
      <c r="P294" s="22" t="s">
        <v>340</v>
      </c>
      <c r="Q294" s="22">
        <v>0</v>
      </c>
    </row>
    <row r="295" spans="1:17" hidden="1" x14ac:dyDescent="0.3">
      <c r="A295" t="s">
        <v>723</v>
      </c>
      <c r="B295" t="s">
        <v>150</v>
      </c>
      <c r="C295" t="s">
        <v>207</v>
      </c>
      <c r="D295" s="22" t="s">
        <v>251</v>
      </c>
      <c r="E295" t="s">
        <v>686</v>
      </c>
      <c r="F295" t="s">
        <v>340</v>
      </c>
      <c r="G295" t="s">
        <v>217</v>
      </c>
      <c r="H295" s="22" t="s">
        <v>231</v>
      </c>
      <c r="I295" s="22" t="s">
        <v>646</v>
      </c>
      <c r="J295" t="s">
        <v>340</v>
      </c>
      <c r="K295" t="s">
        <v>266</v>
      </c>
      <c r="L295" t="s">
        <v>713</v>
      </c>
      <c r="M295" s="22">
        <v>0</v>
      </c>
      <c r="N295" s="22">
        <v>7</v>
      </c>
      <c r="O295" s="22">
        <v>1</v>
      </c>
      <c r="P295" s="22" t="s">
        <v>340</v>
      </c>
      <c r="Q295" s="22">
        <v>0</v>
      </c>
    </row>
    <row r="296" spans="1:17" hidden="1" x14ac:dyDescent="0.3">
      <c r="A296" t="s">
        <v>153</v>
      </c>
      <c r="B296" t="s">
        <v>153</v>
      </c>
      <c r="C296" t="s">
        <v>207</v>
      </c>
      <c r="D296" s="22" t="s">
        <v>426</v>
      </c>
      <c r="E296" t="s">
        <v>670</v>
      </c>
      <c r="F296" t="s">
        <v>340</v>
      </c>
      <c r="G296" t="s">
        <v>208</v>
      </c>
      <c r="H296" s="22" t="s">
        <v>209</v>
      </c>
      <c r="I296" s="22" t="s">
        <v>580</v>
      </c>
      <c r="J296" t="s">
        <v>340</v>
      </c>
      <c r="K296" t="s">
        <v>211</v>
      </c>
      <c r="L296" t="s">
        <v>340</v>
      </c>
      <c r="M296" s="22">
        <v>230</v>
      </c>
      <c r="N296" s="22">
        <v>0</v>
      </c>
      <c r="O296" s="22">
        <v>1</v>
      </c>
      <c r="P296" s="22" t="s">
        <v>340</v>
      </c>
      <c r="Q296" s="22">
        <v>0</v>
      </c>
    </row>
    <row r="297" spans="1:17" hidden="1" x14ac:dyDescent="0.3">
      <c r="A297" t="s">
        <v>153</v>
      </c>
      <c r="B297" t="s">
        <v>153</v>
      </c>
      <c r="C297" t="s">
        <v>207</v>
      </c>
      <c r="D297" s="22" t="s">
        <v>590</v>
      </c>
      <c r="E297" t="s">
        <v>670</v>
      </c>
      <c r="F297" t="s">
        <v>340</v>
      </c>
      <c r="G297" t="s">
        <v>212</v>
      </c>
      <c r="H297" s="22" t="s">
        <v>209</v>
      </c>
      <c r="I297" s="22" t="s">
        <v>582</v>
      </c>
      <c r="J297" t="s">
        <v>340</v>
      </c>
      <c r="K297" t="s">
        <v>213</v>
      </c>
      <c r="L297" t="s">
        <v>583</v>
      </c>
      <c r="M297" s="22">
        <v>100</v>
      </c>
      <c r="N297" s="22">
        <v>0</v>
      </c>
      <c r="O297" s="22">
        <v>1</v>
      </c>
      <c r="P297" s="22" t="s">
        <v>340</v>
      </c>
      <c r="Q297" s="22">
        <v>0</v>
      </c>
    </row>
    <row r="298" spans="1:17" hidden="1" x14ac:dyDescent="0.3">
      <c r="A298" t="s">
        <v>153</v>
      </c>
      <c r="B298" t="s">
        <v>153</v>
      </c>
      <c r="C298" t="s">
        <v>207</v>
      </c>
      <c r="D298" s="22" t="s">
        <v>668</v>
      </c>
      <c r="E298" t="s">
        <v>670</v>
      </c>
      <c r="F298" t="s">
        <v>340</v>
      </c>
      <c r="G298" t="s">
        <v>215</v>
      </c>
      <c r="H298" s="22" t="s">
        <v>209</v>
      </c>
      <c r="I298" s="22" t="s">
        <v>585</v>
      </c>
      <c r="J298" t="s">
        <v>340</v>
      </c>
      <c r="K298" t="s">
        <v>216</v>
      </c>
      <c r="L298" t="s">
        <v>340</v>
      </c>
      <c r="M298" s="22">
        <v>150</v>
      </c>
      <c r="N298" s="22">
        <v>0</v>
      </c>
      <c r="O298" s="22">
        <v>1</v>
      </c>
      <c r="P298" s="22" t="s">
        <v>340</v>
      </c>
      <c r="Q298" s="22">
        <v>0</v>
      </c>
    </row>
    <row r="299" spans="1:17" hidden="1" x14ac:dyDescent="0.3">
      <c r="A299" t="s">
        <v>724</v>
      </c>
      <c r="B299" t="s">
        <v>153</v>
      </c>
      <c r="C299" t="s">
        <v>207</v>
      </c>
      <c r="D299" s="22" t="s">
        <v>684</v>
      </c>
      <c r="E299" t="s">
        <v>715</v>
      </c>
      <c r="F299" t="s">
        <v>340</v>
      </c>
      <c r="G299" t="s">
        <v>208</v>
      </c>
      <c r="H299" s="22" t="s">
        <v>209</v>
      </c>
      <c r="I299" s="22" t="s">
        <v>627</v>
      </c>
      <c r="J299" t="s">
        <v>340</v>
      </c>
      <c r="K299" t="s">
        <v>260</v>
      </c>
      <c r="L299" t="s">
        <v>340</v>
      </c>
      <c r="M299" s="22">
        <v>325</v>
      </c>
      <c r="N299" s="22">
        <v>0</v>
      </c>
      <c r="O299" s="22">
        <v>1</v>
      </c>
      <c r="P299" s="22" t="s">
        <v>340</v>
      </c>
      <c r="Q299" s="22">
        <v>0</v>
      </c>
    </row>
    <row r="300" spans="1:17" hidden="1" x14ac:dyDescent="0.3">
      <c r="A300" t="s">
        <v>725</v>
      </c>
      <c r="B300" t="s">
        <v>153</v>
      </c>
      <c r="C300" t="s">
        <v>207</v>
      </c>
      <c r="D300" s="22" t="s">
        <v>452</v>
      </c>
      <c r="E300" t="s">
        <v>686</v>
      </c>
      <c r="F300" t="s">
        <v>340</v>
      </c>
      <c r="G300" t="s">
        <v>208</v>
      </c>
      <c r="H300" s="22" t="s">
        <v>209</v>
      </c>
      <c r="I300" s="22" t="s">
        <v>580</v>
      </c>
      <c r="J300" t="s">
        <v>340</v>
      </c>
      <c r="K300" t="s">
        <v>211</v>
      </c>
      <c r="L300" t="s">
        <v>340</v>
      </c>
      <c r="M300" s="22">
        <v>230</v>
      </c>
      <c r="N300" s="22">
        <v>0</v>
      </c>
      <c r="O300" s="22">
        <v>1</v>
      </c>
      <c r="P300" s="22" t="s">
        <v>340</v>
      </c>
      <c r="Q300" s="22">
        <v>0</v>
      </c>
    </row>
    <row r="301" spans="1:17" hidden="1" x14ac:dyDescent="0.3">
      <c r="A301" t="s">
        <v>725</v>
      </c>
      <c r="B301" t="s">
        <v>153</v>
      </c>
      <c r="C301" t="s">
        <v>207</v>
      </c>
      <c r="D301" s="22" t="s">
        <v>581</v>
      </c>
      <c r="E301" t="s">
        <v>686</v>
      </c>
      <c r="F301" t="s">
        <v>340</v>
      </c>
      <c r="G301" t="s">
        <v>212</v>
      </c>
      <c r="H301" s="22" t="s">
        <v>209</v>
      </c>
      <c r="I301" s="22" t="s">
        <v>582</v>
      </c>
      <c r="J301" t="s">
        <v>340</v>
      </c>
      <c r="K301" t="s">
        <v>213</v>
      </c>
      <c r="L301" t="s">
        <v>583</v>
      </c>
      <c r="M301" s="22">
        <v>100</v>
      </c>
      <c r="N301" s="22">
        <v>0</v>
      </c>
      <c r="O301" s="22">
        <v>1</v>
      </c>
      <c r="P301" s="22" t="s">
        <v>340</v>
      </c>
      <c r="Q301" s="22">
        <v>0</v>
      </c>
    </row>
    <row r="302" spans="1:17" hidden="1" x14ac:dyDescent="0.3">
      <c r="A302" t="s">
        <v>725</v>
      </c>
      <c r="B302" t="s">
        <v>153</v>
      </c>
      <c r="C302" t="s">
        <v>207</v>
      </c>
      <c r="D302" s="22" t="s">
        <v>584</v>
      </c>
      <c r="E302" t="s">
        <v>686</v>
      </c>
      <c r="F302" t="s">
        <v>340</v>
      </c>
      <c r="G302" t="s">
        <v>215</v>
      </c>
      <c r="H302" s="22" t="s">
        <v>209</v>
      </c>
      <c r="I302" s="22" t="s">
        <v>585</v>
      </c>
      <c r="J302" t="s">
        <v>340</v>
      </c>
      <c r="K302" t="s">
        <v>216</v>
      </c>
      <c r="L302" t="s">
        <v>340</v>
      </c>
      <c r="M302" s="22">
        <v>150</v>
      </c>
      <c r="N302" s="22">
        <v>0</v>
      </c>
      <c r="O302" s="22">
        <v>1</v>
      </c>
      <c r="P302" s="22" t="s">
        <v>340</v>
      </c>
      <c r="Q302" s="22">
        <v>0</v>
      </c>
    </row>
    <row r="303" spans="1:17" hidden="1" x14ac:dyDescent="0.3">
      <c r="A303" t="s">
        <v>135</v>
      </c>
      <c r="B303" t="s">
        <v>135</v>
      </c>
      <c r="C303" t="s">
        <v>207</v>
      </c>
      <c r="D303" s="22" t="s">
        <v>477</v>
      </c>
      <c r="E303" t="s">
        <v>670</v>
      </c>
      <c r="F303" t="s">
        <v>340</v>
      </c>
      <c r="G303" t="s">
        <v>208</v>
      </c>
      <c r="H303" s="22" t="s">
        <v>209</v>
      </c>
      <c r="I303" s="22" t="s">
        <v>614</v>
      </c>
      <c r="J303" t="s">
        <v>340</v>
      </c>
      <c r="K303" t="s">
        <v>229</v>
      </c>
      <c r="L303" t="s">
        <v>340</v>
      </c>
      <c r="M303" s="22">
        <v>295</v>
      </c>
      <c r="N303" s="22">
        <v>0</v>
      </c>
      <c r="O303" s="22">
        <v>1</v>
      </c>
      <c r="P303" s="22" t="s">
        <v>340</v>
      </c>
      <c r="Q303" s="22">
        <v>0</v>
      </c>
    </row>
    <row r="304" spans="1:17" hidden="1" x14ac:dyDescent="0.3">
      <c r="A304" t="s">
        <v>135</v>
      </c>
      <c r="B304" t="s">
        <v>135</v>
      </c>
      <c r="C304" t="s">
        <v>207</v>
      </c>
      <c r="D304" s="22" t="s">
        <v>726</v>
      </c>
      <c r="E304" t="s">
        <v>670</v>
      </c>
      <c r="F304" t="s">
        <v>340</v>
      </c>
      <c r="G304" t="s">
        <v>214</v>
      </c>
      <c r="H304" s="22" t="s">
        <v>209</v>
      </c>
      <c r="I304" s="22" t="s">
        <v>674</v>
      </c>
      <c r="J304" t="s">
        <v>340</v>
      </c>
      <c r="K304" t="s">
        <v>254</v>
      </c>
      <c r="L304" t="s">
        <v>340</v>
      </c>
      <c r="M304" s="22">
        <v>60</v>
      </c>
      <c r="N304" s="22">
        <v>0</v>
      </c>
      <c r="O304" s="22">
        <v>1</v>
      </c>
      <c r="P304" s="22" t="s">
        <v>340</v>
      </c>
      <c r="Q304" s="22">
        <v>0</v>
      </c>
    </row>
    <row r="305" spans="1:17" hidden="1" x14ac:dyDescent="0.3">
      <c r="A305" t="s">
        <v>135</v>
      </c>
      <c r="B305" t="s">
        <v>135</v>
      </c>
      <c r="C305" t="s">
        <v>207</v>
      </c>
      <c r="D305" s="22" t="s">
        <v>591</v>
      </c>
      <c r="E305" t="s">
        <v>670</v>
      </c>
      <c r="F305" t="s">
        <v>340</v>
      </c>
      <c r="G305" t="s">
        <v>218</v>
      </c>
      <c r="H305" s="22" t="s">
        <v>209</v>
      </c>
      <c r="I305" s="22" t="s">
        <v>585</v>
      </c>
      <c r="J305" t="s">
        <v>340</v>
      </c>
      <c r="K305" t="s">
        <v>216</v>
      </c>
      <c r="L305" t="s">
        <v>340</v>
      </c>
      <c r="M305" s="22">
        <v>400</v>
      </c>
      <c r="N305" s="22">
        <v>0</v>
      </c>
      <c r="O305" s="22">
        <v>1</v>
      </c>
      <c r="P305" s="22" t="s">
        <v>340</v>
      </c>
      <c r="Q305" s="22">
        <v>0</v>
      </c>
    </row>
    <row r="306" spans="1:17" hidden="1" x14ac:dyDescent="0.3">
      <c r="A306" t="s">
        <v>135</v>
      </c>
      <c r="B306" t="s">
        <v>135</v>
      </c>
      <c r="C306" t="s">
        <v>207</v>
      </c>
      <c r="D306" s="22" t="s">
        <v>251</v>
      </c>
      <c r="E306" t="s">
        <v>670</v>
      </c>
      <c r="F306" t="s">
        <v>340</v>
      </c>
      <c r="G306" t="s">
        <v>220</v>
      </c>
      <c r="H306" s="22" t="s">
        <v>231</v>
      </c>
      <c r="I306" s="22" t="s">
        <v>646</v>
      </c>
      <c r="J306" t="s">
        <v>340</v>
      </c>
      <c r="K306" t="s">
        <v>267</v>
      </c>
      <c r="L306" t="s">
        <v>675</v>
      </c>
      <c r="M306" s="22">
        <v>0</v>
      </c>
      <c r="N306" s="22">
        <v>5</v>
      </c>
      <c r="O306" s="22">
        <v>1</v>
      </c>
      <c r="P306" s="22" t="s">
        <v>340</v>
      </c>
      <c r="Q306" s="22">
        <v>0</v>
      </c>
    </row>
    <row r="307" spans="1:17" hidden="1" x14ac:dyDescent="0.3">
      <c r="A307" t="s">
        <v>63</v>
      </c>
      <c r="B307" t="s">
        <v>63</v>
      </c>
      <c r="C307" t="s">
        <v>207</v>
      </c>
      <c r="D307" s="22" t="s">
        <v>450</v>
      </c>
      <c r="E307" t="s">
        <v>670</v>
      </c>
      <c r="F307" t="s">
        <v>708</v>
      </c>
      <c r="G307" t="s">
        <v>208</v>
      </c>
      <c r="H307" s="22" t="s">
        <v>209</v>
      </c>
      <c r="I307" s="22" t="s">
        <v>627</v>
      </c>
      <c r="J307" t="s">
        <v>340</v>
      </c>
      <c r="K307" t="s">
        <v>260</v>
      </c>
      <c r="L307" t="s">
        <v>727</v>
      </c>
      <c r="M307" s="22">
        <v>325</v>
      </c>
      <c r="N307" s="22">
        <v>0</v>
      </c>
      <c r="O307" s="22">
        <v>1</v>
      </c>
      <c r="P307" s="22" t="s">
        <v>340</v>
      </c>
      <c r="Q307" s="22">
        <v>0</v>
      </c>
    </row>
    <row r="308" spans="1:17" hidden="1" x14ac:dyDescent="0.3">
      <c r="A308" t="s">
        <v>63</v>
      </c>
      <c r="B308" t="s">
        <v>63</v>
      </c>
      <c r="C308" t="s">
        <v>207</v>
      </c>
      <c r="D308" s="22" t="s">
        <v>584</v>
      </c>
      <c r="E308" t="s">
        <v>670</v>
      </c>
      <c r="F308" t="s">
        <v>708</v>
      </c>
      <c r="G308" t="s">
        <v>215</v>
      </c>
      <c r="H308" s="22" t="s">
        <v>209</v>
      </c>
      <c r="I308" s="22" t="s">
        <v>585</v>
      </c>
      <c r="J308" t="s">
        <v>340</v>
      </c>
      <c r="K308" t="s">
        <v>216</v>
      </c>
      <c r="L308" t="s">
        <v>340</v>
      </c>
      <c r="M308" s="22">
        <v>156</v>
      </c>
      <c r="N308" s="22">
        <v>0</v>
      </c>
      <c r="O308" s="22">
        <v>1</v>
      </c>
      <c r="P308" s="22" t="s">
        <v>340</v>
      </c>
      <c r="Q308" s="22">
        <v>0</v>
      </c>
    </row>
    <row r="309" spans="1:17" hidden="1" x14ac:dyDescent="0.3">
      <c r="A309" t="s">
        <v>728</v>
      </c>
      <c r="B309" t="s">
        <v>63</v>
      </c>
      <c r="C309" t="s">
        <v>207</v>
      </c>
      <c r="D309" s="22" t="s">
        <v>684</v>
      </c>
      <c r="E309" t="s">
        <v>729</v>
      </c>
      <c r="F309" t="s">
        <v>340</v>
      </c>
      <c r="G309" t="s">
        <v>208</v>
      </c>
      <c r="H309" s="22" t="s">
        <v>209</v>
      </c>
      <c r="I309" s="22" t="s">
        <v>627</v>
      </c>
      <c r="J309" t="s">
        <v>340</v>
      </c>
      <c r="K309" t="s">
        <v>260</v>
      </c>
      <c r="L309" t="s">
        <v>340</v>
      </c>
      <c r="M309" s="22">
        <v>325</v>
      </c>
      <c r="N309" s="22">
        <v>0</v>
      </c>
      <c r="O309" s="22">
        <v>1</v>
      </c>
      <c r="P309" s="22" t="s">
        <v>340</v>
      </c>
      <c r="Q309" s="22">
        <v>0</v>
      </c>
    </row>
    <row r="310" spans="1:17" hidden="1" x14ac:dyDescent="0.3">
      <c r="A310" t="s">
        <v>728</v>
      </c>
      <c r="B310" t="s">
        <v>63</v>
      </c>
      <c r="C310" t="s">
        <v>207</v>
      </c>
      <c r="D310" s="22" t="s">
        <v>591</v>
      </c>
      <c r="E310" t="s">
        <v>729</v>
      </c>
      <c r="F310" t="s">
        <v>340</v>
      </c>
      <c r="G310" t="s">
        <v>215</v>
      </c>
      <c r="H310" s="22" t="s">
        <v>209</v>
      </c>
      <c r="I310" s="22" t="s">
        <v>585</v>
      </c>
      <c r="J310" t="s">
        <v>340</v>
      </c>
      <c r="K310" t="s">
        <v>216</v>
      </c>
      <c r="L310" t="s">
        <v>340</v>
      </c>
      <c r="M310" s="22">
        <v>156</v>
      </c>
      <c r="N310" s="22">
        <v>0</v>
      </c>
      <c r="O310" s="22">
        <v>1</v>
      </c>
      <c r="P310" s="22" t="s">
        <v>340</v>
      </c>
      <c r="Q310" s="22">
        <v>0</v>
      </c>
    </row>
    <row r="311" spans="1:17" hidden="1" x14ac:dyDescent="0.3">
      <c r="A311" t="s">
        <v>730</v>
      </c>
      <c r="B311" t="s">
        <v>63</v>
      </c>
      <c r="C311" t="s">
        <v>207</v>
      </c>
      <c r="D311" s="22" t="s">
        <v>480</v>
      </c>
      <c r="E311" t="s">
        <v>686</v>
      </c>
      <c r="F311" t="s">
        <v>340</v>
      </c>
      <c r="G311" t="s">
        <v>208</v>
      </c>
      <c r="H311" s="22" t="s">
        <v>209</v>
      </c>
      <c r="I311" s="22" t="s">
        <v>614</v>
      </c>
      <c r="J311" t="s">
        <v>340</v>
      </c>
      <c r="K311" t="s">
        <v>229</v>
      </c>
      <c r="L311" t="s">
        <v>340</v>
      </c>
      <c r="M311" s="22">
        <v>87</v>
      </c>
      <c r="N311" s="22">
        <v>0</v>
      </c>
      <c r="O311" s="22">
        <v>1</v>
      </c>
      <c r="P311" s="22" t="s">
        <v>340</v>
      </c>
      <c r="Q311" s="22">
        <v>0</v>
      </c>
    </row>
    <row r="312" spans="1:17" hidden="1" x14ac:dyDescent="0.3">
      <c r="A312" t="s">
        <v>730</v>
      </c>
      <c r="B312" t="s">
        <v>63</v>
      </c>
      <c r="C312" t="s">
        <v>207</v>
      </c>
      <c r="D312" s="22" t="s">
        <v>584</v>
      </c>
      <c r="E312" t="s">
        <v>686</v>
      </c>
      <c r="F312" t="s">
        <v>340</v>
      </c>
      <c r="G312" t="s">
        <v>215</v>
      </c>
      <c r="H312" s="22" t="s">
        <v>209</v>
      </c>
      <c r="I312" s="22" t="s">
        <v>585</v>
      </c>
      <c r="J312" t="s">
        <v>340</v>
      </c>
      <c r="K312" t="s">
        <v>216</v>
      </c>
      <c r="L312" t="s">
        <v>340</v>
      </c>
      <c r="M312" s="22">
        <v>156</v>
      </c>
      <c r="N312" s="22">
        <v>0</v>
      </c>
      <c r="O312" s="22">
        <v>1</v>
      </c>
      <c r="P312" s="22" t="s">
        <v>340</v>
      </c>
      <c r="Q312" s="22">
        <v>0</v>
      </c>
    </row>
    <row r="313" spans="1:17" hidden="1" x14ac:dyDescent="0.3">
      <c r="A313" t="s">
        <v>77</v>
      </c>
      <c r="B313" t="s">
        <v>77</v>
      </c>
      <c r="C313" t="s">
        <v>207</v>
      </c>
      <c r="D313" s="22" t="s">
        <v>426</v>
      </c>
      <c r="E313" t="s">
        <v>670</v>
      </c>
      <c r="F313" t="s">
        <v>340</v>
      </c>
      <c r="G313" t="s">
        <v>208</v>
      </c>
      <c r="H313" s="22" t="s">
        <v>209</v>
      </c>
      <c r="I313" s="22" t="s">
        <v>580</v>
      </c>
      <c r="J313" t="s">
        <v>340</v>
      </c>
      <c r="K313" t="s">
        <v>211</v>
      </c>
      <c r="L313" t="s">
        <v>340</v>
      </c>
      <c r="M313" s="22">
        <v>156</v>
      </c>
      <c r="N313" s="22">
        <v>0</v>
      </c>
      <c r="O313" s="22">
        <v>1</v>
      </c>
      <c r="P313" s="22" t="s">
        <v>340</v>
      </c>
      <c r="Q313" s="22">
        <v>0</v>
      </c>
    </row>
    <row r="314" spans="1:17" hidden="1" x14ac:dyDescent="0.3">
      <c r="A314" t="s">
        <v>77</v>
      </c>
      <c r="B314" t="s">
        <v>77</v>
      </c>
      <c r="C314" t="s">
        <v>207</v>
      </c>
      <c r="D314" s="22" t="s">
        <v>581</v>
      </c>
      <c r="E314" t="s">
        <v>670</v>
      </c>
      <c r="F314" t="s">
        <v>340</v>
      </c>
      <c r="G314" t="s">
        <v>212</v>
      </c>
      <c r="H314" s="22" t="s">
        <v>209</v>
      </c>
      <c r="I314" s="22" t="s">
        <v>582</v>
      </c>
      <c r="J314" t="s">
        <v>340</v>
      </c>
      <c r="K314" t="s">
        <v>213</v>
      </c>
      <c r="L314" t="s">
        <v>583</v>
      </c>
      <c r="M314" s="22">
        <v>100</v>
      </c>
      <c r="N314" s="22">
        <v>0</v>
      </c>
      <c r="O314" s="22">
        <v>1</v>
      </c>
      <c r="P314" s="22" t="s">
        <v>340</v>
      </c>
      <c r="Q314" s="22">
        <v>0</v>
      </c>
    </row>
    <row r="315" spans="1:17" hidden="1" x14ac:dyDescent="0.3">
      <c r="A315" t="s">
        <v>77</v>
      </c>
      <c r="B315" t="s">
        <v>77</v>
      </c>
      <c r="C315" t="s">
        <v>207</v>
      </c>
      <c r="D315" s="22" t="s">
        <v>591</v>
      </c>
      <c r="E315" t="s">
        <v>670</v>
      </c>
      <c r="F315" t="s">
        <v>340</v>
      </c>
      <c r="G315" t="s">
        <v>215</v>
      </c>
      <c r="H315" s="22" t="s">
        <v>209</v>
      </c>
      <c r="I315" s="22" t="s">
        <v>585</v>
      </c>
      <c r="J315" t="s">
        <v>340</v>
      </c>
      <c r="K315" t="s">
        <v>216</v>
      </c>
      <c r="L315" t="s">
        <v>340</v>
      </c>
      <c r="M315" s="22">
        <v>250</v>
      </c>
      <c r="N315" s="22">
        <v>0</v>
      </c>
      <c r="O315" s="22">
        <v>1</v>
      </c>
      <c r="P315" s="22" t="s">
        <v>340</v>
      </c>
      <c r="Q315" s="22">
        <v>0</v>
      </c>
    </row>
    <row r="316" spans="1:17" hidden="1" x14ac:dyDescent="0.3">
      <c r="A316" t="s">
        <v>143</v>
      </c>
      <c r="B316" t="s">
        <v>143</v>
      </c>
      <c r="C316" t="s">
        <v>207</v>
      </c>
      <c r="D316" s="22" t="s">
        <v>450</v>
      </c>
      <c r="E316" t="s">
        <v>679</v>
      </c>
      <c r="F316" t="s">
        <v>731</v>
      </c>
      <c r="G316" t="s">
        <v>208</v>
      </c>
      <c r="H316" s="22" t="s">
        <v>209</v>
      </c>
      <c r="I316" s="22" t="s">
        <v>627</v>
      </c>
      <c r="J316" t="s">
        <v>340</v>
      </c>
      <c r="K316" t="s">
        <v>260</v>
      </c>
      <c r="L316" t="s">
        <v>231</v>
      </c>
      <c r="M316" s="22">
        <v>325</v>
      </c>
      <c r="N316" s="22">
        <v>0</v>
      </c>
      <c r="O316" s="22">
        <v>1</v>
      </c>
      <c r="P316" s="22" t="s">
        <v>340</v>
      </c>
      <c r="Q316" s="22">
        <v>0</v>
      </c>
    </row>
    <row r="317" spans="1:17" hidden="1" x14ac:dyDescent="0.3">
      <c r="A317" t="s">
        <v>143</v>
      </c>
      <c r="B317" t="s">
        <v>143</v>
      </c>
      <c r="C317" t="s">
        <v>207</v>
      </c>
      <c r="D317" s="22" t="s">
        <v>241</v>
      </c>
      <c r="E317" t="s">
        <v>679</v>
      </c>
      <c r="F317" t="s">
        <v>731</v>
      </c>
      <c r="G317" t="s">
        <v>214</v>
      </c>
      <c r="H317" s="22" t="s">
        <v>209</v>
      </c>
      <c r="I317" s="22" t="s">
        <v>627</v>
      </c>
      <c r="J317" t="s">
        <v>340</v>
      </c>
      <c r="K317" t="s">
        <v>260</v>
      </c>
      <c r="L317" t="s">
        <v>681</v>
      </c>
      <c r="M317" s="22">
        <v>100</v>
      </c>
      <c r="N317" s="22">
        <v>0</v>
      </c>
      <c r="O317" s="22">
        <v>1</v>
      </c>
      <c r="P317" s="22" t="s">
        <v>340</v>
      </c>
      <c r="Q317" s="22">
        <v>0</v>
      </c>
    </row>
    <row r="318" spans="1:17" hidden="1" x14ac:dyDescent="0.3">
      <c r="A318" t="s">
        <v>143</v>
      </c>
      <c r="B318" t="s">
        <v>143</v>
      </c>
      <c r="C318" t="s">
        <v>207</v>
      </c>
      <c r="D318" s="22" t="s">
        <v>251</v>
      </c>
      <c r="E318" t="s">
        <v>679</v>
      </c>
      <c r="F318" t="s">
        <v>731</v>
      </c>
      <c r="G318" t="s">
        <v>223</v>
      </c>
      <c r="H318" s="22" t="s">
        <v>231</v>
      </c>
      <c r="I318" s="22" t="s">
        <v>646</v>
      </c>
      <c r="J318" t="s">
        <v>340</v>
      </c>
      <c r="K318" t="s">
        <v>268</v>
      </c>
      <c r="L318" t="s">
        <v>732</v>
      </c>
      <c r="M318" s="22">
        <v>0</v>
      </c>
      <c r="N318" s="22">
        <v>5</v>
      </c>
      <c r="O318" s="22">
        <v>1</v>
      </c>
      <c r="P318" s="22" t="s">
        <v>340</v>
      </c>
      <c r="Q318" s="22">
        <v>0</v>
      </c>
    </row>
    <row r="319" spans="1:17" hidden="1" x14ac:dyDescent="0.3">
      <c r="A319" t="s">
        <v>733</v>
      </c>
      <c r="B319" t="s">
        <v>143</v>
      </c>
      <c r="C319" t="s">
        <v>207</v>
      </c>
      <c r="D319" s="22" t="s">
        <v>241</v>
      </c>
      <c r="E319" t="s">
        <v>729</v>
      </c>
      <c r="F319" t="s">
        <v>340</v>
      </c>
      <c r="G319" t="s">
        <v>208</v>
      </c>
      <c r="H319" s="22" t="s">
        <v>209</v>
      </c>
      <c r="I319" s="22" t="s">
        <v>627</v>
      </c>
      <c r="J319" t="s">
        <v>340</v>
      </c>
      <c r="K319" t="s">
        <v>260</v>
      </c>
      <c r="L319" t="s">
        <v>231</v>
      </c>
      <c r="M319" s="22">
        <v>325</v>
      </c>
      <c r="N319" s="22">
        <v>0</v>
      </c>
      <c r="O319" s="22">
        <v>1</v>
      </c>
      <c r="P319" s="22" t="s">
        <v>340</v>
      </c>
      <c r="Q319" s="22">
        <v>0</v>
      </c>
    </row>
    <row r="320" spans="1:17" hidden="1" x14ac:dyDescent="0.3">
      <c r="A320" t="s">
        <v>733</v>
      </c>
      <c r="B320" t="s">
        <v>143</v>
      </c>
      <c r="C320" t="s">
        <v>207</v>
      </c>
      <c r="D320" s="22" t="s">
        <v>684</v>
      </c>
      <c r="E320" t="s">
        <v>729</v>
      </c>
      <c r="F320" t="s">
        <v>340</v>
      </c>
      <c r="G320" t="s">
        <v>214</v>
      </c>
      <c r="H320" s="22" t="s">
        <v>209</v>
      </c>
      <c r="I320" s="22" t="s">
        <v>627</v>
      </c>
      <c r="J320" t="s">
        <v>340</v>
      </c>
      <c r="K320" t="s">
        <v>260</v>
      </c>
      <c r="L320" t="s">
        <v>681</v>
      </c>
      <c r="M320" s="22">
        <v>100</v>
      </c>
      <c r="N320" s="22">
        <v>0</v>
      </c>
      <c r="O320" s="22">
        <v>1</v>
      </c>
      <c r="P320" s="22" t="s">
        <v>340</v>
      </c>
      <c r="Q320" s="22">
        <v>0</v>
      </c>
    </row>
    <row r="321" spans="1:17" hidden="1" x14ac:dyDescent="0.3">
      <c r="A321" t="s">
        <v>733</v>
      </c>
      <c r="B321" t="s">
        <v>143</v>
      </c>
      <c r="C321" t="s">
        <v>207</v>
      </c>
      <c r="D321" s="22" t="s">
        <v>251</v>
      </c>
      <c r="E321" t="s">
        <v>729</v>
      </c>
      <c r="F321" t="s">
        <v>340</v>
      </c>
      <c r="G321" t="s">
        <v>223</v>
      </c>
      <c r="H321" s="22" t="s">
        <v>231</v>
      </c>
      <c r="I321" s="22" t="s">
        <v>646</v>
      </c>
      <c r="J321" t="s">
        <v>340</v>
      </c>
      <c r="K321" t="s">
        <v>268</v>
      </c>
      <c r="L321" t="s">
        <v>732</v>
      </c>
      <c r="M321" s="22">
        <v>0</v>
      </c>
      <c r="N321" s="22">
        <v>5</v>
      </c>
      <c r="O321" s="22">
        <v>0</v>
      </c>
      <c r="P321" s="22" t="s">
        <v>340</v>
      </c>
      <c r="Q321" s="22">
        <v>0</v>
      </c>
    </row>
    <row r="322" spans="1:17" hidden="1" x14ac:dyDescent="0.3">
      <c r="A322" t="s">
        <v>734</v>
      </c>
      <c r="B322" t="s">
        <v>143</v>
      </c>
      <c r="C322" t="s">
        <v>207</v>
      </c>
      <c r="D322" s="22" t="s">
        <v>480</v>
      </c>
      <c r="E322" t="s">
        <v>686</v>
      </c>
      <c r="F322" t="s">
        <v>340</v>
      </c>
      <c r="G322" t="s">
        <v>208</v>
      </c>
      <c r="H322" s="22" t="s">
        <v>209</v>
      </c>
      <c r="I322" s="22" t="s">
        <v>614</v>
      </c>
      <c r="J322" t="s">
        <v>340</v>
      </c>
      <c r="K322" t="s">
        <v>229</v>
      </c>
      <c r="L322" t="s">
        <v>340</v>
      </c>
      <c r="M322" s="22">
        <v>120</v>
      </c>
      <c r="N322" s="22">
        <v>0</v>
      </c>
      <c r="O322" s="22">
        <v>1</v>
      </c>
      <c r="P322" s="22" t="s">
        <v>340</v>
      </c>
      <c r="Q322" s="22">
        <v>0</v>
      </c>
    </row>
    <row r="323" spans="1:17" hidden="1" x14ac:dyDescent="0.3">
      <c r="A323" t="s">
        <v>734</v>
      </c>
      <c r="B323" t="s">
        <v>143</v>
      </c>
      <c r="C323" t="s">
        <v>207</v>
      </c>
      <c r="D323" s="22" t="s">
        <v>630</v>
      </c>
      <c r="E323" t="s">
        <v>686</v>
      </c>
      <c r="F323" t="s">
        <v>340</v>
      </c>
      <c r="G323" t="s">
        <v>215</v>
      </c>
      <c r="H323" s="22" t="s">
        <v>209</v>
      </c>
      <c r="I323" s="22" t="s">
        <v>616</v>
      </c>
      <c r="J323" t="s">
        <v>340</v>
      </c>
      <c r="K323" t="s">
        <v>233</v>
      </c>
      <c r="L323" t="s">
        <v>622</v>
      </c>
      <c r="M323" s="22">
        <v>250</v>
      </c>
      <c r="N323" s="22">
        <v>0</v>
      </c>
      <c r="O323" s="22">
        <v>1</v>
      </c>
      <c r="P323" s="22" t="s">
        <v>340</v>
      </c>
      <c r="Q323" s="22">
        <v>0</v>
      </c>
    </row>
    <row r="324" spans="1:17" hidden="1" x14ac:dyDescent="0.3">
      <c r="A324" t="s">
        <v>734</v>
      </c>
      <c r="B324" t="s">
        <v>143</v>
      </c>
      <c r="C324" t="s">
        <v>207</v>
      </c>
      <c r="D324" s="22" t="s">
        <v>584</v>
      </c>
      <c r="E324" t="s">
        <v>686</v>
      </c>
      <c r="F324" t="s">
        <v>340</v>
      </c>
      <c r="G324" t="s">
        <v>218</v>
      </c>
      <c r="H324" s="22" t="s">
        <v>209</v>
      </c>
      <c r="I324" s="22" t="s">
        <v>585</v>
      </c>
      <c r="J324" t="s">
        <v>340</v>
      </c>
      <c r="K324" t="s">
        <v>216</v>
      </c>
      <c r="L324" t="s">
        <v>340</v>
      </c>
      <c r="M324" s="22">
        <v>70</v>
      </c>
      <c r="N324" s="22">
        <v>0</v>
      </c>
      <c r="O324" s="22">
        <v>1</v>
      </c>
      <c r="P324" s="22" t="s">
        <v>340</v>
      </c>
      <c r="Q324" s="22">
        <v>0</v>
      </c>
    </row>
    <row r="325" spans="1:17" hidden="1" x14ac:dyDescent="0.3">
      <c r="A325" t="s">
        <v>734</v>
      </c>
      <c r="B325" t="s">
        <v>143</v>
      </c>
      <c r="C325" t="s">
        <v>207</v>
      </c>
      <c r="D325" s="22" t="s">
        <v>251</v>
      </c>
      <c r="E325" t="s">
        <v>686</v>
      </c>
      <c r="F325" t="s">
        <v>340</v>
      </c>
      <c r="G325" t="s">
        <v>220</v>
      </c>
      <c r="H325" s="22" t="s">
        <v>231</v>
      </c>
      <c r="I325" s="22" t="s">
        <v>646</v>
      </c>
      <c r="J325" t="s">
        <v>340</v>
      </c>
      <c r="K325" t="s">
        <v>268</v>
      </c>
      <c r="L325" t="s">
        <v>732</v>
      </c>
      <c r="M325" s="22">
        <v>0</v>
      </c>
      <c r="N325" s="22">
        <v>5</v>
      </c>
      <c r="O325" s="22">
        <v>1</v>
      </c>
      <c r="P325" s="22" t="s">
        <v>340</v>
      </c>
      <c r="Q325" s="22">
        <v>0</v>
      </c>
    </row>
    <row r="326" spans="1:17" hidden="1" x14ac:dyDescent="0.3">
      <c r="A326" t="s">
        <v>136</v>
      </c>
      <c r="B326" t="s">
        <v>136</v>
      </c>
      <c r="C326" t="s">
        <v>207</v>
      </c>
      <c r="D326" s="22" t="s">
        <v>477</v>
      </c>
      <c r="E326" t="s">
        <v>735</v>
      </c>
      <c r="F326" t="s">
        <v>340</v>
      </c>
      <c r="G326" t="s">
        <v>208</v>
      </c>
      <c r="H326" s="22" t="s">
        <v>209</v>
      </c>
      <c r="I326" s="22" t="s">
        <v>614</v>
      </c>
      <c r="J326" t="s">
        <v>340</v>
      </c>
      <c r="K326" t="s">
        <v>229</v>
      </c>
      <c r="L326" t="s">
        <v>340</v>
      </c>
      <c r="M326" s="22">
        <v>225</v>
      </c>
      <c r="N326" s="22">
        <v>0</v>
      </c>
      <c r="O326" s="22">
        <v>0</v>
      </c>
      <c r="P326" s="22" t="s">
        <v>340</v>
      </c>
      <c r="Q326" s="22">
        <v>0</v>
      </c>
    </row>
    <row r="327" spans="1:17" hidden="1" x14ac:dyDescent="0.3">
      <c r="A327" t="s">
        <v>136</v>
      </c>
      <c r="B327" t="s">
        <v>136</v>
      </c>
      <c r="C327" t="s">
        <v>207</v>
      </c>
      <c r="D327" s="22" t="s">
        <v>590</v>
      </c>
      <c r="E327" t="s">
        <v>735</v>
      </c>
      <c r="F327" t="s">
        <v>340</v>
      </c>
      <c r="G327" t="s">
        <v>212</v>
      </c>
      <c r="H327" s="22" t="s">
        <v>209</v>
      </c>
      <c r="I327" s="22" t="s">
        <v>582</v>
      </c>
      <c r="J327" t="s">
        <v>340</v>
      </c>
      <c r="K327" t="s">
        <v>213</v>
      </c>
      <c r="L327" t="s">
        <v>583</v>
      </c>
      <c r="M327" s="22">
        <v>100</v>
      </c>
      <c r="N327" s="22">
        <v>0</v>
      </c>
      <c r="O327" s="22">
        <v>1</v>
      </c>
      <c r="P327" s="22" t="s">
        <v>340</v>
      </c>
      <c r="Q327" s="22">
        <v>0</v>
      </c>
    </row>
    <row r="328" spans="1:17" hidden="1" x14ac:dyDescent="0.3">
      <c r="A328" t="s">
        <v>136</v>
      </c>
      <c r="B328" t="s">
        <v>136</v>
      </c>
      <c r="C328" t="s">
        <v>207</v>
      </c>
      <c r="D328" s="22" t="s">
        <v>257</v>
      </c>
      <c r="E328" t="s">
        <v>735</v>
      </c>
      <c r="F328" t="s">
        <v>340</v>
      </c>
      <c r="G328" t="s">
        <v>214</v>
      </c>
      <c r="H328" s="22" t="s">
        <v>231</v>
      </c>
      <c r="I328" s="22" t="s">
        <v>646</v>
      </c>
      <c r="J328" t="s">
        <v>340</v>
      </c>
      <c r="K328" t="s">
        <v>136</v>
      </c>
      <c r="L328" t="s">
        <v>736</v>
      </c>
      <c r="M328" s="22">
        <v>0</v>
      </c>
      <c r="N328" s="22">
        <v>0</v>
      </c>
      <c r="O328" s="22">
        <v>0</v>
      </c>
      <c r="P328" s="22" t="s">
        <v>340</v>
      </c>
      <c r="Q328" s="22">
        <v>0</v>
      </c>
    </row>
    <row r="329" spans="1:17" hidden="1" x14ac:dyDescent="0.3">
      <c r="A329" t="s">
        <v>136</v>
      </c>
      <c r="B329" t="s">
        <v>136</v>
      </c>
      <c r="C329" t="s">
        <v>207</v>
      </c>
      <c r="D329" s="22" t="s">
        <v>591</v>
      </c>
      <c r="E329" t="s">
        <v>735</v>
      </c>
      <c r="F329" t="s">
        <v>340</v>
      </c>
      <c r="G329" t="s">
        <v>218</v>
      </c>
      <c r="H329" s="22" t="s">
        <v>209</v>
      </c>
      <c r="I329" s="22" t="s">
        <v>585</v>
      </c>
      <c r="J329" t="s">
        <v>340</v>
      </c>
      <c r="K329" t="s">
        <v>216</v>
      </c>
      <c r="L329" t="s">
        <v>340</v>
      </c>
      <c r="M329" s="22">
        <v>200</v>
      </c>
      <c r="N329" s="22">
        <v>0</v>
      </c>
      <c r="O329" s="22">
        <v>1</v>
      </c>
      <c r="P329" s="22" t="s">
        <v>340</v>
      </c>
      <c r="Q329" s="22">
        <v>0</v>
      </c>
    </row>
    <row r="330" spans="1:17" hidden="1" x14ac:dyDescent="0.3">
      <c r="A330" t="s">
        <v>136</v>
      </c>
      <c r="B330" t="s">
        <v>136</v>
      </c>
      <c r="C330" t="s">
        <v>207</v>
      </c>
      <c r="D330" s="22" t="s">
        <v>251</v>
      </c>
      <c r="E330" t="s">
        <v>735</v>
      </c>
      <c r="F330" t="s">
        <v>340</v>
      </c>
      <c r="G330" t="s">
        <v>220</v>
      </c>
      <c r="H330" s="22" t="s">
        <v>231</v>
      </c>
      <c r="I330" s="22" t="s">
        <v>646</v>
      </c>
      <c r="J330" t="s">
        <v>340</v>
      </c>
      <c r="K330" t="s">
        <v>269</v>
      </c>
      <c r="L330" t="s">
        <v>675</v>
      </c>
      <c r="M330" s="22">
        <v>0</v>
      </c>
      <c r="N330" s="22">
        <v>5</v>
      </c>
      <c r="O330" s="22">
        <v>0</v>
      </c>
      <c r="P330" s="22" t="s">
        <v>340</v>
      </c>
      <c r="Q330" s="22">
        <v>0</v>
      </c>
    </row>
    <row r="331" spans="1:17" hidden="1" x14ac:dyDescent="0.3">
      <c r="A331" t="s">
        <v>270</v>
      </c>
      <c r="B331" t="s">
        <v>270</v>
      </c>
      <c r="C331" t="s">
        <v>207</v>
      </c>
      <c r="D331" s="22" t="s">
        <v>450</v>
      </c>
      <c r="E331" t="s">
        <v>596</v>
      </c>
      <c r="F331" t="s">
        <v>680</v>
      </c>
      <c r="G331" t="s">
        <v>208</v>
      </c>
      <c r="H331" s="22" t="s">
        <v>209</v>
      </c>
      <c r="I331" s="22" t="s">
        <v>627</v>
      </c>
      <c r="J331" t="s">
        <v>340</v>
      </c>
      <c r="K331" t="s">
        <v>260</v>
      </c>
      <c r="L331" t="s">
        <v>737</v>
      </c>
      <c r="M331" s="22">
        <v>325</v>
      </c>
      <c r="N331" s="22">
        <v>0</v>
      </c>
      <c r="O331" s="22">
        <v>1</v>
      </c>
      <c r="P331" s="22" t="s">
        <v>340</v>
      </c>
      <c r="Q331" s="22">
        <v>0</v>
      </c>
    </row>
    <row r="332" spans="1:17" hidden="1" x14ac:dyDescent="0.3">
      <c r="A332" t="s">
        <v>270</v>
      </c>
      <c r="B332" t="s">
        <v>270</v>
      </c>
      <c r="C332" t="s">
        <v>207</v>
      </c>
      <c r="D332" s="22" t="s">
        <v>590</v>
      </c>
      <c r="E332" t="s">
        <v>596</v>
      </c>
      <c r="F332" t="s">
        <v>680</v>
      </c>
      <c r="G332" t="s">
        <v>212</v>
      </c>
      <c r="H332" s="22" t="s">
        <v>209</v>
      </c>
      <c r="I332" s="22" t="s">
        <v>582</v>
      </c>
      <c r="J332" t="s">
        <v>340</v>
      </c>
      <c r="K332" t="s">
        <v>213</v>
      </c>
      <c r="L332" t="s">
        <v>583</v>
      </c>
      <c r="M332" s="22">
        <v>120</v>
      </c>
      <c r="N332" s="22">
        <v>0</v>
      </c>
      <c r="O332" s="22">
        <v>1</v>
      </c>
      <c r="P332" s="22" t="s">
        <v>340</v>
      </c>
      <c r="Q332" s="22">
        <v>0</v>
      </c>
    </row>
    <row r="333" spans="1:17" hidden="1" x14ac:dyDescent="0.3">
      <c r="A333" t="s">
        <v>270</v>
      </c>
      <c r="B333" t="s">
        <v>270</v>
      </c>
      <c r="C333" t="s">
        <v>207</v>
      </c>
      <c r="D333" s="22" t="s">
        <v>738</v>
      </c>
      <c r="E333" t="s">
        <v>596</v>
      </c>
      <c r="F333" t="s">
        <v>680</v>
      </c>
      <c r="G333" t="s">
        <v>271</v>
      </c>
      <c r="H333" s="22" t="s">
        <v>209</v>
      </c>
      <c r="I333" s="22" t="s">
        <v>739</v>
      </c>
      <c r="J333" t="s">
        <v>340</v>
      </c>
      <c r="K333" t="s">
        <v>272</v>
      </c>
      <c r="L333" t="s">
        <v>740</v>
      </c>
      <c r="M333" s="22">
        <v>0</v>
      </c>
      <c r="N333" s="22">
        <v>0</v>
      </c>
      <c r="O333" s="22">
        <v>1</v>
      </c>
      <c r="P333" s="22" t="s">
        <v>340</v>
      </c>
      <c r="Q333" s="22">
        <v>0</v>
      </c>
    </row>
    <row r="334" spans="1:17" hidden="1" x14ac:dyDescent="0.3">
      <c r="A334" t="s">
        <v>270</v>
      </c>
      <c r="B334" t="s">
        <v>270</v>
      </c>
      <c r="C334" t="s">
        <v>207</v>
      </c>
      <c r="D334" s="22" t="s">
        <v>251</v>
      </c>
      <c r="E334" t="s">
        <v>596</v>
      </c>
      <c r="F334" t="s">
        <v>680</v>
      </c>
      <c r="G334" t="s">
        <v>223</v>
      </c>
      <c r="H334" s="22" t="s">
        <v>231</v>
      </c>
      <c r="I334" s="22" t="s">
        <v>646</v>
      </c>
      <c r="J334" t="s">
        <v>340</v>
      </c>
      <c r="K334" t="s">
        <v>273</v>
      </c>
      <c r="L334" t="s">
        <v>677</v>
      </c>
      <c r="M334" s="22">
        <v>0</v>
      </c>
      <c r="N334" s="22">
        <v>5</v>
      </c>
      <c r="O334" s="22">
        <v>0</v>
      </c>
      <c r="P334" s="22" t="s">
        <v>340</v>
      </c>
      <c r="Q334" s="22">
        <v>0</v>
      </c>
    </row>
    <row r="335" spans="1:17" hidden="1" x14ac:dyDescent="0.3">
      <c r="A335" t="s">
        <v>741</v>
      </c>
      <c r="B335" t="s">
        <v>270</v>
      </c>
      <c r="C335" t="s">
        <v>207</v>
      </c>
      <c r="D335" s="22" t="s">
        <v>684</v>
      </c>
      <c r="E335" t="s">
        <v>729</v>
      </c>
      <c r="F335" t="s">
        <v>340</v>
      </c>
      <c r="G335" t="s">
        <v>208</v>
      </c>
      <c r="H335" s="22" t="s">
        <v>209</v>
      </c>
      <c r="I335" s="22" t="s">
        <v>627</v>
      </c>
      <c r="J335" t="s">
        <v>340</v>
      </c>
      <c r="K335" t="s">
        <v>260</v>
      </c>
      <c r="L335" t="s">
        <v>340</v>
      </c>
      <c r="M335" s="22">
        <v>325</v>
      </c>
      <c r="N335" s="22">
        <v>0</v>
      </c>
      <c r="O335" s="22">
        <v>1</v>
      </c>
      <c r="P335" s="22" t="s">
        <v>340</v>
      </c>
      <c r="Q335" s="22">
        <v>0</v>
      </c>
    </row>
    <row r="336" spans="1:17" hidden="1" x14ac:dyDescent="0.3">
      <c r="A336" t="s">
        <v>742</v>
      </c>
      <c r="B336" t="s">
        <v>270</v>
      </c>
      <c r="C336" t="s">
        <v>207</v>
      </c>
      <c r="D336" s="22" t="s">
        <v>452</v>
      </c>
      <c r="E336" t="s">
        <v>686</v>
      </c>
      <c r="F336" t="s">
        <v>340</v>
      </c>
      <c r="G336" t="s">
        <v>208</v>
      </c>
      <c r="H336" s="22" t="s">
        <v>209</v>
      </c>
      <c r="I336" s="22" t="s">
        <v>580</v>
      </c>
      <c r="J336" t="s">
        <v>340</v>
      </c>
      <c r="K336" t="s">
        <v>211</v>
      </c>
      <c r="L336" t="s">
        <v>340</v>
      </c>
      <c r="M336" s="22">
        <v>100</v>
      </c>
      <c r="N336" s="22">
        <v>0</v>
      </c>
      <c r="O336" s="22">
        <v>1</v>
      </c>
      <c r="P336" s="22" t="s">
        <v>340</v>
      </c>
      <c r="Q336" s="22">
        <v>0</v>
      </c>
    </row>
    <row r="337" spans="1:17" hidden="1" x14ac:dyDescent="0.3">
      <c r="A337" t="s">
        <v>742</v>
      </c>
      <c r="B337" t="s">
        <v>270</v>
      </c>
      <c r="C337" t="s">
        <v>207</v>
      </c>
      <c r="D337" s="22" t="s">
        <v>581</v>
      </c>
      <c r="E337" t="s">
        <v>686</v>
      </c>
      <c r="F337" t="s">
        <v>340</v>
      </c>
      <c r="G337" t="s">
        <v>212</v>
      </c>
      <c r="H337" s="22" t="s">
        <v>209</v>
      </c>
      <c r="I337" s="22" t="s">
        <v>582</v>
      </c>
      <c r="J337" t="s">
        <v>340</v>
      </c>
      <c r="K337" t="s">
        <v>213</v>
      </c>
      <c r="L337" t="s">
        <v>583</v>
      </c>
      <c r="M337" s="22">
        <v>120</v>
      </c>
      <c r="N337" s="22">
        <v>0</v>
      </c>
      <c r="O337" s="22">
        <v>1</v>
      </c>
      <c r="P337" s="22" t="s">
        <v>340</v>
      </c>
      <c r="Q337" s="22">
        <v>0</v>
      </c>
    </row>
    <row r="338" spans="1:17" hidden="1" x14ac:dyDescent="0.3">
      <c r="A338" t="s">
        <v>742</v>
      </c>
      <c r="B338" t="s">
        <v>270</v>
      </c>
      <c r="C338" t="s">
        <v>207</v>
      </c>
      <c r="D338" s="22" t="s">
        <v>251</v>
      </c>
      <c r="E338" t="s">
        <v>686</v>
      </c>
      <c r="F338" t="s">
        <v>340</v>
      </c>
      <c r="G338" t="s">
        <v>223</v>
      </c>
      <c r="H338" s="22" t="s">
        <v>231</v>
      </c>
      <c r="I338" s="22" t="s">
        <v>646</v>
      </c>
      <c r="J338" t="s">
        <v>340</v>
      </c>
      <c r="K338" t="s">
        <v>273</v>
      </c>
      <c r="L338" t="s">
        <v>677</v>
      </c>
      <c r="M338" s="22">
        <v>0</v>
      </c>
      <c r="N338" s="22">
        <v>5</v>
      </c>
      <c r="O338" s="22">
        <v>1</v>
      </c>
      <c r="P338" s="22" t="s">
        <v>340</v>
      </c>
      <c r="Q338" s="22">
        <v>0</v>
      </c>
    </row>
    <row r="339" spans="1:17" hidden="1" x14ac:dyDescent="0.3">
      <c r="A339" t="s">
        <v>274</v>
      </c>
      <c r="B339" t="s">
        <v>274</v>
      </c>
      <c r="C339" t="s">
        <v>207</v>
      </c>
      <c r="D339" s="22" t="s">
        <v>448</v>
      </c>
      <c r="E339" t="s">
        <v>596</v>
      </c>
      <c r="F339" t="s">
        <v>743</v>
      </c>
      <c r="G339" t="s">
        <v>208</v>
      </c>
      <c r="H339" s="22" t="s">
        <v>209</v>
      </c>
      <c r="I339" s="22" t="s">
        <v>627</v>
      </c>
      <c r="J339" t="s">
        <v>340</v>
      </c>
      <c r="K339" t="s">
        <v>260</v>
      </c>
      <c r="L339" t="s">
        <v>744</v>
      </c>
      <c r="M339" s="22">
        <v>325</v>
      </c>
      <c r="N339" s="22">
        <v>0</v>
      </c>
      <c r="O339" s="22">
        <v>1</v>
      </c>
      <c r="P339" s="22" t="s">
        <v>340</v>
      </c>
      <c r="Q339" s="22">
        <v>0</v>
      </c>
    </row>
    <row r="340" spans="1:17" hidden="1" x14ac:dyDescent="0.3">
      <c r="A340" t="s">
        <v>274</v>
      </c>
      <c r="B340" t="s">
        <v>274</v>
      </c>
      <c r="C340" t="s">
        <v>207</v>
      </c>
      <c r="D340" s="22" t="s">
        <v>590</v>
      </c>
      <c r="E340" t="s">
        <v>596</v>
      </c>
      <c r="F340" t="s">
        <v>743</v>
      </c>
      <c r="G340" t="s">
        <v>212</v>
      </c>
      <c r="H340" s="22" t="s">
        <v>209</v>
      </c>
      <c r="I340" s="22" t="s">
        <v>582</v>
      </c>
      <c r="J340" t="s">
        <v>340</v>
      </c>
      <c r="K340" t="s">
        <v>230</v>
      </c>
      <c r="L340" t="s">
        <v>340</v>
      </c>
      <c r="M340" s="22">
        <v>120</v>
      </c>
      <c r="N340" s="22">
        <v>0</v>
      </c>
      <c r="O340" s="22">
        <v>1</v>
      </c>
      <c r="P340" s="22" t="s">
        <v>340</v>
      </c>
      <c r="Q340" s="22">
        <v>0</v>
      </c>
    </row>
    <row r="341" spans="1:17" hidden="1" x14ac:dyDescent="0.3">
      <c r="A341" t="s">
        <v>274</v>
      </c>
      <c r="B341" t="s">
        <v>274</v>
      </c>
      <c r="C341" t="s">
        <v>207</v>
      </c>
      <c r="D341" s="22" t="s">
        <v>684</v>
      </c>
      <c r="E341" t="s">
        <v>596</v>
      </c>
      <c r="F341" t="s">
        <v>743</v>
      </c>
      <c r="G341" t="s">
        <v>215</v>
      </c>
      <c r="H341" s="22" t="s">
        <v>209</v>
      </c>
      <c r="I341" s="22" t="s">
        <v>627</v>
      </c>
      <c r="J341" t="s">
        <v>340</v>
      </c>
      <c r="K341" t="s">
        <v>260</v>
      </c>
      <c r="L341" t="s">
        <v>745</v>
      </c>
      <c r="M341" s="22">
        <v>275</v>
      </c>
      <c r="N341" s="22">
        <v>0</v>
      </c>
      <c r="O341" s="22">
        <v>1</v>
      </c>
      <c r="P341" s="22" t="s">
        <v>340</v>
      </c>
      <c r="Q341" s="22">
        <v>0</v>
      </c>
    </row>
    <row r="342" spans="1:17" hidden="1" x14ac:dyDescent="0.3">
      <c r="A342" t="s">
        <v>274</v>
      </c>
      <c r="B342" t="s">
        <v>274</v>
      </c>
      <c r="C342" t="s">
        <v>207</v>
      </c>
      <c r="D342" s="22" t="s">
        <v>738</v>
      </c>
      <c r="E342" t="s">
        <v>596</v>
      </c>
      <c r="F342" t="s">
        <v>743</v>
      </c>
      <c r="G342" t="s">
        <v>275</v>
      </c>
      <c r="H342" s="22" t="s">
        <v>209</v>
      </c>
      <c r="I342" s="22" t="s">
        <v>739</v>
      </c>
      <c r="J342" t="s">
        <v>340</v>
      </c>
      <c r="K342" t="s">
        <v>272</v>
      </c>
      <c r="L342" t="s">
        <v>740</v>
      </c>
      <c r="M342" s="22">
        <v>0</v>
      </c>
      <c r="N342" s="22">
        <v>0</v>
      </c>
      <c r="O342" s="22">
        <v>1</v>
      </c>
      <c r="P342" s="22" t="s">
        <v>340</v>
      </c>
      <c r="Q342" s="22">
        <v>0</v>
      </c>
    </row>
    <row r="343" spans="1:17" hidden="1" x14ac:dyDescent="0.3">
      <c r="A343" t="s">
        <v>274</v>
      </c>
      <c r="B343" t="s">
        <v>274</v>
      </c>
      <c r="C343" t="s">
        <v>207</v>
      </c>
      <c r="D343" s="22" t="s">
        <v>251</v>
      </c>
      <c r="E343" t="s">
        <v>596</v>
      </c>
      <c r="F343" t="s">
        <v>743</v>
      </c>
      <c r="G343" t="s">
        <v>217</v>
      </c>
      <c r="H343" s="22" t="s">
        <v>231</v>
      </c>
      <c r="I343" s="22" t="s">
        <v>646</v>
      </c>
      <c r="J343" t="s">
        <v>340</v>
      </c>
      <c r="K343" t="s">
        <v>276</v>
      </c>
      <c r="L343" t="s">
        <v>677</v>
      </c>
      <c r="M343" s="22">
        <v>0</v>
      </c>
      <c r="N343" s="22">
        <v>5</v>
      </c>
      <c r="O343" s="22">
        <v>0</v>
      </c>
      <c r="P343" s="22" t="s">
        <v>340</v>
      </c>
      <c r="Q343" s="22">
        <v>0</v>
      </c>
    </row>
    <row r="344" spans="1:17" hidden="1" x14ac:dyDescent="0.3">
      <c r="A344" t="s">
        <v>746</v>
      </c>
      <c r="B344" t="s">
        <v>274</v>
      </c>
      <c r="C344" t="s">
        <v>207</v>
      </c>
      <c r="D344" s="22" t="s">
        <v>625</v>
      </c>
      <c r="E344" t="s">
        <v>729</v>
      </c>
      <c r="F344" t="s">
        <v>340</v>
      </c>
      <c r="G344" t="s">
        <v>208</v>
      </c>
      <c r="H344" s="22" t="s">
        <v>209</v>
      </c>
      <c r="I344" s="22" t="s">
        <v>627</v>
      </c>
      <c r="J344" t="s">
        <v>340</v>
      </c>
      <c r="K344" t="s">
        <v>260</v>
      </c>
      <c r="L344" t="s">
        <v>231</v>
      </c>
      <c r="M344" s="22">
        <v>325</v>
      </c>
      <c r="N344" s="22">
        <v>0</v>
      </c>
      <c r="O344" s="22">
        <v>1</v>
      </c>
      <c r="P344" s="22" t="s">
        <v>340</v>
      </c>
      <c r="Q344" s="22">
        <v>0</v>
      </c>
    </row>
    <row r="345" spans="1:17" hidden="1" x14ac:dyDescent="0.3">
      <c r="A345" t="s">
        <v>746</v>
      </c>
      <c r="B345" t="s">
        <v>274</v>
      </c>
      <c r="C345" t="s">
        <v>207</v>
      </c>
      <c r="D345" s="22" t="s">
        <v>684</v>
      </c>
      <c r="E345" t="s">
        <v>729</v>
      </c>
      <c r="F345" t="s">
        <v>340</v>
      </c>
      <c r="G345" t="s">
        <v>214</v>
      </c>
      <c r="H345" s="22" t="s">
        <v>209</v>
      </c>
      <c r="I345" s="22" t="s">
        <v>627</v>
      </c>
      <c r="J345" t="s">
        <v>340</v>
      </c>
      <c r="K345" t="s">
        <v>260</v>
      </c>
      <c r="L345" t="s">
        <v>681</v>
      </c>
      <c r="M345" s="22">
        <v>275</v>
      </c>
      <c r="N345" s="22">
        <v>0</v>
      </c>
      <c r="O345" s="22">
        <v>1</v>
      </c>
      <c r="P345" s="22" t="s">
        <v>340</v>
      </c>
      <c r="Q345" s="22">
        <v>0</v>
      </c>
    </row>
    <row r="346" spans="1:17" hidden="1" x14ac:dyDescent="0.3">
      <c r="A346" t="s">
        <v>747</v>
      </c>
      <c r="B346" t="s">
        <v>274</v>
      </c>
      <c r="C346" t="s">
        <v>207</v>
      </c>
      <c r="D346" s="22" t="s">
        <v>452</v>
      </c>
      <c r="E346" t="s">
        <v>686</v>
      </c>
      <c r="F346" t="s">
        <v>340</v>
      </c>
      <c r="G346" t="s">
        <v>208</v>
      </c>
      <c r="H346" s="22" t="s">
        <v>209</v>
      </c>
      <c r="I346" s="22" t="s">
        <v>580</v>
      </c>
      <c r="J346" t="s">
        <v>340</v>
      </c>
      <c r="K346" t="s">
        <v>211</v>
      </c>
      <c r="L346" t="s">
        <v>340</v>
      </c>
      <c r="M346" s="22">
        <v>176</v>
      </c>
      <c r="N346" s="22">
        <v>0</v>
      </c>
      <c r="O346" s="22">
        <v>1</v>
      </c>
      <c r="P346" s="22" t="s">
        <v>340</v>
      </c>
      <c r="Q346" s="22">
        <v>0</v>
      </c>
    </row>
    <row r="347" spans="1:17" hidden="1" x14ac:dyDescent="0.3">
      <c r="A347" t="s">
        <v>747</v>
      </c>
      <c r="B347" t="s">
        <v>274</v>
      </c>
      <c r="C347" t="s">
        <v>207</v>
      </c>
      <c r="D347" s="22" t="s">
        <v>581</v>
      </c>
      <c r="E347" t="s">
        <v>686</v>
      </c>
      <c r="F347" t="s">
        <v>340</v>
      </c>
      <c r="G347" t="s">
        <v>212</v>
      </c>
      <c r="H347" s="22" t="s">
        <v>209</v>
      </c>
      <c r="I347" s="22" t="s">
        <v>582</v>
      </c>
      <c r="J347" t="s">
        <v>340</v>
      </c>
      <c r="K347" t="s">
        <v>213</v>
      </c>
      <c r="L347" t="s">
        <v>583</v>
      </c>
      <c r="M347" s="22">
        <v>120</v>
      </c>
      <c r="N347" s="22">
        <v>0</v>
      </c>
      <c r="O347" s="22">
        <v>1</v>
      </c>
      <c r="P347" s="22" t="s">
        <v>340</v>
      </c>
      <c r="Q347" s="22">
        <v>0</v>
      </c>
    </row>
    <row r="348" spans="1:17" hidden="1" x14ac:dyDescent="0.3">
      <c r="A348" t="s">
        <v>747</v>
      </c>
      <c r="B348" t="s">
        <v>274</v>
      </c>
      <c r="C348" t="s">
        <v>207</v>
      </c>
      <c r="D348" s="22" t="s">
        <v>584</v>
      </c>
      <c r="E348" t="s">
        <v>686</v>
      </c>
      <c r="F348" t="s">
        <v>340</v>
      </c>
      <c r="G348" t="s">
        <v>215</v>
      </c>
      <c r="H348" s="22" t="s">
        <v>209</v>
      </c>
      <c r="I348" s="22" t="s">
        <v>585</v>
      </c>
      <c r="J348" t="s">
        <v>340</v>
      </c>
      <c r="K348" t="s">
        <v>216</v>
      </c>
      <c r="L348" t="s">
        <v>340</v>
      </c>
      <c r="M348" s="22">
        <v>300</v>
      </c>
      <c r="N348" s="22">
        <v>0</v>
      </c>
      <c r="O348" s="22">
        <v>1</v>
      </c>
      <c r="P348" s="22" t="s">
        <v>340</v>
      </c>
      <c r="Q348" s="22">
        <v>0</v>
      </c>
    </row>
    <row r="349" spans="1:17" hidden="1" x14ac:dyDescent="0.3">
      <c r="A349" t="s">
        <v>747</v>
      </c>
      <c r="B349" t="s">
        <v>274</v>
      </c>
      <c r="C349" t="s">
        <v>207</v>
      </c>
      <c r="D349" s="22" t="s">
        <v>251</v>
      </c>
      <c r="E349" t="s">
        <v>686</v>
      </c>
      <c r="F349" t="s">
        <v>340</v>
      </c>
      <c r="G349" t="s">
        <v>223</v>
      </c>
      <c r="H349" s="22" t="s">
        <v>231</v>
      </c>
      <c r="I349" s="22" t="s">
        <v>646</v>
      </c>
      <c r="J349" t="s">
        <v>340</v>
      </c>
      <c r="K349" t="s">
        <v>276</v>
      </c>
      <c r="L349" t="s">
        <v>677</v>
      </c>
      <c r="M349" s="22">
        <v>0</v>
      </c>
      <c r="N349" s="22">
        <v>5</v>
      </c>
      <c r="O349" s="22">
        <v>1</v>
      </c>
      <c r="P349" s="22" t="s">
        <v>340</v>
      </c>
      <c r="Q349" s="22">
        <v>0</v>
      </c>
    </row>
    <row r="350" spans="1:17" hidden="1" x14ac:dyDescent="0.3">
      <c r="A350" t="s">
        <v>277</v>
      </c>
      <c r="B350" t="s">
        <v>277</v>
      </c>
      <c r="C350" t="s">
        <v>207</v>
      </c>
      <c r="D350" s="22" t="s">
        <v>450</v>
      </c>
      <c r="E350" t="s">
        <v>679</v>
      </c>
      <c r="F350" t="s">
        <v>731</v>
      </c>
      <c r="G350" t="s">
        <v>208</v>
      </c>
      <c r="H350" s="22" t="s">
        <v>209</v>
      </c>
      <c r="I350" s="22" t="s">
        <v>627</v>
      </c>
      <c r="J350" t="s">
        <v>340</v>
      </c>
      <c r="K350" t="s">
        <v>260</v>
      </c>
      <c r="L350" t="s">
        <v>340</v>
      </c>
      <c r="M350" s="22">
        <v>325</v>
      </c>
      <c r="N350" s="22">
        <v>0</v>
      </c>
      <c r="O350" s="22">
        <v>1</v>
      </c>
      <c r="P350" s="22" t="s">
        <v>340</v>
      </c>
      <c r="Q350" s="22">
        <v>0</v>
      </c>
    </row>
    <row r="351" spans="1:17" hidden="1" x14ac:dyDescent="0.3">
      <c r="A351" t="s">
        <v>277</v>
      </c>
      <c r="B351" t="s">
        <v>277</v>
      </c>
      <c r="C351" t="s">
        <v>207</v>
      </c>
      <c r="D351" s="22" t="s">
        <v>251</v>
      </c>
      <c r="E351" t="s">
        <v>679</v>
      </c>
      <c r="F351" t="s">
        <v>731</v>
      </c>
      <c r="G351" t="s">
        <v>223</v>
      </c>
      <c r="H351" s="22" t="s">
        <v>231</v>
      </c>
      <c r="I351" s="22" t="s">
        <v>646</v>
      </c>
      <c r="J351" t="s">
        <v>340</v>
      </c>
      <c r="K351" t="s">
        <v>278</v>
      </c>
      <c r="L351" t="s">
        <v>748</v>
      </c>
      <c r="M351" s="22">
        <v>0</v>
      </c>
      <c r="N351" s="22">
        <v>5</v>
      </c>
      <c r="O351" s="22">
        <v>1</v>
      </c>
      <c r="P351" s="22" t="s">
        <v>340</v>
      </c>
      <c r="Q351" s="22">
        <v>0</v>
      </c>
    </row>
    <row r="352" spans="1:17" hidden="1" x14ac:dyDescent="0.3">
      <c r="A352" t="s">
        <v>749</v>
      </c>
      <c r="B352" t="s">
        <v>277</v>
      </c>
      <c r="C352" t="s">
        <v>207</v>
      </c>
      <c r="D352" s="22" t="s">
        <v>684</v>
      </c>
      <c r="E352" t="s">
        <v>729</v>
      </c>
      <c r="F352" t="s">
        <v>340</v>
      </c>
      <c r="G352" t="s">
        <v>208</v>
      </c>
      <c r="H352" s="22" t="s">
        <v>209</v>
      </c>
      <c r="I352" s="22" t="s">
        <v>627</v>
      </c>
      <c r="J352" t="s">
        <v>340</v>
      </c>
      <c r="K352" t="s">
        <v>260</v>
      </c>
      <c r="L352" t="s">
        <v>340</v>
      </c>
      <c r="M352" s="22">
        <v>325</v>
      </c>
      <c r="N352" s="22">
        <v>0</v>
      </c>
      <c r="O352" s="22">
        <v>1</v>
      </c>
      <c r="P352" s="22" t="s">
        <v>340</v>
      </c>
      <c r="Q352" s="22">
        <v>0</v>
      </c>
    </row>
    <row r="353" spans="1:17" hidden="1" x14ac:dyDescent="0.3">
      <c r="A353" t="s">
        <v>749</v>
      </c>
      <c r="B353" t="s">
        <v>277</v>
      </c>
      <c r="C353" t="s">
        <v>207</v>
      </c>
      <c r="D353" s="22" t="s">
        <v>251</v>
      </c>
      <c r="E353" t="s">
        <v>729</v>
      </c>
      <c r="F353" t="s">
        <v>340</v>
      </c>
      <c r="G353" t="s">
        <v>223</v>
      </c>
      <c r="H353" s="22" t="s">
        <v>231</v>
      </c>
      <c r="I353" s="22" t="s">
        <v>646</v>
      </c>
      <c r="J353" t="s">
        <v>340</v>
      </c>
      <c r="K353" t="s">
        <v>278</v>
      </c>
      <c r="L353" t="s">
        <v>748</v>
      </c>
      <c r="M353" s="22">
        <v>0</v>
      </c>
      <c r="N353" s="22">
        <v>5</v>
      </c>
      <c r="O353" s="22">
        <v>0</v>
      </c>
      <c r="P353" s="22" t="s">
        <v>340</v>
      </c>
      <c r="Q353" s="22">
        <v>0</v>
      </c>
    </row>
    <row r="354" spans="1:17" hidden="1" x14ac:dyDescent="0.3">
      <c r="A354" t="s">
        <v>750</v>
      </c>
      <c r="B354" t="s">
        <v>277</v>
      </c>
      <c r="C354" t="s">
        <v>207</v>
      </c>
      <c r="D354" s="22" t="s">
        <v>452</v>
      </c>
      <c r="E354" t="s">
        <v>686</v>
      </c>
      <c r="F354" t="s">
        <v>340</v>
      </c>
      <c r="G354" t="s">
        <v>208</v>
      </c>
      <c r="H354" s="22" t="s">
        <v>209</v>
      </c>
      <c r="I354" s="22" t="s">
        <v>580</v>
      </c>
      <c r="J354" t="s">
        <v>340</v>
      </c>
      <c r="K354" t="s">
        <v>211</v>
      </c>
      <c r="L354" t="s">
        <v>340</v>
      </c>
      <c r="M354" s="22">
        <v>110</v>
      </c>
      <c r="N354" s="22">
        <v>0</v>
      </c>
      <c r="O354" s="22">
        <v>1</v>
      </c>
      <c r="P354" s="22" t="s">
        <v>340</v>
      </c>
      <c r="Q354" s="22">
        <v>0</v>
      </c>
    </row>
    <row r="355" spans="1:17" hidden="1" x14ac:dyDescent="0.3">
      <c r="A355" t="s">
        <v>750</v>
      </c>
      <c r="B355" t="s">
        <v>277</v>
      </c>
      <c r="C355" t="s">
        <v>207</v>
      </c>
      <c r="D355" s="22" t="s">
        <v>300</v>
      </c>
      <c r="E355" t="s">
        <v>686</v>
      </c>
      <c r="F355" t="s">
        <v>340</v>
      </c>
      <c r="G355" t="s">
        <v>214</v>
      </c>
      <c r="H355" s="22" t="s">
        <v>209</v>
      </c>
      <c r="I355" s="22" t="s">
        <v>585</v>
      </c>
      <c r="J355" t="s">
        <v>340</v>
      </c>
      <c r="K355" t="s">
        <v>216</v>
      </c>
      <c r="L355" t="s">
        <v>340</v>
      </c>
      <c r="M355" s="22">
        <v>89</v>
      </c>
      <c r="N355" s="22">
        <v>0</v>
      </c>
      <c r="O355" s="22">
        <v>1</v>
      </c>
      <c r="P355" s="22" t="s">
        <v>340</v>
      </c>
      <c r="Q355" s="22">
        <v>0</v>
      </c>
    </row>
    <row r="356" spans="1:17" hidden="1" x14ac:dyDescent="0.3">
      <c r="A356" t="s">
        <v>750</v>
      </c>
      <c r="B356" t="s">
        <v>277</v>
      </c>
      <c r="C356" t="s">
        <v>207</v>
      </c>
      <c r="D356" s="22" t="s">
        <v>251</v>
      </c>
      <c r="E356" t="s">
        <v>686</v>
      </c>
      <c r="F356" t="s">
        <v>340</v>
      </c>
      <c r="G356" t="s">
        <v>223</v>
      </c>
      <c r="H356" s="22" t="s">
        <v>231</v>
      </c>
      <c r="I356" s="22" t="s">
        <v>646</v>
      </c>
      <c r="J356" t="s">
        <v>340</v>
      </c>
      <c r="K356" t="s">
        <v>278</v>
      </c>
      <c r="L356" t="s">
        <v>677</v>
      </c>
      <c r="M356" s="22">
        <v>0</v>
      </c>
      <c r="N356" s="22">
        <v>5</v>
      </c>
      <c r="O356" s="22">
        <v>1</v>
      </c>
      <c r="P356" s="22" t="s">
        <v>340</v>
      </c>
      <c r="Q356" s="22">
        <v>0</v>
      </c>
    </row>
    <row r="357" spans="1:17" hidden="1" x14ac:dyDescent="0.3">
      <c r="A357" t="s">
        <v>279</v>
      </c>
      <c r="B357" t="s">
        <v>279</v>
      </c>
      <c r="C357" t="s">
        <v>207</v>
      </c>
      <c r="D357" s="22" t="s">
        <v>448</v>
      </c>
      <c r="E357" t="s">
        <v>679</v>
      </c>
      <c r="F357" t="s">
        <v>680</v>
      </c>
      <c r="G357" t="s">
        <v>208</v>
      </c>
      <c r="H357" s="22" t="s">
        <v>209</v>
      </c>
      <c r="I357" s="22" t="s">
        <v>627</v>
      </c>
      <c r="J357" t="s">
        <v>340</v>
      </c>
      <c r="K357" t="s">
        <v>260</v>
      </c>
      <c r="L357" t="s">
        <v>231</v>
      </c>
      <c r="M357" s="22">
        <v>325</v>
      </c>
      <c r="N357" s="22">
        <v>0</v>
      </c>
      <c r="O357" s="22">
        <v>1</v>
      </c>
      <c r="P357" s="22" t="s">
        <v>340</v>
      </c>
      <c r="Q357" s="22">
        <v>0</v>
      </c>
    </row>
    <row r="358" spans="1:17" hidden="1" x14ac:dyDescent="0.3">
      <c r="A358" t="s">
        <v>279</v>
      </c>
      <c r="B358" t="s">
        <v>279</v>
      </c>
      <c r="C358" t="s">
        <v>207</v>
      </c>
      <c r="D358" s="22" t="s">
        <v>241</v>
      </c>
      <c r="E358" t="s">
        <v>679</v>
      </c>
      <c r="F358" t="s">
        <v>680</v>
      </c>
      <c r="G358" t="s">
        <v>214</v>
      </c>
      <c r="H358" s="22" t="s">
        <v>209</v>
      </c>
      <c r="I358" s="22" t="s">
        <v>627</v>
      </c>
      <c r="J358" t="s">
        <v>340</v>
      </c>
      <c r="K358" t="s">
        <v>260</v>
      </c>
      <c r="L358" t="s">
        <v>681</v>
      </c>
      <c r="M358" s="22">
        <v>275</v>
      </c>
      <c r="N358" s="22">
        <v>0</v>
      </c>
      <c r="O358" s="22">
        <v>1</v>
      </c>
      <c r="P358" s="22" t="s">
        <v>340</v>
      </c>
      <c r="Q358" s="22">
        <v>0</v>
      </c>
    </row>
    <row r="359" spans="1:17" hidden="1" x14ac:dyDescent="0.3">
      <c r="A359" t="s">
        <v>279</v>
      </c>
      <c r="B359" t="s">
        <v>279</v>
      </c>
      <c r="C359" t="s">
        <v>207</v>
      </c>
      <c r="D359" s="22" t="s">
        <v>251</v>
      </c>
      <c r="E359" t="s">
        <v>679</v>
      </c>
      <c r="F359" t="s">
        <v>680</v>
      </c>
      <c r="G359" t="s">
        <v>223</v>
      </c>
      <c r="H359" s="22" t="s">
        <v>231</v>
      </c>
      <c r="I359" s="22" t="s">
        <v>646</v>
      </c>
      <c r="J359" t="s">
        <v>340</v>
      </c>
      <c r="K359" t="s">
        <v>280</v>
      </c>
      <c r="L359" t="s">
        <v>748</v>
      </c>
      <c r="M359" s="22">
        <v>0</v>
      </c>
      <c r="N359" s="22">
        <v>5</v>
      </c>
      <c r="O359" s="22">
        <v>1</v>
      </c>
      <c r="P359" s="22" t="s">
        <v>340</v>
      </c>
      <c r="Q359" s="22">
        <v>0</v>
      </c>
    </row>
    <row r="360" spans="1:17" hidden="1" x14ac:dyDescent="0.3">
      <c r="A360" t="s">
        <v>751</v>
      </c>
      <c r="B360" t="s">
        <v>279</v>
      </c>
      <c r="C360" t="s">
        <v>207</v>
      </c>
      <c r="D360" s="22" t="s">
        <v>283</v>
      </c>
      <c r="E360" t="s">
        <v>729</v>
      </c>
      <c r="F360" t="s">
        <v>340</v>
      </c>
      <c r="G360" t="s">
        <v>208</v>
      </c>
      <c r="H360" s="22" t="s">
        <v>209</v>
      </c>
      <c r="I360" s="22" t="s">
        <v>627</v>
      </c>
      <c r="J360" t="s">
        <v>340</v>
      </c>
      <c r="K360" t="s">
        <v>260</v>
      </c>
      <c r="L360" t="s">
        <v>231</v>
      </c>
      <c r="M360" s="22">
        <v>325</v>
      </c>
      <c r="N360" s="22">
        <v>0</v>
      </c>
      <c r="O360" s="22">
        <v>1</v>
      </c>
      <c r="P360" s="22" t="s">
        <v>340</v>
      </c>
      <c r="Q360" s="22">
        <v>0</v>
      </c>
    </row>
    <row r="361" spans="1:17" hidden="1" x14ac:dyDescent="0.3">
      <c r="A361" t="s">
        <v>751</v>
      </c>
      <c r="B361" t="s">
        <v>279</v>
      </c>
      <c r="C361" t="s">
        <v>207</v>
      </c>
      <c r="D361" s="22" t="s">
        <v>684</v>
      </c>
      <c r="E361" t="s">
        <v>729</v>
      </c>
      <c r="F361" t="s">
        <v>340</v>
      </c>
      <c r="G361" t="s">
        <v>214</v>
      </c>
      <c r="H361" s="22" t="s">
        <v>209</v>
      </c>
      <c r="I361" s="22" t="s">
        <v>627</v>
      </c>
      <c r="J361" t="s">
        <v>340</v>
      </c>
      <c r="K361" t="s">
        <v>260</v>
      </c>
      <c r="L361" t="s">
        <v>681</v>
      </c>
      <c r="M361" s="22">
        <v>275</v>
      </c>
      <c r="N361" s="22">
        <v>0</v>
      </c>
      <c r="O361" s="22">
        <v>1</v>
      </c>
      <c r="P361" s="22" t="s">
        <v>340</v>
      </c>
      <c r="Q361" s="22">
        <v>0</v>
      </c>
    </row>
    <row r="362" spans="1:17" hidden="1" x14ac:dyDescent="0.3">
      <c r="A362" t="s">
        <v>751</v>
      </c>
      <c r="B362" t="s">
        <v>279</v>
      </c>
      <c r="C362" t="s">
        <v>207</v>
      </c>
      <c r="D362" s="22" t="s">
        <v>251</v>
      </c>
      <c r="E362" t="s">
        <v>729</v>
      </c>
      <c r="F362" t="s">
        <v>340</v>
      </c>
      <c r="G362" t="s">
        <v>223</v>
      </c>
      <c r="H362" s="22" t="s">
        <v>231</v>
      </c>
      <c r="I362" s="22" t="s">
        <v>646</v>
      </c>
      <c r="J362" t="s">
        <v>340</v>
      </c>
      <c r="K362" t="s">
        <v>280</v>
      </c>
      <c r="L362" t="s">
        <v>748</v>
      </c>
      <c r="M362" s="22">
        <v>0</v>
      </c>
      <c r="N362" s="22">
        <v>5</v>
      </c>
      <c r="O362" s="22">
        <v>0</v>
      </c>
      <c r="P362" s="22" t="s">
        <v>340</v>
      </c>
      <c r="Q362" s="22">
        <v>0</v>
      </c>
    </row>
    <row r="363" spans="1:17" hidden="1" x14ac:dyDescent="0.3">
      <c r="A363" t="s">
        <v>752</v>
      </c>
      <c r="B363" t="s">
        <v>279</v>
      </c>
      <c r="C363" t="s">
        <v>207</v>
      </c>
      <c r="D363" s="22" t="s">
        <v>452</v>
      </c>
      <c r="E363" t="s">
        <v>686</v>
      </c>
      <c r="F363" t="s">
        <v>340</v>
      </c>
      <c r="G363" t="s">
        <v>208</v>
      </c>
      <c r="H363" s="22" t="s">
        <v>209</v>
      </c>
      <c r="I363" s="22" t="s">
        <v>580</v>
      </c>
      <c r="J363" t="s">
        <v>340</v>
      </c>
      <c r="K363" t="s">
        <v>211</v>
      </c>
      <c r="L363" t="s">
        <v>340</v>
      </c>
      <c r="M363" s="22">
        <v>176</v>
      </c>
      <c r="N363" s="22">
        <v>0</v>
      </c>
      <c r="O363" s="22">
        <v>1</v>
      </c>
      <c r="P363" s="22" t="s">
        <v>340</v>
      </c>
      <c r="Q363" s="22">
        <v>0</v>
      </c>
    </row>
    <row r="364" spans="1:17" hidden="1" x14ac:dyDescent="0.3">
      <c r="A364" t="s">
        <v>752</v>
      </c>
      <c r="B364" t="s">
        <v>279</v>
      </c>
      <c r="C364" t="s">
        <v>207</v>
      </c>
      <c r="D364" s="22" t="s">
        <v>581</v>
      </c>
      <c r="E364" t="s">
        <v>686</v>
      </c>
      <c r="F364" t="s">
        <v>340</v>
      </c>
      <c r="G364" t="s">
        <v>212</v>
      </c>
      <c r="H364" s="22" t="s">
        <v>209</v>
      </c>
      <c r="I364" s="22" t="s">
        <v>582</v>
      </c>
      <c r="J364" t="s">
        <v>340</v>
      </c>
      <c r="K364" t="s">
        <v>213</v>
      </c>
      <c r="L364" t="s">
        <v>583</v>
      </c>
      <c r="M364" s="22">
        <v>120</v>
      </c>
      <c r="N364" s="22">
        <v>0</v>
      </c>
      <c r="O364" s="22">
        <v>1</v>
      </c>
      <c r="P364" s="22" t="s">
        <v>340</v>
      </c>
      <c r="Q364" s="22">
        <v>0</v>
      </c>
    </row>
    <row r="365" spans="1:17" hidden="1" x14ac:dyDescent="0.3">
      <c r="A365" t="s">
        <v>752</v>
      </c>
      <c r="B365" t="s">
        <v>279</v>
      </c>
      <c r="C365" t="s">
        <v>207</v>
      </c>
      <c r="D365" s="22" t="s">
        <v>584</v>
      </c>
      <c r="E365" t="s">
        <v>686</v>
      </c>
      <c r="F365" t="s">
        <v>340</v>
      </c>
      <c r="G365" t="s">
        <v>215</v>
      </c>
      <c r="H365" s="22" t="s">
        <v>209</v>
      </c>
      <c r="I365" s="22" t="s">
        <v>585</v>
      </c>
      <c r="J365" t="s">
        <v>340</v>
      </c>
      <c r="K365" t="s">
        <v>216</v>
      </c>
      <c r="L365" t="s">
        <v>340</v>
      </c>
      <c r="M365" s="22">
        <v>300</v>
      </c>
      <c r="N365" s="22">
        <v>0</v>
      </c>
      <c r="O365" s="22">
        <v>1</v>
      </c>
      <c r="P365" s="22" t="s">
        <v>340</v>
      </c>
      <c r="Q365" s="22">
        <v>0</v>
      </c>
    </row>
    <row r="366" spans="1:17" hidden="1" x14ac:dyDescent="0.3">
      <c r="A366" t="s">
        <v>752</v>
      </c>
      <c r="B366" t="s">
        <v>279</v>
      </c>
      <c r="C366" t="s">
        <v>207</v>
      </c>
      <c r="D366" s="22" t="s">
        <v>251</v>
      </c>
      <c r="E366" t="s">
        <v>686</v>
      </c>
      <c r="F366" t="s">
        <v>340</v>
      </c>
      <c r="G366" t="s">
        <v>223</v>
      </c>
      <c r="H366" s="22" t="s">
        <v>231</v>
      </c>
      <c r="I366" s="22" t="s">
        <v>646</v>
      </c>
      <c r="J366" t="s">
        <v>340</v>
      </c>
      <c r="K366" t="s">
        <v>280</v>
      </c>
      <c r="L366" t="s">
        <v>677</v>
      </c>
      <c r="M366" s="22">
        <v>0</v>
      </c>
      <c r="N366" s="22">
        <v>5</v>
      </c>
      <c r="O366" s="22">
        <v>1</v>
      </c>
      <c r="P366" s="22" t="s">
        <v>340</v>
      </c>
      <c r="Q366" s="22">
        <v>0</v>
      </c>
    </row>
    <row r="367" spans="1:17" hidden="1" x14ac:dyDescent="0.3">
      <c r="A367" t="s">
        <v>281</v>
      </c>
      <c r="B367" t="s">
        <v>281</v>
      </c>
      <c r="C367" t="s">
        <v>207</v>
      </c>
      <c r="D367" s="22" t="s">
        <v>426</v>
      </c>
      <c r="E367" t="s">
        <v>657</v>
      </c>
      <c r="F367" t="s">
        <v>340</v>
      </c>
      <c r="G367" t="s">
        <v>208</v>
      </c>
      <c r="H367" s="22" t="s">
        <v>209</v>
      </c>
      <c r="I367" s="22" t="s">
        <v>580</v>
      </c>
      <c r="J367" t="s">
        <v>340</v>
      </c>
      <c r="K367" t="s">
        <v>211</v>
      </c>
      <c r="L367" t="s">
        <v>340</v>
      </c>
      <c r="M367" s="22">
        <v>15</v>
      </c>
      <c r="N367" s="22">
        <v>0</v>
      </c>
      <c r="O367" s="22">
        <v>1</v>
      </c>
      <c r="P367" s="22" t="s">
        <v>340</v>
      </c>
      <c r="Q367" s="22">
        <v>0</v>
      </c>
    </row>
    <row r="368" spans="1:17" hidden="1" x14ac:dyDescent="0.3">
      <c r="A368" t="s">
        <v>281</v>
      </c>
      <c r="B368" t="s">
        <v>281</v>
      </c>
      <c r="C368" t="s">
        <v>207</v>
      </c>
      <c r="D368" s="22" t="s">
        <v>590</v>
      </c>
      <c r="E368" t="s">
        <v>657</v>
      </c>
      <c r="F368" t="s">
        <v>340</v>
      </c>
      <c r="G368" t="s">
        <v>212</v>
      </c>
      <c r="H368" s="22" t="s">
        <v>209</v>
      </c>
      <c r="I368" s="22" t="s">
        <v>582</v>
      </c>
      <c r="J368" t="s">
        <v>340</v>
      </c>
      <c r="K368" t="s">
        <v>213</v>
      </c>
      <c r="L368" t="s">
        <v>583</v>
      </c>
      <c r="M368" s="22">
        <v>60</v>
      </c>
      <c r="N368" s="22">
        <v>0</v>
      </c>
      <c r="O368" s="22">
        <v>1</v>
      </c>
      <c r="P368" s="22" t="s">
        <v>208</v>
      </c>
      <c r="Q368" s="22">
        <v>250</v>
      </c>
    </row>
    <row r="369" spans="1:17" hidden="1" x14ac:dyDescent="0.3">
      <c r="A369" t="s">
        <v>281</v>
      </c>
      <c r="B369" t="s">
        <v>281</v>
      </c>
      <c r="C369" t="s">
        <v>207</v>
      </c>
      <c r="D369" s="22" t="s">
        <v>753</v>
      </c>
      <c r="E369" t="s">
        <v>657</v>
      </c>
      <c r="F369" t="s">
        <v>340</v>
      </c>
      <c r="G369" t="s">
        <v>215</v>
      </c>
      <c r="H369" s="22" t="s">
        <v>209</v>
      </c>
      <c r="I369" s="22" t="s">
        <v>585</v>
      </c>
      <c r="J369" t="s">
        <v>340</v>
      </c>
      <c r="K369" t="s">
        <v>216</v>
      </c>
      <c r="L369" t="s">
        <v>340</v>
      </c>
      <c r="M369" s="22">
        <v>16</v>
      </c>
      <c r="N369" s="22">
        <v>0</v>
      </c>
      <c r="O369" s="22">
        <v>1</v>
      </c>
      <c r="P369" s="22" t="s">
        <v>212</v>
      </c>
      <c r="Q369" s="22">
        <v>1</v>
      </c>
    </row>
    <row r="370" spans="1:17" hidden="1" x14ac:dyDescent="0.3">
      <c r="A370" t="s">
        <v>281</v>
      </c>
      <c r="B370" t="s">
        <v>281</v>
      </c>
      <c r="C370" t="s">
        <v>207</v>
      </c>
      <c r="D370" s="22" t="s">
        <v>738</v>
      </c>
      <c r="E370" t="s">
        <v>657</v>
      </c>
      <c r="F370" t="s">
        <v>340</v>
      </c>
      <c r="G370" t="s">
        <v>275</v>
      </c>
      <c r="H370" s="22" t="s">
        <v>209</v>
      </c>
      <c r="I370" s="22" t="s">
        <v>739</v>
      </c>
      <c r="J370" t="s">
        <v>340</v>
      </c>
      <c r="K370" t="s">
        <v>272</v>
      </c>
      <c r="L370" t="s">
        <v>740</v>
      </c>
      <c r="M370" s="22">
        <v>0</v>
      </c>
      <c r="N370" s="22">
        <v>0</v>
      </c>
      <c r="O370" s="22">
        <v>1</v>
      </c>
      <c r="P370" s="22" t="s">
        <v>340</v>
      </c>
      <c r="Q370" s="22">
        <v>0</v>
      </c>
    </row>
    <row r="371" spans="1:17" hidden="1" x14ac:dyDescent="0.3">
      <c r="A371" t="s">
        <v>281</v>
      </c>
      <c r="B371" t="s">
        <v>281</v>
      </c>
      <c r="C371" t="s">
        <v>207</v>
      </c>
      <c r="D371" s="22" t="s">
        <v>251</v>
      </c>
      <c r="E371" t="s">
        <v>657</v>
      </c>
      <c r="F371" t="s">
        <v>340</v>
      </c>
      <c r="G371" t="s">
        <v>223</v>
      </c>
      <c r="H371" s="22" t="s">
        <v>231</v>
      </c>
      <c r="I371" s="22" t="s">
        <v>646</v>
      </c>
      <c r="J371" t="s">
        <v>340</v>
      </c>
      <c r="K371" t="s">
        <v>282</v>
      </c>
      <c r="L371" t="s">
        <v>677</v>
      </c>
      <c r="M371" s="22">
        <v>0</v>
      </c>
      <c r="N371" s="22">
        <v>5</v>
      </c>
      <c r="O371" s="22">
        <v>1</v>
      </c>
      <c r="P371" s="22" t="s">
        <v>340</v>
      </c>
      <c r="Q371" s="22">
        <v>0</v>
      </c>
    </row>
    <row r="372" spans="1:17" hidden="1" x14ac:dyDescent="0.3">
      <c r="A372" t="s">
        <v>73</v>
      </c>
      <c r="B372" t="s">
        <v>73</v>
      </c>
      <c r="C372" t="s">
        <v>207</v>
      </c>
      <c r="D372" s="22" t="s">
        <v>477</v>
      </c>
      <c r="E372" t="s">
        <v>671</v>
      </c>
      <c r="F372" t="s">
        <v>340</v>
      </c>
      <c r="G372" t="s">
        <v>208</v>
      </c>
      <c r="H372" s="22" t="s">
        <v>209</v>
      </c>
      <c r="I372" s="22" t="s">
        <v>614</v>
      </c>
      <c r="J372" t="s">
        <v>340</v>
      </c>
      <c r="K372" t="s">
        <v>229</v>
      </c>
      <c r="L372" t="s">
        <v>340</v>
      </c>
      <c r="M372" s="22">
        <v>70</v>
      </c>
      <c r="N372" s="22">
        <v>0</v>
      </c>
      <c r="O372" s="22">
        <v>0</v>
      </c>
      <c r="P372" s="22" t="s">
        <v>340</v>
      </c>
      <c r="Q372" s="22">
        <v>0</v>
      </c>
    </row>
    <row r="373" spans="1:17" hidden="1" x14ac:dyDescent="0.3">
      <c r="A373" t="s">
        <v>73</v>
      </c>
      <c r="B373" t="s">
        <v>73</v>
      </c>
      <c r="C373" t="s">
        <v>207</v>
      </c>
      <c r="D373" s="22" t="s">
        <v>591</v>
      </c>
      <c r="E373" t="s">
        <v>671</v>
      </c>
      <c r="F373" t="s">
        <v>340</v>
      </c>
      <c r="G373" t="s">
        <v>214</v>
      </c>
      <c r="H373" s="22" t="s">
        <v>209</v>
      </c>
      <c r="I373" s="22" t="s">
        <v>585</v>
      </c>
      <c r="J373" t="s">
        <v>340</v>
      </c>
      <c r="K373" t="s">
        <v>216</v>
      </c>
      <c r="L373" t="s">
        <v>340</v>
      </c>
      <c r="M373" s="22">
        <v>150</v>
      </c>
      <c r="N373" s="22">
        <v>0</v>
      </c>
      <c r="O373" s="22">
        <v>1</v>
      </c>
      <c r="P373" s="22" t="s">
        <v>340</v>
      </c>
      <c r="Q373" s="22">
        <v>0</v>
      </c>
    </row>
    <row r="374" spans="1:17" hidden="1" x14ac:dyDescent="0.3">
      <c r="A374" t="s">
        <v>102</v>
      </c>
      <c r="B374" t="s">
        <v>102</v>
      </c>
      <c r="C374" t="s">
        <v>207</v>
      </c>
      <c r="D374" s="22" t="s">
        <v>452</v>
      </c>
      <c r="E374" t="s">
        <v>754</v>
      </c>
      <c r="F374" t="s">
        <v>340</v>
      </c>
      <c r="G374" t="s">
        <v>208</v>
      </c>
      <c r="H374" s="22" t="s">
        <v>209</v>
      </c>
      <c r="I374" s="22" t="s">
        <v>580</v>
      </c>
      <c r="J374" t="s">
        <v>340</v>
      </c>
      <c r="K374" t="s">
        <v>211</v>
      </c>
      <c r="L374" t="s">
        <v>340</v>
      </c>
      <c r="M374" s="22">
        <v>43.5</v>
      </c>
      <c r="N374" s="22">
        <v>0</v>
      </c>
      <c r="O374" s="22">
        <v>1</v>
      </c>
      <c r="P374" s="22" t="s">
        <v>340</v>
      </c>
      <c r="Q374" s="22">
        <v>0</v>
      </c>
    </row>
    <row r="375" spans="1:17" hidden="1" x14ac:dyDescent="0.3">
      <c r="A375" t="s">
        <v>102</v>
      </c>
      <c r="B375" t="s">
        <v>102</v>
      </c>
      <c r="C375" t="s">
        <v>207</v>
      </c>
      <c r="D375" s="22" t="s">
        <v>581</v>
      </c>
      <c r="E375" t="s">
        <v>754</v>
      </c>
      <c r="F375" t="s">
        <v>340</v>
      </c>
      <c r="G375" t="s">
        <v>212</v>
      </c>
      <c r="H375" s="22" t="s">
        <v>209</v>
      </c>
      <c r="I375" s="22" t="s">
        <v>582</v>
      </c>
      <c r="J375" t="s">
        <v>340</v>
      </c>
      <c r="K375" t="s">
        <v>213</v>
      </c>
      <c r="L375" t="s">
        <v>583</v>
      </c>
      <c r="M375" s="22">
        <v>100</v>
      </c>
      <c r="N375" s="22">
        <v>0</v>
      </c>
      <c r="O375" s="22">
        <v>1</v>
      </c>
      <c r="P375" s="22" t="s">
        <v>340</v>
      </c>
      <c r="Q375" s="22">
        <v>0</v>
      </c>
    </row>
    <row r="376" spans="1:17" hidden="1" x14ac:dyDescent="0.3">
      <c r="A376" t="s">
        <v>102</v>
      </c>
      <c r="B376" t="s">
        <v>102</v>
      </c>
      <c r="C376" t="s">
        <v>207</v>
      </c>
      <c r="D376" s="22" t="s">
        <v>591</v>
      </c>
      <c r="E376" t="s">
        <v>754</v>
      </c>
      <c r="F376" t="s">
        <v>340</v>
      </c>
      <c r="G376" t="s">
        <v>215</v>
      </c>
      <c r="H376" s="22" t="s">
        <v>209</v>
      </c>
      <c r="I376" s="22" t="s">
        <v>585</v>
      </c>
      <c r="J376" t="s">
        <v>340</v>
      </c>
      <c r="K376" t="s">
        <v>216</v>
      </c>
      <c r="L376" t="s">
        <v>340</v>
      </c>
      <c r="M376" s="22">
        <v>79</v>
      </c>
      <c r="N376" s="22">
        <v>0</v>
      </c>
      <c r="O376" s="22">
        <v>1</v>
      </c>
      <c r="P376" s="22" t="s">
        <v>340</v>
      </c>
      <c r="Q376" s="22">
        <v>0</v>
      </c>
    </row>
    <row r="377" spans="1:17" hidden="1" x14ac:dyDescent="0.3">
      <c r="A377" t="s">
        <v>163</v>
      </c>
      <c r="B377" t="s">
        <v>163</v>
      </c>
      <c r="C377" t="s">
        <v>207</v>
      </c>
      <c r="D377" s="22" t="s">
        <v>448</v>
      </c>
      <c r="E377" t="s">
        <v>679</v>
      </c>
      <c r="F377" t="s">
        <v>680</v>
      </c>
      <c r="G377" t="s">
        <v>208</v>
      </c>
      <c r="H377" s="22" t="s">
        <v>209</v>
      </c>
      <c r="I377" s="22" t="s">
        <v>627</v>
      </c>
      <c r="J377" t="s">
        <v>340</v>
      </c>
      <c r="K377" t="s">
        <v>260</v>
      </c>
      <c r="L377" t="s">
        <v>340</v>
      </c>
      <c r="M377" s="22">
        <v>350</v>
      </c>
      <c r="N377" s="22">
        <v>0</v>
      </c>
      <c r="O377" s="22">
        <v>1</v>
      </c>
      <c r="P377" s="22" t="s">
        <v>340</v>
      </c>
      <c r="Q377" s="22">
        <v>0</v>
      </c>
    </row>
    <row r="378" spans="1:17" hidden="1" x14ac:dyDescent="0.3">
      <c r="A378" t="s">
        <v>163</v>
      </c>
      <c r="B378" t="s">
        <v>163</v>
      </c>
      <c r="C378" t="s">
        <v>207</v>
      </c>
      <c r="D378" s="22" t="s">
        <v>283</v>
      </c>
      <c r="E378" t="s">
        <v>679</v>
      </c>
      <c r="F378" t="s">
        <v>680</v>
      </c>
      <c r="G378" t="s">
        <v>214</v>
      </c>
      <c r="H378" s="22" t="s">
        <v>209</v>
      </c>
      <c r="I378" s="22" t="s">
        <v>627</v>
      </c>
      <c r="J378" t="s">
        <v>340</v>
      </c>
      <c r="K378" t="s">
        <v>260</v>
      </c>
      <c r="L378" t="s">
        <v>340</v>
      </c>
      <c r="M378" s="22">
        <v>300</v>
      </c>
      <c r="N378" s="22">
        <v>0</v>
      </c>
      <c r="O378" s="22">
        <v>1</v>
      </c>
      <c r="P378" s="22" t="s">
        <v>340</v>
      </c>
      <c r="Q378" s="22">
        <v>0</v>
      </c>
    </row>
    <row r="379" spans="1:17" hidden="1" x14ac:dyDescent="0.3">
      <c r="A379" t="s">
        <v>163</v>
      </c>
      <c r="B379" t="s">
        <v>163</v>
      </c>
      <c r="C379" t="s">
        <v>207</v>
      </c>
      <c r="D379" s="22" t="s">
        <v>283</v>
      </c>
      <c r="E379" t="s">
        <v>679</v>
      </c>
      <c r="F379" t="s">
        <v>680</v>
      </c>
      <c r="G379" t="s">
        <v>217</v>
      </c>
      <c r="H379" s="22" t="s">
        <v>209</v>
      </c>
      <c r="I379" s="22" t="s">
        <v>627</v>
      </c>
      <c r="J379" t="s">
        <v>340</v>
      </c>
      <c r="K379" t="s">
        <v>260</v>
      </c>
      <c r="L379" t="s">
        <v>340</v>
      </c>
      <c r="M379" s="22">
        <v>350</v>
      </c>
      <c r="N379" s="22">
        <v>0</v>
      </c>
      <c r="O379" s="22">
        <v>1</v>
      </c>
      <c r="P379" s="22" t="s">
        <v>340</v>
      </c>
      <c r="Q379" s="22">
        <v>0</v>
      </c>
    </row>
    <row r="380" spans="1:17" hidden="1" x14ac:dyDescent="0.3">
      <c r="A380" t="s">
        <v>163</v>
      </c>
      <c r="B380" t="s">
        <v>163</v>
      </c>
      <c r="C380" t="s">
        <v>207</v>
      </c>
      <c r="D380" s="22" t="s">
        <v>283</v>
      </c>
      <c r="E380" t="s">
        <v>679</v>
      </c>
      <c r="F380" t="s">
        <v>680</v>
      </c>
      <c r="G380" t="s">
        <v>220</v>
      </c>
      <c r="H380" s="22" t="s">
        <v>209</v>
      </c>
      <c r="I380" s="22" t="s">
        <v>627</v>
      </c>
      <c r="J380" t="s">
        <v>340</v>
      </c>
      <c r="K380" t="s">
        <v>260</v>
      </c>
      <c r="L380" t="s">
        <v>340</v>
      </c>
      <c r="M380" s="22">
        <v>350</v>
      </c>
      <c r="N380" s="22">
        <v>0</v>
      </c>
      <c r="O380" s="22">
        <v>1</v>
      </c>
      <c r="P380" s="22" t="s">
        <v>340</v>
      </c>
      <c r="Q380" s="22">
        <v>0</v>
      </c>
    </row>
    <row r="381" spans="1:17" hidden="1" x14ac:dyDescent="0.3">
      <c r="A381" t="s">
        <v>755</v>
      </c>
      <c r="B381" t="s">
        <v>163</v>
      </c>
      <c r="C381" t="s">
        <v>207</v>
      </c>
      <c r="D381" s="22" t="s">
        <v>625</v>
      </c>
      <c r="E381" t="s">
        <v>756</v>
      </c>
      <c r="F381" t="s">
        <v>340</v>
      </c>
      <c r="G381" t="s">
        <v>208</v>
      </c>
      <c r="H381" s="22" t="s">
        <v>209</v>
      </c>
      <c r="I381" s="22" t="s">
        <v>627</v>
      </c>
      <c r="J381" t="s">
        <v>340</v>
      </c>
      <c r="K381" t="s">
        <v>260</v>
      </c>
      <c r="L381" t="s">
        <v>340</v>
      </c>
      <c r="M381" s="22">
        <v>350</v>
      </c>
      <c r="N381" s="22">
        <v>0</v>
      </c>
      <c r="O381" s="22">
        <v>1</v>
      </c>
      <c r="P381" s="22" t="s">
        <v>340</v>
      </c>
      <c r="Q381" s="22">
        <v>0</v>
      </c>
    </row>
    <row r="382" spans="1:17" hidden="1" x14ac:dyDescent="0.3">
      <c r="A382" t="s">
        <v>755</v>
      </c>
      <c r="B382" t="s">
        <v>163</v>
      </c>
      <c r="C382" t="s">
        <v>207</v>
      </c>
      <c r="D382" s="22" t="s">
        <v>625</v>
      </c>
      <c r="E382" t="s">
        <v>756</v>
      </c>
      <c r="F382" t="s">
        <v>340</v>
      </c>
      <c r="G382" t="s">
        <v>214</v>
      </c>
      <c r="H382" s="22" t="s">
        <v>209</v>
      </c>
      <c r="I382" s="22" t="s">
        <v>627</v>
      </c>
      <c r="J382" t="s">
        <v>340</v>
      </c>
      <c r="K382" t="s">
        <v>260</v>
      </c>
      <c r="L382" t="s">
        <v>340</v>
      </c>
      <c r="M382" s="22">
        <v>300</v>
      </c>
      <c r="N382" s="22">
        <v>0</v>
      </c>
      <c r="O382" s="22">
        <v>1</v>
      </c>
      <c r="P382" s="22" t="s">
        <v>340</v>
      </c>
      <c r="Q382" s="22">
        <v>0</v>
      </c>
    </row>
    <row r="383" spans="1:17" hidden="1" x14ac:dyDescent="0.3">
      <c r="A383" t="s">
        <v>755</v>
      </c>
      <c r="B383" t="s">
        <v>163</v>
      </c>
      <c r="C383" t="s">
        <v>207</v>
      </c>
      <c r="D383" s="22" t="s">
        <v>625</v>
      </c>
      <c r="E383" t="s">
        <v>756</v>
      </c>
      <c r="F383" t="s">
        <v>340</v>
      </c>
      <c r="G383" t="s">
        <v>217</v>
      </c>
      <c r="H383" s="22" t="s">
        <v>209</v>
      </c>
      <c r="I383" s="22" t="s">
        <v>627</v>
      </c>
      <c r="J383" t="s">
        <v>340</v>
      </c>
      <c r="K383" t="s">
        <v>260</v>
      </c>
      <c r="L383" t="s">
        <v>340</v>
      </c>
      <c r="M383" s="22">
        <v>350</v>
      </c>
      <c r="N383" s="22">
        <v>0</v>
      </c>
      <c r="O383" s="22">
        <v>1</v>
      </c>
      <c r="P383" s="22" t="s">
        <v>340</v>
      </c>
      <c r="Q383" s="22">
        <v>0</v>
      </c>
    </row>
    <row r="384" spans="1:17" hidden="1" x14ac:dyDescent="0.3">
      <c r="A384" t="s">
        <v>755</v>
      </c>
      <c r="B384" t="s">
        <v>163</v>
      </c>
      <c r="C384" t="s">
        <v>207</v>
      </c>
      <c r="D384" s="22" t="s">
        <v>625</v>
      </c>
      <c r="E384" t="s">
        <v>756</v>
      </c>
      <c r="F384" t="s">
        <v>340</v>
      </c>
      <c r="G384" t="s">
        <v>220</v>
      </c>
      <c r="H384" s="22" t="s">
        <v>209</v>
      </c>
      <c r="I384" s="22" t="s">
        <v>627</v>
      </c>
      <c r="J384" t="s">
        <v>340</v>
      </c>
      <c r="K384" t="s">
        <v>260</v>
      </c>
      <c r="L384" t="s">
        <v>340</v>
      </c>
      <c r="M384" s="22">
        <v>350</v>
      </c>
      <c r="N384" s="22">
        <v>0</v>
      </c>
      <c r="O384" s="22">
        <v>1</v>
      </c>
      <c r="P384" s="22" t="s">
        <v>340</v>
      </c>
      <c r="Q384" s="22">
        <v>0</v>
      </c>
    </row>
    <row r="385" spans="1:17" hidden="1" x14ac:dyDescent="0.3">
      <c r="A385" t="s">
        <v>757</v>
      </c>
      <c r="B385" t="s">
        <v>163</v>
      </c>
      <c r="C385" t="s">
        <v>207</v>
      </c>
      <c r="D385" s="22" t="s">
        <v>298</v>
      </c>
      <c r="E385" t="s">
        <v>686</v>
      </c>
      <c r="F385" t="s">
        <v>340</v>
      </c>
      <c r="G385" t="s">
        <v>208</v>
      </c>
      <c r="H385" s="22" t="s">
        <v>209</v>
      </c>
      <c r="I385" s="22" t="s">
        <v>580</v>
      </c>
      <c r="J385" t="s">
        <v>340</v>
      </c>
      <c r="K385" t="s">
        <v>211</v>
      </c>
      <c r="L385" t="s">
        <v>340</v>
      </c>
      <c r="M385" s="22">
        <v>60</v>
      </c>
      <c r="N385" s="22">
        <v>0</v>
      </c>
      <c r="O385" s="22">
        <v>1</v>
      </c>
      <c r="P385" s="22" t="s">
        <v>340</v>
      </c>
      <c r="Q385" s="22">
        <v>0</v>
      </c>
    </row>
    <row r="386" spans="1:17" hidden="1" x14ac:dyDescent="0.3">
      <c r="A386" t="s">
        <v>757</v>
      </c>
      <c r="B386" t="s">
        <v>163</v>
      </c>
      <c r="C386" t="s">
        <v>207</v>
      </c>
      <c r="D386" s="22" t="s">
        <v>581</v>
      </c>
      <c r="E386" t="s">
        <v>686</v>
      </c>
      <c r="F386" t="s">
        <v>340</v>
      </c>
      <c r="G386" t="s">
        <v>212</v>
      </c>
      <c r="H386" s="22" t="s">
        <v>209</v>
      </c>
      <c r="I386" s="22" t="s">
        <v>582</v>
      </c>
      <c r="J386" t="s">
        <v>340</v>
      </c>
      <c r="K386" t="s">
        <v>213</v>
      </c>
      <c r="L386" t="s">
        <v>583</v>
      </c>
      <c r="M386" s="22">
        <v>120</v>
      </c>
      <c r="N386" s="22">
        <v>0</v>
      </c>
      <c r="O386" s="22">
        <v>1</v>
      </c>
      <c r="P386" s="22" t="s">
        <v>340</v>
      </c>
      <c r="Q386" s="22">
        <v>0</v>
      </c>
    </row>
    <row r="387" spans="1:17" hidden="1" x14ac:dyDescent="0.3">
      <c r="A387" t="s">
        <v>757</v>
      </c>
      <c r="B387" t="s">
        <v>163</v>
      </c>
      <c r="C387" t="s">
        <v>207</v>
      </c>
      <c r="D387" s="22" t="s">
        <v>584</v>
      </c>
      <c r="E387" t="s">
        <v>686</v>
      </c>
      <c r="F387" t="s">
        <v>340</v>
      </c>
      <c r="G387" t="s">
        <v>215</v>
      </c>
      <c r="H387" s="22" t="s">
        <v>209</v>
      </c>
      <c r="I387" s="22" t="s">
        <v>585</v>
      </c>
      <c r="J387" t="s">
        <v>340</v>
      </c>
      <c r="K387" t="s">
        <v>216</v>
      </c>
      <c r="L387" t="s">
        <v>340</v>
      </c>
      <c r="M387" s="22">
        <v>15</v>
      </c>
      <c r="N387" s="22">
        <v>0</v>
      </c>
      <c r="O387" s="22">
        <v>1</v>
      </c>
      <c r="P387" s="22" t="s">
        <v>340</v>
      </c>
      <c r="Q387" s="22">
        <v>0</v>
      </c>
    </row>
    <row r="388" spans="1:17" hidden="1" x14ac:dyDescent="0.3">
      <c r="A388" t="s">
        <v>757</v>
      </c>
      <c r="B388" t="s">
        <v>163</v>
      </c>
      <c r="C388" t="s">
        <v>207</v>
      </c>
      <c r="D388" s="22" t="s">
        <v>646</v>
      </c>
      <c r="E388" t="s">
        <v>686</v>
      </c>
      <c r="F388" t="s">
        <v>340</v>
      </c>
      <c r="G388" t="s">
        <v>217</v>
      </c>
      <c r="H388" s="22" t="s">
        <v>209</v>
      </c>
      <c r="I388" s="22" t="s">
        <v>340</v>
      </c>
      <c r="J388" t="s">
        <v>340</v>
      </c>
      <c r="K388" t="s">
        <v>340</v>
      </c>
      <c r="L388" t="s">
        <v>340</v>
      </c>
      <c r="M388" s="22">
        <v>0</v>
      </c>
      <c r="N388" s="22">
        <v>0</v>
      </c>
      <c r="O388" s="22">
        <v>1</v>
      </c>
      <c r="P388" s="22" t="s">
        <v>340</v>
      </c>
      <c r="Q388" s="22">
        <v>0</v>
      </c>
    </row>
    <row r="389" spans="1:17" hidden="1" x14ac:dyDescent="0.3">
      <c r="A389" t="s">
        <v>164</v>
      </c>
      <c r="B389" t="s">
        <v>164</v>
      </c>
      <c r="C389" t="s">
        <v>207</v>
      </c>
      <c r="D389" s="22" t="s">
        <v>448</v>
      </c>
      <c r="E389" t="s">
        <v>679</v>
      </c>
      <c r="F389" t="s">
        <v>680</v>
      </c>
      <c r="G389" t="s">
        <v>208</v>
      </c>
      <c r="H389" s="22" t="s">
        <v>209</v>
      </c>
      <c r="I389" s="22" t="s">
        <v>627</v>
      </c>
      <c r="J389" t="s">
        <v>340</v>
      </c>
      <c r="K389" t="s">
        <v>260</v>
      </c>
      <c r="L389" t="s">
        <v>340</v>
      </c>
      <c r="M389" s="22">
        <v>325</v>
      </c>
      <c r="N389" s="22">
        <v>0</v>
      </c>
      <c r="O389" s="22">
        <v>1</v>
      </c>
      <c r="P389" s="22" t="s">
        <v>340</v>
      </c>
      <c r="Q389" s="22">
        <v>0</v>
      </c>
    </row>
    <row r="390" spans="1:17" hidden="1" x14ac:dyDescent="0.3">
      <c r="A390" t="s">
        <v>758</v>
      </c>
      <c r="B390" t="s">
        <v>164</v>
      </c>
      <c r="C390" t="s">
        <v>207</v>
      </c>
      <c r="D390" s="22" t="s">
        <v>625</v>
      </c>
      <c r="E390" t="s">
        <v>729</v>
      </c>
      <c r="F390" t="s">
        <v>340</v>
      </c>
      <c r="G390" t="s">
        <v>208</v>
      </c>
      <c r="H390" s="22" t="s">
        <v>209</v>
      </c>
      <c r="I390" s="22" t="s">
        <v>627</v>
      </c>
      <c r="J390" t="s">
        <v>340</v>
      </c>
      <c r="K390" t="s">
        <v>260</v>
      </c>
      <c r="L390" t="s">
        <v>340</v>
      </c>
      <c r="M390" s="22">
        <v>325</v>
      </c>
      <c r="N390" s="22">
        <v>0</v>
      </c>
      <c r="O390" s="22">
        <v>1</v>
      </c>
      <c r="P390" s="22" t="s">
        <v>340</v>
      </c>
      <c r="Q390" s="22">
        <v>0</v>
      </c>
    </row>
    <row r="391" spans="1:17" hidden="1" x14ac:dyDescent="0.3">
      <c r="A391" t="s">
        <v>758</v>
      </c>
      <c r="B391" t="s">
        <v>164</v>
      </c>
      <c r="C391" t="s">
        <v>207</v>
      </c>
      <c r="D391" s="22" t="s">
        <v>625</v>
      </c>
      <c r="E391" t="s">
        <v>729</v>
      </c>
      <c r="F391" t="s">
        <v>340</v>
      </c>
      <c r="G391" t="s">
        <v>214</v>
      </c>
      <c r="H391" s="22" t="s">
        <v>209</v>
      </c>
      <c r="I391" s="22" t="s">
        <v>627</v>
      </c>
      <c r="J391" t="s">
        <v>340</v>
      </c>
      <c r="K391" t="s">
        <v>260</v>
      </c>
      <c r="L391" t="s">
        <v>759</v>
      </c>
      <c r="M391" s="22">
        <v>275</v>
      </c>
      <c r="N391" s="22">
        <v>0</v>
      </c>
      <c r="O391" s="22">
        <v>1</v>
      </c>
      <c r="P391" s="22" t="s">
        <v>340</v>
      </c>
      <c r="Q391" s="22">
        <v>0</v>
      </c>
    </row>
    <row r="392" spans="1:17" hidden="1" x14ac:dyDescent="0.3">
      <c r="A392" t="s">
        <v>758</v>
      </c>
      <c r="B392" t="s">
        <v>164</v>
      </c>
      <c r="C392" t="s">
        <v>207</v>
      </c>
      <c r="D392" s="22" t="s">
        <v>684</v>
      </c>
      <c r="E392" t="s">
        <v>729</v>
      </c>
      <c r="F392" t="s">
        <v>340</v>
      </c>
      <c r="G392" t="s">
        <v>217</v>
      </c>
      <c r="H392" s="22" t="s">
        <v>209</v>
      </c>
      <c r="I392" s="22" t="s">
        <v>627</v>
      </c>
      <c r="J392" t="s">
        <v>340</v>
      </c>
      <c r="K392" t="s">
        <v>260</v>
      </c>
      <c r="L392" t="s">
        <v>760</v>
      </c>
      <c r="M392" s="22">
        <v>275</v>
      </c>
      <c r="N392" s="22">
        <v>0</v>
      </c>
      <c r="O392" s="22">
        <v>1</v>
      </c>
      <c r="P392" s="22" t="s">
        <v>340</v>
      </c>
      <c r="Q392" s="22">
        <v>0</v>
      </c>
    </row>
    <row r="393" spans="1:17" hidden="1" x14ac:dyDescent="0.3">
      <c r="A393" t="s">
        <v>758</v>
      </c>
      <c r="B393" t="s">
        <v>164</v>
      </c>
      <c r="C393" t="s">
        <v>207</v>
      </c>
      <c r="D393" s="22" t="s">
        <v>684</v>
      </c>
      <c r="E393" t="s">
        <v>729</v>
      </c>
      <c r="F393" t="s">
        <v>340</v>
      </c>
      <c r="G393" t="s">
        <v>220</v>
      </c>
      <c r="H393" s="22" t="s">
        <v>209</v>
      </c>
      <c r="I393" s="22" t="s">
        <v>627</v>
      </c>
      <c r="J393" t="s">
        <v>340</v>
      </c>
      <c r="K393" t="s">
        <v>260</v>
      </c>
      <c r="L393" t="s">
        <v>761</v>
      </c>
      <c r="M393" s="22">
        <v>275</v>
      </c>
      <c r="N393" s="22">
        <v>0</v>
      </c>
      <c r="O393" s="22">
        <v>1</v>
      </c>
      <c r="P393" s="22" t="s">
        <v>340</v>
      </c>
      <c r="Q393" s="22">
        <v>0</v>
      </c>
    </row>
    <row r="394" spans="1:17" hidden="1" x14ac:dyDescent="0.3">
      <c r="A394" t="s">
        <v>762</v>
      </c>
      <c r="B394" t="s">
        <v>164</v>
      </c>
      <c r="C394" t="s">
        <v>207</v>
      </c>
      <c r="D394" s="22" t="s">
        <v>298</v>
      </c>
      <c r="E394" t="s">
        <v>686</v>
      </c>
      <c r="F394" t="s">
        <v>340</v>
      </c>
      <c r="G394" t="s">
        <v>208</v>
      </c>
      <c r="H394" s="22" t="s">
        <v>209</v>
      </c>
      <c r="I394" s="22" t="s">
        <v>580</v>
      </c>
      <c r="J394" t="s">
        <v>340</v>
      </c>
      <c r="K394" t="s">
        <v>211</v>
      </c>
      <c r="L394" t="s">
        <v>340</v>
      </c>
      <c r="M394" s="22">
        <v>64</v>
      </c>
      <c r="N394" s="22">
        <v>0</v>
      </c>
      <c r="O394" s="22">
        <v>1</v>
      </c>
      <c r="P394" s="22" t="s">
        <v>340</v>
      </c>
      <c r="Q394" s="22">
        <v>0</v>
      </c>
    </row>
    <row r="395" spans="1:17" hidden="1" x14ac:dyDescent="0.3">
      <c r="A395" t="s">
        <v>762</v>
      </c>
      <c r="B395" t="s">
        <v>164</v>
      </c>
      <c r="C395" t="s">
        <v>207</v>
      </c>
      <c r="D395" s="22" t="s">
        <v>581</v>
      </c>
      <c r="E395" t="s">
        <v>686</v>
      </c>
      <c r="F395" t="s">
        <v>340</v>
      </c>
      <c r="G395" t="s">
        <v>212</v>
      </c>
      <c r="H395" s="22" t="s">
        <v>209</v>
      </c>
      <c r="I395" s="22" t="s">
        <v>582</v>
      </c>
      <c r="J395" t="s">
        <v>340</v>
      </c>
      <c r="K395" t="s">
        <v>213</v>
      </c>
      <c r="L395" t="s">
        <v>583</v>
      </c>
      <c r="M395" s="22">
        <v>120</v>
      </c>
      <c r="N395" s="22">
        <v>0</v>
      </c>
      <c r="O395" s="22">
        <v>1</v>
      </c>
      <c r="P395" s="22" t="s">
        <v>340</v>
      </c>
      <c r="Q395" s="22">
        <v>0</v>
      </c>
    </row>
    <row r="396" spans="1:17" hidden="1" x14ac:dyDescent="0.3">
      <c r="A396" t="s">
        <v>762</v>
      </c>
      <c r="B396" t="s">
        <v>164</v>
      </c>
      <c r="C396" t="s">
        <v>207</v>
      </c>
      <c r="D396" s="22" t="s">
        <v>584</v>
      </c>
      <c r="E396" t="s">
        <v>686</v>
      </c>
      <c r="F396" t="s">
        <v>340</v>
      </c>
      <c r="G396" t="s">
        <v>215</v>
      </c>
      <c r="H396" s="22" t="s">
        <v>209</v>
      </c>
      <c r="I396" s="22" t="s">
        <v>585</v>
      </c>
      <c r="J396" t="s">
        <v>340</v>
      </c>
      <c r="K396" t="s">
        <v>216</v>
      </c>
      <c r="L396" t="s">
        <v>340</v>
      </c>
      <c r="M396" s="22">
        <v>160</v>
      </c>
      <c r="N396" s="22">
        <v>0</v>
      </c>
      <c r="O396" s="22">
        <v>1</v>
      </c>
      <c r="P396" s="22" t="s">
        <v>340</v>
      </c>
      <c r="Q396" s="22">
        <v>0</v>
      </c>
    </row>
    <row r="397" spans="1:17" hidden="1" x14ac:dyDescent="0.3">
      <c r="A397" t="s">
        <v>284</v>
      </c>
      <c r="B397" t="s">
        <v>284</v>
      </c>
      <c r="C397" t="s">
        <v>207</v>
      </c>
      <c r="D397" s="22" t="s">
        <v>480</v>
      </c>
      <c r="E397" t="s">
        <v>763</v>
      </c>
      <c r="F397" t="s">
        <v>340</v>
      </c>
      <c r="G397" t="s">
        <v>208</v>
      </c>
      <c r="H397" s="22" t="s">
        <v>209</v>
      </c>
      <c r="I397" s="22" t="s">
        <v>614</v>
      </c>
      <c r="J397" t="s">
        <v>340</v>
      </c>
      <c r="K397" t="s">
        <v>229</v>
      </c>
      <c r="L397" t="s">
        <v>340</v>
      </c>
      <c r="M397" s="22">
        <v>542</v>
      </c>
      <c r="N397" s="22">
        <v>0</v>
      </c>
      <c r="O397" s="22">
        <v>1</v>
      </c>
      <c r="P397" s="22" t="s">
        <v>340</v>
      </c>
      <c r="Q397" s="22">
        <v>0</v>
      </c>
    </row>
    <row r="398" spans="1:17" hidden="1" x14ac:dyDescent="0.3">
      <c r="A398" t="s">
        <v>284</v>
      </c>
      <c r="B398" t="s">
        <v>284</v>
      </c>
      <c r="C398" t="s">
        <v>207</v>
      </c>
      <c r="D398" s="22" t="s">
        <v>581</v>
      </c>
      <c r="E398" t="s">
        <v>763</v>
      </c>
      <c r="F398" t="s">
        <v>340</v>
      </c>
      <c r="G398" t="s">
        <v>212</v>
      </c>
      <c r="H398" s="22" t="s">
        <v>209</v>
      </c>
      <c r="I398" s="22" t="s">
        <v>582</v>
      </c>
      <c r="J398" t="s">
        <v>340</v>
      </c>
      <c r="K398" t="s">
        <v>213</v>
      </c>
      <c r="L398" t="s">
        <v>583</v>
      </c>
      <c r="M398" s="22">
        <v>120</v>
      </c>
      <c r="N398" s="22">
        <v>0</v>
      </c>
      <c r="O398" s="22">
        <v>1</v>
      </c>
      <c r="P398" s="22" t="s">
        <v>340</v>
      </c>
      <c r="Q398" s="22">
        <v>0</v>
      </c>
    </row>
    <row r="399" spans="1:17" hidden="1" x14ac:dyDescent="0.3">
      <c r="A399" t="s">
        <v>284</v>
      </c>
      <c r="B399" t="s">
        <v>284</v>
      </c>
      <c r="C399" t="s">
        <v>207</v>
      </c>
      <c r="D399" s="22" t="s">
        <v>584</v>
      </c>
      <c r="E399" t="s">
        <v>763</v>
      </c>
      <c r="F399" t="s">
        <v>340</v>
      </c>
      <c r="G399" t="s">
        <v>215</v>
      </c>
      <c r="H399" s="22" t="s">
        <v>209</v>
      </c>
      <c r="I399" s="22" t="s">
        <v>585</v>
      </c>
      <c r="J399" t="s">
        <v>340</v>
      </c>
      <c r="K399" t="s">
        <v>216</v>
      </c>
      <c r="L399" t="s">
        <v>340</v>
      </c>
      <c r="M399" s="22">
        <v>250</v>
      </c>
      <c r="N399" s="22">
        <v>0</v>
      </c>
      <c r="O399" s="22">
        <v>1</v>
      </c>
      <c r="P399" s="22" t="s">
        <v>340</v>
      </c>
      <c r="Q399" s="22">
        <v>0</v>
      </c>
    </row>
    <row r="400" spans="1:17" hidden="1" x14ac:dyDescent="0.3">
      <c r="A400" t="s">
        <v>284</v>
      </c>
      <c r="B400" t="s">
        <v>284</v>
      </c>
      <c r="C400" t="s">
        <v>207</v>
      </c>
      <c r="D400" s="22" t="s">
        <v>584</v>
      </c>
      <c r="E400" t="s">
        <v>763</v>
      </c>
      <c r="F400" t="s">
        <v>340</v>
      </c>
      <c r="G400" t="s">
        <v>218</v>
      </c>
      <c r="H400" s="22" t="s">
        <v>209</v>
      </c>
      <c r="I400" s="22" t="s">
        <v>585</v>
      </c>
      <c r="J400" t="s">
        <v>340</v>
      </c>
      <c r="K400" t="s">
        <v>216</v>
      </c>
      <c r="L400" t="s">
        <v>340</v>
      </c>
      <c r="M400" s="22">
        <v>55</v>
      </c>
      <c r="N400" s="22">
        <v>0</v>
      </c>
      <c r="O400" s="22">
        <v>1</v>
      </c>
      <c r="P400" s="22" t="s">
        <v>340</v>
      </c>
      <c r="Q400" s="22">
        <v>0</v>
      </c>
    </row>
  </sheetData>
  <autoFilter ref="A1:Q400" xr:uid="{C4AB14A7-B98C-43E5-92F0-254FA33D6392}">
    <filterColumn colId="3">
      <filters>
        <filter val="6AARI"/>
        <filter val="6ASAN"/>
        <filter val="6ASB"/>
      </filters>
    </filterColumn>
    <sortState xmlns:xlrd2="http://schemas.microsoft.com/office/spreadsheetml/2017/richdata2" ref="A2:Q370">
      <sortCondition ref="B1:B4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 for every part</vt:lpstr>
      <vt:lpstr>Cart-PN Matrix</vt:lpstr>
      <vt:lpstr>Cart nomenclature</vt:lpstr>
      <vt:lpstr>Process map</vt:lpstr>
      <vt:lpstr>BOM</vt:lpstr>
      <vt:lpstr>Leadtimes</vt:lpstr>
      <vt:lpstr>Assy WC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tovias</dc:creator>
  <cp:keywords/>
  <dc:description/>
  <cp:lastModifiedBy>Adriana Ramirez</cp:lastModifiedBy>
  <cp:revision/>
  <dcterms:created xsi:type="dcterms:W3CDTF">2024-03-04T20:40:24Z</dcterms:created>
  <dcterms:modified xsi:type="dcterms:W3CDTF">2026-05-23T23:57:25Z</dcterms:modified>
  <cp:category/>
  <cp:contentStatus/>
</cp:coreProperties>
</file>