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data\"/>
    </mc:Choice>
  </mc:AlternateContent>
  <xr:revisionPtr revIDLastSave="0" documentId="13_ncr:1_{5297F368-0F8A-4BD0-B719-417EE4B6FB14}" xr6:coauthVersionLast="47" xr6:coauthVersionMax="47" xr10:uidLastSave="{00000000-0000-0000-0000-000000000000}"/>
  <bookViews>
    <workbookView xWindow="-108" yWindow="-108" windowWidth="23256" windowHeight="12576" xr2:uid="{337DB318-EFF7-4203-8B7C-8851388CFF16}"/>
  </bookViews>
  <sheets>
    <sheet name="ExaminationTime" sheetId="1" r:id="rId1"/>
    <sheet name="ExaminationTime grap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E7" i="1"/>
  <c r="H6" i="1"/>
  <c r="T13" i="1"/>
  <c r="T53" i="1"/>
  <c r="T92" i="1"/>
  <c r="T131" i="1"/>
  <c r="T172" i="1"/>
  <c r="T212" i="1"/>
  <c r="T251" i="1"/>
  <c r="T290" i="1"/>
  <c r="H290" i="1"/>
  <c r="H251" i="1"/>
  <c r="H212" i="1"/>
  <c r="H172" i="1"/>
  <c r="H131" i="1"/>
  <c r="H92" i="1"/>
  <c r="H53" i="1"/>
  <c r="T297" i="1"/>
  <c r="T296" i="1"/>
  <c r="T258" i="1"/>
  <c r="T257" i="1"/>
  <c r="T219" i="1"/>
  <c r="T218" i="1"/>
  <c r="T179" i="1"/>
  <c r="T178" i="1"/>
  <c r="T138" i="1"/>
  <c r="T137" i="1"/>
  <c r="T99" i="1"/>
  <c r="T98" i="1"/>
  <c r="T60" i="1"/>
  <c r="T59" i="1"/>
  <c r="T20" i="1"/>
  <c r="T19" i="1"/>
  <c r="H297" i="1"/>
  <c r="H296" i="1"/>
  <c r="H258" i="1"/>
  <c r="H257" i="1"/>
  <c r="H219" i="1"/>
  <c r="H218" i="1"/>
  <c r="H179" i="1"/>
  <c r="H178" i="1"/>
  <c r="H138" i="1"/>
  <c r="H137" i="1"/>
  <c r="H99" i="1"/>
  <c r="H98" i="1"/>
  <c r="H59" i="1"/>
  <c r="H60" i="1"/>
  <c r="H20" i="1"/>
  <c r="H19" i="1"/>
  <c r="K7" i="1"/>
  <c r="K6" i="1"/>
  <c r="H18" i="1"/>
  <c r="H1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Q12" i="2"/>
  <c r="Q13" i="2" s="1"/>
  <c r="Q14" i="2" s="1"/>
  <c r="Q5" i="2"/>
  <c r="Q6" i="2" s="1"/>
  <c r="Q7" i="2" s="1"/>
  <c r="H15" i="1"/>
  <c r="H55" i="1"/>
  <c r="H94" i="1"/>
  <c r="H133" i="1"/>
  <c r="H174" i="1"/>
  <c r="H214" i="1"/>
  <c r="H253" i="1"/>
  <c r="H292" i="1"/>
  <c r="T292" i="1"/>
  <c r="T253" i="1"/>
  <c r="T214" i="1"/>
  <c r="T174" i="1"/>
  <c r="T133" i="1"/>
  <c r="T94" i="1"/>
  <c r="T55" i="1"/>
  <c r="T15" i="1"/>
  <c r="T85" i="1"/>
  <c r="Q87" i="1" s="1"/>
  <c r="B12" i="2"/>
  <c r="B13" i="2" s="1"/>
  <c r="B14" i="2" s="1"/>
  <c r="B5" i="2"/>
  <c r="B6" i="2" s="1"/>
  <c r="B7" i="2" s="1"/>
  <c r="O285" i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T283" i="1"/>
  <c r="Q285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46" i="1"/>
  <c r="T244" i="1"/>
  <c r="Q25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T205" i="1"/>
  <c r="Q211" i="1" s="1"/>
  <c r="O167" i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T165" i="1"/>
  <c r="Q168" i="1" s="1"/>
  <c r="T124" i="1"/>
  <c r="Q126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48" i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T46" i="1"/>
  <c r="Q48" i="1" s="1"/>
  <c r="T6" i="1"/>
  <c r="Q7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H283" i="1"/>
  <c r="E286" i="1" s="1"/>
  <c r="C246" i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H244" i="1"/>
  <c r="E252" i="1" s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H205" i="1"/>
  <c r="E206" i="1" s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H165" i="1"/>
  <c r="E172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H124" i="1"/>
  <c r="E130" i="1" s="1"/>
  <c r="H85" i="1"/>
  <c r="E91" i="1" s="1"/>
  <c r="E81" i="1"/>
  <c r="H46" i="1"/>
  <c r="E236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E1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8" i="1"/>
  <c r="Q30" i="1" l="1"/>
  <c r="Q38" i="1"/>
  <c r="Q37" i="1"/>
  <c r="Q29" i="1"/>
  <c r="Q22" i="1"/>
  <c r="Q21" i="1"/>
  <c r="Q14" i="1"/>
  <c r="E195" i="1"/>
  <c r="Q36" i="1"/>
  <c r="Q28" i="1"/>
  <c r="Q20" i="1"/>
  <c r="Q12" i="1"/>
  <c r="Q13" i="1"/>
  <c r="Q35" i="1"/>
  <c r="Q27" i="1"/>
  <c r="Q19" i="1"/>
  <c r="T7" i="1" s="1"/>
  <c r="T8" i="1" s="1"/>
  <c r="Q11" i="1"/>
  <c r="Q34" i="1"/>
  <c r="Q26" i="1"/>
  <c r="Q18" i="1"/>
  <c r="Q10" i="1"/>
  <c r="Q41" i="1"/>
  <c r="Q33" i="1"/>
  <c r="Q25" i="1"/>
  <c r="Q17" i="1"/>
  <c r="Q9" i="1"/>
  <c r="Q40" i="1"/>
  <c r="Q32" i="1"/>
  <c r="Q24" i="1"/>
  <c r="Q16" i="1"/>
  <c r="Q8" i="1"/>
  <c r="Q39" i="1"/>
  <c r="Q31" i="1"/>
  <c r="Q23" i="1"/>
  <c r="Q15" i="1"/>
  <c r="E73" i="1"/>
  <c r="E190" i="1"/>
  <c r="E56" i="1"/>
  <c r="E213" i="1"/>
  <c r="E182" i="1"/>
  <c r="E224" i="1"/>
  <c r="E171" i="1"/>
  <c r="E275" i="1"/>
  <c r="E258" i="1"/>
  <c r="E17" i="1"/>
  <c r="E274" i="1"/>
  <c r="E257" i="1"/>
  <c r="E240" i="1"/>
  <c r="E187" i="1"/>
  <c r="E273" i="1"/>
  <c r="E251" i="1"/>
  <c r="E179" i="1"/>
  <c r="E267" i="1"/>
  <c r="E249" i="1"/>
  <c r="E272" i="1"/>
  <c r="E250" i="1"/>
  <c r="E174" i="1"/>
  <c r="E266" i="1"/>
  <c r="E265" i="1"/>
  <c r="E70" i="1"/>
  <c r="E198" i="1"/>
  <c r="E245" i="1"/>
  <c r="E259" i="1"/>
  <c r="E62" i="1"/>
  <c r="E48" i="1"/>
  <c r="E207" i="1"/>
  <c r="E221" i="1"/>
  <c r="E237" i="1"/>
  <c r="E72" i="1"/>
  <c r="E61" i="1"/>
  <c r="E208" i="1"/>
  <c r="E222" i="1"/>
  <c r="E238" i="1"/>
  <c r="E71" i="1"/>
  <c r="E57" i="1"/>
  <c r="E209" i="1"/>
  <c r="E223" i="1"/>
  <c r="E239" i="1"/>
  <c r="E214" i="1"/>
  <c r="E80" i="1"/>
  <c r="E69" i="1"/>
  <c r="E55" i="1"/>
  <c r="E229" i="1"/>
  <c r="E79" i="1"/>
  <c r="E65" i="1"/>
  <c r="E54" i="1"/>
  <c r="E215" i="1"/>
  <c r="E230" i="1"/>
  <c r="E78" i="1"/>
  <c r="E64" i="1"/>
  <c r="E53" i="1"/>
  <c r="E216" i="1"/>
  <c r="E231" i="1"/>
  <c r="E77" i="1"/>
  <c r="E63" i="1"/>
  <c r="E49" i="1"/>
  <c r="E217" i="1"/>
  <c r="E232" i="1"/>
  <c r="E40" i="1"/>
  <c r="E32" i="1"/>
  <c r="E41" i="1"/>
  <c r="E9" i="1"/>
  <c r="E33" i="1"/>
  <c r="E25" i="1"/>
  <c r="E24" i="1"/>
  <c r="E16" i="1"/>
  <c r="Q189" i="1"/>
  <c r="Q175" i="1"/>
  <c r="Q188" i="1"/>
  <c r="Q198" i="1"/>
  <c r="Q197" i="1"/>
  <c r="Q183" i="1"/>
  <c r="Q172" i="1"/>
  <c r="Q196" i="1"/>
  <c r="Q182" i="1"/>
  <c r="Q170" i="1"/>
  <c r="Q199" i="1"/>
  <c r="Q194" i="1"/>
  <c r="Q181" i="1"/>
  <c r="Q167" i="1"/>
  <c r="Q173" i="1"/>
  <c r="Q191" i="1"/>
  <c r="Q180" i="1"/>
  <c r="Q174" i="1"/>
  <c r="Q186" i="1"/>
  <c r="Q190" i="1"/>
  <c r="Q178" i="1"/>
  <c r="E317" i="1"/>
  <c r="E309" i="1"/>
  <c r="E301" i="1"/>
  <c r="E293" i="1"/>
  <c r="E285" i="1"/>
  <c r="E300" i="1"/>
  <c r="E291" i="1"/>
  <c r="E307" i="1"/>
  <c r="E314" i="1"/>
  <c r="E306" i="1"/>
  <c r="E298" i="1"/>
  <c r="E290" i="1"/>
  <c r="E292" i="1"/>
  <c r="E315" i="1"/>
  <c r="E299" i="1"/>
  <c r="E313" i="1"/>
  <c r="E305" i="1"/>
  <c r="E297" i="1"/>
  <c r="E289" i="1"/>
  <c r="E308" i="1"/>
  <c r="E312" i="1"/>
  <c r="E304" i="1"/>
  <c r="E296" i="1"/>
  <c r="E288" i="1"/>
  <c r="E316" i="1"/>
  <c r="E284" i="1"/>
  <c r="E287" i="1"/>
  <c r="E311" i="1"/>
  <c r="E303" i="1"/>
  <c r="E295" i="1"/>
  <c r="E318" i="1"/>
  <c r="E310" i="1"/>
  <c r="E302" i="1"/>
  <c r="E294" i="1"/>
  <c r="E264" i="1"/>
  <c r="E256" i="1"/>
  <c r="E248" i="1"/>
  <c r="E279" i="1"/>
  <c r="E271" i="1"/>
  <c r="E263" i="1"/>
  <c r="E255" i="1"/>
  <c r="E247" i="1"/>
  <c r="E278" i="1"/>
  <c r="E270" i="1"/>
  <c r="E262" i="1"/>
  <c r="E254" i="1"/>
  <c r="E246" i="1"/>
  <c r="E277" i="1"/>
  <c r="E269" i="1"/>
  <c r="E261" i="1"/>
  <c r="E253" i="1"/>
  <c r="E276" i="1"/>
  <c r="E268" i="1"/>
  <c r="E260" i="1"/>
  <c r="E194" i="1"/>
  <c r="E186" i="1"/>
  <c r="E178" i="1"/>
  <c r="E170" i="1"/>
  <c r="E166" i="1"/>
  <c r="E193" i="1"/>
  <c r="E185" i="1"/>
  <c r="E177" i="1"/>
  <c r="E169" i="1"/>
  <c r="E200" i="1"/>
  <c r="E192" i="1"/>
  <c r="E184" i="1"/>
  <c r="E176" i="1"/>
  <c r="E168" i="1"/>
  <c r="E199" i="1"/>
  <c r="E191" i="1"/>
  <c r="E183" i="1"/>
  <c r="E175" i="1"/>
  <c r="E167" i="1"/>
  <c r="E197" i="1"/>
  <c r="E189" i="1"/>
  <c r="E181" i="1"/>
  <c r="E173" i="1"/>
  <c r="E196" i="1"/>
  <c r="E188" i="1"/>
  <c r="E180" i="1"/>
  <c r="E153" i="1"/>
  <c r="E145" i="1"/>
  <c r="E137" i="1"/>
  <c r="E129" i="1"/>
  <c r="E125" i="1"/>
  <c r="E152" i="1"/>
  <c r="E144" i="1"/>
  <c r="E136" i="1"/>
  <c r="E128" i="1"/>
  <c r="E159" i="1"/>
  <c r="E151" i="1"/>
  <c r="E143" i="1"/>
  <c r="E135" i="1"/>
  <c r="E127" i="1"/>
  <c r="E150" i="1"/>
  <c r="E134" i="1"/>
  <c r="E141" i="1"/>
  <c r="E156" i="1"/>
  <c r="E148" i="1"/>
  <c r="E140" i="1"/>
  <c r="E132" i="1"/>
  <c r="E158" i="1"/>
  <c r="E142" i="1"/>
  <c r="E126" i="1"/>
  <c r="E157" i="1"/>
  <c r="E149" i="1"/>
  <c r="E133" i="1"/>
  <c r="E155" i="1"/>
  <c r="E147" i="1"/>
  <c r="E139" i="1"/>
  <c r="E131" i="1"/>
  <c r="E154" i="1"/>
  <c r="E146" i="1"/>
  <c r="E138" i="1"/>
  <c r="E88" i="1"/>
  <c r="E98" i="1"/>
  <c r="E86" i="1"/>
  <c r="E97" i="1"/>
  <c r="E120" i="1"/>
  <c r="E104" i="1"/>
  <c r="E119" i="1"/>
  <c r="E103" i="1"/>
  <c r="E95" i="1"/>
  <c r="E118" i="1"/>
  <c r="E110" i="1"/>
  <c r="E94" i="1"/>
  <c r="E93" i="1"/>
  <c r="E114" i="1"/>
  <c r="E90" i="1"/>
  <c r="E105" i="1"/>
  <c r="E89" i="1"/>
  <c r="E112" i="1"/>
  <c r="E96" i="1"/>
  <c r="E111" i="1"/>
  <c r="E87" i="1"/>
  <c r="E109" i="1"/>
  <c r="E116" i="1"/>
  <c r="E108" i="1"/>
  <c r="E100" i="1"/>
  <c r="E92" i="1"/>
  <c r="E106" i="1"/>
  <c r="E113" i="1"/>
  <c r="E102" i="1"/>
  <c r="E117" i="1"/>
  <c r="E101" i="1"/>
  <c r="E115" i="1"/>
  <c r="E107" i="1"/>
  <c r="E99" i="1"/>
  <c r="E225" i="1"/>
  <c r="E76" i="1"/>
  <c r="E68" i="1"/>
  <c r="E60" i="1"/>
  <c r="E52" i="1"/>
  <c r="E210" i="1"/>
  <c r="E218" i="1"/>
  <c r="E226" i="1"/>
  <c r="E234" i="1"/>
  <c r="E75" i="1"/>
  <c r="E67" i="1"/>
  <c r="E59" i="1"/>
  <c r="E51" i="1"/>
  <c r="E211" i="1"/>
  <c r="E219" i="1"/>
  <c r="E227" i="1"/>
  <c r="E235" i="1"/>
  <c r="E233" i="1"/>
  <c r="E47" i="1"/>
  <c r="E74" i="1"/>
  <c r="E66" i="1"/>
  <c r="E58" i="1"/>
  <c r="E50" i="1"/>
  <c r="E212" i="1"/>
  <c r="H206" i="1" s="1"/>
  <c r="H207" i="1" s="1"/>
  <c r="E220" i="1"/>
  <c r="E228" i="1"/>
  <c r="E15" i="1"/>
  <c r="E30" i="1"/>
  <c r="E22" i="1"/>
  <c r="E14" i="1"/>
  <c r="E23" i="1"/>
  <c r="E38" i="1"/>
  <c r="E37" i="1"/>
  <c r="E29" i="1"/>
  <c r="E21" i="1"/>
  <c r="E13" i="1"/>
  <c r="E36" i="1"/>
  <c r="E28" i="1"/>
  <c r="E20" i="1"/>
  <c r="E12" i="1"/>
  <c r="E31" i="1"/>
  <c r="E35" i="1"/>
  <c r="E27" i="1"/>
  <c r="E19" i="1"/>
  <c r="E11" i="1"/>
  <c r="E39" i="1"/>
  <c r="E8" i="1"/>
  <c r="E34" i="1"/>
  <c r="E26" i="1"/>
  <c r="E18" i="1"/>
  <c r="Q258" i="1"/>
  <c r="Q245" i="1"/>
  <c r="Q257" i="1"/>
  <c r="Q274" i="1"/>
  <c r="Q273" i="1"/>
  <c r="Q250" i="1"/>
  <c r="Q272" i="1"/>
  <c r="Q249" i="1"/>
  <c r="Q256" i="1"/>
  <c r="Q266" i="1"/>
  <c r="Q248" i="1"/>
  <c r="Q265" i="1"/>
  <c r="Q264" i="1"/>
  <c r="Q132" i="1"/>
  <c r="Q131" i="1"/>
  <c r="Q156" i="1"/>
  <c r="Q155" i="1"/>
  <c r="Q148" i="1"/>
  <c r="Q147" i="1"/>
  <c r="Q140" i="1"/>
  <c r="Q139" i="1"/>
  <c r="Q78" i="1"/>
  <c r="Q70" i="1"/>
  <c r="Q62" i="1"/>
  <c r="Q54" i="1"/>
  <c r="Q74" i="1"/>
  <c r="Q291" i="1"/>
  <c r="Q316" i="1"/>
  <c r="Q308" i="1"/>
  <c r="Q300" i="1"/>
  <c r="Q292" i="1"/>
  <c r="Q290" i="1"/>
  <c r="Q313" i="1"/>
  <c r="Q305" i="1"/>
  <c r="Q297" i="1"/>
  <c r="Q289" i="1"/>
  <c r="Q299" i="1"/>
  <c r="Q298" i="1"/>
  <c r="Q312" i="1"/>
  <c r="Q304" i="1"/>
  <c r="Q296" i="1"/>
  <c r="Q288" i="1"/>
  <c r="Q307" i="1"/>
  <c r="Q314" i="1"/>
  <c r="Q284" i="1"/>
  <c r="Q311" i="1"/>
  <c r="Q303" i="1"/>
  <c r="Q295" i="1"/>
  <c r="Q287" i="1"/>
  <c r="Q306" i="1"/>
  <c r="Q318" i="1"/>
  <c r="Q310" i="1"/>
  <c r="Q302" i="1"/>
  <c r="Q294" i="1"/>
  <c r="Q286" i="1"/>
  <c r="Q315" i="1"/>
  <c r="Q317" i="1"/>
  <c r="Q309" i="1"/>
  <c r="Q301" i="1"/>
  <c r="Q293" i="1"/>
  <c r="Q279" i="1"/>
  <c r="Q271" i="1"/>
  <c r="Q263" i="1"/>
  <c r="Q255" i="1"/>
  <c r="Q247" i="1"/>
  <c r="Q278" i="1"/>
  <c r="Q270" i="1"/>
  <c r="Q262" i="1"/>
  <c r="Q254" i="1"/>
  <c r="Q246" i="1"/>
  <c r="Q277" i="1"/>
  <c r="Q269" i="1"/>
  <c r="Q261" i="1"/>
  <c r="Q253" i="1"/>
  <c r="Q276" i="1"/>
  <c r="Q268" i="1"/>
  <c r="Q260" i="1"/>
  <c r="Q252" i="1"/>
  <c r="Q275" i="1"/>
  <c r="Q267" i="1"/>
  <c r="Q259" i="1"/>
  <c r="Q234" i="1"/>
  <c r="Q218" i="1"/>
  <c r="Q206" i="1"/>
  <c r="Q233" i="1"/>
  <c r="Q225" i="1"/>
  <c r="Q217" i="1"/>
  <c r="Q209" i="1"/>
  <c r="Q240" i="1"/>
  <c r="Q232" i="1"/>
  <c r="Q224" i="1"/>
  <c r="Q216" i="1"/>
  <c r="Q208" i="1"/>
  <c r="Q239" i="1"/>
  <c r="Q231" i="1"/>
  <c r="Q223" i="1"/>
  <c r="Q215" i="1"/>
  <c r="Q207" i="1"/>
  <c r="Q238" i="1"/>
  <c r="Q222" i="1"/>
  <c r="Q229" i="1"/>
  <c r="Q236" i="1"/>
  <c r="Q228" i="1"/>
  <c r="Q220" i="1"/>
  <c r="Q212" i="1"/>
  <c r="Q226" i="1"/>
  <c r="Q210" i="1"/>
  <c r="Q230" i="1"/>
  <c r="Q214" i="1"/>
  <c r="Q237" i="1"/>
  <c r="Q221" i="1"/>
  <c r="Q213" i="1"/>
  <c r="Q235" i="1"/>
  <c r="Q227" i="1"/>
  <c r="Q219" i="1"/>
  <c r="Q195" i="1"/>
  <c r="Q187" i="1"/>
  <c r="Q179" i="1"/>
  <c r="Q171" i="1"/>
  <c r="Q166" i="1"/>
  <c r="Q193" i="1"/>
  <c r="Q185" i="1"/>
  <c r="Q177" i="1"/>
  <c r="Q169" i="1"/>
  <c r="Q200" i="1"/>
  <c r="Q192" i="1"/>
  <c r="Q184" i="1"/>
  <c r="Q176" i="1"/>
  <c r="Q157" i="1"/>
  <c r="Q149" i="1"/>
  <c r="Q141" i="1"/>
  <c r="Q133" i="1"/>
  <c r="Q154" i="1"/>
  <c r="Q146" i="1"/>
  <c r="Q138" i="1"/>
  <c r="Q130" i="1"/>
  <c r="Q153" i="1"/>
  <c r="Q145" i="1"/>
  <c r="Q137" i="1"/>
  <c r="Q129" i="1"/>
  <c r="Q125" i="1"/>
  <c r="Q152" i="1"/>
  <c r="Q144" i="1"/>
  <c r="Q136" i="1"/>
  <c r="Q128" i="1"/>
  <c r="Q159" i="1"/>
  <c r="Q151" i="1"/>
  <c r="Q143" i="1"/>
  <c r="Q135" i="1"/>
  <c r="Q127" i="1"/>
  <c r="Q158" i="1"/>
  <c r="Q150" i="1"/>
  <c r="Q142" i="1"/>
  <c r="Q134" i="1"/>
  <c r="Q94" i="1"/>
  <c r="Q117" i="1"/>
  <c r="Q109" i="1"/>
  <c r="Q101" i="1"/>
  <c r="Q93" i="1"/>
  <c r="Q102" i="1"/>
  <c r="Q116" i="1"/>
  <c r="Q108" i="1"/>
  <c r="Q100" i="1"/>
  <c r="Q92" i="1"/>
  <c r="Q115" i="1"/>
  <c r="Q107" i="1"/>
  <c r="Q99" i="1"/>
  <c r="Q91" i="1"/>
  <c r="Q114" i="1"/>
  <c r="Q106" i="1"/>
  <c r="Q98" i="1"/>
  <c r="Q90" i="1"/>
  <c r="Q118" i="1"/>
  <c r="Q86" i="1"/>
  <c r="Q113" i="1"/>
  <c r="Q105" i="1"/>
  <c r="Q97" i="1"/>
  <c r="Q89" i="1"/>
  <c r="Q110" i="1"/>
  <c r="Q120" i="1"/>
  <c r="Q112" i="1"/>
  <c r="Q104" i="1"/>
  <c r="Q96" i="1"/>
  <c r="Q88" i="1"/>
  <c r="Q119" i="1"/>
  <c r="Q111" i="1"/>
  <c r="Q103" i="1"/>
  <c r="Q95" i="1"/>
  <c r="Q79" i="1"/>
  <c r="Q71" i="1"/>
  <c r="Q63" i="1"/>
  <c r="Q55" i="1"/>
  <c r="Q77" i="1"/>
  <c r="Q69" i="1"/>
  <c r="Q53" i="1"/>
  <c r="Q76" i="1"/>
  <c r="Q68" i="1"/>
  <c r="Q60" i="1"/>
  <c r="Q52" i="1"/>
  <c r="Q61" i="1"/>
  <c r="Q75" i="1"/>
  <c r="Q67" i="1"/>
  <c r="Q59" i="1"/>
  <c r="Q51" i="1"/>
  <c r="Q47" i="1"/>
  <c r="Q66" i="1"/>
  <c r="Q58" i="1"/>
  <c r="Q50" i="1"/>
  <c r="Q81" i="1"/>
  <c r="Q73" i="1"/>
  <c r="Q65" i="1"/>
  <c r="Q57" i="1"/>
  <c r="Q49" i="1"/>
  <c r="Q80" i="1"/>
  <c r="Q72" i="1"/>
  <c r="Q64" i="1"/>
  <c r="Q56" i="1"/>
  <c r="H284" i="1"/>
  <c r="H285" i="1" s="1"/>
  <c r="H289" i="1" s="1"/>
  <c r="H245" i="1" l="1"/>
  <c r="H246" i="1" s="1"/>
  <c r="H250" i="1" s="1"/>
  <c r="T166" i="1"/>
  <c r="T167" i="1" s="1"/>
  <c r="T170" i="1" s="1"/>
  <c r="H47" i="1"/>
  <c r="H48" i="1" s="1"/>
  <c r="H52" i="1" s="1"/>
  <c r="T245" i="1"/>
  <c r="T246" i="1" s="1"/>
  <c r="T249" i="1" s="1"/>
  <c r="H8" i="1"/>
  <c r="H86" i="1"/>
  <c r="H87" i="1" s="1"/>
  <c r="H90" i="1" s="1"/>
  <c r="H166" i="1"/>
  <c r="H167" i="1" s="1"/>
  <c r="H125" i="1"/>
  <c r="H126" i="1" s="1"/>
  <c r="H51" i="1"/>
  <c r="H211" i="1"/>
  <c r="H210" i="1"/>
  <c r="T206" i="1"/>
  <c r="T207" i="1" s="1"/>
  <c r="T211" i="1" s="1"/>
  <c r="T284" i="1"/>
  <c r="T285" i="1" s="1"/>
  <c r="T288" i="1" s="1"/>
  <c r="T47" i="1"/>
  <c r="T48" i="1" s="1"/>
  <c r="T52" i="1" s="1"/>
  <c r="T125" i="1"/>
  <c r="T126" i="1" s="1"/>
  <c r="T130" i="1" s="1"/>
  <c r="T86" i="1"/>
  <c r="T87" i="1" s="1"/>
  <c r="T91" i="1" s="1"/>
  <c r="T11" i="1"/>
  <c r="T12" i="1"/>
  <c r="H288" i="1"/>
  <c r="H249" i="1" l="1"/>
  <c r="T171" i="1"/>
  <c r="T250" i="1"/>
  <c r="H12" i="1"/>
  <c r="H11" i="1"/>
  <c r="H13" i="1" s="1"/>
  <c r="H91" i="1"/>
  <c r="H170" i="1"/>
  <c r="H171" i="1"/>
  <c r="H130" i="1"/>
  <c r="H129" i="1"/>
  <c r="T210" i="1"/>
  <c r="T289" i="1"/>
  <c r="T51" i="1"/>
  <c r="T129" i="1"/>
  <c r="T90" i="1"/>
  <c r="O126" i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</calcChain>
</file>

<file path=xl/sharedStrings.xml><?xml version="1.0" encoding="utf-8"?>
<sst xmlns="http://schemas.openxmlformats.org/spreadsheetml/2006/main" count="308" uniqueCount="45">
  <si>
    <t>EXAMINATION TIME</t>
  </si>
  <si>
    <t>N = 1</t>
  </si>
  <si>
    <t>Repetition</t>
  </si>
  <si>
    <t>Examination time</t>
  </si>
  <si>
    <t>Xbar =</t>
  </si>
  <si>
    <t>(Xi - Xbar)^2</t>
  </si>
  <si>
    <t xml:space="preserve">S = </t>
  </si>
  <si>
    <t xml:space="preserve">S^2 = </t>
  </si>
  <si>
    <t xml:space="preserve">z-alpha/2 = </t>
  </si>
  <si>
    <t>95% CI</t>
  </si>
  <si>
    <t>lower bound CI for Xbar</t>
  </si>
  <si>
    <t>upper bound CI for Xbar</t>
  </si>
  <si>
    <t>PARALLEL METHOD</t>
  </si>
  <si>
    <t>N = 3</t>
  </si>
  <si>
    <t>N = 5</t>
  </si>
  <si>
    <t>UNIFORM DISTRIBUTION</t>
  </si>
  <si>
    <t>N = 7</t>
  </si>
  <si>
    <t>LOGNORMAL DISTRIBUTION</t>
  </si>
  <si>
    <t>PIPELINE METHOD</t>
  </si>
  <si>
    <t>N</t>
  </si>
  <si>
    <t>Parallel, uniform</t>
  </si>
  <si>
    <t>Pipeline, uniform</t>
  </si>
  <si>
    <t>median</t>
  </si>
  <si>
    <t>Parallel, lognormal</t>
  </si>
  <si>
    <t>Pipeline, lognormal</t>
  </si>
  <si>
    <t>lower bound CI for median</t>
  </si>
  <si>
    <t>upper bound CI for median</t>
  </si>
  <si>
    <t>TOTAL EXAMINATION TIME in the PIPELINE CASE = Examination Time + Waiting Time, for N = 1 we measure the ExaminationTime alone, w/out WaitingTime (it's 0)</t>
  </si>
  <si>
    <t>LOGNORMAL SCENARIO</t>
  </si>
  <si>
    <t>UNIFORM SCENARIO</t>
  </si>
  <si>
    <t>Ordered stats</t>
  </si>
  <si>
    <r>
      <t xml:space="preserve">CI for median: n * 0.5 </t>
    </r>
    <r>
      <rPr>
        <b/>
        <sz val="12"/>
        <color theme="1"/>
        <rFont val="Calibri"/>
        <family val="2"/>
      </rPr>
      <t>± z * sqrt(n * 0.5 * (1 - 0.5))</t>
    </r>
  </si>
  <si>
    <t>Lower observation bound for median CI</t>
  </si>
  <si>
    <t>Upper observation bound for median CI</t>
  </si>
  <si>
    <t>Lower diff</t>
  </si>
  <si>
    <t>Upper diff</t>
  </si>
  <si>
    <t>In both cases, Confidence intervals are too small to be</t>
  </si>
  <si>
    <t>visible</t>
  </si>
  <si>
    <t>Lower diff median</t>
  </si>
  <si>
    <t>Upper diff median</t>
  </si>
  <si>
    <t>diff for Xbar</t>
  </si>
  <si>
    <t>diff</t>
  </si>
  <si>
    <t>Xbar</t>
  </si>
  <si>
    <t>n</t>
  </si>
  <si>
    <t xml:space="preserve">alpha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</si>
</sst>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 Unicode MS"/>
    </font>
    <font>
      <b/>
      <sz val="20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13" xfId="0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3" xfId="0" applyBorder="1" applyAlignment="1"/>
    <xf numFmtId="0" fontId="0" fillId="0" borderId="4" xfId="0" applyBorder="1" applyAlignment="1"/>
    <xf numFmtId="0" fontId="2" fillId="0" borderId="3" xfId="0" applyFont="1" applyBorder="1" applyAlignment="1"/>
    <xf numFmtId="0" fontId="4" fillId="0" borderId="3" xfId="0" applyFont="1" applyBorder="1" applyAlignment="1"/>
    <xf numFmtId="0" fontId="1" fillId="0" borderId="0" xfId="0" applyFont="1" applyBorder="1"/>
    <xf numFmtId="0" fontId="1" fillId="0" borderId="1" xfId="0" applyFont="1" applyBorder="1"/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2" xfId="0" applyFont="1" applyBorder="1" applyAlignmen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4" fontId="0" fillId="0" borderId="0" xfId="0" applyNumberFormat="1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6" fillId="0" borderId="2" xfId="0" applyFont="1" applyBorder="1" applyAlignment="1"/>
    <xf numFmtId="0" fontId="7" fillId="0" borderId="3" xfId="0" applyFont="1" applyBorder="1" applyAlignment="1"/>
    <xf numFmtId="0" fontId="8" fillId="0" borderId="3" xfId="0" applyFont="1" applyBorder="1" applyAlignment="1"/>
    <xf numFmtId="0" fontId="6" fillId="0" borderId="3" xfId="0" applyFont="1" applyBorder="1" applyAlignmen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9" fillId="0" borderId="0" xfId="0" applyFont="1"/>
    <xf numFmtId="0" fontId="8" fillId="0" borderId="10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164" fontId="0" fillId="3" borderId="4" xfId="0" applyNumberFormat="1" applyFill="1" applyBorder="1" applyAlignment="1">
      <alignment horizontal="left"/>
    </xf>
    <xf numFmtId="165" fontId="0" fillId="0" borderId="4" xfId="0" applyNumberForma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0" xfId="0" applyFill="1"/>
    <xf numFmtId="0" fontId="11" fillId="0" borderId="0" xfId="0" applyFont="1"/>
    <xf numFmtId="0" fontId="12" fillId="0" borderId="0" xfId="0" applyFont="1"/>
    <xf numFmtId="164" fontId="0" fillId="0" borderId="0" xfId="0" applyNumberFormat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4" xfId="0" applyFont="1" applyBorder="1" applyAlignment="1"/>
    <xf numFmtId="0" fontId="8" fillId="0" borderId="0" xfId="0" applyFont="1" applyBorder="1" applyAlignment="1"/>
    <xf numFmtId="0" fontId="5" fillId="0" borderId="0" xfId="0" applyFont="1" applyBorder="1" applyAlignment="1"/>
    <xf numFmtId="164" fontId="0" fillId="0" borderId="0" xfId="0" applyNumberFormat="1"/>
    <xf numFmtId="0" fontId="0" fillId="0" borderId="10" xfId="0" applyBorder="1" applyAlignment="1">
      <alignment horizontal="center"/>
    </xf>
    <xf numFmtId="164" fontId="0" fillId="0" borderId="14" xfId="0" applyNumberFormat="1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165" fontId="0" fillId="0" borderId="15" xfId="0" applyNumberFormat="1" applyFill="1" applyBorder="1"/>
    <xf numFmtId="0" fontId="0" fillId="0" borderId="15" xfId="0" applyBorder="1"/>
    <xf numFmtId="0" fontId="0" fillId="0" borderId="9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/>
    <xf numFmtId="0" fontId="0" fillId="0" borderId="5" xfId="0" applyBorder="1" applyAlignment="1">
      <alignment horizontal="center"/>
    </xf>
    <xf numFmtId="0" fontId="14" fillId="4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vertical="center"/>
    </xf>
    <xf numFmtId="0" fontId="14" fillId="4" borderId="4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1" xfId="0" applyFont="1" applyBorder="1"/>
    <xf numFmtId="0" fontId="1" fillId="0" borderId="13" xfId="0" applyFont="1" applyBorder="1"/>
    <xf numFmtId="0" fontId="1" fillId="0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5" xfId="0" applyFont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3" fillId="0" borderId="14" xfId="0" applyFont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1" fillId="0" borderId="2" xfId="0" applyFont="1" applyBorder="1"/>
    <xf numFmtId="164" fontId="0" fillId="0" borderId="4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Parallel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'ExaminationTime graphs'!$D$4:$D$7</c:f>
                <c:numCache>
                  <c:formatCode>General</c:formatCode>
                  <c:ptCount val="4"/>
                  <c:pt idx="0">
                    <c:v>0.76381114370866499</c:v>
                  </c:pt>
                  <c:pt idx="1">
                    <c:v>1.27731441989431</c:v>
                  </c:pt>
                  <c:pt idx="2">
                    <c:v>1.6481451704171377</c:v>
                  </c:pt>
                  <c:pt idx="3">
                    <c:v>1.9342405715347013</c:v>
                  </c:pt>
                </c:numCache>
              </c:numRef>
            </c:plus>
            <c:minus>
              <c:numRef>
                <c:f>'ExaminationTime graphs'!$D$4:$D$7</c:f>
                <c:numCache>
                  <c:formatCode>General</c:formatCode>
                  <c:ptCount val="4"/>
                  <c:pt idx="0">
                    <c:v>0.76381114370866499</c:v>
                  </c:pt>
                  <c:pt idx="1">
                    <c:v>1.27731441989431</c:v>
                  </c:pt>
                  <c:pt idx="2">
                    <c:v>1.6481451704171377</c:v>
                  </c:pt>
                  <c:pt idx="3">
                    <c:v>1.9342405715347013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'ExaminationTime graphs'!$B$4:$B$7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'ExaminationTime graphs'!$C$4:$C$7</c:f>
              <c:numCache>
                <c:formatCode>General</c:formatCode>
                <c:ptCount val="4"/>
                <c:pt idx="0" formatCode="#,##0.00000">
                  <c:v>450.228767</c:v>
                </c:pt>
                <c:pt idx="1">
                  <c:v>1349.6677890000001</c:v>
                </c:pt>
                <c:pt idx="2" formatCode="0.00000">
                  <c:v>2249.6137549999999</c:v>
                </c:pt>
                <c:pt idx="3" formatCode="0.00000">
                  <c:v>3151.241798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2-4E0E-8D87-5762FC395A14}"/>
            </c:ext>
          </c:extLst>
        </c:ser>
        <c:ser>
          <c:idx val="1"/>
          <c:order val="1"/>
          <c:tx>
            <c:v>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'ExaminationTime graphs'!$D$11:$D$14</c:f>
                <c:numCache>
                  <c:formatCode>General</c:formatCode>
                  <c:ptCount val="4"/>
                  <c:pt idx="0">
                    <c:v>1.3726573827207744</c:v>
                  </c:pt>
                  <c:pt idx="1">
                    <c:v>1.968880371720843</c:v>
                  </c:pt>
                  <c:pt idx="2">
                    <c:v>2.6058332371080724</c:v>
                  </c:pt>
                  <c:pt idx="3">
                    <c:v>3.0262847435524236</c:v>
                  </c:pt>
                </c:numCache>
              </c:numRef>
            </c:plus>
            <c:minus>
              <c:numRef>
                <c:f>'ExaminationTime graphs'!$D$11:$D$14</c:f>
                <c:numCache>
                  <c:formatCode>General</c:formatCode>
                  <c:ptCount val="4"/>
                  <c:pt idx="0">
                    <c:v>1.3726573827207744</c:v>
                  </c:pt>
                  <c:pt idx="1">
                    <c:v>1.968880371720843</c:v>
                  </c:pt>
                  <c:pt idx="2">
                    <c:v>2.6058332371080724</c:v>
                  </c:pt>
                  <c:pt idx="3">
                    <c:v>3.0262847435524236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'ExaminationTime graphs'!$B$11:$B$14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'ExaminationTime graphs'!$C$11:$C$14</c:f>
              <c:numCache>
                <c:formatCode>General</c:formatCode>
                <c:ptCount val="4"/>
                <c:pt idx="0">
                  <c:v>450.228767</c:v>
                </c:pt>
                <c:pt idx="1">
                  <c:v>5516.1183140000003</c:v>
                </c:pt>
                <c:pt idx="2">
                  <c:v>9404.6703180000004</c:v>
                </c:pt>
                <c:pt idx="3">
                  <c:v>11933.057430000001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22-4E0E-8D87-5762FC39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29488"/>
        <c:axId val="344829072"/>
      </c:scatterChart>
      <c:valAx>
        <c:axId val="3448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9072"/>
        <c:crosses val="autoZero"/>
        <c:crossBetween val="midCat"/>
      </c:valAx>
      <c:valAx>
        <c:axId val="3448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Examination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Parallel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'ExaminationTime graphs'!$S$4:$S$7</c:f>
                <c:numCache>
                  <c:formatCode>General</c:formatCode>
                  <c:ptCount val="4"/>
                  <c:pt idx="0">
                    <c:v>0.76381114370866499</c:v>
                  </c:pt>
                  <c:pt idx="1">
                    <c:v>569.93823804500516</c:v>
                  </c:pt>
                  <c:pt idx="2">
                    <c:v>798.05818590641684</c:v>
                  </c:pt>
                  <c:pt idx="3">
                    <c:v>721.41438582529554</c:v>
                  </c:pt>
                </c:numCache>
              </c:numRef>
            </c:plus>
            <c:minus>
              <c:numRef>
                <c:f>'ExaminationTime graphs'!$S$4:$S$7</c:f>
                <c:numCache>
                  <c:formatCode>General</c:formatCode>
                  <c:ptCount val="4"/>
                  <c:pt idx="0">
                    <c:v>0.76381114370866499</c:v>
                  </c:pt>
                  <c:pt idx="1">
                    <c:v>569.93823804500516</c:v>
                  </c:pt>
                  <c:pt idx="2">
                    <c:v>798.05818590641684</c:v>
                  </c:pt>
                  <c:pt idx="3">
                    <c:v>721.41438582529554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'ExaminationTime graphs'!$Q$4:$Q$7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'ExaminationTime graphs'!$R$4:$R$7</c:f>
              <c:numCache>
                <c:formatCode>General</c:formatCode>
                <c:ptCount val="4"/>
                <c:pt idx="0" formatCode="#,##0.00000">
                  <c:v>449.05286699999999</c:v>
                </c:pt>
                <c:pt idx="1">
                  <c:v>1350.7507519999999</c:v>
                </c:pt>
                <c:pt idx="2">
                  <c:v>2251.2551239999998</c:v>
                </c:pt>
                <c:pt idx="3">
                  <c:v>3151.622836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9B8-A772-9669ACD3E72E}"/>
            </c:ext>
          </c:extLst>
        </c:ser>
        <c:ser>
          <c:idx val="1"/>
          <c:order val="1"/>
          <c:tx>
            <c:v>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'ExaminationTime graphs'!$S$11:$S$14</c:f>
                <c:numCache>
                  <c:formatCode>General</c:formatCode>
                  <c:ptCount val="4"/>
                  <c:pt idx="0">
                    <c:v>1.3726573827207744</c:v>
                  </c:pt>
                  <c:pt idx="1">
                    <c:v>979.13886465268297</c:v>
                  </c:pt>
                  <c:pt idx="2">
                    <c:v>1251.9022628906278</c:v>
                  </c:pt>
                  <c:pt idx="3">
                    <c:v>1591.4105949084769</c:v>
                  </c:pt>
                </c:numCache>
              </c:numRef>
            </c:plus>
            <c:minus>
              <c:numRef>
                <c:f>'ExaminationTime graphs'!$S$11:$S$14</c:f>
                <c:numCache>
                  <c:formatCode>General</c:formatCode>
                  <c:ptCount val="4"/>
                  <c:pt idx="0">
                    <c:v>1.3726573827207744</c:v>
                  </c:pt>
                  <c:pt idx="1">
                    <c:v>979.13886465268297</c:v>
                  </c:pt>
                  <c:pt idx="2">
                    <c:v>1251.9022628906278</c:v>
                  </c:pt>
                  <c:pt idx="3">
                    <c:v>1591.4105949084769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'ExaminationTime graphs'!$Q$11:$Q$14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'ExaminationTime graphs'!$R$11:$R$14</c:f>
              <c:numCache>
                <c:formatCode>General</c:formatCode>
                <c:ptCount val="4"/>
                <c:pt idx="0">
                  <c:v>449.05286699999999</c:v>
                </c:pt>
                <c:pt idx="1">
                  <c:v>10864.333597999999</c:v>
                </c:pt>
                <c:pt idx="2">
                  <c:v>14886.774896000001</c:v>
                </c:pt>
                <c:pt idx="3">
                  <c:v>18852.369513000001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A-49B8-A772-9669ACD3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63968"/>
        <c:axId val="444958560"/>
      </c:scatterChart>
      <c:valAx>
        <c:axId val="4449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8560"/>
        <c:crosses val="autoZero"/>
        <c:crossBetween val="midCat"/>
      </c:valAx>
      <c:valAx>
        <c:axId val="4449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Examination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605116</xdr:colOff>
      <xdr:row>2</xdr:row>
      <xdr:rowOff>31376</xdr:rowOff>
    </xdr:from>
    <xdr:to>
      <xdr:col>14</xdr:col>
      <xdr:colOff>518159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627B4-6F96-95E3-CEAC-8E6FFDB9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395812</xdr:colOff>
      <xdr:row>2</xdr:row>
      <xdr:rowOff>78850</xdr:rowOff>
    </xdr:from>
    <xdr:to>
      <xdr:col>29</xdr:col>
      <xdr:colOff>281940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9E3E-3914-E3D3-687D-90CB01E3E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8D95-6D64-499C-8CAF-8401F88F8EE6}">
  <dimension ref="B1:X319"/>
  <sheetViews>
    <sheetView tabSelected="1" topLeftCell="G208" zoomScale="85" zoomScaleNormal="85" workbookViewId="0">
      <selection activeCell="T284" sqref="T284"/>
    </sheetView>
  </sheetViews>
  <sheetFormatPr defaultRowHeight="14.4"/>
  <cols>
    <col min="1" max="1" width="14.21875" customWidth="1"/>
    <col min="2" max="2" width="18.44140625" customWidth="1"/>
    <col min="3" max="3" width="16.77734375" style="1" customWidth="1"/>
    <col min="4" max="4" width="19.21875" customWidth="1"/>
    <col min="5" max="5" width="17" customWidth="1"/>
    <col min="6" max="6" width="15.88671875" customWidth="1"/>
    <col min="7" max="7" width="27.109375" customWidth="1"/>
    <col min="8" max="8" width="12.6640625" customWidth="1"/>
    <col min="9" max="9" width="7" customWidth="1"/>
    <col min="10" max="10" width="34.21875" customWidth="1"/>
    <col min="11" max="11" width="12.44140625" customWidth="1"/>
    <col min="12" max="12" width="8.88671875" style="4"/>
    <col min="15" max="15" width="12" customWidth="1"/>
    <col min="16" max="16" width="18.109375" customWidth="1"/>
    <col min="17" max="17" width="24.109375" customWidth="1"/>
    <col min="18" max="18" width="20.6640625" customWidth="1"/>
    <col min="19" max="19" width="27.5546875" customWidth="1"/>
    <col min="20" max="20" width="14.21875" customWidth="1"/>
    <col min="21" max="21" width="9.77734375" bestFit="1" customWidth="1"/>
    <col min="22" max="22" width="13" customWidth="1"/>
  </cols>
  <sheetData>
    <row r="1" spans="2:22" ht="31.8" customHeight="1" thickBot="1">
      <c r="L1"/>
    </row>
    <row r="2" spans="2:22" ht="33" customHeight="1" thickBot="1">
      <c r="C2" s="87" t="s">
        <v>0</v>
      </c>
      <c r="D2" s="88"/>
      <c r="E2" s="88"/>
      <c r="F2" s="89"/>
      <c r="G2" s="103" t="s">
        <v>9</v>
      </c>
      <c r="I2" s="103" t="s">
        <v>43</v>
      </c>
      <c r="J2" s="102">
        <v>35</v>
      </c>
      <c r="K2" s="104" t="s">
        <v>44</v>
      </c>
      <c r="L2" s="67">
        <v>0.05</v>
      </c>
      <c r="P2" s="42" t="s">
        <v>27</v>
      </c>
      <c r="Q2" s="42"/>
      <c r="R2" s="42"/>
      <c r="S2" s="42"/>
      <c r="T2" s="42"/>
      <c r="U2" s="42"/>
    </row>
    <row r="3" spans="2:22" ht="15" thickBot="1"/>
    <row r="4" spans="2:22" ht="31.2" customHeight="1" thickBot="1">
      <c r="C4" s="34" t="s">
        <v>12</v>
      </c>
      <c r="D4" s="35"/>
      <c r="E4" s="36"/>
      <c r="F4" s="37" t="s">
        <v>15</v>
      </c>
      <c r="G4" s="36"/>
      <c r="H4" s="68"/>
      <c r="I4" s="69"/>
      <c r="J4" s="70"/>
      <c r="O4" s="26" t="s">
        <v>18</v>
      </c>
      <c r="P4" s="18"/>
      <c r="Q4" s="16"/>
      <c r="R4" s="19" t="s">
        <v>15</v>
      </c>
      <c r="S4" s="16"/>
      <c r="T4" s="16"/>
      <c r="U4" s="16"/>
      <c r="V4" s="17"/>
    </row>
    <row r="5" spans="2:22" ht="16.2" thickBot="1">
      <c r="J5" s="64" t="s">
        <v>31</v>
      </c>
      <c r="K5" s="64"/>
      <c r="L5" s="64"/>
      <c r="O5" s="1"/>
    </row>
    <row r="6" spans="2:22" ht="15" thickBot="1">
      <c r="B6" s="21" t="s">
        <v>1</v>
      </c>
      <c r="C6" s="11" t="s">
        <v>2</v>
      </c>
      <c r="D6" s="57" t="s">
        <v>3</v>
      </c>
      <c r="E6" s="21" t="s">
        <v>5</v>
      </c>
      <c r="F6" s="21" t="s">
        <v>30</v>
      </c>
      <c r="G6" s="99" t="s">
        <v>4</v>
      </c>
      <c r="H6" s="100">
        <f>AVERAGE(D7:D41)</f>
        <v>450.05820408571429</v>
      </c>
      <c r="J6" s="21" t="s">
        <v>32</v>
      </c>
      <c r="K6" s="8">
        <f>_xlfn.CEILING.MATH($J$2*0.5-H9*SQRT($J$2*0.5*0.5))</f>
        <v>12</v>
      </c>
      <c r="N6" s="21" t="s">
        <v>1</v>
      </c>
      <c r="O6" s="11" t="s">
        <v>2</v>
      </c>
      <c r="P6" s="58" t="s">
        <v>3</v>
      </c>
      <c r="Q6" s="95" t="s">
        <v>5</v>
      </c>
      <c r="R6" s="21" t="s">
        <v>30</v>
      </c>
      <c r="S6" s="99" t="s">
        <v>4</v>
      </c>
      <c r="T6" s="100">
        <f>AVERAGE(P7:P41)</f>
        <v>450.05820408571435</v>
      </c>
    </row>
    <row r="7" spans="2:22" ht="15" thickBot="1">
      <c r="B7" s="20"/>
      <c r="C7" s="5">
        <v>1</v>
      </c>
      <c r="D7" s="54">
        <v>451.43092999999999</v>
      </c>
      <c r="E7" s="13">
        <f>(D7-$H$6)^2</f>
        <v>1.8843764357514976</v>
      </c>
      <c r="F7" s="97">
        <v>444.85870399999999</v>
      </c>
      <c r="G7" s="90" t="s">
        <v>7</v>
      </c>
      <c r="H7" s="101">
        <f>SUM(E7:E41)/($J$2-1)</f>
        <v>5.3153012322659938</v>
      </c>
      <c r="J7" s="21" t="s">
        <v>33</v>
      </c>
      <c r="K7" s="8">
        <f>_xlfn.CEILING.MATH($J$2*0.5+H9*SQRT($J$2*0.5*0.5))</f>
        <v>24</v>
      </c>
      <c r="N7" s="20"/>
      <c r="O7" s="5">
        <v>1</v>
      </c>
      <c r="P7" s="55">
        <v>454.14582300000001</v>
      </c>
      <c r="Q7" s="13">
        <f t="shared" ref="Q7:Q41" si="0">(P7-$T$6)^2</f>
        <v>16.708628388425847</v>
      </c>
      <c r="R7" s="98">
        <v>444.85870399999999</v>
      </c>
      <c r="S7" s="90" t="s">
        <v>7</v>
      </c>
      <c r="T7" s="101">
        <f>SUM(Q7:Q41)/($J$2-1)</f>
        <v>5.315301232265992</v>
      </c>
    </row>
    <row r="8" spans="2:22" ht="15" thickBot="1">
      <c r="B8" s="20"/>
      <c r="C8" s="6">
        <f>C7+1</f>
        <v>2</v>
      </c>
      <c r="D8" s="55">
        <v>451.20239400000003</v>
      </c>
      <c r="E8" s="14">
        <f t="shared" ref="E8:E41" si="1">(D8-$H$6)^2</f>
        <v>1.3091705599531915</v>
      </c>
      <c r="F8" s="98">
        <v>446.091319</v>
      </c>
      <c r="G8" s="90" t="s">
        <v>6</v>
      </c>
      <c r="H8" s="101">
        <f>SQRT(H7)</f>
        <v>2.305493706837213</v>
      </c>
      <c r="N8" s="20"/>
      <c r="O8" s="6">
        <f>O7+1</f>
        <v>2</v>
      </c>
      <c r="P8" s="55">
        <v>453.17274600000002</v>
      </c>
      <c r="Q8" s="14">
        <f t="shared" si="0"/>
        <v>9.7003713358422257</v>
      </c>
      <c r="R8" s="98">
        <v>446.091319</v>
      </c>
      <c r="S8" s="90" t="s">
        <v>6</v>
      </c>
      <c r="T8" s="101">
        <f>SQRT(T7)</f>
        <v>2.305493706837213</v>
      </c>
    </row>
    <row r="9" spans="2:22" ht="15" thickBot="1">
      <c r="C9" s="6">
        <f t="shared" ref="C9:C40" si="2">C8+1</f>
        <v>3</v>
      </c>
      <c r="D9" s="55">
        <v>450.21798000000001</v>
      </c>
      <c r="E9" s="14">
        <f t="shared" si="1"/>
        <v>2.5528342785836829E-2</v>
      </c>
      <c r="F9" s="98">
        <v>446.48168299999998</v>
      </c>
      <c r="G9" s="90" t="s">
        <v>8</v>
      </c>
      <c r="H9" s="101">
        <v>1.96</v>
      </c>
      <c r="O9" s="6">
        <f t="shared" ref="O9:O40" si="3">O8+1</f>
        <v>3</v>
      </c>
      <c r="P9" s="55">
        <v>453.05283200000002</v>
      </c>
      <c r="Q9" s="14">
        <f t="shared" si="0"/>
        <v>8.9677963450189573</v>
      </c>
      <c r="R9" s="98">
        <v>446.48168299999998</v>
      </c>
      <c r="S9" s="90" t="s">
        <v>8</v>
      </c>
      <c r="T9" s="101">
        <v>1.96</v>
      </c>
    </row>
    <row r="10" spans="2:22" ht="15" thickBot="1">
      <c r="C10" s="6">
        <f t="shared" si="2"/>
        <v>4</v>
      </c>
      <c r="D10" s="55">
        <v>450.228767</v>
      </c>
      <c r="E10" s="14">
        <f t="shared" si="1"/>
        <v>2.9091707729634653E-2</v>
      </c>
      <c r="F10" s="55">
        <v>446.77110199999998</v>
      </c>
      <c r="O10" s="6">
        <f t="shared" si="3"/>
        <v>4</v>
      </c>
      <c r="P10" s="55">
        <v>452.89473600000002</v>
      </c>
      <c r="Q10" s="14">
        <f t="shared" si="0"/>
        <v>8.0459133007611392</v>
      </c>
      <c r="R10" s="55">
        <v>446.77110199999998</v>
      </c>
      <c r="S10" s="105"/>
    </row>
    <row r="11" spans="2:22">
      <c r="C11" s="6">
        <f t="shared" si="2"/>
        <v>5</v>
      </c>
      <c r="D11" s="55">
        <v>452.89473600000002</v>
      </c>
      <c r="E11" s="14">
        <f t="shared" si="1"/>
        <v>8.0459133007614607</v>
      </c>
      <c r="F11" s="55">
        <v>446.92223100000001</v>
      </c>
      <c r="G11" s="91" t="s">
        <v>10</v>
      </c>
      <c r="H11" s="9">
        <f>H6-(H8/SQRT(J2))*H9</f>
        <v>449.29439294200563</v>
      </c>
      <c r="I11" s="71"/>
      <c r="O11" s="6">
        <f t="shared" si="3"/>
        <v>5</v>
      </c>
      <c r="P11" s="55">
        <v>452.60029200000002</v>
      </c>
      <c r="Q11" s="14">
        <f t="shared" si="0"/>
        <v>6.4622109639572853</v>
      </c>
      <c r="R11" s="55">
        <v>446.92223100000001</v>
      </c>
      <c r="S11" s="95" t="s">
        <v>10</v>
      </c>
      <c r="T11" s="9">
        <f>T6-(T8/SQRT($J$2))*T9</f>
        <v>449.29439294200569</v>
      </c>
    </row>
    <row r="12" spans="2:22" ht="15" thickBot="1">
      <c r="C12" s="6">
        <f t="shared" si="2"/>
        <v>6</v>
      </c>
      <c r="D12" s="55">
        <v>448.50333499999999</v>
      </c>
      <c r="E12" s="14">
        <f t="shared" si="1"/>
        <v>2.4176178737100278</v>
      </c>
      <c r="F12" s="55">
        <v>447.51032900000001</v>
      </c>
      <c r="G12" s="92" t="s">
        <v>11</v>
      </c>
      <c r="H12" s="10">
        <f>H6+(H8/SQRT(J2))*H9</f>
        <v>450.82201522942296</v>
      </c>
      <c r="I12" s="71"/>
      <c r="O12" s="6">
        <f t="shared" si="3"/>
        <v>6</v>
      </c>
      <c r="P12" s="55">
        <v>452.51231899999999</v>
      </c>
      <c r="Q12" s="14">
        <f t="shared" si="0"/>
        <v>6.0226800125192135</v>
      </c>
      <c r="R12" s="55">
        <v>447.51032900000001</v>
      </c>
      <c r="S12" s="96" t="s">
        <v>11</v>
      </c>
      <c r="T12" s="10">
        <f>T6+(T8/SQRT($J$2))*T9</f>
        <v>450.82201522942302</v>
      </c>
    </row>
    <row r="13" spans="2:22" ht="15" thickBot="1">
      <c r="C13" s="6">
        <f t="shared" si="2"/>
        <v>7</v>
      </c>
      <c r="D13" s="55">
        <v>453.05283200000002</v>
      </c>
      <c r="E13" s="14">
        <f t="shared" si="1"/>
        <v>8.9677963450192966</v>
      </c>
      <c r="F13" s="55">
        <v>447.71849800000001</v>
      </c>
      <c r="G13" s="93" t="s">
        <v>40</v>
      </c>
      <c r="H13" s="80">
        <f>H6-H11</f>
        <v>0.76381114370866499</v>
      </c>
      <c r="O13" s="6">
        <f t="shared" si="3"/>
        <v>7</v>
      </c>
      <c r="P13" s="55">
        <v>452.50771600000002</v>
      </c>
      <c r="Q13" s="14">
        <f t="shared" si="0"/>
        <v>6.0001086182274239</v>
      </c>
      <c r="R13" s="55">
        <v>447.71849800000001</v>
      </c>
      <c r="S13" s="93" t="s">
        <v>40</v>
      </c>
      <c r="T13" s="80">
        <f>T6-T11</f>
        <v>0.76381114370866499</v>
      </c>
    </row>
    <row r="14" spans="2:22" ht="15" thickBot="1">
      <c r="C14" s="6">
        <f t="shared" si="2"/>
        <v>8</v>
      </c>
      <c r="D14" s="55">
        <v>452.063378</v>
      </c>
      <c r="E14" s="14">
        <f t="shared" si="1"/>
        <v>4.0207224265318597</v>
      </c>
      <c r="F14" s="55">
        <v>448.17496899999998</v>
      </c>
      <c r="O14" s="6">
        <f t="shared" si="3"/>
        <v>8</v>
      </c>
      <c r="P14" s="55">
        <v>452.315245</v>
      </c>
      <c r="Q14" s="14">
        <f t="shared" si="0"/>
        <v>5.0942336887594184</v>
      </c>
      <c r="R14" s="55">
        <v>448.17496899999998</v>
      </c>
      <c r="S14" s="105"/>
    </row>
    <row r="15" spans="2:22" ht="15" thickBot="1">
      <c r="C15" s="6">
        <f t="shared" si="2"/>
        <v>9</v>
      </c>
      <c r="D15" s="55">
        <v>448.56444099999999</v>
      </c>
      <c r="E15" s="14">
        <f t="shared" si="1"/>
        <v>2.2313281562427258</v>
      </c>
      <c r="F15" s="55">
        <v>448.50333499999999</v>
      </c>
      <c r="G15" s="94" t="s">
        <v>22</v>
      </c>
      <c r="H15" s="46">
        <f>MEDIAN(D7:D41)</f>
        <v>450.228767</v>
      </c>
      <c r="O15" s="6">
        <f t="shared" si="3"/>
        <v>9</v>
      </c>
      <c r="P15" s="55">
        <v>452.11381399999999</v>
      </c>
      <c r="Q15" s="14">
        <f t="shared" si="0"/>
        <v>4.2255321197094151</v>
      </c>
      <c r="R15" s="55">
        <v>448.50333499999999</v>
      </c>
      <c r="S15" s="21" t="s">
        <v>22</v>
      </c>
      <c r="T15" s="40">
        <f>MEDIAN(P7:P41)</f>
        <v>450.228767</v>
      </c>
    </row>
    <row r="16" spans="2:22" ht="15" thickBot="1">
      <c r="C16" s="6">
        <f t="shared" si="2"/>
        <v>10</v>
      </c>
      <c r="D16" s="55">
        <v>448.84243400000003</v>
      </c>
      <c r="E16" s="14">
        <f t="shared" si="1"/>
        <v>1.4780969013176799</v>
      </c>
      <c r="F16" s="55">
        <v>448.56444099999999</v>
      </c>
      <c r="O16" s="6">
        <f t="shared" si="3"/>
        <v>10</v>
      </c>
      <c r="P16" s="55">
        <v>452.063378</v>
      </c>
      <c r="Q16" s="14">
        <f t="shared" si="0"/>
        <v>4.0207224265316315</v>
      </c>
      <c r="R16" s="55">
        <v>448.56444099999999</v>
      </c>
      <c r="S16" s="105"/>
    </row>
    <row r="17" spans="3:24">
      <c r="C17" s="6">
        <f t="shared" si="2"/>
        <v>11</v>
      </c>
      <c r="D17" s="55">
        <v>446.48168299999998</v>
      </c>
      <c r="E17" s="14">
        <f t="shared" si="1"/>
        <v>12.791503076559129</v>
      </c>
      <c r="F17" s="55">
        <v>448.84243400000003</v>
      </c>
      <c r="G17" s="91" t="s">
        <v>25</v>
      </c>
      <c r="H17" s="2">
        <f>D18</f>
        <v>449.12800399999998</v>
      </c>
      <c r="O17" s="6">
        <f t="shared" si="3"/>
        <v>11</v>
      </c>
      <c r="P17" s="55">
        <v>451.43092999999999</v>
      </c>
      <c r="Q17" s="14">
        <f t="shared" si="0"/>
        <v>1.8843764357513415</v>
      </c>
      <c r="R17" s="55">
        <v>448.84243400000003</v>
      </c>
      <c r="S17" s="95" t="s">
        <v>25</v>
      </c>
      <c r="T17" s="54">
        <v>449.11733900000002</v>
      </c>
    </row>
    <row r="18" spans="3:24" ht="16.2" thickBot="1">
      <c r="C18" s="6">
        <f t="shared" si="2"/>
        <v>12</v>
      </c>
      <c r="D18" s="55">
        <v>449.12800399999998</v>
      </c>
      <c r="E18" s="14">
        <f t="shared" si="1"/>
        <v>0.86527219946292544</v>
      </c>
      <c r="F18" s="55">
        <v>449.11733900000002</v>
      </c>
      <c r="G18" s="92" t="s">
        <v>26</v>
      </c>
      <c r="H18" s="3">
        <f>D30</f>
        <v>452.60029200000002</v>
      </c>
      <c r="O18" s="6">
        <f t="shared" si="3"/>
        <v>12</v>
      </c>
      <c r="P18" s="55">
        <v>451.20239400000003</v>
      </c>
      <c r="Q18" s="14">
        <f t="shared" si="0"/>
        <v>1.3091705599530614</v>
      </c>
      <c r="R18" s="55">
        <v>449.11733900000002</v>
      </c>
      <c r="S18" s="96" t="s">
        <v>26</v>
      </c>
      <c r="T18" s="56">
        <v>451.20239400000003</v>
      </c>
      <c r="U18" s="42"/>
      <c r="V18" s="42"/>
      <c r="W18" s="42"/>
      <c r="X18" s="42"/>
    </row>
    <row r="19" spans="3:24">
      <c r="C19" s="6">
        <f t="shared" si="2"/>
        <v>13</v>
      </c>
      <c r="D19" s="55">
        <v>446.92223100000001</v>
      </c>
      <c r="E19" s="14">
        <f t="shared" si="1"/>
        <v>9.8343271943243646</v>
      </c>
      <c r="F19" s="55">
        <v>449.12800399999998</v>
      </c>
      <c r="G19" s="95" t="s">
        <v>38</v>
      </c>
      <c r="H19" s="13">
        <f>H15-H17</f>
        <v>1.100763000000029</v>
      </c>
      <c r="O19" s="6">
        <f t="shared" si="3"/>
        <v>13</v>
      </c>
      <c r="P19" s="55">
        <v>450.86988200000002</v>
      </c>
      <c r="Q19" s="14">
        <f t="shared" si="0"/>
        <v>0.65882103653913082</v>
      </c>
      <c r="R19" s="55">
        <v>449.12800399999998</v>
      </c>
      <c r="S19" s="95" t="s">
        <v>34</v>
      </c>
      <c r="T19" s="13">
        <f>T15-T17</f>
        <v>1.1114279999999894</v>
      </c>
    </row>
    <row r="20" spans="3:24" ht="15" thickBot="1">
      <c r="C20" s="6">
        <f t="shared" si="2"/>
        <v>14</v>
      </c>
      <c r="D20" s="55">
        <v>447.51032900000001</v>
      </c>
      <c r="E20" s="14">
        <f t="shared" si="1"/>
        <v>6.4916674524035569</v>
      </c>
      <c r="F20" s="55">
        <v>449.47659199999998</v>
      </c>
      <c r="G20" s="96" t="s">
        <v>39</v>
      </c>
      <c r="H20" s="15">
        <f>H18-H15</f>
        <v>2.3715250000000196</v>
      </c>
      <c r="O20" s="6">
        <f t="shared" si="3"/>
        <v>14</v>
      </c>
      <c r="P20" s="55">
        <v>450.85477600000002</v>
      </c>
      <c r="Q20" s="14">
        <f t="shared" si="0"/>
        <v>0.63452681462872751</v>
      </c>
      <c r="R20" s="55">
        <v>449.47659199999998</v>
      </c>
      <c r="S20" s="96" t="s">
        <v>35</v>
      </c>
      <c r="T20" s="15">
        <f>T18-T15</f>
        <v>0.97362700000002178</v>
      </c>
    </row>
    <row r="21" spans="3:24">
      <c r="C21" s="6">
        <f t="shared" si="2"/>
        <v>15</v>
      </c>
      <c r="D21" s="55">
        <v>450.03689500000002</v>
      </c>
      <c r="E21" s="14">
        <f t="shared" si="1"/>
        <v>4.5407713397848119E-4</v>
      </c>
      <c r="F21" s="55">
        <v>449.88278600000001</v>
      </c>
      <c r="O21" s="6">
        <f t="shared" si="3"/>
        <v>15</v>
      </c>
      <c r="P21" s="55">
        <v>450.747479</v>
      </c>
      <c r="Q21" s="14">
        <f t="shared" si="0"/>
        <v>0.47509990746348651</v>
      </c>
      <c r="R21" s="55">
        <v>449.88278600000001</v>
      </c>
      <c r="S21" s="105"/>
    </row>
    <row r="22" spans="3:24">
      <c r="C22" s="6">
        <f t="shared" si="2"/>
        <v>16</v>
      </c>
      <c r="D22" s="55">
        <v>446.091319</v>
      </c>
      <c r="E22" s="14">
        <f t="shared" si="1"/>
        <v>15.736177283262515</v>
      </c>
      <c r="F22" s="55">
        <v>450.03689500000002</v>
      </c>
      <c r="O22" s="6">
        <f t="shared" si="3"/>
        <v>16</v>
      </c>
      <c r="P22" s="55">
        <v>450.71388999999999</v>
      </c>
      <c r="Q22" s="14">
        <f t="shared" si="0"/>
        <v>0.42992401819259701</v>
      </c>
      <c r="R22" s="55">
        <v>450.03689500000002</v>
      </c>
      <c r="S22" s="105"/>
    </row>
    <row r="23" spans="3:24">
      <c r="C23" s="6">
        <f t="shared" si="2"/>
        <v>17</v>
      </c>
      <c r="D23" s="55">
        <v>444.85870399999999</v>
      </c>
      <c r="E23" s="14">
        <f t="shared" si="1"/>
        <v>27.03480114134307</v>
      </c>
      <c r="F23" s="55">
        <v>450.21798000000001</v>
      </c>
      <c r="O23" s="6">
        <f t="shared" si="3"/>
        <v>17</v>
      </c>
      <c r="P23" s="55">
        <v>450.31148300000001</v>
      </c>
      <c r="Q23" s="14">
        <f t="shared" si="0"/>
        <v>6.4150208421722005E-2</v>
      </c>
      <c r="R23" s="55">
        <v>450.21798000000001</v>
      </c>
      <c r="S23" s="105"/>
    </row>
    <row r="24" spans="3:24">
      <c r="C24" s="6">
        <f t="shared" si="2"/>
        <v>18</v>
      </c>
      <c r="D24" s="55">
        <v>450.71388999999999</v>
      </c>
      <c r="E24" s="14">
        <f t="shared" si="1"/>
        <v>0.42992401819267156</v>
      </c>
      <c r="F24" s="55">
        <v>450.228767</v>
      </c>
      <c r="O24" s="6">
        <f t="shared" si="3"/>
        <v>18</v>
      </c>
      <c r="P24" s="55">
        <v>450.228767</v>
      </c>
      <c r="Q24" s="14">
        <f t="shared" si="0"/>
        <v>2.9091707729615262E-2</v>
      </c>
      <c r="R24" s="55">
        <v>450.228767</v>
      </c>
    </row>
    <row r="25" spans="3:24">
      <c r="C25" s="6">
        <f t="shared" si="2"/>
        <v>19</v>
      </c>
      <c r="D25" s="55">
        <v>454.14582300000001</v>
      </c>
      <c r="E25" s="14">
        <f t="shared" si="1"/>
        <v>16.708628388426309</v>
      </c>
      <c r="F25" s="55">
        <v>450.31148300000001</v>
      </c>
      <c r="O25" s="6">
        <f t="shared" si="3"/>
        <v>19</v>
      </c>
      <c r="P25" s="55">
        <v>450.21798000000001</v>
      </c>
      <c r="Q25" s="14">
        <f t="shared" si="0"/>
        <v>2.5528342785818666E-2</v>
      </c>
      <c r="R25" s="55">
        <v>450.31148300000001</v>
      </c>
    </row>
    <row r="26" spans="3:24">
      <c r="C26" s="6">
        <f t="shared" si="2"/>
        <v>20</v>
      </c>
      <c r="D26" s="55">
        <v>452.51231899999999</v>
      </c>
      <c r="E26" s="14">
        <f t="shared" si="1"/>
        <v>6.0226800125194924</v>
      </c>
      <c r="F26" s="55">
        <v>450.71388999999999</v>
      </c>
      <c r="O26" s="6">
        <f t="shared" si="3"/>
        <v>20</v>
      </c>
      <c r="P26" s="55">
        <v>450.03689500000002</v>
      </c>
      <c r="Q26" s="14">
        <f t="shared" si="0"/>
        <v>4.5407713398090373E-4</v>
      </c>
      <c r="R26" s="55">
        <v>450.71388999999999</v>
      </c>
    </row>
    <row r="27" spans="3:24">
      <c r="C27" s="6">
        <f t="shared" si="2"/>
        <v>21</v>
      </c>
      <c r="D27" s="55">
        <v>448.17496899999998</v>
      </c>
      <c r="E27" s="14">
        <f t="shared" si="1"/>
        <v>3.5465743880654159</v>
      </c>
      <c r="F27" s="55">
        <v>450.747479</v>
      </c>
      <c r="O27" s="6">
        <f t="shared" si="3"/>
        <v>21</v>
      </c>
      <c r="P27" s="55">
        <v>449.88278600000001</v>
      </c>
      <c r="Q27" s="14">
        <f t="shared" si="0"/>
        <v>3.0771504795683899E-2</v>
      </c>
      <c r="R27" s="55">
        <v>450.747479</v>
      </c>
    </row>
    <row r="28" spans="3:24">
      <c r="C28" s="6">
        <f t="shared" si="2"/>
        <v>22</v>
      </c>
      <c r="D28" s="55">
        <v>449.47659199999998</v>
      </c>
      <c r="E28" s="14">
        <f t="shared" si="1"/>
        <v>0.33827261824895211</v>
      </c>
      <c r="F28" s="55">
        <v>450.85477600000002</v>
      </c>
      <c r="O28" s="6">
        <f t="shared" si="3"/>
        <v>22</v>
      </c>
      <c r="P28" s="55">
        <v>449.47659199999998</v>
      </c>
      <c r="Q28" s="14">
        <f t="shared" si="0"/>
        <v>0.33827261824901822</v>
      </c>
      <c r="R28" s="55">
        <v>450.85477600000002</v>
      </c>
    </row>
    <row r="29" spans="3:24">
      <c r="C29" s="6">
        <f t="shared" si="2"/>
        <v>23</v>
      </c>
      <c r="D29" s="55">
        <v>449.11733900000002</v>
      </c>
      <c r="E29" s="14">
        <f t="shared" si="1"/>
        <v>0.88522710951613726</v>
      </c>
      <c r="F29" s="55">
        <v>450.86988200000002</v>
      </c>
      <c r="O29" s="6">
        <f t="shared" si="3"/>
        <v>23</v>
      </c>
      <c r="P29" s="55">
        <v>449.12800399999998</v>
      </c>
      <c r="Q29" s="14">
        <f t="shared" si="0"/>
        <v>0.86527219946303113</v>
      </c>
      <c r="R29" s="55">
        <v>450.86988200000002</v>
      </c>
    </row>
    <row r="30" spans="3:24">
      <c r="C30" s="6">
        <f t="shared" si="2"/>
        <v>24</v>
      </c>
      <c r="D30" s="55">
        <v>452.60029200000002</v>
      </c>
      <c r="E30" s="14">
        <f t="shared" si="1"/>
        <v>6.462210963957574</v>
      </c>
      <c r="F30" s="55">
        <v>451.20239400000003</v>
      </c>
      <c r="O30" s="6">
        <f t="shared" si="3"/>
        <v>24</v>
      </c>
      <c r="P30" s="55">
        <v>449.11733900000002</v>
      </c>
      <c r="Q30" s="14">
        <f t="shared" si="0"/>
        <v>0.88522710951624428</v>
      </c>
      <c r="R30" s="55">
        <v>451.20239400000003</v>
      </c>
    </row>
    <row r="31" spans="3:24">
      <c r="C31" s="6">
        <f t="shared" si="2"/>
        <v>25</v>
      </c>
      <c r="D31" s="55">
        <v>453.17274600000002</v>
      </c>
      <c r="E31" s="14">
        <f t="shared" si="1"/>
        <v>9.7003713358425792</v>
      </c>
      <c r="F31" s="55">
        <v>451.43092999999999</v>
      </c>
      <c r="O31" s="6">
        <f t="shared" si="3"/>
        <v>25</v>
      </c>
      <c r="P31" s="55">
        <v>448.84243400000003</v>
      </c>
      <c r="Q31" s="14">
        <f t="shared" si="0"/>
        <v>1.4780969013178182</v>
      </c>
      <c r="R31" s="55">
        <v>451.43092999999999</v>
      </c>
    </row>
    <row r="32" spans="3:24">
      <c r="C32" s="6">
        <f t="shared" si="2"/>
        <v>26</v>
      </c>
      <c r="D32" s="55">
        <v>450.85477600000002</v>
      </c>
      <c r="E32" s="14">
        <f t="shared" si="1"/>
        <v>0.6345268146288181</v>
      </c>
      <c r="F32" s="55">
        <v>452.063378</v>
      </c>
      <c r="O32" s="6">
        <f t="shared" si="3"/>
        <v>26</v>
      </c>
      <c r="P32" s="55">
        <v>448.56444099999999</v>
      </c>
      <c r="Q32" s="14">
        <f t="shared" si="0"/>
        <v>2.2313281562428959</v>
      </c>
      <c r="R32" s="55">
        <v>452.063378</v>
      </c>
    </row>
    <row r="33" spans="2:20">
      <c r="C33" s="6">
        <f t="shared" si="2"/>
        <v>27</v>
      </c>
      <c r="D33" s="55">
        <v>452.11381399999999</v>
      </c>
      <c r="E33" s="14">
        <f t="shared" si="1"/>
        <v>4.2255321197096487</v>
      </c>
      <c r="F33" s="55">
        <v>452.11381399999999</v>
      </c>
      <c r="O33" s="6">
        <f t="shared" si="3"/>
        <v>27</v>
      </c>
      <c r="P33" s="55">
        <v>448.50333499999999</v>
      </c>
      <c r="Q33" s="14">
        <f t="shared" si="0"/>
        <v>2.4176178737102045</v>
      </c>
      <c r="R33" s="55">
        <v>452.11381399999999</v>
      </c>
    </row>
    <row r="34" spans="2:20">
      <c r="C34" s="6">
        <f t="shared" si="2"/>
        <v>28</v>
      </c>
      <c r="D34" s="55">
        <v>450.747479</v>
      </c>
      <c r="E34" s="14">
        <f t="shared" si="1"/>
        <v>0.4750999074635649</v>
      </c>
      <c r="F34" s="55">
        <v>452.315245</v>
      </c>
      <c r="O34" s="6">
        <f t="shared" si="3"/>
        <v>28</v>
      </c>
      <c r="P34" s="55">
        <v>448.17496899999998</v>
      </c>
      <c r="Q34" s="14">
        <f t="shared" si="0"/>
        <v>3.54657438806563</v>
      </c>
      <c r="R34" s="55">
        <v>452.315245</v>
      </c>
    </row>
    <row r="35" spans="2:20">
      <c r="C35" s="6">
        <f t="shared" si="2"/>
        <v>29</v>
      </c>
      <c r="D35" s="55">
        <v>446.77110199999998</v>
      </c>
      <c r="E35" s="14">
        <f t="shared" si="1"/>
        <v>10.805040121907362</v>
      </c>
      <c r="F35" s="55">
        <v>452.50771600000002</v>
      </c>
      <c r="O35" s="6">
        <f t="shared" si="3"/>
        <v>29</v>
      </c>
      <c r="P35" s="55">
        <v>447.71849800000001</v>
      </c>
      <c r="Q35" s="14">
        <f t="shared" si="0"/>
        <v>5.4742245675287196</v>
      </c>
      <c r="R35" s="55">
        <v>452.50771600000002</v>
      </c>
    </row>
    <row r="36" spans="2:20">
      <c r="C36" s="6">
        <f t="shared" si="2"/>
        <v>30</v>
      </c>
      <c r="D36" s="55">
        <v>450.31148300000001</v>
      </c>
      <c r="E36" s="14">
        <f t="shared" si="1"/>
        <v>6.4150208421750801E-2</v>
      </c>
      <c r="F36" s="55">
        <v>452.51231899999999</v>
      </c>
      <c r="O36" s="6">
        <f t="shared" si="3"/>
        <v>30</v>
      </c>
      <c r="P36" s="55">
        <v>447.51032900000001</v>
      </c>
      <c r="Q36" s="14">
        <f t="shared" si="0"/>
        <v>6.4916674524038465</v>
      </c>
      <c r="R36" s="55">
        <v>452.51231899999999</v>
      </c>
    </row>
    <row r="37" spans="2:20">
      <c r="C37" s="6">
        <f t="shared" si="2"/>
        <v>31</v>
      </c>
      <c r="D37" s="55">
        <v>452.50771600000002</v>
      </c>
      <c r="E37" s="14">
        <f t="shared" si="1"/>
        <v>6.0001086182277019</v>
      </c>
      <c r="F37" s="55">
        <v>452.60029200000002</v>
      </c>
      <c r="O37" s="6">
        <f t="shared" si="3"/>
        <v>31</v>
      </c>
      <c r="P37" s="55">
        <v>446.92223100000001</v>
      </c>
      <c r="Q37" s="14">
        <f t="shared" si="0"/>
        <v>9.8343271943247217</v>
      </c>
      <c r="R37" s="55">
        <v>452.60029200000002</v>
      </c>
    </row>
    <row r="38" spans="2:20">
      <c r="C38" s="6">
        <f t="shared" si="2"/>
        <v>32</v>
      </c>
      <c r="D38" s="55">
        <v>450.86988200000002</v>
      </c>
      <c r="E38" s="14">
        <f t="shared" si="1"/>
        <v>0.65882103653922308</v>
      </c>
      <c r="F38" s="55">
        <v>452.89473600000002</v>
      </c>
      <c r="O38" s="6">
        <f t="shared" si="3"/>
        <v>32</v>
      </c>
      <c r="P38" s="55">
        <v>446.77110199999998</v>
      </c>
      <c r="Q38" s="14">
        <f t="shared" si="0"/>
        <v>10.805040121907737</v>
      </c>
      <c r="R38" s="55">
        <v>452.89473600000002</v>
      </c>
    </row>
    <row r="39" spans="2:20">
      <c r="C39" s="6">
        <f t="shared" si="2"/>
        <v>33</v>
      </c>
      <c r="D39" s="55">
        <v>447.71849800000001</v>
      </c>
      <c r="E39" s="14">
        <f t="shared" si="1"/>
        <v>5.4742245675284531</v>
      </c>
      <c r="F39" s="55">
        <v>453.05283200000002</v>
      </c>
      <c r="O39" s="6">
        <f t="shared" si="3"/>
        <v>33</v>
      </c>
      <c r="P39" s="55">
        <v>446.48168299999998</v>
      </c>
      <c r="Q39" s="14">
        <f t="shared" si="0"/>
        <v>12.791503076559536</v>
      </c>
      <c r="R39" s="55">
        <v>453.05283200000002</v>
      </c>
    </row>
    <row r="40" spans="2:20">
      <c r="C40" s="6">
        <f t="shared" si="2"/>
        <v>34</v>
      </c>
      <c r="D40" s="55">
        <v>449.88278600000001</v>
      </c>
      <c r="E40" s="14">
        <f t="shared" si="1"/>
        <v>3.0771504795663953E-2</v>
      </c>
      <c r="F40" s="55">
        <v>453.17274600000002</v>
      </c>
      <c r="O40" s="6">
        <f t="shared" si="3"/>
        <v>34</v>
      </c>
      <c r="P40" s="55">
        <v>446.091319</v>
      </c>
      <c r="Q40" s="14">
        <f t="shared" si="0"/>
        <v>15.736177283262966</v>
      </c>
      <c r="R40" s="55">
        <v>453.17274600000002</v>
      </c>
    </row>
    <row r="41" spans="2:20" ht="15" thickBot="1">
      <c r="C41" s="7">
        <v>35</v>
      </c>
      <c r="D41" s="56">
        <v>452.315245</v>
      </c>
      <c r="E41" s="15">
        <f t="shared" si="1"/>
        <v>5.0942336887596742</v>
      </c>
      <c r="F41" s="56">
        <v>454.14582300000001</v>
      </c>
      <c r="O41" s="7">
        <v>35</v>
      </c>
      <c r="P41" s="56">
        <v>444.85870399999999</v>
      </c>
      <c r="Q41" s="15">
        <f t="shared" si="0"/>
        <v>27.03480114134366</v>
      </c>
      <c r="R41" s="56">
        <v>454.14582300000001</v>
      </c>
    </row>
    <row r="42" spans="2:20">
      <c r="O42" s="1"/>
    </row>
    <row r="43" spans="2:20">
      <c r="O43" s="1"/>
    </row>
    <row r="44" spans="2:20">
      <c r="O44" s="1"/>
    </row>
    <row r="45" spans="2:20" ht="15" thickBot="1">
      <c r="O45" s="1"/>
    </row>
    <row r="46" spans="2:20" ht="15" thickBot="1">
      <c r="B46" s="21" t="s">
        <v>13</v>
      </c>
      <c r="C46" s="11" t="s">
        <v>2</v>
      </c>
      <c r="D46" s="57" t="s">
        <v>3</v>
      </c>
      <c r="E46" s="95" t="s">
        <v>5</v>
      </c>
      <c r="F46" s="21" t="s">
        <v>30</v>
      </c>
      <c r="G46" s="99" t="s">
        <v>4</v>
      </c>
      <c r="H46" s="100">
        <f>AVERAGE(D47:D81)</f>
        <v>1349.5237545714285</v>
      </c>
      <c r="N46" s="21" t="s">
        <v>13</v>
      </c>
      <c r="O46" s="11" t="s">
        <v>2</v>
      </c>
      <c r="P46" s="58" t="s">
        <v>3</v>
      </c>
      <c r="Q46" s="95" t="s">
        <v>5</v>
      </c>
      <c r="R46" s="21" t="s">
        <v>30</v>
      </c>
      <c r="S46" s="99" t="s">
        <v>4</v>
      </c>
      <c r="T46" s="100">
        <f>AVERAGE(P47:P81)</f>
        <v>5793.8163992285708</v>
      </c>
    </row>
    <row r="47" spans="2:20" ht="15" thickBot="1">
      <c r="B47" s="20"/>
      <c r="C47" s="5">
        <v>1</v>
      </c>
      <c r="D47" s="54">
        <v>1352.6636309999999</v>
      </c>
      <c r="E47" s="13">
        <f>(D47-$H$46)^2</f>
        <v>9.8588239866980985</v>
      </c>
      <c r="F47" s="97">
        <v>1341.629586</v>
      </c>
      <c r="G47" s="90" t="s">
        <v>7</v>
      </c>
      <c r="H47" s="101">
        <f>SUM(E47:E81)/($J$2-1)</f>
        <v>14.864541975855079</v>
      </c>
      <c r="N47" s="20"/>
      <c r="O47" s="5">
        <v>1</v>
      </c>
      <c r="P47" s="55">
        <v>4758.6739900000002</v>
      </c>
      <c r="Q47" s="31">
        <f>(P47-$T$46)^2</f>
        <v>1071519.8073835296</v>
      </c>
      <c r="R47" s="98">
        <v>2805.2336799999998</v>
      </c>
      <c r="S47" s="90" t="s">
        <v>7</v>
      </c>
      <c r="T47" s="101">
        <f>SUM(Q47:Q81)/($J$2-1)</f>
        <v>2959453.3089089417</v>
      </c>
    </row>
    <row r="48" spans="2:20" ht="15" thickBot="1">
      <c r="B48" s="20"/>
      <c r="C48" s="6">
        <f>C47+1</f>
        <v>2</v>
      </c>
      <c r="D48" s="55">
        <v>1353.4973849999999</v>
      </c>
      <c r="E48" s="14">
        <f t="shared" ref="E48:E81" si="4">(D48-$H$46)^2</f>
        <v>15.789738782868278</v>
      </c>
      <c r="F48" s="98">
        <v>1342.6790639999999</v>
      </c>
      <c r="G48" s="90" t="s">
        <v>6</v>
      </c>
      <c r="H48" s="101">
        <f>SQRT(H47)</f>
        <v>3.8554561307133399</v>
      </c>
      <c r="N48" s="20"/>
      <c r="O48" s="6">
        <f>O47+1</f>
        <v>2</v>
      </c>
      <c r="P48" s="55">
        <v>4884.7735320000002</v>
      </c>
      <c r="Q48" s="32">
        <f t="shared" ref="Q48:Q81" si="5">(P48-$T$46)^2</f>
        <v>826358.93445914076</v>
      </c>
      <c r="R48" s="98">
        <v>2847.5102959999999</v>
      </c>
      <c r="S48" s="90" t="s">
        <v>6</v>
      </c>
      <c r="T48" s="101">
        <f>SQRT(T47)</f>
        <v>1720.306167200752</v>
      </c>
    </row>
    <row r="49" spans="3:20" ht="15" thickBot="1">
      <c r="C49" s="6">
        <f t="shared" ref="C49:C80" si="6">C48+1</f>
        <v>3</v>
      </c>
      <c r="D49" s="55">
        <v>1349.468588</v>
      </c>
      <c r="E49" s="14">
        <f t="shared" si="4"/>
        <v>3.0433506031837189E-3</v>
      </c>
      <c r="F49" s="98">
        <v>1343.461953</v>
      </c>
      <c r="G49" s="90" t="s">
        <v>8</v>
      </c>
      <c r="H49" s="101">
        <v>1.96</v>
      </c>
      <c r="O49" s="6">
        <f t="shared" ref="O49:O80" si="7">O48+1</f>
        <v>3</v>
      </c>
      <c r="P49" s="55">
        <v>9060.6309189999993</v>
      </c>
      <c r="Q49" s="32">
        <f t="shared" si="5"/>
        <v>10672077.106589429</v>
      </c>
      <c r="R49" s="98">
        <v>3297.6996370000002</v>
      </c>
      <c r="S49" s="90" t="s">
        <v>8</v>
      </c>
      <c r="T49" s="101">
        <v>1.96</v>
      </c>
    </row>
    <row r="50" spans="3:20" ht="15" thickBot="1">
      <c r="C50" s="6">
        <f t="shared" si="6"/>
        <v>4</v>
      </c>
      <c r="D50" s="55">
        <v>1347.9450159999999</v>
      </c>
      <c r="E50" s="14">
        <f t="shared" si="4"/>
        <v>2.4924154769165119</v>
      </c>
      <c r="F50" s="55">
        <v>1344.03378</v>
      </c>
      <c r="O50" s="6">
        <f t="shared" si="7"/>
        <v>4</v>
      </c>
      <c r="P50" s="55">
        <v>6902.1955369999996</v>
      </c>
      <c r="Q50" s="32">
        <f t="shared" si="5"/>
        <v>1228504.3130469359</v>
      </c>
      <c r="R50" s="55">
        <v>3909.3801749999998</v>
      </c>
      <c r="S50" s="105"/>
    </row>
    <row r="51" spans="3:20">
      <c r="C51" s="6">
        <f t="shared" si="6"/>
        <v>5</v>
      </c>
      <c r="D51" s="55">
        <v>1349.6677890000001</v>
      </c>
      <c r="E51" s="14">
        <f t="shared" si="4"/>
        <v>2.0745916613935312E-2</v>
      </c>
      <c r="F51" s="55">
        <v>1344.4696309999999</v>
      </c>
      <c r="G51" s="91" t="s">
        <v>10</v>
      </c>
      <c r="H51" s="9">
        <f>H46-(H48/SQRT($J$2))*H49</f>
        <v>1348.2464401515342</v>
      </c>
      <c r="O51" s="6">
        <f t="shared" si="7"/>
        <v>5</v>
      </c>
      <c r="P51" s="55">
        <v>6213.2935040000002</v>
      </c>
      <c r="Q51" s="32">
        <f t="shared" si="5"/>
        <v>175961.04142742074</v>
      </c>
      <c r="R51" s="55">
        <v>4078.6880630000001</v>
      </c>
      <c r="S51" s="95" t="s">
        <v>10</v>
      </c>
      <c r="T51" s="9">
        <f>T46-(T48/SQRT($J$2))*T49</f>
        <v>5223.8781611835657</v>
      </c>
    </row>
    <row r="52" spans="3:20" ht="15" thickBot="1">
      <c r="C52" s="6">
        <f t="shared" si="6"/>
        <v>6</v>
      </c>
      <c r="D52" s="55">
        <v>1354.4413159999999</v>
      </c>
      <c r="E52" s="14">
        <f t="shared" si="4"/>
        <v>24.18241040377308</v>
      </c>
      <c r="F52" s="55">
        <v>1344.964195</v>
      </c>
      <c r="G52" s="92" t="s">
        <v>11</v>
      </c>
      <c r="H52" s="10">
        <f>H46+(H48/SQRT($J$2))*H49</f>
        <v>1350.8010689913228</v>
      </c>
      <c r="O52" s="6">
        <f t="shared" si="7"/>
        <v>6</v>
      </c>
      <c r="P52" s="55">
        <v>4086.7217869999999</v>
      </c>
      <c r="Q52" s="32">
        <f t="shared" si="5"/>
        <v>2914172.0150998146</v>
      </c>
      <c r="R52" s="55">
        <v>4086.7217869999999</v>
      </c>
      <c r="S52" s="96" t="s">
        <v>11</v>
      </c>
      <c r="T52" s="10">
        <f>T46+(T48/SQRT($J$2))*T49</f>
        <v>6363.754637273576</v>
      </c>
    </row>
    <row r="53" spans="3:20" ht="15" thickBot="1">
      <c r="C53" s="6">
        <f t="shared" si="6"/>
        <v>7</v>
      </c>
      <c r="D53" s="55">
        <v>1352.6586649999999</v>
      </c>
      <c r="E53" s="14">
        <f t="shared" si="4"/>
        <v>9.8276633951657306</v>
      </c>
      <c r="F53" s="55">
        <v>1345.9513959999999</v>
      </c>
      <c r="G53" s="93" t="s">
        <v>40</v>
      </c>
      <c r="H53" s="80">
        <f>H46-H51</f>
        <v>1.27731441989431</v>
      </c>
      <c r="O53" s="6">
        <f t="shared" si="7"/>
        <v>7</v>
      </c>
      <c r="P53" s="55">
        <v>6168.5639300000003</v>
      </c>
      <c r="Q53" s="32">
        <f t="shared" si="5"/>
        <v>140435.71181928343</v>
      </c>
      <c r="R53" s="55">
        <v>4113.6391290000001</v>
      </c>
      <c r="S53" s="93" t="s">
        <v>40</v>
      </c>
      <c r="T53" s="80">
        <f>T46-T51</f>
        <v>569.93823804500516</v>
      </c>
    </row>
    <row r="54" spans="3:20" ht="15" thickBot="1">
      <c r="C54" s="6">
        <f t="shared" si="6"/>
        <v>8</v>
      </c>
      <c r="D54" s="55">
        <v>1351.091819</v>
      </c>
      <c r="E54" s="14">
        <f t="shared" si="4"/>
        <v>2.4588260521511414</v>
      </c>
      <c r="F54" s="55">
        <v>1346.730341</v>
      </c>
      <c r="O54" s="6">
        <f t="shared" si="7"/>
        <v>8</v>
      </c>
      <c r="P54" s="55">
        <v>4113.6391290000001</v>
      </c>
      <c r="Q54" s="32">
        <f t="shared" si="5"/>
        <v>2822995.6593927317</v>
      </c>
      <c r="R54" s="55">
        <v>4219.7836829999997</v>
      </c>
      <c r="S54" s="105"/>
    </row>
    <row r="55" spans="3:20" ht="15" thickBot="1">
      <c r="C55" s="6">
        <f t="shared" si="6"/>
        <v>9</v>
      </c>
      <c r="D55" s="55">
        <v>1350.594574</v>
      </c>
      <c r="E55" s="14">
        <f t="shared" si="4"/>
        <v>1.1466542486060649</v>
      </c>
      <c r="F55" s="55">
        <v>1346.872128</v>
      </c>
      <c r="G55" s="94" t="s">
        <v>22</v>
      </c>
      <c r="H55" s="40">
        <f>MEDIAN(D47:D81)</f>
        <v>1349.6677890000001</v>
      </c>
      <c r="O55" s="6">
        <f t="shared" si="7"/>
        <v>9</v>
      </c>
      <c r="P55" s="55">
        <v>5504.6426680000004</v>
      </c>
      <c r="Q55" s="32">
        <f t="shared" si="5"/>
        <v>83621.446832653484</v>
      </c>
      <c r="R55" s="55">
        <v>4619.3907060000001</v>
      </c>
      <c r="S55" s="21" t="s">
        <v>22</v>
      </c>
      <c r="T55" s="40">
        <f>MEDIAN(P47:P81)</f>
        <v>5516.1183140000003</v>
      </c>
    </row>
    <row r="56" spans="3:20" ht="15" thickBot="1">
      <c r="C56" s="6">
        <f t="shared" si="6"/>
        <v>10</v>
      </c>
      <c r="D56" s="55">
        <v>1348.6617719999999</v>
      </c>
      <c r="E56" s="14">
        <f t="shared" si="4"/>
        <v>0.7430139534466581</v>
      </c>
      <c r="F56" s="55">
        <v>1347.0541020000001</v>
      </c>
      <c r="O56" s="6">
        <f t="shared" si="7"/>
        <v>10</v>
      </c>
      <c r="P56" s="55">
        <v>7553.1352020000004</v>
      </c>
      <c r="Q56" s="32">
        <f t="shared" si="5"/>
        <v>3095202.6497850963</v>
      </c>
      <c r="R56" s="55">
        <v>4758.6739900000002</v>
      </c>
      <c r="S56" s="105"/>
    </row>
    <row r="57" spans="3:20">
      <c r="C57" s="6">
        <f t="shared" si="6"/>
        <v>11</v>
      </c>
      <c r="D57" s="55">
        <v>1344.4696309999999</v>
      </c>
      <c r="E57" s="14">
        <f t="shared" si="4"/>
        <v>25.54416507527009</v>
      </c>
      <c r="F57" s="55">
        <v>1347.3897239999999</v>
      </c>
      <c r="G57" s="91" t="s">
        <v>25</v>
      </c>
      <c r="H57" s="54">
        <v>1347.9450159999999</v>
      </c>
      <c r="O57" s="6">
        <f t="shared" si="7"/>
        <v>11</v>
      </c>
      <c r="P57" s="55">
        <v>6861.637745</v>
      </c>
      <c r="Q57" s="32">
        <f t="shared" si="5"/>
        <v>1140242.4264851061</v>
      </c>
      <c r="R57" s="55">
        <v>4884.7735320000002</v>
      </c>
      <c r="S57" s="95" t="s">
        <v>25</v>
      </c>
      <c r="T57" s="54">
        <v>4954.2737889999999</v>
      </c>
    </row>
    <row r="58" spans="3:20" ht="15" thickBot="1">
      <c r="C58" s="6">
        <f t="shared" si="6"/>
        <v>12</v>
      </c>
      <c r="D58" s="55">
        <v>1353.873576</v>
      </c>
      <c r="E58" s="14">
        <f t="shared" si="4"/>
        <v>18.920946460459206</v>
      </c>
      <c r="F58" s="55">
        <v>1347.9450159999999</v>
      </c>
      <c r="G58" s="92" t="s">
        <v>26</v>
      </c>
      <c r="H58" s="56">
        <v>1351.272185</v>
      </c>
      <c r="O58" s="6">
        <f t="shared" si="7"/>
        <v>12</v>
      </c>
      <c r="P58" s="55">
        <v>3297.6996370000002</v>
      </c>
      <c r="Q58" s="32">
        <f t="shared" si="5"/>
        <v>6230598.890678443</v>
      </c>
      <c r="R58" s="55">
        <v>4954.2737889999999</v>
      </c>
      <c r="S58" s="96" t="s">
        <v>26</v>
      </c>
      <c r="T58" s="56">
        <v>6424.7001010000004</v>
      </c>
    </row>
    <row r="59" spans="3:20">
      <c r="C59" s="6">
        <f t="shared" si="6"/>
        <v>13</v>
      </c>
      <c r="D59" s="55">
        <v>1344.964195</v>
      </c>
      <c r="E59" s="14">
        <f t="shared" si="4"/>
        <v>20.78958348540532</v>
      </c>
      <c r="F59" s="55">
        <v>1348.551281</v>
      </c>
      <c r="G59" s="95" t="s">
        <v>34</v>
      </c>
      <c r="H59" s="13">
        <f>H55-H57</f>
        <v>1.7227730000001884</v>
      </c>
      <c r="O59" s="6">
        <f t="shared" si="7"/>
        <v>13</v>
      </c>
      <c r="P59" s="55">
        <v>7937.0221750000001</v>
      </c>
      <c r="Q59" s="32">
        <f t="shared" si="5"/>
        <v>4593330.9973000139</v>
      </c>
      <c r="R59" s="55">
        <v>5040.3283899999997</v>
      </c>
      <c r="S59" s="95" t="s">
        <v>34</v>
      </c>
      <c r="T59" s="13">
        <f>T55-T57</f>
        <v>561.84452500000043</v>
      </c>
    </row>
    <row r="60" spans="3:20" ht="15" thickBot="1">
      <c r="C60" s="6">
        <f t="shared" si="6"/>
        <v>14</v>
      </c>
      <c r="D60" s="55">
        <v>1353.7269490000001</v>
      </c>
      <c r="E60" s="14">
        <f t="shared" si="4"/>
        <v>17.666843404375154</v>
      </c>
      <c r="F60" s="55">
        <v>1348.560422</v>
      </c>
      <c r="G60" s="96" t="s">
        <v>35</v>
      </c>
      <c r="H60" s="15">
        <f>H58-H55</f>
        <v>1.6043959999999515</v>
      </c>
      <c r="O60" s="6">
        <f t="shared" si="7"/>
        <v>14</v>
      </c>
      <c r="P60" s="55">
        <v>7109.4767190000002</v>
      </c>
      <c r="Q60" s="32">
        <f t="shared" si="5"/>
        <v>1730962.0770210598</v>
      </c>
      <c r="R60" s="55">
        <v>5254.3306709999997</v>
      </c>
      <c r="S60" s="96" t="s">
        <v>35</v>
      </c>
      <c r="T60" s="15">
        <f>T58-T55</f>
        <v>908.58178700000008</v>
      </c>
    </row>
    <row r="61" spans="3:20">
      <c r="C61" s="6">
        <f t="shared" si="6"/>
        <v>15</v>
      </c>
      <c r="D61" s="55">
        <v>1354.9878940000001</v>
      </c>
      <c r="E61" s="14">
        <f t="shared" si="4"/>
        <v>29.856819694870449</v>
      </c>
      <c r="F61" s="55">
        <v>1348.6548290000001</v>
      </c>
      <c r="O61" s="6">
        <f t="shared" si="7"/>
        <v>15</v>
      </c>
      <c r="P61" s="55">
        <v>5516.1183140000003</v>
      </c>
      <c r="Q61" s="32">
        <f t="shared" si="5"/>
        <v>77116.226539614436</v>
      </c>
      <c r="R61" s="55">
        <v>5268.3613320000004</v>
      </c>
    </row>
    <row r="62" spans="3:20">
      <c r="C62" s="6">
        <f t="shared" si="6"/>
        <v>16</v>
      </c>
      <c r="D62" s="55">
        <v>1344.03378</v>
      </c>
      <c r="E62" s="14">
        <f t="shared" si="4"/>
        <v>30.13982079493206</v>
      </c>
      <c r="F62" s="55">
        <v>1348.6617719999999</v>
      </c>
      <c r="O62" s="6">
        <f t="shared" si="7"/>
        <v>16</v>
      </c>
      <c r="P62" s="55">
        <v>6908.1862359999996</v>
      </c>
      <c r="Q62" s="32">
        <f t="shared" si="5"/>
        <v>1241820.1331059807</v>
      </c>
      <c r="R62" s="55">
        <v>5297.3334940000004</v>
      </c>
    </row>
    <row r="63" spans="3:20">
      <c r="C63" s="6">
        <f t="shared" si="6"/>
        <v>17</v>
      </c>
      <c r="D63" s="55">
        <v>1341.629586</v>
      </c>
      <c r="E63" s="14">
        <f t="shared" si="4"/>
        <v>62.31789743412962</v>
      </c>
      <c r="F63" s="55">
        <v>1349.468588</v>
      </c>
      <c r="O63" s="6">
        <f t="shared" si="7"/>
        <v>17</v>
      </c>
      <c r="P63" s="55">
        <v>3909.3801749999998</v>
      </c>
      <c r="Q63" s="32">
        <f t="shared" si="5"/>
        <v>3551099.8831848335</v>
      </c>
      <c r="R63" s="55">
        <v>5504.6426680000004</v>
      </c>
    </row>
    <row r="64" spans="3:20">
      <c r="C64" s="6">
        <f t="shared" si="6"/>
        <v>18</v>
      </c>
      <c r="D64" s="55">
        <v>1343.461953</v>
      </c>
      <c r="E64" s="14">
        <f t="shared" si="4"/>
        <v>36.745438291373418</v>
      </c>
      <c r="F64" s="55">
        <v>1349.6677890000001</v>
      </c>
      <c r="O64" s="6">
        <f t="shared" si="7"/>
        <v>18</v>
      </c>
      <c r="P64" s="55">
        <v>6424.7001010000004</v>
      </c>
      <c r="Q64" s="32">
        <f t="shared" si="5"/>
        <v>398014.245160822</v>
      </c>
      <c r="R64" s="55">
        <v>5516.1183140000003</v>
      </c>
    </row>
    <row r="65" spans="3:18">
      <c r="C65" s="6">
        <f t="shared" si="6"/>
        <v>19</v>
      </c>
      <c r="D65" s="55">
        <v>1351.1268869999999</v>
      </c>
      <c r="E65" s="14">
        <f t="shared" si="4"/>
        <v>2.5700335835371413</v>
      </c>
      <c r="F65" s="55">
        <v>1349.9865400000001</v>
      </c>
      <c r="O65" s="6">
        <f t="shared" si="7"/>
        <v>19</v>
      </c>
      <c r="P65" s="55">
        <v>8250.921859</v>
      </c>
      <c r="Q65" s="32">
        <f t="shared" si="5"/>
        <v>6037367.2404385665</v>
      </c>
      <c r="R65" s="55">
        <v>5570.3974440000002</v>
      </c>
    </row>
    <row r="66" spans="3:18">
      <c r="C66" s="6">
        <f t="shared" si="6"/>
        <v>20</v>
      </c>
      <c r="D66" s="55">
        <v>1347.3897239999999</v>
      </c>
      <c r="E66" s="14">
        <f t="shared" si="4"/>
        <v>4.5540864797920424</v>
      </c>
      <c r="F66" s="55">
        <v>1350.594574</v>
      </c>
      <c r="O66" s="6">
        <f t="shared" si="7"/>
        <v>20</v>
      </c>
      <c r="P66" s="55">
        <v>9811.2635339999997</v>
      </c>
      <c r="Q66" s="32">
        <f t="shared" si="5"/>
        <v>16139881.480683163</v>
      </c>
      <c r="R66" s="55">
        <v>5747.2818779999998</v>
      </c>
    </row>
    <row r="67" spans="3:18">
      <c r="C67" s="6">
        <f t="shared" si="6"/>
        <v>21</v>
      </c>
      <c r="D67" s="55">
        <v>1348.560422</v>
      </c>
      <c r="E67" s="14">
        <f t="shared" si="4"/>
        <v>0.92800964317506385</v>
      </c>
      <c r="F67" s="55">
        <v>1351.091819</v>
      </c>
      <c r="O67" s="6">
        <f t="shared" si="7"/>
        <v>21</v>
      </c>
      <c r="P67" s="55">
        <v>5894.9042820000004</v>
      </c>
      <c r="Q67" s="32">
        <f t="shared" si="5"/>
        <v>10218.760043210288</v>
      </c>
      <c r="R67" s="55">
        <v>5894.9042820000004</v>
      </c>
    </row>
    <row r="68" spans="3:18">
      <c r="C68" s="6">
        <f t="shared" si="6"/>
        <v>22</v>
      </c>
      <c r="D68" s="55">
        <v>1346.872128</v>
      </c>
      <c r="E68" s="14">
        <f t="shared" si="4"/>
        <v>7.0311234743059323</v>
      </c>
      <c r="F68" s="55">
        <v>1351.1268869999999</v>
      </c>
      <c r="O68" s="6">
        <f t="shared" si="7"/>
        <v>22</v>
      </c>
      <c r="P68" s="55">
        <v>5570.3974440000002</v>
      </c>
      <c r="Q68" s="32">
        <f t="shared" si="5"/>
        <v>49916.029555426067</v>
      </c>
      <c r="R68" s="55">
        <v>6168.5639300000003</v>
      </c>
    </row>
    <row r="69" spans="3:18">
      <c r="C69" s="6">
        <f t="shared" si="6"/>
        <v>23</v>
      </c>
      <c r="D69" s="55">
        <v>1342.6790639999999</v>
      </c>
      <c r="E69" s="14">
        <f t="shared" si="4"/>
        <v>46.84978901860358</v>
      </c>
      <c r="F69" s="55">
        <v>1351.257335</v>
      </c>
      <c r="O69" s="6">
        <f t="shared" si="7"/>
        <v>23</v>
      </c>
      <c r="P69" s="55">
        <v>5297.3334940000004</v>
      </c>
      <c r="Q69" s="32">
        <f t="shared" si="5"/>
        <v>246495.27518420163</v>
      </c>
      <c r="R69" s="55">
        <v>6213.2935040000002</v>
      </c>
    </row>
    <row r="70" spans="3:18">
      <c r="C70" s="6">
        <f t="shared" si="6"/>
        <v>24</v>
      </c>
      <c r="D70" s="55">
        <v>1351.272185</v>
      </c>
      <c r="E70" s="14">
        <f t="shared" si="4"/>
        <v>3.0570089635547535</v>
      </c>
      <c r="F70" s="55">
        <v>1351.272185</v>
      </c>
      <c r="O70" s="6">
        <f t="shared" si="7"/>
        <v>24</v>
      </c>
      <c r="P70" s="55">
        <v>5747.2818779999998</v>
      </c>
      <c r="Q70" s="32">
        <f t="shared" si="5"/>
        <v>2165.461665972331</v>
      </c>
      <c r="R70" s="55">
        <v>6424.7001010000004</v>
      </c>
    </row>
    <row r="71" spans="3:18">
      <c r="C71" s="6">
        <f t="shared" si="6"/>
        <v>25</v>
      </c>
      <c r="D71" s="55">
        <v>1352.525406</v>
      </c>
      <c r="E71" s="14">
        <f t="shared" si="4"/>
        <v>9.0099112986450223</v>
      </c>
      <c r="F71" s="55">
        <v>1351.7272390000001</v>
      </c>
      <c r="O71" s="6">
        <f t="shared" si="7"/>
        <v>25</v>
      </c>
      <c r="P71" s="55">
        <v>4219.7836829999997</v>
      </c>
      <c r="Q71" s="32">
        <f t="shared" si="5"/>
        <v>2477578.9917578939</v>
      </c>
      <c r="R71" s="55">
        <v>6861.637745</v>
      </c>
    </row>
    <row r="72" spans="3:18">
      <c r="C72" s="6">
        <f t="shared" si="6"/>
        <v>26</v>
      </c>
      <c r="D72" s="55">
        <v>1351.7272390000001</v>
      </c>
      <c r="E72" s="14">
        <f t="shared" si="4"/>
        <v>4.8553436269571932</v>
      </c>
      <c r="F72" s="55">
        <v>1352.525406</v>
      </c>
      <c r="O72" s="6">
        <f t="shared" si="7"/>
        <v>26</v>
      </c>
      <c r="P72" s="55">
        <v>5268.3613320000004</v>
      </c>
      <c r="Q72" s="32">
        <f t="shared" si="5"/>
        <v>276103.02767618146</v>
      </c>
      <c r="R72" s="55">
        <v>6902.1955369999996</v>
      </c>
    </row>
    <row r="73" spans="3:18">
      <c r="C73" s="6">
        <f t="shared" si="6"/>
        <v>27</v>
      </c>
      <c r="D73" s="55">
        <v>1345.9513959999999</v>
      </c>
      <c r="E73" s="14">
        <f t="shared" si="4"/>
        <v>12.761745762859348</v>
      </c>
      <c r="F73" s="55">
        <v>1352.6586649999999</v>
      </c>
      <c r="O73" s="6">
        <f t="shared" si="7"/>
        <v>27</v>
      </c>
      <c r="P73" s="55">
        <v>5254.3306709999997</v>
      </c>
      <c r="Q73" s="32">
        <f t="shared" si="5"/>
        <v>291044.85096231173</v>
      </c>
      <c r="R73" s="55">
        <v>6908.1862359999996</v>
      </c>
    </row>
    <row r="74" spans="3:18">
      <c r="C74" s="6">
        <f t="shared" si="6"/>
        <v>28</v>
      </c>
      <c r="D74" s="55">
        <v>1346.730341</v>
      </c>
      <c r="E74" s="14">
        <f t="shared" si="4"/>
        <v>7.8031593810413353</v>
      </c>
      <c r="F74" s="55">
        <v>1352.6636309999999</v>
      </c>
      <c r="O74" s="6">
        <f t="shared" si="7"/>
        <v>28</v>
      </c>
      <c r="P74" s="55">
        <v>7438.8527629999999</v>
      </c>
      <c r="Q74" s="14">
        <f>(P74-$T$46)^2</f>
        <v>2706144.6381303254</v>
      </c>
      <c r="R74" s="55">
        <v>7109.4767190000002</v>
      </c>
    </row>
    <row r="75" spans="3:18">
      <c r="C75" s="6">
        <f t="shared" si="6"/>
        <v>29</v>
      </c>
      <c r="D75" s="55">
        <v>1353.0119159999999</v>
      </c>
      <c r="E75" s="14">
        <f t="shared" si="4"/>
        <v>12.167270151773286</v>
      </c>
      <c r="F75" s="55">
        <v>1353.0119159999999</v>
      </c>
      <c r="O75" s="6">
        <f t="shared" si="7"/>
        <v>29</v>
      </c>
      <c r="P75" s="55">
        <v>4619.3907060000001</v>
      </c>
      <c r="Q75" s="32">
        <f t="shared" si="5"/>
        <v>1379275.7089154089</v>
      </c>
      <c r="R75" s="55">
        <v>7438.8527629999999</v>
      </c>
    </row>
    <row r="76" spans="3:18">
      <c r="C76" s="6">
        <f t="shared" si="6"/>
        <v>30</v>
      </c>
      <c r="D76" s="55">
        <v>1348.551281</v>
      </c>
      <c r="E76" s="14">
        <f t="shared" si="4"/>
        <v>0.94570484712691916</v>
      </c>
      <c r="F76" s="55">
        <v>1353.4973849999999</v>
      </c>
      <c r="O76" s="6">
        <f t="shared" si="7"/>
        <v>30</v>
      </c>
      <c r="P76" s="55">
        <v>4078.6880630000001</v>
      </c>
      <c r="Q76" s="32">
        <f t="shared" si="5"/>
        <v>2941665.2097341856</v>
      </c>
      <c r="R76" s="55">
        <v>7553.1352020000004</v>
      </c>
    </row>
    <row r="77" spans="3:18">
      <c r="C77" s="6">
        <f t="shared" si="6"/>
        <v>31</v>
      </c>
      <c r="D77" s="55">
        <v>1349.9865400000001</v>
      </c>
      <c r="E77" s="14">
        <f t="shared" si="4"/>
        <v>0.21417035289817954</v>
      </c>
      <c r="F77" s="55">
        <v>1353.7269490000001</v>
      </c>
      <c r="O77" s="6">
        <f t="shared" si="7"/>
        <v>31</v>
      </c>
      <c r="P77" s="55">
        <v>5040.3283899999997</v>
      </c>
      <c r="Q77" s="32">
        <f t="shared" si="5"/>
        <v>567744.18005123537</v>
      </c>
      <c r="R77" s="55">
        <v>7937.0221750000001</v>
      </c>
    </row>
    <row r="78" spans="3:18">
      <c r="C78" s="6">
        <f t="shared" si="6"/>
        <v>32</v>
      </c>
      <c r="D78" s="55">
        <v>1358.1424959999999</v>
      </c>
      <c r="E78" s="14">
        <f t="shared" si="4"/>
        <v>74.282703812573175</v>
      </c>
      <c r="F78" s="55">
        <v>1353.873576</v>
      </c>
      <c r="O78" s="6">
        <f t="shared" si="7"/>
        <v>32</v>
      </c>
      <c r="P78" s="55">
        <v>8474.2268089999998</v>
      </c>
      <c r="Q78" s="32">
        <f t="shared" si="5"/>
        <v>7184599.9648110392</v>
      </c>
      <c r="R78" s="55">
        <v>8250.921859</v>
      </c>
    </row>
    <row r="79" spans="3:18">
      <c r="C79" s="6">
        <f t="shared" si="6"/>
        <v>33</v>
      </c>
      <c r="D79" s="55">
        <v>1348.6548290000001</v>
      </c>
      <c r="E79" s="14">
        <f t="shared" si="4"/>
        <v>0.75503164868228045</v>
      </c>
      <c r="F79" s="55">
        <v>1354.4413159999999</v>
      </c>
      <c r="O79" s="6">
        <f t="shared" si="7"/>
        <v>33</v>
      </c>
      <c r="P79" s="55">
        <v>4954.2737889999999</v>
      </c>
      <c r="Q79" s="32">
        <f t="shared" si="5"/>
        <v>704831.79438940226</v>
      </c>
      <c r="R79" s="55">
        <v>8474.2268089999998</v>
      </c>
    </row>
    <row r="80" spans="3:18">
      <c r="C80" s="6">
        <f t="shared" si="6"/>
        <v>34</v>
      </c>
      <c r="D80" s="55">
        <v>1347.0541020000001</v>
      </c>
      <c r="E80" s="14">
        <f t="shared" si="4"/>
        <v>6.0991838235632487</v>
      </c>
      <c r="F80" s="55">
        <v>1354.9878940000001</v>
      </c>
      <c r="O80" s="6">
        <f t="shared" si="7"/>
        <v>34</v>
      </c>
      <c r="P80" s="55">
        <v>2847.5102959999999</v>
      </c>
      <c r="Q80" s="32">
        <f t="shared" si="5"/>
        <v>8680719.6539219264</v>
      </c>
      <c r="R80" s="55">
        <v>9060.6309189999993</v>
      </c>
    </row>
    <row r="81" spans="2:22" ht="15" thickBot="1">
      <c r="C81" s="7">
        <v>35</v>
      </c>
      <c r="D81" s="56">
        <v>1351.257335</v>
      </c>
      <c r="E81" s="15">
        <f t="shared" si="4"/>
        <v>3.0053011023260963</v>
      </c>
      <c r="F81" s="56">
        <v>1358.1424959999999</v>
      </c>
      <c r="O81" s="7">
        <v>35</v>
      </c>
      <c r="P81" s="56">
        <v>2805.2336799999998</v>
      </c>
      <c r="Q81" s="33">
        <f t="shared" si="5"/>
        <v>8931626.6696716398</v>
      </c>
      <c r="R81" s="56">
        <v>9811.2635339999997</v>
      </c>
    </row>
    <row r="82" spans="2:22">
      <c r="O82" s="1"/>
    </row>
    <row r="83" spans="2:22">
      <c r="O83" s="1"/>
    </row>
    <row r="84" spans="2:22" ht="15" thickBot="1">
      <c r="O84" s="1"/>
      <c r="S84" s="105"/>
      <c r="V84" s="38"/>
    </row>
    <row r="85" spans="2:22" ht="15" thickBot="1">
      <c r="B85" s="21" t="s">
        <v>14</v>
      </c>
      <c r="C85" s="11" t="s">
        <v>2</v>
      </c>
      <c r="D85" s="12" t="s">
        <v>3</v>
      </c>
      <c r="E85" s="95" t="s">
        <v>5</v>
      </c>
      <c r="F85" s="21" t="s">
        <v>30</v>
      </c>
      <c r="G85" s="99" t="s">
        <v>4</v>
      </c>
      <c r="H85" s="100">
        <f>AVERAGE(D86:D120)</f>
        <v>2250.7055097714283</v>
      </c>
      <c r="N85" s="21" t="s">
        <v>14</v>
      </c>
      <c r="O85" s="11" t="s">
        <v>2</v>
      </c>
      <c r="P85" s="58" t="s">
        <v>3</v>
      </c>
      <c r="Q85" s="95" t="s">
        <v>5</v>
      </c>
      <c r="R85" s="21" t="s">
        <v>30</v>
      </c>
      <c r="S85" s="99" t="s">
        <v>4</v>
      </c>
      <c r="T85" s="100">
        <f>AVERAGE(P86:P120)</f>
        <v>9962.8440667142859</v>
      </c>
      <c r="V85" s="25"/>
    </row>
    <row r="86" spans="2:22" ht="15" thickBot="1">
      <c r="B86" s="20"/>
      <c r="C86" s="43">
        <v>1</v>
      </c>
      <c r="D86" s="22">
        <v>2248.7719299999999</v>
      </c>
      <c r="E86" s="13">
        <f>(D86-$H$85)^2</f>
        <v>3.7387307324771526</v>
      </c>
      <c r="F86" s="106">
        <v>2239.9684499999998</v>
      </c>
      <c r="G86" s="90" t="s">
        <v>7</v>
      </c>
      <c r="H86" s="101">
        <f>SUM(E86:E120)/($J$2-1)</f>
        <v>24.748382860513665</v>
      </c>
      <c r="N86" s="20"/>
      <c r="O86" s="5">
        <v>1</v>
      </c>
      <c r="P86" s="55">
        <v>5451.9164520000004</v>
      </c>
      <c r="Q86" s="31">
        <f>(P86-$T$85)^2</f>
        <v>20348467.945191912</v>
      </c>
      <c r="R86" s="98">
        <v>5451.9164520000004</v>
      </c>
      <c r="S86" s="90" t="s">
        <v>7</v>
      </c>
      <c r="T86" s="110">
        <f>SUM(Q86:Q120)/($J$2-1)</f>
        <v>5802631.8157092035</v>
      </c>
      <c r="V86" s="25"/>
    </row>
    <row r="87" spans="2:22" ht="15" thickBot="1">
      <c r="B87" s="20"/>
      <c r="C87" s="44">
        <f>C86+1</f>
        <v>2</v>
      </c>
      <c r="D87" s="23">
        <v>2249.2429280000001</v>
      </c>
      <c r="E87" s="14">
        <f t="shared" ref="E87:E120" si="8">(D87-$H$85)^2</f>
        <v>2.1391454381139829</v>
      </c>
      <c r="F87" s="25">
        <v>2241.4152020000001</v>
      </c>
      <c r="G87" s="90" t="s">
        <v>6</v>
      </c>
      <c r="H87" s="101">
        <f>SQRT(H86)</f>
        <v>4.9747746542445181</v>
      </c>
      <c r="N87" s="20"/>
      <c r="O87" s="6">
        <f>O86+1</f>
        <v>2</v>
      </c>
      <c r="P87" s="55">
        <v>9295.3433170000008</v>
      </c>
      <c r="Q87" s="32">
        <f t="shared" ref="Q87:Q120" si="9">(P87-$T$85)^2</f>
        <v>445557.25086913269</v>
      </c>
      <c r="R87" s="98">
        <v>6142.4283820000001</v>
      </c>
      <c r="S87" s="90" t="s">
        <v>6</v>
      </c>
      <c r="T87" s="101">
        <f>SQRT(T86)</f>
        <v>2408.865254784751</v>
      </c>
      <c r="V87" s="25"/>
    </row>
    <row r="88" spans="2:22" ht="15" thickBot="1">
      <c r="C88" s="44">
        <f t="shared" ref="C88:C119" si="10">C87+1</f>
        <v>3</v>
      </c>
      <c r="D88" s="23">
        <v>2245.5405660000001</v>
      </c>
      <c r="E88" s="14">
        <f t="shared" si="8"/>
        <v>26.67664416201465</v>
      </c>
      <c r="F88" s="25">
        <v>2245.5405660000001</v>
      </c>
      <c r="G88" s="90" t="s">
        <v>8</v>
      </c>
      <c r="H88" s="101">
        <v>1.96</v>
      </c>
      <c r="O88" s="6">
        <f t="shared" ref="O88:O119" si="11">O87+1</f>
        <v>3</v>
      </c>
      <c r="P88" s="55">
        <v>8957.5756500000007</v>
      </c>
      <c r="Q88" s="32">
        <f t="shared" si="9"/>
        <v>1010564.5896432458</v>
      </c>
      <c r="R88" s="98">
        <v>6662.875078</v>
      </c>
      <c r="S88" s="90" t="s">
        <v>8</v>
      </c>
      <c r="T88" s="101">
        <v>1.96</v>
      </c>
      <c r="V88" s="25"/>
    </row>
    <row r="89" spans="2:22" ht="15" thickBot="1">
      <c r="C89" s="44">
        <f t="shared" si="10"/>
        <v>4</v>
      </c>
      <c r="D89" s="23">
        <v>2258.1075059999998</v>
      </c>
      <c r="E89" s="14">
        <f t="shared" si="8"/>
        <v>54.78954816778721</v>
      </c>
      <c r="F89" s="23">
        <v>2245.5596179999998</v>
      </c>
      <c r="O89" s="6">
        <f t="shared" si="11"/>
        <v>4</v>
      </c>
      <c r="P89" s="55">
        <v>8602.766834</v>
      </c>
      <c r="Q89" s="32">
        <f t="shared" si="9"/>
        <v>1849810.0789477497</v>
      </c>
      <c r="R89" s="55">
        <v>7412.9454949999999</v>
      </c>
      <c r="S89" s="105"/>
      <c r="V89" s="25"/>
    </row>
    <row r="90" spans="2:22">
      <c r="C90" s="44">
        <f t="shared" si="10"/>
        <v>5</v>
      </c>
      <c r="D90" s="23">
        <v>2253.3228810000001</v>
      </c>
      <c r="E90" s="14">
        <f t="shared" si="8"/>
        <v>6.8506321481552215</v>
      </c>
      <c r="F90" s="23">
        <v>2245.614118</v>
      </c>
      <c r="G90" s="95" t="s">
        <v>10</v>
      </c>
      <c r="H90" s="9">
        <f>H85-(H87/SQRT($J$2))*H88</f>
        <v>2249.0573646010112</v>
      </c>
      <c r="O90" s="6">
        <f t="shared" si="11"/>
        <v>5</v>
      </c>
      <c r="P90" s="55">
        <v>8964.8436829999991</v>
      </c>
      <c r="Q90" s="32">
        <f t="shared" si="9"/>
        <v>996004.76589386351</v>
      </c>
      <c r="R90" s="55">
        <v>7453.1261009999998</v>
      </c>
      <c r="S90" s="95" t="s">
        <v>10</v>
      </c>
      <c r="T90" s="9">
        <f>T85-(T87/SQRT($J$2))*T88</f>
        <v>9164.785880807869</v>
      </c>
      <c r="V90" s="25"/>
    </row>
    <row r="91" spans="2:22" ht="15" thickBot="1">
      <c r="C91" s="44">
        <f t="shared" si="10"/>
        <v>6</v>
      </c>
      <c r="D91" s="23">
        <v>2254.2608519999999</v>
      </c>
      <c r="E91" s="14">
        <f t="shared" si="8"/>
        <v>12.640458362264397</v>
      </c>
      <c r="F91" s="23">
        <v>2245.6619169999999</v>
      </c>
      <c r="G91" s="96" t="s">
        <v>11</v>
      </c>
      <c r="H91" s="10">
        <f>H85+(H87/SQRT($J$2))*H88</f>
        <v>2252.3536549418454</v>
      </c>
      <c r="O91" s="6">
        <f t="shared" si="11"/>
        <v>6</v>
      </c>
      <c r="P91" s="55">
        <v>10817.410081</v>
      </c>
      <c r="Q91" s="32">
        <f t="shared" si="9"/>
        <v>730283.07277217135</v>
      </c>
      <c r="R91" s="55">
        <v>7920.406086</v>
      </c>
      <c r="S91" s="96" t="s">
        <v>11</v>
      </c>
      <c r="T91" s="10">
        <f>T85+(T87/SQRT($J$2))*T88</f>
        <v>10760.902252620703</v>
      </c>
      <c r="V91" s="25"/>
    </row>
    <row r="92" spans="2:22" ht="15" thickBot="1">
      <c r="C92" s="44">
        <f t="shared" si="10"/>
        <v>7</v>
      </c>
      <c r="D92" s="23">
        <v>2252.7527610000002</v>
      </c>
      <c r="E92" s="14">
        <f t="shared" si="8"/>
        <v>4.1912375928891334</v>
      </c>
      <c r="F92" s="23">
        <v>2245.7757620000002</v>
      </c>
      <c r="G92" s="93" t="s">
        <v>40</v>
      </c>
      <c r="H92" s="80">
        <f>H85-H90</f>
        <v>1.6481451704171377</v>
      </c>
      <c r="O92" s="6">
        <f t="shared" si="11"/>
        <v>7</v>
      </c>
      <c r="P92" s="55">
        <v>6662.875078</v>
      </c>
      <c r="Q92" s="32">
        <f t="shared" si="9"/>
        <v>10889795.326475987</v>
      </c>
      <c r="R92" s="55">
        <v>7957.7467770000003</v>
      </c>
      <c r="S92" s="93" t="s">
        <v>40</v>
      </c>
      <c r="T92" s="80">
        <f>T85-T90</f>
        <v>798.05818590641684</v>
      </c>
      <c r="V92" s="25"/>
    </row>
    <row r="93" spans="2:22" ht="15" thickBot="1">
      <c r="C93" s="44">
        <f t="shared" si="10"/>
        <v>8</v>
      </c>
      <c r="D93" s="23">
        <v>2253.0757739999999</v>
      </c>
      <c r="E93" s="14">
        <f t="shared" si="8"/>
        <v>5.6181525132461871</v>
      </c>
      <c r="F93" s="23">
        <v>2245.9592899999998</v>
      </c>
      <c r="O93" s="6">
        <f t="shared" si="11"/>
        <v>8</v>
      </c>
      <c r="P93" s="55">
        <v>11293.69966</v>
      </c>
      <c r="Q93" s="32">
        <f t="shared" si="9"/>
        <v>1771176.6101798706</v>
      </c>
      <c r="R93" s="55">
        <v>8375.5727179999994</v>
      </c>
      <c r="S93" s="105"/>
      <c r="V93" s="25"/>
    </row>
    <row r="94" spans="2:22" ht="15" thickBot="1">
      <c r="C94" s="44">
        <f t="shared" si="10"/>
        <v>9</v>
      </c>
      <c r="D94" s="23">
        <v>2241.4152020000001</v>
      </c>
      <c r="E94" s="14">
        <f t="shared" si="8"/>
        <v>86.309818487858479</v>
      </c>
      <c r="F94" s="23">
        <v>2245.9978980000001</v>
      </c>
      <c r="G94" s="21" t="s">
        <v>22</v>
      </c>
      <c r="H94" s="53">
        <f>MEDIAN(D86:D120)</f>
        <v>2249.6137549999999</v>
      </c>
      <c r="O94" s="6">
        <f t="shared" si="11"/>
        <v>9</v>
      </c>
      <c r="P94" s="55">
        <v>14652.429515</v>
      </c>
      <c r="Q94" s="32">
        <f t="shared" si="9"/>
        <v>21992211.67677312</v>
      </c>
      <c r="R94" s="55">
        <v>8465.4593729999997</v>
      </c>
      <c r="S94" s="21" t="s">
        <v>22</v>
      </c>
      <c r="T94" s="40">
        <f>MEDIAN(P86:P120)</f>
        <v>9404.6703180000004</v>
      </c>
      <c r="V94" s="25"/>
    </row>
    <row r="95" spans="2:22" ht="15" thickBot="1">
      <c r="C95" s="44">
        <f t="shared" si="10"/>
        <v>10</v>
      </c>
      <c r="D95" s="23">
        <v>2252.3157849999998</v>
      </c>
      <c r="E95" s="14">
        <f t="shared" si="8"/>
        <v>2.5929863117509369</v>
      </c>
      <c r="F95" s="23">
        <v>2246.0248430000001</v>
      </c>
      <c r="G95" s="105"/>
      <c r="O95" s="6">
        <f t="shared" si="11"/>
        <v>10</v>
      </c>
      <c r="P95" s="55">
        <v>6142.4283820000001</v>
      </c>
      <c r="Q95" s="32">
        <f t="shared" si="9"/>
        <v>14595576.004010925</v>
      </c>
      <c r="R95" s="55">
        <v>8602.766834</v>
      </c>
      <c r="S95" s="105"/>
      <c r="V95" s="25"/>
    </row>
    <row r="96" spans="2:22">
      <c r="C96" s="44">
        <f t="shared" si="10"/>
        <v>11</v>
      </c>
      <c r="D96" s="23">
        <v>2245.6619169999999</v>
      </c>
      <c r="E96" s="14">
        <f t="shared" si="8"/>
        <v>25.437828044004743</v>
      </c>
      <c r="F96" s="23">
        <v>2248.5039740000002</v>
      </c>
      <c r="G96" s="95" t="s">
        <v>25</v>
      </c>
      <c r="H96" s="54">
        <v>2248.5250769999998</v>
      </c>
      <c r="O96" s="6">
        <f t="shared" si="11"/>
        <v>11</v>
      </c>
      <c r="P96" s="55">
        <v>9404.6703180000004</v>
      </c>
      <c r="Q96" s="32">
        <f t="shared" si="9"/>
        <v>311557.93375375832</v>
      </c>
      <c r="R96" s="55">
        <v>8811.8641950000001</v>
      </c>
      <c r="S96" s="95" t="s">
        <v>25</v>
      </c>
      <c r="T96" s="54">
        <v>8957.5756500000007</v>
      </c>
      <c r="V96" s="25"/>
    </row>
    <row r="97" spans="3:22" ht="15" thickBot="1">
      <c r="C97" s="44">
        <f t="shared" si="10"/>
        <v>12</v>
      </c>
      <c r="D97" s="23">
        <v>2249.5571970000001</v>
      </c>
      <c r="E97" s="14">
        <f t="shared" si="8"/>
        <v>1.3186222210251344</v>
      </c>
      <c r="F97" s="23">
        <v>2248.5250769999998</v>
      </c>
      <c r="G97" s="96" t="s">
        <v>26</v>
      </c>
      <c r="H97" s="56">
        <v>2253.0757739999999</v>
      </c>
      <c r="O97" s="6">
        <f t="shared" si="11"/>
        <v>12</v>
      </c>
      <c r="P97" s="55">
        <v>9088.2006569999994</v>
      </c>
      <c r="Q97" s="32">
        <f t="shared" si="9"/>
        <v>765001.09415663313</v>
      </c>
      <c r="R97" s="55">
        <v>8957.5756500000007</v>
      </c>
      <c r="S97" s="96" t="s">
        <v>26</v>
      </c>
      <c r="T97" s="56">
        <v>10597.397375</v>
      </c>
      <c r="V97" s="25"/>
    </row>
    <row r="98" spans="3:22">
      <c r="C98" s="44">
        <f t="shared" si="10"/>
        <v>13</v>
      </c>
      <c r="D98" s="23">
        <v>2245.614118</v>
      </c>
      <c r="E98" s="14">
        <f t="shared" si="8"/>
        <v>25.922270170168151</v>
      </c>
      <c r="F98" s="23">
        <v>2248.7719299999999</v>
      </c>
      <c r="G98" s="95" t="s">
        <v>34</v>
      </c>
      <c r="H98" s="13">
        <f>H94-H96</f>
        <v>1.0886780000000726</v>
      </c>
      <c r="O98" s="6">
        <f t="shared" si="11"/>
        <v>13</v>
      </c>
      <c r="P98" s="55">
        <v>7412.9454949999999</v>
      </c>
      <c r="Q98" s="32">
        <f t="shared" si="9"/>
        <v>6501982.7260305556</v>
      </c>
      <c r="R98" s="55">
        <v>8964.8436829999991</v>
      </c>
      <c r="S98" s="95" t="s">
        <v>34</v>
      </c>
      <c r="T98" s="13">
        <f>T94-T96</f>
        <v>447.09466799999973</v>
      </c>
      <c r="V98" s="25"/>
    </row>
    <row r="99" spans="3:22" ht="15" thickBot="1">
      <c r="C99" s="44">
        <f t="shared" si="10"/>
        <v>14</v>
      </c>
      <c r="D99" s="23">
        <v>2253.0034289999999</v>
      </c>
      <c r="E99" s="14">
        <f t="shared" si="8"/>
        <v>5.2804327810389715</v>
      </c>
      <c r="F99" s="23">
        <v>2249.1000979999999</v>
      </c>
      <c r="G99" s="96" t="s">
        <v>35</v>
      </c>
      <c r="H99" s="15">
        <f>H97-H94</f>
        <v>3.4620190000000548</v>
      </c>
      <c r="O99" s="6">
        <f t="shared" si="11"/>
        <v>14</v>
      </c>
      <c r="P99" s="55">
        <v>10256.439238999999</v>
      </c>
      <c r="Q99" s="32">
        <f t="shared" si="9"/>
        <v>86198.125189477782</v>
      </c>
      <c r="R99" s="55">
        <v>9037.5873100000008</v>
      </c>
      <c r="S99" s="96" t="s">
        <v>35</v>
      </c>
      <c r="T99" s="15">
        <f>T97-T94</f>
        <v>1192.7270570000001</v>
      </c>
      <c r="V99" s="25"/>
    </row>
    <row r="100" spans="3:22">
      <c r="C100" s="44">
        <f t="shared" si="10"/>
        <v>15</v>
      </c>
      <c r="D100" s="23">
        <v>2258.8797399999999</v>
      </c>
      <c r="E100" s="14">
        <f t="shared" si="8"/>
        <v>66.818039829693049</v>
      </c>
      <c r="F100" s="23">
        <v>2249.2429280000001</v>
      </c>
      <c r="O100" s="6">
        <f t="shared" si="11"/>
        <v>15</v>
      </c>
      <c r="P100" s="55">
        <v>9160.6506509999999</v>
      </c>
      <c r="Q100" s="32">
        <f t="shared" si="9"/>
        <v>643514.27621535317</v>
      </c>
      <c r="R100" s="55">
        <v>9088.2006569999994</v>
      </c>
      <c r="S100" s="105"/>
      <c r="V100" s="25"/>
    </row>
    <row r="101" spans="3:22">
      <c r="C101" s="44">
        <f t="shared" si="10"/>
        <v>16</v>
      </c>
      <c r="D101" s="23">
        <v>2255.38591</v>
      </c>
      <c r="E101" s="14">
        <f t="shared" si="8"/>
        <v>21.906146299613745</v>
      </c>
      <c r="F101" s="23">
        <v>2249.4938790000001</v>
      </c>
      <c r="O101" s="6">
        <f t="shared" si="11"/>
        <v>16</v>
      </c>
      <c r="P101" s="55">
        <v>14822.411011</v>
      </c>
      <c r="Q101" s="32">
        <f t="shared" si="9"/>
        <v>23615390.885994393</v>
      </c>
      <c r="R101" s="55">
        <v>9160.6506509999999</v>
      </c>
      <c r="S101" s="105"/>
      <c r="V101" s="25"/>
    </row>
    <row r="102" spans="3:22">
      <c r="C102" s="44">
        <f t="shared" si="10"/>
        <v>17</v>
      </c>
      <c r="D102" s="23">
        <v>2257.4883570000002</v>
      </c>
      <c r="E102" s="14">
        <f t="shared" si="8"/>
        <v>46.007016526145257</v>
      </c>
      <c r="F102" s="23">
        <v>2249.5571970000001</v>
      </c>
      <c r="O102" s="6">
        <f t="shared" si="11"/>
        <v>17</v>
      </c>
      <c r="P102" s="55">
        <v>9037.5873100000008</v>
      </c>
      <c r="Q102" s="32">
        <f t="shared" si="9"/>
        <v>856100.0658454377</v>
      </c>
      <c r="R102" s="55">
        <v>9295.3433170000008</v>
      </c>
      <c r="S102" s="105"/>
      <c r="V102" s="25"/>
    </row>
    <row r="103" spans="3:22">
      <c r="C103" s="44">
        <f t="shared" si="10"/>
        <v>18</v>
      </c>
      <c r="D103" s="23">
        <v>2246.0248430000001</v>
      </c>
      <c r="E103" s="14">
        <f t="shared" si="8"/>
        <v>21.908641425151625</v>
      </c>
      <c r="F103" s="23">
        <v>2249.6137549999999</v>
      </c>
      <c r="O103" s="6">
        <f t="shared" si="11"/>
        <v>18</v>
      </c>
      <c r="P103" s="55">
        <v>10939.205166</v>
      </c>
      <c r="Q103" s="32">
        <f t="shared" si="9"/>
        <v>953280.99619840761</v>
      </c>
      <c r="R103" s="55">
        <v>9404.6703180000004</v>
      </c>
      <c r="S103" s="105"/>
      <c r="V103" s="25"/>
    </row>
    <row r="104" spans="3:22">
      <c r="C104" s="44">
        <f t="shared" si="10"/>
        <v>19</v>
      </c>
      <c r="D104" s="23">
        <v>2249.1000979999999</v>
      </c>
      <c r="E104" s="14">
        <f t="shared" si="8"/>
        <v>2.5773469558408975</v>
      </c>
      <c r="F104" s="23">
        <v>2250.4014950000001</v>
      </c>
      <c r="O104" s="6">
        <f t="shared" si="11"/>
        <v>19</v>
      </c>
      <c r="P104" s="55">
        <v>10279.318759</v>
      </c>
      <c r="Q104" s="32">
        <f t="shared" si="9"/>
        <v>100156.2308573373</v>
      </c>
      <c r="R104" s="55">
        <v>9674.5311629999997</v>
      </c>
      <c r="V104" s="25"/>
    </row>
    <row r="105" spans="3:22">
      <c r="C105" s="44">
        <f t="shared" si="10"/>
        <v>20</v>
      </c>
      <c r="D105" s="23">
        <v>2248.5039740000002</v>
      </c>
      <c r="E105" s="14">
        <f t="shared" si="8"/>
        <v>4.846759752877511</v>
      </c>
      <c r="F105" s="23">
        <v>2251.3143789999999</v>
      </c>
      <c r="O105" s="6">
        <f t="shared" si="11"/>
        <v>20</v>
      </c>
      <c r="P105" s="55">
        <v>12307.659248</v>
      </c>
      <c r="Q105" s="32">
        <f t="shared" si="9"/>
        <v>5498158.2343879566</v>
      </c>
      <c r="R105" s="55">
        <v>10043.13637</v>
      </c>
      <c r="V105" s="25"/>
    </row>
    <row r="106" spans="3:22">
      <c r="C106" s="44">
        <f t="shared" si="10"/>
        <v>21</v>
      </c>
      <c r="D106" s="23">
        <v>2249.4938790000001</v>
      </c>
      <c r="E106" s="14">
        <f t="shared" si="8"/>
        <v>1.4680491262716713</v>
      </c>
      <c r="F106" s="23">
        <v>2252.3157849999998</v>
      </c>
      <c r="O106" s="6">
        <f t="shared" si="11"/>
        <v>21</v>
      </c>
      <c r="P106" s="55">
        <v>10043.13637</v>
      </c>
      <c r="Q106" s="32">
        <f t="shared" si="9"/>
        <v>6446.8539669251268</v>
      </c>
      <c r="R106" s="55">
        <v>10256.439238999999</v>
      </c>
      <c r="V106" s="25"/>
    </row>
    <row r="107" spans="3:22">
      <c r="C107" s="44">
        <f t="shared" si="10"/>
        <v>22</v>
      </c>
      <c r="D107" s="23">
        <v>2251.3143789999999</v>
      </c>
      <c r="E107" s="14">
        <f t="shared" si="8"/>
        <v>0.37072173750140042</v>
      </c>
      <c r="F107" s="23">
        <v>2252.7527610000002</v>
      </c>
      <c r="O107" s="6">
        <f t="shared" si="11"/>
        <v>22</v>
      </c>
      <c r="P107" s="55">
        <v>9674.5311629999997</v>
      </c>
      <c r="Q107" s="32">
        <f t="shared" si="9"/>
        <v>83124.33044816328</v>
      </c>
      <c r="R107" s="55">
        <v>10279.318759</v>
      </c>
      <c r="V107" s="25"/>
    </row>
    <row r="108" spans="3:22">
      <c r="C108" s="44">
        <f t="shared" si="10"/>
        <v>23</v>
      </c>
      <c r="D108" s="23">
        <v>2245.5596179999998</v>
      </c>
      <c r="E108" s="14">
        <f t="shared" si="8"/>
        <v>26.480202123255786</v>
      </c>
      <c r="F108" s="23">
        <v>2253.0034289999999</v>
      </c>
      <c r="O108" s="6">
        <f t="shared" si="11"/>
        <v>23</v>
      </c>
      <c r="P108" s="55">
        <v>7920.406086</v>
      </c>
      <c r="Q108" s="32">
        <f t="shared" si="9"/>
        <v>4171552.9050642499</v>
      </c>
      <c r="R108" s="55">
        <v>10303.003328000001</v>
      </c>
      <c r="V108" s="25"/>
    </row>
    <row r="109" spans="3:22">
      <c r="C109" s="44">
        <f t="shared" si="10"/>
        <v>24</v>
      </c>
      <c r="D109" s="23">
        <v>2239.9684499999998</v>
      </c>
      <c r="E109" s="14">
        <f t="shared" si="8"/>
        <v>115.28445253522713</v>
      </c>
      <c r="F109" s="23">
        <v>2253.0757739999999</v>
      </c>
      <c r="O109" s="6">
        <f t="shared" si="11"/>
        <v>24</v>
      </c>
      <c r="P109" s="55">
        <v>13189.454067000001</v>
      </c>
      <c r="Q109" s="32">
        <f t="shared" si="9"/>
        <v>10411012.09394378</v>
      </c>
      <c r="R109" s="55">
        <v>10597.397375</v>
      </c>
      <c r="V109" s="25"/>
    </row>
    <row r="110" spans="3:22">
      <c r="C110" s="44">
        <f t="shared" si="10"/>
        <v>25</v>
      </c>
      <c r="D110" s="23">
        <v>2245.7757620000002</v>
      </c>
      <c r="E110" s="14">
        <f t="shared" si="8"/>
        <v>24.302413089900153</v>
      </c>
      <c r="F110" s="23">
        <v>2253.3228810000001</v>
      </c>
      <c r="O110" s="6">
        <f t="shared" si="11"/>
        <v>25</v>
      </c>
      <c r="P110" s="55">
        <v>11892.207560999999</v>
      </c>
      <c r="Q110" s="32">
        <f t="shared" si="9"/>
        <v>3722443.4930823781</v>
      </c>
      <c r="R110" s="55">
        <v>10817.410081</v>
      </c>
      <c r="V110" s="25"/>
    </row>
    <row r="111" spans="3:22">
      <c r="C111" s="44">
        <f t="shared" si="10"/>
        <v>26</v>
      </c>
      <c r="D111" s="23">
        <v>2256.6108530000001</v>
      </c>
      <c r="E111" s="14">
        <f t="shared" si="8"/>
        <v>34.873078647239254</v>
      </c>
      <c r="F111" s="23">
        <v>2254.2608519999999</v>
      </c>
      <c r="O111" s="6">
        <f t="shared" si="11"/>
        <v>26</v>
      </c>
      <c r="P111" s="55">
        <v>16133.506654999999</v>
      </c>
      <c r="Q111" s="32">
        <f t="shared" si="9"/>
        <v>38077076.778468937</v>
      </c>
      <c r="R111" s="55">
        <v>10939.205166</v>
      </c>
      <c r="V111" s="25"/>
    </row>
    <row r="112" spans="3:22">
      <c r="C112" s="44">
        <f t="shared" si="10"/>
        <v>27</v>
      </c>
      <c r="D112" s="23">
        <v>2258.8107089999999</v>
      </c>
      <c r="E112" s="14">
        <f t="shared" si="8"/>
        <v>65.694254534837086</v>
      </c>
      <c r="F112" s="23">
        <v>2254.8058230000001</v>
      </c>
      <c r="O112" s="6">
        <f t="shared" si="11"/>
        <v>27</v>
      </c>
      <c r="P112" s="55">
        <v>10303.003328000001</v>
      </c>
      <c r="Q112" s="32">
        <f t="shared" si="9"/>
        <v>115708.32303844321</v>
      </c>
      <c r="R112" s="55">
        <v>11293.69966</v>
      </c>
      <c r="V112" s="25"/>
    </row>
    <row r="113" spans="2:22">
      <c r="C113" s="44">
        <f t="shared" si="10"/>
        <v>28</v>
      </c>
      <c r="D113" s="23">
        <v>2248.5250769999998</v>
      </c>
      <c r="E113" s="14">
        <f t="shared" si="8"/>
        <v>4.7542870707194291</v>
      </c>
      <c r="F113" s="23">
        <v>2255.38591</v>
      </c>
      <c r="O113" s="6">
        <f t="shared" si="11"/>
        <v>28</v>
      </c>
      <c r="P113" s="55">
        <v>10597.397375</v>
      </c>
      <c r="Q113" s="32">
        <f t="shared" si="9"/>
        <v>402657.90105634514</v>
      </c>
      <c r="R113" s="55">
        <v>11829.337759</v>
      </c>
      <c r="V113" s="25"/>
    </row>
    <row r="114" spans="2:22">
      <c r="C114" s="44">
        <f t="shared" si="10"/>
        <v>29</v>
      </c>
      <c r="D114" s="23">
        <v>2249.6137549999999</v>
      </c>
      <c r="E114" s="14">
        <f t="shared" si="8"/>
        <v>1.1919284809367674</v>
      </c>
      <c r="F114" s="23">
        <v>2256.3045670000001</v>
      </c>
      <c r="O114" s="6">
        <f t="shared" si="11"/>
        <v>29</v>
      </c>
      <c r="P114" s="55">
        <v>12502.416300999999</v>
      </c>
      <c r="Q114" s="32">
        <f t="shared" si="9"/>
        <v>6449427.1331549305</v>
      </c>
      <c r="R114" s="55">
        <v>11892.207560999999</v>
      </c>
      <c r="V114" s="25"/>
    </row>
    <row r="115" spans="2:22">
      <c r="C115" s="44">
        <f t="shared" si="10"/>
        <v>30</v>
      </c>
      <c r="D115" s="23">
        <v>2245.9978980000001</v>
      </c>
      <c r="E115" s="14">
        <f t="shared" si="8"/>
        <v>22.161608590489536</v>
      </c>
      <c r="F115" s="23">
        <v>2256.6108530000001</v>
      </c>
      <c r="O115" s="6">
        <f t="shared" si="11"/>
        <v>30</v>
      </c>
      <c r="P115" s="55">
        <v>7957.7467770000003</v>
      </c>
      <c r="Q115" s="32">
        <f t="shared" si="9"/>
        <v>4020415.1412195736</v>
      </c>
      <c r="R115" s="55">
        <v>12307.659248</v>
      </c>
      <c r="V115" s="25"/>
    </row>
    <row r="116" spans="2:22">
      <c r="C116" s="44">
        <f t="shared" si="10"/>
        <v>31</v>
      </c>
      <c r="D116" s="23">
        <v>2257.5255189999998</v>
      </c>
      <c r="E116" s="14">
        <f t="shared" si="8"/>
        <v>46.512525877800527</v>
      </c>
      <c r="F116" s="23">
        <v>2257.4883570000002</v>
      </c>
      <c r="O116" s="6">
        <f t="shared" si="11"/>
        <v>31</v>
      </c>
      <c r="P116" s="55">
        <v>7453.1261009999998</v>
      </c>
      <c r="Q116" s="32">
        <f t="shared" si="9"/>
        <v>6298684.2674290538</v>
      </c>
      <c r="R116" s="55">
        <v>12502.416300999999</v>
      </c>
      <c r="V116" s="25"/>
    </row>
    <row r="117" spans="2:22">
      <c r="C117" s="44">
        <f t="shared" si="10"/>
        <v>32</v>
      </c>
      <c r="D117" s="23">
        <v>2256.3045670000001</v>
      </c>
      <c r="E117" s="14">
        <f t="shared" si="8"/>
        <v>31.349441848822543</v>
      </c>
      <c r="F117" s="23">
        <v>2257.5255189999998</v>
      </c>
      <c r="O117" s="6">
        <f t="shared" si="11"/>
        <v>32</v>
      </c>
      <c r="P117" s="55">
        <v>11829.337759</v>
      </c>
      <c r="Q117" s="32">
        <f t="shared" si="9"/>
        <v>3483798.7033423581</v>
      </c>
      <c r="R117" s="55">
        <v>13189.454067000001</v>
      </c>
      <c r="V117" s="25"/>
    </row>
    <row r="118" spans="2:22">
      <c r="C118" s="44">
        <f t="shared" si="10"/>
        <v>33</v>
      </c>
      <c r="D118" s="23">
        <v>2254.8058230000001</v>
      </c>
      <c r="E118" s="14">
        <f t="shared" si="8"/>
        <v>16.812568572401304</v>
      </c>
      <c r="F118" s="23">
        <v>2258.1075059999998</v>
      </c>
      <c r="O118" s="6">
        <f t="shared" si="11"/>
        <v>33</v>
      </c>
      <c r="P118" s="55">
        <v>8375.5727179999994</v>
      </c>
      <c r="Q118" s="32">
        <f t="shared" si="9"/>
        <v>2519430.3344492698</v>
      </c>
      <c r="R118" s="55">
        <v>14652.429515</v>
      </c>
      <c r="V118" s="25"/>
    </row>
    <row r="119" spans="2:22">
      <c r="C119" s="44">
        <f t="shared" si="10"/>
        <v>34</v>
      </c>
      <c r="D119" s="23">
        <v>2250.4014950000001</v>
      </c>
      <c r="E119" s="14">
        <f t="shared" si="8"/>
        <v>9.2424981246557972E-2</v>
      </c>
      <c r="F119" s="23">
        <v>2258.8107089999999</v>
      </c>
      <c r="O119" s="6">
        <f t="shared" si="11"/>
        <v>34</v>
      </c>
      <c r="P119" s="55">
        <v>8465.4593729999997</v>
      </c>
      <c r="Q119" s="32">
        <f t="shared" si="9"/>
        <v>2242160.9209698266</v>
      </c>
      <c r="R119" s="55">
        <v>14822.411011</v>
      </c>
      <c r="V119" s="25"/>
    </row>
    <row r="120" spans="2:22" ht="15" thickBot="1">
      <c r="C120" s="45">
        <v>35</v>
      </c>
      <c r="D120" s="24">
        <v>2245.9592899999998</v>
      </c>
      <c r="E120" s="15">
        <f t="shared" si="8"/>
        <v>22.526602118698936</v>
      </c>
      <c r="F120" s="24">
        <v>2258.8797399999999</v>
      </c>
      <c r="O120" s="7">
        <v>35</v>
      </c>
      <c r="P120" s="56">
        <v>8811.8641950000001</v>
      </c>
      <c r="Q120" s="33">
        <f t="shared" si="9"/>
        <v>1324754.6650914338</v>
      </c>
      <c r="R120" s="56">
        <v>16133.506654999999</v>
      </c>
      <c r="V120" s="38"/>
    </row>
    <row r="121" spans="2:22">
      <c r="O121" s="1"/>
    </row>
    <row r="122" spans="2:22">
      <c r="O122" s="1"/>
    </row>
    <row r="123" spans="2:22" ht="15" thickBot="1">
      <c r="O123" s="1"/>
      <c r="V123" s="38"/>
    </row>
    <row r="124" spans="2:22" ht="15" thickBot="1">
      <c r="B124" s="21" t="s">
        <v>16</v>
      </c>
      <c r="C124" s="11" t="s">
        <v>2</v>
      </c>
      <c r="D124" s="58" t="s">
        <v>3</v>
      </c>
      <c r="E124" s="95" t="s">
        <v>5</v>
      </c>
      <c r="F124" s="21" t="s">
        <v>30</v>
      </c>
      <c r="G124" s="99" t="s">
        <v>4</v>
      </c>
      <c r="H124" s="100">
        <f>AVERAGE(D125:D159)</f>
        <v>3150.6467280285715</v>
      </c>
      <c r="N124" s="21" t="s">
        <v>16</v>
      </c>
      <c r="O124" s="11" t="s">
        <v>2</v>
      </c>
      <c r="P124" s="58" t="s">
        <v>3</v>
      </c>
      <c r="Q124" s="95" t="s">
        <v>5</v>
      </c>
      <c r="R124" s="21" t="s">
        <v>30</v>
      </c>
      <c r="S124" s="99" t="s">
        <v>4</v>
      </c>
      <c r="T124" s="100">
        <f>AVERAGE(P125:P159)</f>
        <v>12517.218620399999</v>
      </c>
      <c r="V124" s="25"/>
    </row>
    <row r="125" spans="2:22" ht="15" thickBot="1">
      <c r="B125" s="20"/>
      <c r="C125" s="5">
        <v>1</v>
      </c>
      <c r="D125" s="55">
        <v>3156.3710019999999</v>
      </c>
      <c r="E125" s="13">
        <f>(D125-$H$124)^2</f>
        <v>32.76731249997237</v>
      </c>
      <c r="F125" s="98">
        <v>3139.4755220000002</v>
      </c>
      <c r="G125" s="90" t="s">
        <v>7</v>
      </c>
      <c r="H125" s="101">
        <f>SUM(E125:E159)/($J$2-1)</f>
        <v>34.086065857965373</v>
      </c>
      <c r="N125" s="20"/>
      <c r="O125" s="5">
        <v>1</v>
      </c>
      <c r="P125" s="55">
        <v>10132.142145</v>
      </c>
      <c r="Q125" s="31">
        <f t="shared" ref="Q125:Q159" si="12">(P125-$T$124)^2</f>
        <v>5688589.7935064835</v>
      </c>
      <c r="R125" s="98">
        <v>9190.2601680000007</v>
      </c>
      <c r="S125" s="90" t="s">
        <v>7</v>
      </c>
      <c r="T125" s="110">
        <f>SUM(Q125:Q159)/($J$2-1)</f>
        <v>4741606.3782406095</v>
      </c>
      <c r="V125" s="25"/>
    </row>
    <row r="126" spans="2:22" ht="15" thickBot="1">
      <c r="B126" s="20"/>
      <c r="C126" s="6">
        <f>C125+1</f>
        <v>2</v>
      </c>
      <c r="D126" s="55">
        <v>3158.8892949999999</v>
      </c>
      <c r="E126" s="14">
        <f t="shared" ref="E126:E159" si="13">(D126-$H$124)^2</f>
        <v>67.939910278483325</v>
      </c>
      <c r="F126" s="98">
        <v>3141.4863500000001</v>
      </c>
      <c r="G126" s="90" t="s">
        <v>6</v>
      </c>
      <c r="H126" s="101">
        <f>SQRT(H125)</f>
        <v>5.8383273167890621</v>
      </c>
      <c r="N126" s="20"/>
      <c r="O126" s="6">
        <f t="shared" ref="O126:O158" si="14">O125+1</f>
        <v>2</v>
      </c>
      <c r="P126" s="55">
        <v>11354.377854</v>
      </c>
      <c r="Q126" s="32">
        <f t="shared" si="12"/>
        <v>1352198.6480017365</v>
      </c>
      <c r="R126" s="98">
        <v>9405.8841900000007</v>
      </c>
      <c r="S126" s="90" t="s">
        <v>6</v>
      </c>
      <c r="T126" s="101">
        <f>SQRT(T125)</f>
        <v>2177.5229914378883</v>
      </c>
      <c r="V126" s="25"/>
    </row>
    <row r="127" spans="2:22" ht="15" thickBot="1">
      <c r="C127" s="6">
        <f t="shared" ref="C127:C158" si="15">C126+1</f>
        <v>3</v>
      </c>
      <c r="D127" s="55">
        <v>3141.5360959999998</v>
      </c>
      <c r="E127" s="14">
        <f t="shared" si="13"/>
        <v>83.003615960035972</v>
      </c>
      <c r="F127" s="98">
        <v>3141.5360959999998</v>
      </c>
      <c r="G127" s="90" t="s">
        <v>8</v>
      </c>
      <c r="H127" s="101">
        <v>1.96</v>
      </c>
      <c r="O127" s="6">
        <f t="shared" si="14"/>
        <v>3</v>
      </c>
      <c r="P127" s="55">
        <v>13975.592653</v>
      </c>
      <c r="Q127" s="32">
        <f t="shared" si="12"/>
        <v>2126854.8189619877</v>
      </c>
      <c r="R127" s="98">
        <v>9884.7770309999996</v>
      </c>
      <c r="S127" s="90" t="s">
        <v>8</v>
      </c>
      <c r="T127" s="101">
        <v>1.96</v>
      </c>
      <c r="V127" s="25"/>
    </row>
    <row r="128" spans="2:22" ht="15" thickBot="1">
      <c r="C128" s="6">
        <f t="shared" si="15"/>
        <v>4</v>
      </c>
      <c r="D128" s="55">
        <v>3156.3196379999999</v>
      </c>
      <c r="E128" s="14">
        <f t="shared" si="13"/>
        <v>32.181907543932368</v>
      </c>
      <c r="F128" s="55">
        <v>3141.7549629999999</v>
      </c>
      <c r="G128" s="105"/>
      <c r="O128" s="6">
        <f t="shared" si="14"/>
        <v>4</v>
      </c>
      <c r="P128" s="55">
        <v>16372.401798000001</v>
      </c>
      <c r="Q128" s="32">
        <f t="shared" si="12"/>
        <v>14862437.332850046</v>
      </c>
      <c r="R128" s="55">
        <v>10132.142145</v>
      </c>
      <c r="S128" s="105"/>
      <c r="V128" s="25"/>
    </row>
    <row r="129" spans="3:22">
      <c r="C129" s="6">
        <f t="shared" si="15"/>
        <v>5</v>
      </c>
      <c r="D129" s="55">
        <v>3151.241798</v>
      </c>
      <c r="E129" s="14">
        <f t="shared" si="13"/>
        <v>0.35410827089595059</v>
      </c>
      <c r="F129" s="55">
        <v>3142.0641110000001</v>
      </c>
      <c r="G129" s="95" t="s">
        <v>10</v>
      </c>
      <c r="H129" s="9">
        <f>H124-(H126/SQRT($J$2))*H127</f>
        <v>3148.7124874570368</v>
      </c>
      <c r="O129" s="6">
        <f t="shared" si="14"/>
        <v>5</v>
      </c>
      <c r="P129" s="55">
        <v>15518.798994000001</v>
      </c>
      <c r="Q129" s="32">
        <f t="shared" si="12"/>
        <v>9009484.7391807251</v>
      </c>
      <c r="R129" s="55">
        <v>10172.268391</v>
      </c>
      <c r="S129" s="95" t="s">
        <v>10</v>
      </c>
      <c r="T129" s="9">
        <f>T124-(T126/SQRT($J$2))*T127</f>
        <v>11795.804234574704</v>
      </c>
      <c r="V129" s="25"/>
    </row>
    <row r="130" spans="3:22" ht="15" thickBot="1">
      <c r="C130" s="6">
        <f t="shared" si="15"/>
        <v>6</v>
      </c>
      <c r="D130" s="55">
        <v>3162.1057179999998</v>
      </c>
      <c r="E130" s="14">
        <f t="shared" si="13"/>
        <v>131.30845116529457</v>
      </c>
      <c r="F130" s="55">
        <v>3143.082973</v>
      </c>
      <c r="G130" s="96" t="s">
        <v>11</v>
      </c>
      <c r="H130" s="10">
        <f>H124+(H126/SQRT($J$2))*H127</f>
        <v>3152.5809686001062</v>
      </c>
      <c r="O130" s="6">
        <f t="shared" si="14"/>
        <v>6</v>
      </c>
      <c r="P130" s="55">
        <v>11933.057430000001</v>
      </c>
      <c r="Q130" s="32">
        <f t="shared" si="12"/>
        <v>341244.29636954307</v>
      </c>
      <c r="R130" s="55">
        <v>10172.870095</v>
      </c>
      <c r="S130" s="96" t="s">
        <v>11</v>
      </c>
      <c r="T130" s="10">
        <f>T124+(T126/SQRT($J$2))*T127</f>
        <v>13238.633006225295</v>
      </c>
      <c r="V130" s="25"/>
    </row>
    <row r="131" spans="3:22" ht="15" thickBot="1">
      <c r="C131" s="6">
        <f t="shared" si="15"/>
        <v>7</v>
      </c>
      <c r="D131" s="55">
        <v>3156.301477</v>
      </c>
      <c r="E131" s="14">
        <f t="shared" si="13"/>
        <v>31.976185929871558</v>
      </c>
      <c r="F131" s="55">
        <v>3144.0087939999999</v>
      </c>
      <c r="G131" s="93" t="s">
        <v>40</v>
      </c>
      <c r="H131" s="80">
        <f>H124-H129</f>
        <v>1.9342405715347013</v>
      </c>
      <c r="O131" s="6">
        <f t="shared" si="14"/>
        <v>7</v>
      </c>
      <c r="P131" s="55">
        <v>11568.150766000001</v>
      </c>
      <c r="Q131" s="32">
        <f t="shared" si="12"/>
        <v>900729.79225541651</v>
      </c>
      <c r="R131" s="55">
        <v>10210.877727999999</v>
      </c>
      <c r="S131" s="93" t="s">
        <v>40</v>
      </c>
      <c r="T131" s="80">
        <f>T124-T129</f>
        <v>721.41438582529554</v>
      </c>
      <c r="V131" s="25"/>
    </row>
    <row r="132" spans="3:22" ht="15" thickBot="1">
      <c r="C132" s="6">
        <f t="shared" si="15"/>
        <v>8</v>
      </c>
      <c r="D132" s="55">
        <v>3149.4347520000001</v>
      </c>
      <c r="E132" s="14">
        <f t="shared" si="13"/>
        <v>1.4688858938316327</v>
      </c>
      <c r="F132" s="55">
        <v>3144.9347779999998</v>
      </c>
      <c r="G132" s="105"/>
      <c r="O132" s="6">
        <f t="shared" si="14"/>
        <v>8</v>
      </c>
      <c r="P132" s="55">
        <v>15075.8554</v>
      </c>
      <c r="Q132" s="32">
        <f t="shared" si="12"/>
        <v>6546622.1699218657</v>
      </c>
      <c r="R132" s="55">
        <v>10525.955894000001</v>
      </c>
      <c r="S132" s="105"/>
      <c r="V132" s="25"/>
    </row>
    <row r="133" spans="3:22" ht="15" thickBot="1">
      <c r="C133" s="6">
        <f t="shared" si="15"/>
        <v>9</v>
      </c>
      <c r="D133" s="55">
        <v>3139.4755220000002</v>
      </c>
      <c r="E133" s="14">
        <f t="shared" si="13"/>
        <v>124.79584413278786</v>
      </c>
      <c r="F133" s="55">
        <v>3145.8928019999998</v>
      </c>
      <c r="G133" s="21" t="s">
        <v>22</v>
      </c>
      <c r="H133" s="53">
        <f>MEDIAN(D125:D159)</f>
        <v>3151.241798</v>
      </c>
      <c r="O133" s="6">
        <f t="shared" si="14"/>
        <v>9</v>
      </c>
      <c r="P133" s="55">
        <v>12892.363509999999</v>
      </c>
      <c r="Q133" s="32">
        <f t="shared" si="12"/>
        <v>140733.68819299631</v>
      </c>
      <c r="R133" s="55">
        <v>10819.283894</v>
      </c>
      <c r="S133" s="21" t="s">
        <v>22</v>
      </c>
      <c r="T133" s="40">
        <f>MEDIAN(P125:P159)</f>
        <v>11933.057430000001</v>
      </c>
      <c r="V133" s="25"/>
    </row>
    <row r="134" spans="3:22" ht="15" thickBot="1">
      <c r="C134" s="6">
        <f t="shared" si="15"/>
        <v>10</v>
      </c>
      <c r="D134" s="55">
        <v>3150.645857</v>
      </c>
      <c r="E134" s="14">
        <f t="shared" si="13"/>
        <v>7.5869077238617431E-7</v>
      </c>
      <c r="F134" s="55">
        <v>3146.241681</v>
      </c>
      <c r="G134" s="105"/>
      <c r="O134" s="6">
        <f t="shared" si="14"/>
        <v>10</v>
      </c>
      <c r="P134" s="55">
        <v>11622.316166000001</v>
      </c>
      <c r="Q134" s="32">
        <f t="shared" si="12"/>
        <v>800850.40289114148</v>
      </c>
      <c r="R134" s="55">
        <v>11042.545055000001</v>
      </c>
      <c r="S134" s="105"/>
      <c r="V134" s="25"/>
    </row>
    <row r="135" spans="3:22">
      <c r="C135" s="6">
        <f t="shared" si="15"/>
        <v>11</v>
      </c>
      <c r="D135" s="55">
        <v>3141.7549629999999</v>
      </c>
      <c r="E135" s="14">
        <f t="shared" si="13"/>
        <v>79.063485323329374</v>
      </c>
      <c r="F135" s="55">
        <v>3147.531289</v>
      </c>
      <c r="G135" s="95" t="s">
        <v>25</v>
      </c>
      <c r="H135" s="54">
        <v>3149.096262</v>
      </c>
      <c r="O135" s="6">
        <f t="shared" si="14"/>
        <v>11</v>
      </c>
      <c r="P135" s="55">
        <v>11616.132503000001</v>
      </c>
      <c r="Q135" s="32">
        <f t="shared" si="12"/>
        <v>811956.19097100361</v>
      </c>
      <c r="R135" s="55">
        <v>11354.377854</v>
      </c>
      <c r="S135" s="95" t="s">
        <v>25</v>
      </c>
      <c r="T135" s="54">
        <v>11417.462380999999</v>
      </c>
      <c r="V135" s="25"/>
    </row>
    <row r="136" spans="3:22" ht="15" thickBot="1">
      <c r="C136" s="6">
        <f t="shared" si="15"/>
        <v>12</v>
      </c>
      <c r="D136" s="55">
        <v>3153.3105300000002</v>
      </c>
      <c r="E136" s="14">
        <f t="shared" si="13"/>
        <v>7.095840942987488</v>
      </c>
      <c r="F136" s="55">
        <v>3149.096262</v>
      </c>
      <c r="G136" s="96" t="s">
        <v>26</v>
      </c>
      <c r="H136" s="56">
        <v>3153.3105300000002</v>
      </c>
      <c r="O136" s="6">
        <f t="shared" si="14"/>
        <v>12</v>
      </c>
      <c r="P136" s="55">
        <v>10525.955894000001</v>
      </c>
      <c r="Q136" s="32">
        <f t="shared" si="12"/>
        <v>3965127.2455499549</v>
      </c>
      <c r="R136" s="55">
        <v>11417.462380999999</v>
      </c>
      <c r="S136" s="96" t="s">
        <v>26</v>
      </c>
      <c r="T136" s="56">
        <v>13603.471073000001</v>
      </c>
      <c r="V136" s="25"/>
    </row>
    <row r="137" spans="3:22">
      <c r="C137" s="6">
        <f t="shared" si="15"/>
        <v>13</v>
      </c>
      <c r="D137" s="55">
        <v>3141.4863500000001</v>
      </c>
      <c r="E137" s="14">
        <f t="shared" si="13"/>
        <v>83.912525626332879</v>
      </c>
      <c r="F137" s="55">
        <v>3149.4347520000001</v>
      </c>
      <c r="G137" s="95" t="s">
        <v>34</v>
      </c>
      <c r="H137" s="13">
        <f>H133-H135</f>
        <v>2.1455359999999928</v>
      </c>
      <c r="O137" s="6">
        <f t="shared" si="14"/>
        <v>13</v>
      </c>
      <c r="P137" s="55">
        <v>10172.870095</v>
      </c>
      <c r="Q137" s="32">
        <f t="shared" si="12"/>
        <v>5495970.0085451491</v>
      </c>
      <c r="R137" s="55">
        <v>11523.39055</v>
      </c>
      <c r="S137" s="95" t="s">
        <v>34</v>
      </c>
      <c r="T137" s="13">
        <f>T133-T135</f>
        <v>515.59504900000138</v>
      </c>
      <c r="V137" s="25"/>
    </row>
    <row r="138" spans="3:22" ht="15" thickBot="1">
      <c r="C138" s="6">
        <f t="shared" si="15"/>
        <v>14</v>
      </c>
      <c r="D138" s="55">
        <v>3158.1130109999999</v>
      </c>
      <c r="E138" s="14">
        <f t="shared" si="13"/>
        <v>55.745381409442103</v>
      </c>
      <c r="F138" s="55">
        <v>3150.254774</v>
      </c>
      <c r="G138" s="96" t="s">
        <v>35</v>
      </c>
      <c r="H138" s="15">
        <f>H136-H133</f>
        <v>2.0687320000001819</v>
      </c>
      <c r="O138" s="6">
        <f t="shared" si="14"/>
        <v>14</v>
      </c>
      <c r="P138" s="55">
        <v>11810.788442999999</v>
      </c>
      <c r="Q138" s="32">
        <f t="shared" si="12"/>
        <v>499043.5955413949</v>
      </c>
      <c r="R138" s="55">
        <v>11568.150766000001</v>
      </c>
      <c r="S138" s="96" t="s">
        <v>35</v>
      </c>
      <c r="T138" s="15">
        <f>T136-T133</f>
        <v>1670.4136429999999</v>
      </c>
      <c r="V138" s="25"/>
    </row>
    <row r="139" spans="3:22">
      <c r="C139" s="6">
        <f t="shared" si="15"/>
        <v>15</v>
      </c>
      <c r="D139" s="55">
        <v>3152.7910189999998</v>
      </c>
      <c r="E139" s="14">
        <f t="shared" si="13"/>
        <v>4.5979837701488817</v>
      </c>
      <c r="F139" s="55">
        <v>3150.4954349999998</v>
      </c>
      <c r="G139" s="105"/>
      <c r="O139" s="6">
        <f t="shared" si="14"/>
        <v>15</v>
      </c>
      <c r="P139" s="55">
        <v>11042.545055000001</v>
      </c>
      <c r="Q139" s="32">
        <f t="shared" si="12"/>
        <v>2174662.124489544</v>
      </c>
      <c r="R139" s="55">
        <v>11616.132503000001</v>
      </c>
      <c r="S139" s="105"/>
      <c r="V139" s="25"/>
    </row>
    <row r="140" spans="3:22">
      <c r="C140" s="6">
        <f t="shared" si="15"/>
        <v>16</v>
      </c>
      <c r="D140" s="55">
        <v>3149.096262</v>
      </c>
      <c r="E140" s="14">
        <f t="shared" si="13"/>
        <v>2.4039449057541664</v>
      </c>
      <c r="F140" s="55">
        <v>3150.645857</v>
      </c>
      <c r="O140" s="6">
        <f t="shared" si="14"/>
        <v>16</v>
      </c>
      <c r="P140" s="55">
        <v>11417.462380999999</v>
      </c>
      <c r="Q140" s="32">
        <f t="shared" si="12"/>
        <v>1209463.7860992295</v>
      </c>
      <c r="R140" s="55">
        <v>11622.316166000001</v>
      </c>
      <c r="S140" s="38"/>
      <c r="T140" s="38"/>
      <c r="V140" s="25"/>
    </row>
    <row r="141" spans="3:22">
      <c r="C141" s="6">
        <f t="shared" si="15"/>
        <v>17</v>
      </c>
      <c r="D141" s="55">
        <v>3157.087814</v>
      </c>
      <c r="E141" s="14">
        <f t="shared" si="13"/>
        <v>41.487588491332929</v>
      </c>
      <c r="F141" s="55">
        <v>3150.9684710000001</v>
      </c>
      <c r="O141" s="6">
        <f t="shared" si="14"/>
        <v>17</v>
      </c>
      <c r="P141" s="55">
        <v>13521.264936</v>
      </c>
      <c r="Q141" s="32">
        <f t="shared" si="12"/>
        <v>1008109.0038699359</v>
      </c>
      <c r="R141" s="55">
        <v>11810.788442999999</v>
      </c>
      <c r="V141" s="25"/>
    </row>
    <row r="142" spans="3:22">
      <c r="C142" s="6">
        <f t="shared" si="15"/>
        <v>18</v>
      </c>
      <c r="D142" s="55">
        <v>3150.254774</v>
      </c>
      <c r="E142" s="14">
        <f t="shared" si="13"/>
        <v>0.15362796051342056</v>
      </c>
      <c r="F142" s="55">
        <v>3151.241798</v>
      </c>
      <c r="O142" s="6">
        <f t="shared" si="14"/>
        <v>18</v>
      </c>
      <c r="P142" s="55">
        <v>12433.048545</v>
      </c>
      <c r="Q142" s="32">
        <f t="shared" si="12"/>
        <v>7084.6015928415845</v>
      </c>
      <c r="R142" s="55">
        <v>11933.057430000001</v>
      </c>
      <c r="V142" s="25"/>
    </row>
    <row r="143" spans="3:22">
      <c r="C143" s="6">
        <f t="shared" si="15"/>
        <v>19</v>
      </c>
      <c r="D143" s="55">
        <v>3144.0087939999999</v>
      </c>
      <c r="E143" s="14">
        <f t="shared" si="13"/>
        <v>44.062168167669256</v>
      </c>
      <c r="F143" s="55">
        <v>3151.3603929999999</v>
      </c>
      <c r="O143" s="6">
        <f t="shared" si="14"/>
        <v>19</v>
      </c>
      <c r="P143" s="55">
        <v>13149.624887</v>
      </c>
      <c r="Q143" s="32">
        <f t="shared" si="12"/>
        <v>399937.68603495142</v>
      </c>
      <c r="R143" s="55">
        <v>12433.048545</v>
      </c>
      <c r="V143" s="25"/>
    </row>
    <row r="144" spans="3:22">
      <c r="C144" s="6">
        <f t="shared" si="15"/>
        <v>20</v>
      </c>
      <c r="D144" s="55">
        <v>3151.4394299999999</v>
      </c>
      <c r="E144" s="14">
        <f t="shared" si="13"/>
        <v>0.62837641550649448</v>
      </c>
      <c r="F144" s="55">
        <v>3151.4394299999999</v>
      </c>
      <c r="O144" s="6">
        <f t="shared" si="14"/>
        <v>20</v>
      </c>
      <c r="P144" s="55">
        <v>14121.686008999999</v>
      </c>
      <c r="Q144" s="32">
        <f t="shared" si="12"/>
        <v>2574315.6010809038</v>
      </c>
      <c r="R144" s="55">
        <v>12512.836708000001</v>
      </c>
      <c r="V144" s="25"/>
    </row>
    <row r="145" spans="3:22">
      <c r="C145" s="6">
        <f t="shared" si="15"/>
        <v>21</v>
      </c>
      <c r="D145" s="55">
        <v>3150.9684710000001</v>
      </c>
      <c r="E145" s="14">
        <f t="shared" si="13"/>
        <v>0.10351853966373591</v>
      </c>
      <c r="F145" s="55">
        <v>3152.7910189999998</v>
      </c>
      <c r="O145" s="6">
        <f t="shared" si="14"/>
        <v>21</v>
      </c>
      <c r="P145" s="55">
        <v>9884.7770309999996</v>
      </c>
      <c r="Q145" s="32">
        <f t="shared" si="12"/>
        <v>6929748.7216027956</v>
      </c>
      <c r="R145" s="55">
        <v>12892.363509999999</v>
      </c>
      <c r="V145" s="25"/>
    </row>
    <row r="146" spans="3:22">
      <c r="C146" s="6">
        <f t="shared" si="15"/>
        <v>22</v>
      </c>
      <c r="D146" s="55">
        <v>3150.4954349999998</v>
      </c>
      <c r="E146" s="14">
        <f t="shared" si="13"/>
        <v>2.2889580494388773E-2</v>
      </c>
      <c r="F146" s="55">
        <v>3153.0412550000001</v>
      </c>
      <c r="O146" s="6">
        <f t="shared" si="14"/>
        <v>22</v>
      </c>
      <c r="P146" s="55">
        <v>9190.2601680000007</v>
      </c>
      <c r="Q146" s="32">
        <f t="shared" si="12"/>
        <v>11068652.543995792</v>
      </c>
      <c r="R146" s="55">
        <v>13149.624887</v>
      </c>
      <c r="V146" s="25"/>
    </row>
    <row r="147" spans="3:22">
      <c r="C147" s="6">
        <f t="shared" si="15"/>
        <v>23</v>
      </c>
      <c r="D147" s="55">
        <v>3145.8928019999998</v>
      </c>
      <c r="E147" s="14">
        <f t="shared" si="13"/>
        <v>22.599812685130935</v>
      </c>
      <c r="F147" s="55">
        <v>3153.1442769999999</v>
      </c>
      <c r="O147" s="6">
        <f t="shared" si="14"/>
        <v>23</v>
      </c>
      <c r="P147" s="55">
        <v>14276.179931999999</v>
      </c>
      <c r="Q147" s="32">
        <f t="shared" si="12"/>
        <v>3093944.8957055924</v>
      </c>
      <c r="R147" s="55">
        <v>13521.264936</v>
      </c>
      <c r="V147" s="25"/>
    </row>
    <row r="148" spans="3:22">
      <c r="C148" s="6">
        <f t="shared" si="15"/>
        <v>24</v>
      </c>
      <c r="D148" s="55">
        <v>3142.0641110000001</v>
      </c>
      <c r="E148" s="14">
        <f t="shared" si="13"/>
        <v>73.661315059122884</v>
      </c>
      <c r="F148" s="55">
        <v>3153.3105300000002</v>
      </c>
      <c r="O148" s="6">
        <f t="shared" si="14"/>
        <v>24</v>
      </c>
      <c r="P148" s="55">
        <v>13995.406155999999</v>
      </c>
      <c r="Q148" s="32">
        <f t="shared" si="12"/>
        <v>2185038.3904032013</v>
      </c>
      <c r="R148" s="55">
        <v>13603.471073000001</v>
      </c>
      <c r="V148" s="25"/>
    </row>
    <row r="149" spans="3:22">
      <c r="C149" s="6">
        <f t="shared" si="15"/>
        <v>25</v>
      </c>
      <c r="D149" s="55">
        <v>3144.9347779999998</v>
      </c>
      <c r="E149" s="14">
        <f t="shared" si="13"/>
        <v>32.626373128899836</v>
      </c>
      <c r="F149" s="55">
        <v>3153.5924380000001</v>
      </c>
      <c r="O149" s="6">
        <f t="shared" si="14"/>
        <v>25</v>
      </c>
      <c r="P149" s="55">
        <v>15037.171364</v>
      </c>
      <c r="Q149" s="32">
        <f t="shared" si="12"/>
        <v>6350161.8299771715</v>
      </c>
      <c r="R149" s="55">
        <v>13975.592653</v>
      </c>
      <c r="V149" s="25"/>
    </row>
    <row r="150" spans="3:22">
      <c r="C150" s="6">
        <f t="shared" si="15"/>
        <v>26</v>
      </c>
      <c r="D150" s="55">
        <v>3151.3603929999999</v>
      </c>
      <c r="E150" s="14">
        <f t="shared" si="13"/>
        <v>0.50931769144396055</v>
      </c>
      <c r="F150" s="55">
        <v>3154.432538</v>
      </c>
      <c r="O150" s="6">
        <f t="shared" si="14"/>
        <v>26</v>
      </c>
      <c r="P150" s="55">
        <v>10819.283894</v>
      </c>
      <c r="Q150" s="32">
        <f t="shared" si="12"/>
        <v>2882982.3351150393</v>
      </c>
      <c r="R150" s="55">
        <v>13995.406155999999</v>
      </c>
      <c r="S150" s="38"/>
      <c r="T150" s="38"/>
      <c r="V150" s="25"/>
    </row>
    <row r="151" spans="3:22">
      <c r="C151" s="6">
        <f t="shared" si="15"/>
        <v>27</v>
      </c>
      <c r="D151" s="55">
        <v>3154.432538</v>
      </c>
      <c r="E151" s="14">
        <f t="shared" si="13"/>
        <v>14.332357139767721</v>
      </c>
      <c r="F151" s="55">
        <v>3156.301477</v>
      </c>
      <c r="O151" s="6">
        <f t="shared" si="14"/>
        <v>27</v>
      </c>
      <c r="P151" s="55">
        <v>18895.917732000002</v>
      </c>
      <c r="Q151" s="32">
        <f t="shared" si="12"/>
        <v>40687802.356326662</v>
      </c>
      <c r="R151" s="55">
        <v>14013.806731999999</v>
      </c>
      <c r="V151" s="25"/>
    </row>
    <row r="152" spans="3:22">
      <c r="C152" s="6">
        <f t="shared" si="15"/>
        <v>28</v>
      </c>
      <c r="D152" s="55">
        <v>3147.531289</v>
      </c>
      <c r="E152" s="14">
        <f t="shared" si="13"/>
        <v>9.7059603407463602</v>
      </c>
      <c r="F152" s="55">
        <v>3156.3196379999999</v>
      </c>
      <c r="O152" s="6">
        <f t="shared" si="14"/>
        <v>28</v>
      </c>
      <c r="P152" s="55">
        <v>10210.877727999999</v>
      </c>
      <c r="Q152" s="32">
        <f t="shared" si="12"/>
        <v>5319208.3119564261</v>
      </c>
      <c r="R152" s="55">
        <v>14121.686008999999</v>
      </c>
      <c r="V152" s="25"/>
    </row>
    <row r="153" spans="3:22">
      <c r="C153" s="6">
        <f t="shared" si="15"/>
        <v>29</v>
      </c>
      <c r="D153" s="55">
        <v>3143.082973</v>
      </c>
      <c r="E153" s="14">
        <f t="shared" si="13"/>
        <v>57.210390132239894</v>
      </c>
      <c r="F153" s="55">
        <v>3156.3710019999999</v>
      </c>
      <c r="O153" s="6">
        <f t="shared" si="14"/>
        <v>29</v>
      </c>
      <c r="P153" s="55">
        <v>9405.8841900000007</v>
      </c>
      <c r="Q153" s="32">
        <f t="shared" si="12"/>
        <v>9680401.9377924819</v>
      </c>
      <c r="R153" s="55">
        <v>14276.179931999999</v>
      </c>
      <c r="V153" s="25"/>
    </row>
    <row r="154" spans="3:22">
      <c r="C154" s="6">
        <f t="shared" si="15"/>
        <v>30</v>
      </c>
      <c r="D154" s="55">
        <v>3153.5924380000001</v>
      </c>
      <c r="E154" s="14">
        <f t="shared" si="13"/>
        <v>8.6772072357741283</v>
      </c>
      <c r="F154" s="55">
        <v>3157.0341560000002</v>
      </c>
      <c r="O154" s="6">
        <f t="shared" si="14"/>
        <v>30</v>
      </c>
      <c r="P154" s="55">
        <v>14013.806731999999</v>
      </c>
      <c r="Q154" s="32">
        <f t="shared" si="12"/>
        <v>2239775.975782454</v>
      </c>
      <c r="R154" s="55">
        <v>14304.684601000001</v>
      </c>
      <c r="V154" s="25"/>
    </row>
    <row r="155" spans="3:22">
      <c r="C155" s="6">
        <f t="shared" si="15"/>
        <v>31</v>
      </c>
      <c r="D155" s="55">
        <v>3157.0341560000002</v>
      </c>
      <c r="E155" s="14">
        <f t="shared" si="13"/>
        <v>40.799236090189481</v>
      </c>
      <c r="F155" s="55">
        <v>3157.087814</v>
      </c>
      <c r="O155" s="6">
        <f t="shared" si="14"/>
        <v>31</v>
      </c>
      <c r="P155" s="55">
        <v>13603.471073000001</v>
      </c>
      <c r="Q155" s="32">
        <f t="shared" si="12"/>
        <v>1179944.3907795185</v>
      </c>
      <c r="R155" s="55">
        <v>15037.171364</v>
      </c>
      <c r="V155" s="25"/>
    </row>
    <row r="156" spans="3:22">
      <c r="C156" s="6">
        <f t="shared" si="15"/>
        <v>32</v>
      </c>
      <c r="D156" s="55">
        <v>3157.1547820000001</v>
      </c>
      <c r="E156" s="14">
        <f t="shared" si="13"/>
        <v>42.35476649502732</v>
      </c>
      <c r="F156" s="55">
        <v>3157.1547820000001</v>
      </c>
      <c r="O156" s="6">
        <f t="shared" si="14"/>
        <v>32</v>
      </c>
      <c r="P156" s="55">
        <v>10172.268391</v>
      </c>
      <c r="Q156" s="32">
        <f t="shared" si="12"/>
        <v>5498791.5783631103</v>
      </c>
      <c r="R156" s="55">
        <v>15075.8554</v>
      </c>
      <c r="S156" s="38"/>
      <c r="T156" s="38"/>
      <c r="V156" s="25"/>
    </row>
    <row r="157" spans="3:22">
      <c r="C157" s="6">
        <f t="shared" si="15"/>
        <v>33</v>
      </c>
      <c r="D157" s="55">
        <v>3153.1442769999999</v>
      </c>
      <c r="E157" s="14">
        <f t="shared" si="13"/>
        <v>6.2377508646829929</v>
      </c>
      <c r="F157" s="55">
        <v>3158.1130109999999</v>
      </c>
      <c r="O157" s="6">
        <f t="shared" si="14"/>
        <v>33</v>
      </c>
      <c r="P157" s="55">
        <v>14304.684601000001</v>
      </c>
      <c r="Q157" s="32">
        <f t="shared" si="12"/>
        <v>3195034.6318023261</v>
      </c>
      <c r="R157" s="55">
        <v>15518.798994000001</v>
      </c>
      <c r="V157" s="25"/>
    </row>
    <row r="158" spans="3:22">
      <c r="C158" s="6">
        <f t="shared" si="15"/>
        <v>34</v>
      </c>
      <c r="D158" s="55">
        <v>3153.0412550000001</v>
      </c>
      <c r="E158" s="14">
        <f t="shared" si="13"/>
        <v>5.7337594168990433</v>
      </c>
      <c r="F158" s="55">
        <v>3158.8892949999999</v>
      </c>
      <c r="O158" s="6">
        <f t="shared" si="14"/>
        <v>34</v>
      </c>
      <c r="P158" s="55">
        <v>12512.836708000001</v>
      </c>
      <c r="Q158" s="32">
        <f t="shared" si="12"/>
        <v>19.201156281259102</v>
      </c>
      <c r="R158" s="55">
        <v>16372.401798000001</v>
      </c>
      <c r="V158" s="38"/>
    </row>
    <row r="159" spans="3:22" ht="15" thickBot="1">
      <c r="C159" s="7">
        <v>35</v>
      </c>
      <c r="D159" s="56">
        <v>3146.241681</v>
      </c>
      <c r="E159" s="15">
        <f t="shared" si="13"/>
        <v>19.404439323926745</v>
      </c>
      <c r="F159" s="56">
        <v>3162.1057179999998</v>
      </c>
      <c r="O159" s="7">
        <v>35</v>
      </c>
      <c r="P159" s="56">
        <v>11523.39055</v>
      </c>
      <c r="Q159" s="33">
        <f t="shared" si="12"/>
        <v>987694.2335149853</v>
      </c>
      <c r="R159" s="56">
        <v>18895.917732000002</v>
      </c>
    </row>
    <row r="160" spans="3:22">
      <c r="O160" s="1"/>
    </row>
    <row r="161" spans="2:22">
      <c r="O161" s="1"/>
    </row>
    <row r="162" spans="2:22" ht="15" thickBot="1">
      <c r="O162" s="1"/>
    </row>
    <row r="163" spans="2:22" ht="26.4" thickBot="1">
      <c r="C163" s="26" t="s">
        <v>12</v>
      </c>
      <c r="D163" s="18"/>
      <c r="E163" s="16"/>
      <c r="F163" s="19" t="s">
        <v>17</v>
      </c>
      <c r="G163" s="16"/>
      <c r="H163" s="16"/>
      <c r="I163" s="16"/>
      <c r="J163" s="17"/>
      <c r="O163" s="26" t="s">
        <v>18</v>
      </c>
      <c r="P163" s="18"/>
      <c r="Q163" s="16"/>
      <c r="R163" s="19" t="s">
        <v>17</v>
      </c>
      <c r="S163" s="16"/>
      <c r="T163" s="16"/>
      <c r="U163" s="16"/>
      <c r="V163" s="17"/>
    </row>
    <row r="164" spans="2:22" ht="15" thickBot="1">
      <c r="O164" s="1"/>
    </row>
    <row r="165" spans="2:22" ht="15" thickBot="1">
      <c r="B165" s="21" t="s">
        <v>1</v>
      </c>
      <c r="C165" s="11" t="s">
        <v>2</v>
      </c>
      <c r="D165" s="58" t="s">
        <v>3</v>
      </c>
      <c r="E165" s="95" t="s">
        <v>5</v>
      </c>
      <c r="F165" s="21" t="s">
        <v>30</v>
      </c>
      <c r="G165" s="99" t="s">
        <v>4</v>
      </c>
      <c r="H165" s="100">
        <f>AVERAGE(D166:D200)</f>
        <v>448.74699071428586</v>
      </c>
      <c r="N165" s="21" t="s">
        <v>1</v>
      </c>
      <c r="O165" s="11" t="s">
        <v>2</v>
      </c>
      <c r="P165" s="58" t="s">
        <v>3</v>
      </c>
      <c r="Q165" s="95" t="s">
        <v>5</v>
      </c>
      <c r="R165" s="21" t="s">
        <v>30</v>
      </c>
      <c r="S165" s="99" t="s">
        <v>4</v>
      </c>
      <c r="T165" s="100">
        <f>AVERAGE(P166:P200)</f>
        <v>448.74699071428586</v>
      </c>
    </row>
    <row r="166" spans="2:22" ht="15" thickBot="1">
      <c r="B166" s="20"/>
      <c r="C166" s="5">
        <v>1</v>
      </c>
      <c r="D166" s="55">
        <v>449.32905599999998</v>
      </c>
      <c r="E166" s="27">
        <f>(D166-$H$165)^2</f>
        <v>0.33879999683346324</v>
      </c>
      <c r="F166" s="98">
        <v>439.72052500000001</v>
      </c>
      <c r="G166" s="90" t="s">
        <v>7</v>
      </c>
      <c r="H166" s="57">
        <f>SUM(E166:E200)/($J$2-1)</f>
        <v>17.166438505264153</v>
      </c>
      <c r="N166" s="20"/>
      <c r="O166" s="5">
        <v>1</v>
      </c>
      <c r="P166" s="55">
        <v>449.32905599999998</v>
      </c>
      <c r="Q166" s="31">
        <f>(P166-$T$165)^2</f>
        <v>0.33879999683346324</v>
      </c>
      <c r="R166" s="98">
        <v>439.72052500000001</v>
      </c>
      <c r="S166" s="90" t="s">
        <v>7</v>
      </c>
      <c r="T166" s="111">
        <f>SUM(Q166:Q200)/($J$2-1)</f>
        <v>17.166438505264153</v>
      </c>
    </row>
    <row r="167" spans="2:22" ht="15" thickBot="1">
      <c r="B167" s="20"/>
      <c r="C167" s="6">
        <f>C166+1</f>
        <v>2</v>
      </c>
      <c r="D167" s="55">
        <v>444.28678400000001</v>
      </c>
      <c r="E167" s="28">
        <f t="shared" ref="E167:E200" si="16">(D167-$H$165)^2</f>
        <v>19.89344393416054</v>
      </c>
      <c r="F167" s="98">
        <v>443.50381499999997</v>
      </c>
      <c r="G167" s="90" t="s">
        <v>6</v>
      </c>
      <c r="H167" s="57">
        <f>SQRT(H166)</f>
        <v>4.1432400974676993</v>
      </c>
      <c r="N167" s="20"/>
      <c r="O167" s="6">
        <f>O166+1</f>
        <v>2</v>
      </c>
      <c r="P167" s="55">
        <v>444.28678400000001</v>
      </c>
      <c r="Q167" s="32">
        <f t="shared" ref="Q167:Q200" si="17">(P167-$T$165)^2</f>
        <v>19.89344393416054</v>
      </c>
      <c r="R167" s="98">
        <v>443.50381499999997</v>
      </c>
      <c r="S167" s="90" t="s">
        <v>6</v>
      </c>
      <c r="T167" s="111">
        <f>SQRT(T166)</f>
        <v>4.1432400974676993</v>
      </c>
    </row>
    <row r="168" spans="2:22" ht="15" thickBot="1">
      <c r="C168" s="6">
        <f t="shared" ref="C168:C199" si="18">C167+1</f>
        <v>3</v>
      </c>
      <c r="D168" s="55">
        <v>445.32505300000003</v>
      </c>
      <c r="E168" s="28">
        <f t="shared" si="16"/>
        <v>11.709657720451744</v>
      </c>
      <c r="F168" s="98">
        <v>444.03614299999998</v>
      </c>
      <c r="G168" s="90" t="s">
        <v>8</v>
      </c>
      <c r="H168" s="57">
        <v>1.96</v>
      </c>
      <c r="O168" s="6">
        <f t="shared" ref="O168:O199" si="19">O167+1</f>
        <v>3</v>
      </c>
      <c r="P168" s="55">
        <v>445.32505300000003</v>
      </c>
      <c r="Q168" s="32">
        <f t="shared" si="17"/>
        <v>11.709657720451744</v>
      </c>
      <c r="R168" s="98">
        <v>444.03614299999998</v>
      </c>
      <c r="S168" s="90" t="s">
        <v>8</v>
      </c>
      <c r="T168" s="111">
        <v>1.96</v>
      </c>
    </row>
    <row r="169" spans="2:22" ht="15" thickBot="1">
      <c r="C169" s="6">
        <f t="shared" si="18"/>
        <v>4</v>
      </c>
      <c r="D169" s="55">
        <v>446.40170499999999</v>
      </c>
      <c r="E169" s="28">
        <f t="shared" si="16"/>
        <v>5.5003650816333591</v>
      </c>
      <c r="F169" s="55">
        <v>444.238921</v>
      </c>
      <c r="O169" s="6">
        <f t="shared" si="19"/>
        <v>4</v>
      </c>
      <c r="P169" s="55">
        <v>446.40170499999999</v>
      </c>
      <c r="Q169" s="32">
        <f t="shared" si="17"/>
        <v>5.5003650816333591</v>
      </c>
      <c r="R169" s="55">
        <v>444.238921</v>
      </c>
      <c r="S169" s="105"/>
    </row>
    <row r="170" spans="2:22">
      <c r="C170" s="6">
        <f t="shared" si="18"/>
        <v>5</v>
      </c>
      <c r="D170" s="55">
        <v>451.30519800000002</v>
      </c>
      <c r="E170" s="28">
        <f t="shared" si="16"/>
        <v>6.5444245166810155</v>
      </c>
      <c r="F170" s="55">
        <v>444.28678400000001</v>
      </c>
      <c r="G170" s="95" t="s">
        <v>10</v>
      </c>
      <c r="H170" s="9">
        <f>H165-(H167/SQRT($J$2))*H168</f>
        <v>447.37433333156508</v>
      </c>
      <c r="O170" s="6">
        <f t="shared" si="19"/>
        <v>5</v>
      </c>
      <c r="P170" s="55">
        <v>451.30519800000002</v>
      </c>
      <c r="Q170" s="32">
        <f t="shared" si="17"/>
        <v>6.5444245166810155</v>
      </c>
      <c r="R170" s="55">
        <v>444.28678400000001</v>
      </c>
      <c r="S170" s="95" t="s">
        <v>10</v>
      </c>
      <c r="T170" s="9">
        <f>T165-(T167/SQRT($J$2))*T168</f>
        <v>447.37433333156508</v>
      </c>
      <c r="U170" s="71"/>
    </row>
    <row r="171" spans="2:22" ht="15" thickBot="1">
      <c r="C171" s="6">
        <f t="shared" si="18"/>
        <v>6</v>
      </c>
      <c r="D171" s="55">
        <v>461.17324400000001</v>
      </c>
      <c r="E171" s="28">
        <f t="shared" si="16"/>
        <v>154.41177072072179</v>
      </c>
      <c r="F171" s="55">
        <v>444.45566100000002</v>
      </c>
      <c r="G171" s="96" t="s">
        <v>11</v>
      </c>
      <c r="H171" s="10">
        <f>H165+(H167/SQRT($J$2))*H168</f>
        <v>450.11964809700663</v>
      </c>
      <c r="O171" s="6">
        <f t="shared" si="19"/>
        <v>6</v>
      </c>
      <c r="P171" s="55">
        <v>461.17324400000001</v>
      </c>
      <c r="Q171" s="32">
        <f t="shared" si="17"/>
        <v>154.41177072072179</v>
      </c>
      <c r="R171" s="55">
        <v>444.45566100000002</v>
      </c>
      <c r="S171" s="96" t="s">
        <v>11</v>
      </c>
      <c r="T171" s="10">
        <f>T165+(T167/SQRT($J$2))*T168</f>
        <v>450.11964809700663</v>
      </c>
      <c r="U171" s="71"/>
    </row>
    <row r="172" spans="2:22" ht="15" thickBot="1">
      <c r="C172" s="6">
        <f t="shared" si="18"/>
        <v>7</v>
      </c>
      <c r="D172" s="55">
        <v>450.55039299999999</v>
      </c>
      <c r="E172" s="28">
        <f t="shared" si="16"/>
        <v>3.2522598041189417</v>
      </c>
      <c r="F172" s="55">
        <v>444.51219400000002</v>
      </c>
      <c r="G172" s="93" t="s">
        <v>40</v>
      </c>
      <c r="H172" s="80">
        <f>H165-H170</f>
        <v>1.3726573827207744</v>
      </c>
      <c r="O172" s="6">
        <f t="shared" si="19"/>
        <v>7</v>
      </c>
      <c r="P172" s="55">
        <v>450.55039299999999</v>
      </c>
      <c r="Q172" s="32">
        <f t="shared" si="17"/>
        <v>3.2522598041189417</v>
      </c>
      <c r="R172" s="55">
        <v>444.51219400000002</v>
      </c>
      <c r="S172" s="93" t="s">
        <v>40</v>
      </c>
      <c r="T172" s="80">
        <f>T165-T170</f>
        <v>1.3726573827207744</v>
      </c>
    </row>
    <row r="173" spans="2:22" ht="15" thickBot="1">
      <c r="C173" s="6">
        <f t="shared" si="18"/>
        <v>8</v>
      </c>
      <c r="D173" s="55">
        <v>447.73397599999998</v>
      </c>
      <c r="E173" s="28">
        <f t="shared" si="16"/>
        <v>1.0261988113596894</v>
      </c>
      <c r="F173" s="55">
        <v>444.84220399999998</v>
      </c>
      <c r="G173" s="105"/>
      <c r="O173" s="6">
        <f t="shared" si="19"/>
        <v>8</v>
      </c>
      <c r="P173" s="55">
        <v>447.73397599999998</v>
      </c>
      <c r="Q173" s="32">
        <f t="shared" si="17"/>
        <v>1.0261988113596894</v>
      </c>
      <c r="R173" s="55">
        <v>444.84220399999998</v>
      </c>
      <c r="S173" s="105"/>
    </row>
    <row r="174" spans="2:22" ht="15" thickBot="1">
      <c r="C174" s="6">
        <f t="shared" si="18"/>
        <v>9</v>
      </c>
      <c r="D174" s="55">
        <v>455.51721199999997</v>
      </c>
      <c r="E174" s="28">
        <f t="shared" si="16"/>
        <v>45.835896257536483</v>
      </c>
      <c r="F174" s="55">
        <v>445.32505300000003</v>
      </c>
      <c r="G174" s="21" t="s">
        <v>22</v>
      </c>
      <c r="H174" s="46">
        <f>MEDIAN(D166:D200)</f>
        <v>449.05286699999999</v>
      </c>
      <c r="O174" s="6">
        <f t="shared" si="19"/>
        <v>9</v>
      </c>
      <c r="P174" s="55">
        <v>455.51721199999997</v>
      </c>
      <c r="Q174" s="32">
        <f t="shared" si="17"/>
        <v>45.835896257536483</v>
      </c>
      <c r="R174" s="55">
        <v>445.32505300000003</v>
      </c>
      <c r="S174" s="21" t="s">
        <v>22</v>
      </c>
      <c r="T174" s="40">
        <f>MEDIAN(P166:P200)</f>
        <v>449.05286699999999</v>
      </c>
    </row>
    <row r="175" spans="2:22" ht="15" thickBot="1">
      <c r="C175" s="6">
        <f t="shared" si="18"/>
        <v>10</v>
      </c>
      <c r="D175" s="55">
        <v>444.84220399999998</v>
      </c>
      <c r="E175" s="28">
        <f t="shared" si="16"/>
        <v>15.24735928406349</v>
      </c>
      <c r="F175" s="55">
        <v>446.40170499999999</v>
      </c>
      <c r="G175" s="105"/>
      <c r="O175" s="6">
        <f t="shared" si="19"/>
        <v>10</v>
      </c>
      <c r="P175" s="55">
        <v>444.84220399999998</v>
      </c>
      <c r="Q175" s="32">
        <f t="shared" si="17"/>
        <v>15.24735928406349</v>
      </c>
      <c r="R175" s="55">
        <v>446.40170499999999</v>
      </c>
      <c r="S175" s="105"/>
    </row>
    <row r="176" spans="2:22">
      <c r="C176" s="6">
        <f t="shared" si="18"/>
        <v>11</v>
      </c>
      <c r="D176" s="55">
        <v>444.03614299999998</v>
      </c>
      <c r="E176" s="28">
        <f t="shared" si="16"/>
        <v>22.192086187192462</v>
      </c>
      <c r="F176" s="55">
        <v>446.52478200000002</v>
      </c>
      <c r="G176" s="95" t="s">
        <v>25</v>
      </c>
      <c r="H176" s="54">
        <v>447.03751899999997</v>
      </c>
      <c r="O176" s="6">
        <f t="shared" si="19"/>
        <v>11</v>
      </c>
      <c r="P176" s="55">
        <v>444.03614299999998</v>
      </c>
      <c r="Q176" s="32">
        <f t="shared" si="17"/>
        <v>22.192086187192462</v>
      </c>
      <c r="R176" s="55">
        <v>446.52478200000002</v>
      </c>
      <c r="S176" s="95" t="s">
        <v>25</v>
      </c>
      <c r="T176" s="54">
        <v>447.03751899999997</v>
      </c>
    </row>
    <row r="177" spans="3:20" ht="15" thickBot="1">
      <c r="C177" s="6">
        <f t="shared" si="18"/>
        <v>12</v>
      </c>
      <c r="D177" s="55">
        <v>439.72052500000001</v>
      </c>
      <c r="E177" s="28">
        <f t="shared" si="16"/>
        <v>81.477083291177934</v>
      </c>
      <c r="F177" s="55">
        <v>447.03751899999997</v>
      </c>
      <c r="G177" s="96" t="s">
        <v>26</v>
      </c>
      <c r="H177" s="56">
        <v>449.90608300000002</v>
      </c>
      <c r="O177" s="6">
        <f t="shared" si="19"/>
        <v>12</v>
      </c>
      <c r="P177" s="55">
        <v>439.72052500000001</v>
      </c>
      <c r="Q177" s="32">
        <f t="shared" si="17"/>
        <v>81.477083291177934</v>
      </c>
      <c r="R177" s="55">
        <v>447.03751899999997</v>
      </c>
      <c r="S177" s="96" t="s">
        <v>26</v>
      </c>
      <c r="T177" s="56">
        <v>449.90608300000002</v>
      </c>
    </row>
    <row r="178" spans="3:20">
      <c r="C178" s="6">
        <f t="shared" si="18"/>
        <v>13</v>
      </c>
      <c r="D178" s="55">
        <v>449.90608300000002</v>
      </c>
      <c r="E178" s="28">
        <f t="shared" si="16"/>
        <v>1.3434949268020906</v>
      </c>
      <c r="F178" s="55">
        <v>447.44347199999999</v>
      </c>
      <c r="G178" s="95" t="s">
        <v>34</v>
      </c>
      <c r="H178" s="13">
        <f>H174-H176</f>
        <v>2.0153480000000172</v>
      </c>
      <c r="O178" s="6">
        <f t="shared" si="19"/>
        <v>13</v>
      </c>
      <c r="P178" s="55">
        <v>449.90608300000002</v>
      </c>
      <c r="Q178" s="32">
        <f t="shared" si="17"/>
        <v>1.3434949268020906</v>
      </c>
      <c r="R178" s="55">
        <v>447.44347199999999</v>
      </c>
      <c r="S178" s="95" t="s">
        <v>34</v>
      </c>
      <c r="T178" s="13">
        <f>T174-T176</f>
        <v>2.0153480000000172</v>
      </c>
    </row>
    <row r="179" spans="3:20" ht="15" thickBot="1">
      <c r="C179" s="6">
        <f t="shared" si="18"/>
        <v>14</v>
      </c>
      <c r="D179" s="55">
        <v>444.45566100000002</v>
      </c>
      <c r="E179" s="28">
        <f t="shared" si="16"/>
        <v>18.415510716712561</v>
      </c>
      <c r="F179" s="55">
        <v>447.59253999999999</v>
      </c>
      <c r="G179" s="96" t="s">
        <v>35</v>
      </c>
      <c r="H179" s="15">
        <f>H177-H174</f>
        <v>0.85321600000003173</v>
      </c>
      <c r="O179" s="6">
        <f t="shared" si="19"/>
        <v>14</v>
      </c>
      <c r="P179" s="55">
        <v>444.45566100000002</v>
      </c>
      <c r="Q179" s="32">
        <f t="shared" si="17"/>
        <v>18.415510716712561</v>
      </c>
      <c r="R179" s="55">
        <v>447.59253999999999</v>
      </c>
      <c r="S179" s="96" t="s">
        <v>35</v>
      </c>
      <c r="T179" s="15">
        <f>T177-T174</f>
        <v>0.85321600000003173</v>
      </c>
    </row>
    <row r="180" spans="3:20">
      <c r="C180" s="6">
        <f t="shared" si="18"/>
        <v>15</v>
      </c>
      <c r="D180" s="55">
        <v>452.57881600000002</v>
      </c>
      <c r="E180" s="28">
        <f t="shared" si="16"/>
        <v>14.682885020238405</v>
      </c>
      <c r="F180" s="55">
        <v>447.73397599999998</v>
      </c>
      <c r="G180" s="105"/>
      <c r="O180" s="6">
        <f t="shared" si="19"/>
        <v>15</v>
      </c>
      <c r="P180" s="55">
        <v>452.57881600000002</v>
      </c>
      <c r="Q180" s="32">
        <f t="shared" si="17"/>
        <v>14.682885020238405</v>
      </c>
      <c r="R180" s="55">
        <v>447.73397599999998</v>
      </c>
      <c r="S180" s="105"/>
    </row>
    <row r="181" spans="3:20">
      <c r="C181" s="6">
        <f t="shared" si="18"/>
        <v>16</v>
      </c>
      <c r="D181" s="55">
        <v>449.19362799999999</v>
      </c>
      <c r="E181" s="28">
        <f t="shared" si="16"/>
        <v>0.19948486499008744</v>
      </c>
      <c r="F181" s="55">
        <v>448.39719200000002</v>
      </c>
      <c r="O181" s="6">
        <f t="shared" si="19"/>
        <v>16</v>
      </c>
      <c r="P181" s="55">
        <v>449.19362799999999</v>
      </c>
      <c r="Q181" s="32">
        <f t="shared" si="17"/>
        <v>0.19948486499008744</v>
      </c>
      <c r="R181" s="55">
        <v>448.39719200000002</v>
      </c>
      <c r="S181" s="105"/>
    </row>
    <row r="182" spans="3:20">
      <c r="C182" s="6">
        <f t="shared" si="18"/>
        <v>17</v>
      </c>
      <c r="D182" s="55">
        <v>450.99347599999999</v>
      </c>
      <c r="E182" s="28">
        <f t="shared" si="16"/>
        <v>5.0466961389300939</v>
      </c>
      <c r="F182" s="55">
        <v>448.42838599999999</v>
      </c>
      <c r="O182" s="6">
        <f t="shared" si="19"/>
        <v>17</v>
      </c>
      <c r="P182" s="55">
        <v>450.99347599999999</v>
      </c>
      <c r="Q182" s="32">
        <f t="shared" si="17"/>
        <v>5.0466961389300939</v>
      </c>
      <c r="R182" s="55">
        <v>448.42838599999999</v>
      </c>
      <c r="S182" s="105"/>
    </row>
    <row r="183" spans="3:20">
      <c r="C183" s="6">
        <f t="shared" si="18"/>
        <v>18</v>
      </c>
      <c r="D183" s="55">
        <v>447.03751899999997</v>
      </c>
      <c r="E183" s="28">
        <f t="shared" si="16"/>
        <v>2.9222935419435143</v>
      </c>
      <c r="F183" s="55">
        <v>449.05286699999999</v>
      </c>
      <c r="O183" s="6">
        <f t="shared" si="19"/>
        <v>18</v>
      </c>
      <c r="P183" s="55">
        <v>447.03751899999997</v>
      </c>
      <c r="Q183" s="32">
        <f t="shared" si="17"/>
        <v>2.9222935419435143</v>
      </c>
      <c r="R183" s="55">
        <v>449.05286699999999</v>
      </c>
      <c r="S183" s="105"/>
    </row>
    <row r="184" spans="3:20">
      <c r="C184" s="6">
        <f t="shared" si="18"/>
        <v>19</v>
      </c>
      <c r="D184" s="55">
        <v>444.238921</v>
      </c>
      <c r="E184" s="28">
        <f t="shared" si="16"/>
        <v>20.32269254886133</v>
      </c>
      <c r="F184" s="55">
        <v>449.19362799999999</v>
      </c>
      <c r="O184" s="6">
        <f t="shared" si="19"/>
        <v>19</v>
      </c>
      <c r="P184" s="55">
        <v>444.238921</v>
      </c>
      <c r="Q184" s="32">
        <f t="shared" si="17"/>
        <v>20.32269254886133</v>
      </c>
      <c r="R184" s="55">
        <v>449.19362799999999</v>
      </c>
    </row>
    <row r="185" spans="3:20">
      <c r="C185" s="6">
        <f t="shared" si="18"/>
        <v>20</v>
      </c>
      <c r="D185" s="55">
        <v>446.52478200000002</v>
      </c>
      <c r="E185" s="28">
        <f t="shared" si="16"/>
        <v>4.9382115698479323</v>
      </c>
      <c r="F185" s="55">
        <v>449.20393899999999</v>
      </c>
      <c r="O185" s="6">
        <f t="shared" si="19"/>
        <v>20</v>
      </c>
      <c r="P185" s="55">
        <v>446.52478200000002</v>
      </c>
      <c r="Q185" s="32">
        <f t="shared" si="17"/>
        <v>4.9382115698479323</v>
      </c>
      <c r="R185" s="55">
        <v>449.20393899999999</v>
      </c>
    </row>
    <row r="186" spans="3:20">
      <c r="C186" s="6">
        <f t="shared" si="18"/>
        <v>21</v>
      </c>
      <c r="D186" s="55">
        <v>443.50381499999997</v>
      </c>
      <c r="E186" s="28">
        <f t="shared" si="16"/>
        <v>27.490891570877277</v>
      </c>
      <c r="F186" s="55">
        <v>449.32905599999998</v>
      </c>
      <c r="O186" s="6">
        <f t="shared" si="19"/>
        <v>21</v>
      </c>
      <c r="P186" s="55">
        <v>443.50381499999997</v>
      </c>
      <c r="Q186" s="32">
        <f t="shared" si="17"/>
        <v>27.490891570877277</v>
      </c>
      <c r="R186" s="55">
        <v>449.32905599999998</v>
      </c>
    </row>
    <row r="187" spans="3:20">
      <c r="C187" s="6">
        <f t="shared" si="18"/>
        <v>22</v>
      </c>
      <c r="D187" s="55">
        <v>449.63709599999999</v>
      </c>
      <c r="E187" s="28">
        <f t="shared" si="16"/>
        <v>0.79228741965622951</v>
      </c>
      <c r="F187" s="55">
        <v>449.38037500000002</v>
      </c>
      <c r="O187" s="6">
        <f t="shared" si="19"/>
        <v>22</v>
      </c>
      <c r="P187" s="55">
        <v>449.63709599999999</v>
      </c>
      <c r="Q187" s="32">
        <f t="shared" si="17"/>
        <v>0.79228741965622951</v>
      </c>
      <c r="R187" s="55">
        <v>449.38037500000002</v>
      </c>
    </row>
    <row r="188" spans="3:20">
      <c r="C188" s="6">
        <f t="shared" si="18"/>
        <v>23</v>
      </c>
      <c r="D188" s="55">
        <v>444.51219400000002</v>
      </c>
      <c r="E188" s="28">
        <f t="shared" si="16"/>
        <v>17.933503211326105</v>
      </c>
      <c r="F188" s="55">
        <v>449.63709599999999</v>
      </c>
      <c r="O188" s="6">
        <f t="shared" si="19"/>
        <v>23</v>
      </c>
      <c r="P188" s="55">
        <v>444.51219400000002</v>
      </c>
      <c r="Q188" s="32">
        <f t="shared" si="17"/>
        <v>17.933503211326105</v>
      </c>
      <c r="R188" s="55">
        <v>449.63709599999999</v>
      </c>
    </row>
    <row r="189" spans="3:20">
      <c r="C189" s="6">
        <f t="shared" si="18"/>
        <v>24</v>
      </c>
      <c r="D189" s="55">
        <v>449.38037500000002</v>
      </c>
      <c r="E189" s="28">
        <f t="shared" si="16"/>
        <v>0.40117565338963362</v>
      </c>
      <c r="F189" s="55">
        <v>449.90608300000002</v>
      </c>
      <c r="O189" s="6">
        <f t="shared" si="19"/>
        <v>24</v>
      </c>
      <c r="P189" s="55">
        <v>449.38037500000002</v>
      </c>
      <c r="Q189" s="32">
        <f t="shared" si="17"/>
        <v>0.40117565338963362</v>
      </c>
      <c r="R189" s="55">
        <v>449.90608300000002</v>
      </c>
    </row>
    <row r="190" spans="3:20">
      <c r="C190" s="6">
        <f t="shared" si="18"/>
        <v>25</v>
      </c>
      <c r="D190" s="55">
        <v>452.88100400000002</v>
      </c>
      <c r="E190" s="28">
        <f t="shared" si="16"/>
        <v>17.090065846461194</v>
      </c>
      <c r="F190" s="55">
        <v>450.01072199999999</v>
      </c>
      <c r="O190" s="6">
        <f t="shared" si="19"/>
        <v>25</v>
      </c>
      <c r="P190" s="55">
        <v>452.88100400000002</v>
      </c>
      <c r="Q190" s="32">
        <f t="shared" si="17"/>
        <v>17.090065846461194</v>
      </c>
      <c r="R190" s="55">
        <v>450.01072199999999</v>
      </c>
    </row>
    <row r="191" spans="3:20">
      <c r="C191" s="6">
        <f t="shared" si="18"/>
        <v>26</v>
      </c>
      <c r="D191" s="55">
        <v>448.39719200000002</v>
      </c>
      <c r="E191" s="28">
        <f t="shared" si="16"/>
        <v>0.12235914051602616</v>
      </c>
      <c r="F191" s="55">
        <v>450.55039299999999</v>
      </c>
      <c r="O191" s="6">
        <f t="shared" si="19"/>
        <v>26</v>
      </c>
      <c r="P191" s="55">
        <v>448.39719200000002</v>
      </c>
      <c r="Q191" s="32">
        <f t="shared" si="17"/>
        <v>0.12235914051602616</v>
      </c>
      <c r="R191" s="55">
        <v>450.55039299999999</v>
      </c>
    </row>
    <row r="192" spans="3:20">
      <c r="C192" s="6">
        <f t="shared" si="18"/>
        <v>27</v>
      </c>
      <c r="D192" s="55">
        <v>450.01072199999999</v>
      </c>
      <c r="E192" s="28">
        <f t="shared" si="16"/>
        <v>1.5970167624926872</v>
      </c>
      <c r="F192" s="55">
        <v>450.99347599999999</v>
      </c>
      <c r="O192" s="6">
        <f t="shared" si="19"/>
        <v>27</v>
      </c>
      <c r="P192" s="55">
        <v>450.01072199999999</v>
      </c>
      <c r="Q192" s="32">
        <f t="shared" si="17"/>
        <v>1.5970167624926872</v>
      </c>
      <c r="R192" s="55">
        <v>450.99347599999999</v>
      </c>
    </row>
    <row r="193" spans="2:20">
      <c r="C193" s="6">
        <f t="shared" si="18"/>
        <v>28</v>
      </c>
      <c r="D193" s="55">
        <v>451.44831699999997</v>
      </c>
      <c r="E193" s="28">
        <f t="shared" si="16"/>
        <v>7.2971637018900282</v>
      </c>
      <c r="F193" s="55">
        <v>451.30519800000002</v>
      </c>
      <c r="O193" s="6">
        <f t="shared" si="19"/>
        <v>28</v>
      </c>
      <c r="P193" s="55">
        <v>451.44831699999997</v>
      </c>
      <c r="Q193" s="32">
        <f t="shared" si="17"/>
        <v>7.2971637018900282</v>
      </c>
      <c r="R193" s="55">
        <v>451.30519800000002</v>
      </c>
    </row>
    <row r="194" spans="2:20">
      <c r="C194" s="6">
        <f t="shared" si="18"/>
        <v>29</v>
      </c>
      <c r="D194" s="55">
        <v>448.42838599999999</v>
      </c>
      <c r="E194" s="28">
        <f t="shared" si="16"/>
        <v>0.10150896396517979</v>
      </c>
      <c r="F194" s="55">
        <v>451.44831699999997</v>
      </c>
      <c r="O194" s="6">
        <f t="shared" si="19"/>
        <v>29</v>
      </c>
      <c r="P194" s="55">
        <v>448.42838599999999</v>
      </c>
      <c r="Q194" s="32">
        <f t="shared" si="17"/>
        <v>0.10150896396517979</v>
      </c>
      <c r="R194" s="55">
        <v>451.44831699999997</v>
      </c>
    </row>
    <row r="195" spans="2:20">
      <c r="C195" s="6">
        <f t="shared" si="18"/>
        <v>30</v>
      </c>
      <c r="D195" s="55">
        <v>454.97171100000003</v>
      </c>
      <c r="E195" s="28">
        <f t="shared" si="16"/>
        <v>38.7471426353815</v>
      </c>
      <c r="F195" s="55">
        <v>452.57881600000002</v>
      </c>
      <c r="O195" s="6">
        <f t="shared" si="19"/>
        <v>30</v>
      </c>
      <c r="P195" s="55">
        <v>454.97171100000003</v>
      </c>
      <c r="Q195" s="32">
        <f t="shared" si="17"/>
        <v>38.7471426353815</v>
      </c>
      <c r="R195" s="55">
        <v>452.57881600000002</v>
      </c>
    </row>
    <row r="196" spans="2:20">
      <c r="C196" s="6">
        <f t="shared" si="18"/>
        <v>31</v>
      </c>
      <c r="D196" s="55">
        <v>454.530666</v>
      </c>
      <c r="E196" s="28">
        <f t="shared" si="16"/>
        <v>33.45089981058053</v>
      </c>
      <c r="F196" s="55">
        <v>452.88100400000002</v>
      </c>
      <c r="O196" s="6">
        <f t="shared" si="19"/>
        <v>31</v>
      </c>
      <c r="P196" s="55">
        <v>454.530666</v>
      </c>
      <c r="Q196" s="32">
        <f t="shared" si="17"/>
        <v>33.45089981058053</v>
      </c>
      <c r="R196" s="55">
        <v>452.88100400000002</v>
      </c>
    </row>
    <row r="197" spans="2:20">
      <c r="C197" s="6">
        <f t="shared" si="18"/>
        <v>32</v>
      </c>
      <c r="D197" s="55">
        <v>449.20393899999999</v>
      </c>
      <c r="E197" s="28">
        <f t="shared" si="16"/>
        <v>0.20880173581708567</v>
      </c>
      <c r="F197" s="55">
        <v>454.530666</v>
      </c>
      <c r="O197" s="6">
        <f t="shared" si="19"/>
        <v>32</v>
      </c>
      <c r="P197" s="55">
        <v>449.20393899999999</v>
      </c>
      <c r="Q197" s="32">
        <f t="shared" si="17"/>
        <v>0.20880173581708567</v>
      </c>
      <c r="R197" s="55">
        <v>454.530666</v>
      </c>
    </row>
    <row r="198" spans="2:20">
      <c r="C198" s="6">
        <f t="shared" si="18"/>
        <v>33</v>
      </c>
      <c r="D198" s="55">
        <v>447.44347199999999</v>
      </c>
      <c r="E198" s="28">
        <f t="shared" si="16"/>
        <v>1.6991610384934921</v>
      </c>
      <c r="F198" s="55">
        <v>454.97171100000003</v>
      </c>
      <c r="O198" s="6">
        <f t="shared" si="19"/>
        <v>33</v>
      </c>
      <c r="P198" s="55">
        <v>447.44347199999999</v>
      </c>
      <c r="Q198" s="32">
        <f t="shared" si="17"/>
        <v>1.6991610384934921</v>
      </c>
      <c r="R198" s="55">
        <v>454.97171100000003</v>
      </c>
    </row>
    <row r="199" spans="2:20">
      <c r="C199" s="6">
        <f t="shared" si="18"/>
        <v>34</v>
      </c>
      <c r="D199" s="55">
        <v>449.05286699999999</v>
      </c>
      <c r="E199" s="28">
        <f t="shared" si="16"/>
        <v>9.3560302162274914E-2</v>
      </c>
      <c r="F199" s="55">
        <v>455.51721199999997</v>
      </c>
      <c r="O199" s="6">
        <f t="shared" si="19"/>
        <v>34</v>
      </c>
      <c r="P199" s="55">
        <v>449.05286699999999</v>
      </c>
      <c r="Q199" s="32">
        <f t="shared" si="17"/>
        <v>9.3560302162274914E-2</v>
      </c>
      <c r="R199" s="55">
        <v>455.51721199999997</v>
      </c>
    </row>
    <row r="200" spans="2:20" ht="15" thickBot="1">
      <c r="C200" s="7">
        <v>35</v>
      </c>
      <c r="D200" s="56">
        <v>447.59253999999999</v>
      </c>
      <c r="E200" s="29">
        <f t="shared" si="16"/>
        <v>1.33275645171516</v>
      </c>
      <c r="F200" s="56">
        <v>461.17324400000001</v>
      </c>
      <c r="O200" s="7">
        <v>35</v>
      </c>
      <c r="P200" s="56">
        <v>447.59253999999999</v>
      </c>
      <c r="Q200" s="33">
        <f t="shared" si="17"/>
        <v>1.33275645171516</v>
      </c>
      <c r="R200" s="56">
        <v>461.17324400000001</v>
      </c>
    </row>
    <row r="201" spans="2:20">
      <c r="O201" s="1"/>
    </row>
    <row r="202" spans="2:20">
      <c r="O202" s="1"/>
    </row>
    <row r="203" spans="2:20">
      <c r="O203" s="1"/>
      <c r="S203" s="105"/>
    </row>
    <row r="204" spans="2:20" ht="15" thickBot="1">
      <c r="O204" s="1"/>
      <c r="S204" s="105"/>
    </row>
    <row r="205" spans="2:20" ht="15" thickBot="1">
      <c r="B205" s="21" t="s">
        <v>13</v>
      </c>
      <c r="C205" s="11" t="s">
        <v>2</v>
      </c>
      <c r="D205" s="58" t="s">
        <v>3</v>
      </c>
      <c r="E205" s="95" t="s">
        <v>5</v>
      </c>
      <c r="F205" s="21" t="s">
        <v>30</v>
      </c>
      <c r="G205" s="99" t="s">
        <v>4</v>
      </c>
      <c r="H205" s="100">
        <f>AVERAGE(D206:D240)</f>
        <v>1350.3922506857145</v>
      </c>
      <c r="N205" s="21" t="s">
        <v>13</v>
      </c>
      <c r="O205" s="11" t="s">
        <v>2</v>
      </c>
      <c r="P205" s="59" t="s">
        <v>3</v>
      </c>
      <c r="Q205" s="95" t="s">
        <v>5</v>
      </c>
      <c r="R205" s="108" t="s">
        <v>30</v>
      </c>
      <c r="S205" s="90" t="s">
        <v>4</v>
      </c>
      <c r="T205" s="109">
        <f>AVERAGE(P206:P240)</f>
        <v>9976.9026817714293</v>
      </c>
    </row>
    <row r="206" spans="2:20" ht="15" thickBot="1">
      <c r="B206" s="20"/>
      <c r="C206" s="5">
        <v>1</v>
      </c>
      <c r="D206" s="55">
        <v>1350.144671</v>
      </c>
      <c r="E206" s="31">
        <f>(D206-$H$205)^2</f>
        <v>6.129570077850393E-2</v>
      </c>
      <c r="F206" s="98">
        <v>1338.313429</v>
      </c>
      <c r="G206" s="90" t="s">
        <v>7</v>
      </c>
      <c r="H206" s="101">
        <f>SUM(E206:E240)/($J$2-1)</f>
        <v>35.317874618693764</v>
      </c>
      <c r="N206" s="20"/>
      <c r="O206" s="43">
        <v>1</v>
      </c>
      <c r="P206" s="60">
        <v>10864.333597999999</v>
      </c>
      <c r="Q206" s="31">
        <f>(P206-$T$205)^2</f>
        <v>787533.63107827911</v>
      </c>
      <c r="R206" s="107">
        <v>3825.9874949999999</v>
      </c>
      <c r="S206" s="90" t="s">
        <v>7</v>
      </c>
      <c r="T206" s="111">
        <f>SUM(Q206:Q240)/($J$2-1)</f>
        <v>8734629.3392250966</v>
      </c>
    </row>
    <row r="207" spans="2:20" ht="15" thickBot="1">
      <c r="B207" s="20"/>
      <c r="C207" s="6">
        <f>C206+1</f>
        <v>2</v>
      </c>
      <c r="D207" s="55">
        <v>1348.269812</v>
      </c>
      <c r="E207" s="14">
        <f t="shared" ref="E207:E240" si="20">(D207-$H$46)^2</f>
        <v>1.5723719724407801</v>
      </c>
      <c r="F207" s="98">
        <v>1338.9976429999999</v>
      </c>
      <c r="G207" s="90" t="s">
        <v>6</v>
      </c>
      <c r="H207" s="101">
        <f>SQRT(H206)</f>
        <v>5.9428843686120771</v>
      </c>
      <c r="N207" s="20"/>
      <c r="O207" s="44">
        <f>O206+1</f>
        <v>2</v>
      </c>
      <c r="P207" s="60">
        <v>14027.244008</v>
      </c>
      <c r="Q207" s="32">
        <f t="shared" ref="Q207:Q240" si="21">(P207-$T$205)^2</f>
        <v>16405264.858955014</v>
      </c>
      <c r="R207" s="107">
        <v>4317.8787400000001</v>
      </c>
      <c r="S207" s="90" t="s">
        <v>6</v>
      </c>
      <c r="T207" s="111">
        <f>SQRT(T206)</f>
        <v>2955.4406336830884</v>
      </c>
    </row>
    <row r="208" spans="2:20" ht="15" thickBot="1">
      <c r="C208" s="6">
        <f t="shared" ref="C208:C239" si="22">C207+1</f>
        <v>3</v>
      </c>
      <c r="D208" s="55">
        <v>1338.9976429999999</v>
      </c>
      <c r="E208" s="14">
        <f t="shared" si="20"/>
        <v>110.79902481416309</v>
      </c>
      <c r="F208" s="98">
        <v>1341.346229</v>
      </c>
      <c r="G208" s="90" t="s">
        <v>8</v>
      </c>
      <c r="H208" s="101">
        <v>1.96</v>
      </c>
      <c r="O208" s="44">
        <f t="shared" ref="O208:O239" si="23">O207+1</f>
        <v>3</v>
      </c>
      <c r="P208" s="60">
        <v>13043.454771000001</v>
      </c>
      <c r="Q208" s="32">
        <f t="shared" si="21"/>
        <v>9403741.7159521151</v>
      </c>
      <c r="R208" s="107">
        <v>4916.3910470000001</v>
      </c>
      <c r="S208" s="90" t="s">
        <v>8</v>
      </c>
      <c r="T208" s="111">
        <v>1.96</v>
      </c>
    </row>
    <row r="209" spans="3:21" ht="15" thickBot="1">
      <c r="C209" s="6">
        <f t="shared" si="22"/>
        <v>4</v>
      </c>
      <c r="D209" s="55">
        <v>1342.7474090000001</v>
      </c>
      <c r="E209" s="14">
        <f t="shared" si="20"/>
        <v>45.918859303418166</v>
      </c>
      <c r="F209" s="55">
        <v>1341.784046</v>
      </c>
      <c r="G209" s="105"/>
      <c r="O209" s="44">
        <f t="shared" si="23"/>
        <v>4</v>
      </c>
      <c r="P209" s="60">
        <v>7879.6929899999996</v>
      </c>
      <c r="Q209" s="32">
        <f t="shared" si="21"/>
        <v>4398288.4912600154</v>
      </c>
      <c r="R209" s="60">
        <v>5286.7127579999997</v>
      </c>
      <c r="S209" s="105"/>
    </row>
    <row r="210" spans="3:21">
      <c r="C210" s="6">
        <f t="shared" si="22"/>
        <v>5</v>
      </c>
      <c r="D210" s="55">
        <v>1348.4993400000001</v>
      </c>
      <c r="E210" s="14">
        <f t="shared" si="20"/>
        <v>1.0494252141549376</v>
      </c>
      <c r="F210" s="55">
        <v>1342.613687</v>
      </c>
      <c r="G210" s="95" t="s">
        <v>10</v>
      </c>
      <c r="H210" s="9">
        <f>H205-(H207/SQRT($J$2))*H208</f>
        <v>1348.4233703139937</v>
      </c>
      <c r="O210" s="44">
        <f t="shared" si="23"/>
        <v>5</v>
      </c>
      <c r="P210" s="60">
        <v>11535.850856999999</v>
      </c>
      <c r="Q210" s="32">
        <f t="shared" si="21"/>
        <v>2430319.4130484886</v>
      </c>
      <c r="R210" s="60">
        <v>5635.6525510000001</v>
      </c>
      <c r="S210" s="95" t="s">
        <v>10</v>
      </c>
      <c r="T210" s="9">
        <f>T205-(T207/SQRT($J$2))*T208</f>
        <v>8997.7638171187464</v>
      </c>
      <c r="U210" s="71"/>
    </row>
    <row r="211" spans="3:21" ht="15" thickBot="1">
      <c r="C211" s="6">
        <f t="shared" si="22"/>
        <v>6</v>
      </c>
      <c r="D211" s="55">
        <v>1352.5472850000001</v>
      </c>
      <c r="E211" s="14">
        <f t="shared" si="20"/>
        <v>9.141736252498216</v>
      </c>
      <c r="F211" s="55">
        <v>1342.7474090000001</v>
      </c>
      <c r="G211" s="96" t="s">
        <v>11</v>
      </c>
      <c r="H211" s="10">
        <f>H205+(H207/SQRT($J$2))*H208</f>
        <v>1352.3611310574354</v>
      </c>
      <c r="O211" s="44">
        <f t="shared" si="23"/>
        <v>6</v>
      </c>
      <c r="P211" s="60">
        <v>11324.145377999999</v>
      </c>
      <c r="Q211" s="32">
        <f t="shared" si="21"/>
        <v>1815062.8825412267</v>
      </c>
      <c r="R211" s="60">
        <v>6231.7758830000002</v>
      </c>
      <c r="S211" s="96" t="s">
        <v>11</v>
      </c>
      <c r="T211" s="10">
        <f>T205+(T207/SQRT($J$2))*T208</f>
        <v>10956.041546424112</v>
      </c>
      <c r="U211" s="71"/>
    </row>
    <row r="212" spans="3:21" ht="15" thickBot="1">
      <c r="C212" s="6">
        <f t="shared" si="22"/>
        <v>7</v>
      </c>
      <c r="D212" s="55">
        <v>1348.4054169999999</v>
      </c>
      <c r="E212" s="14">
        <f t="shared" si="20"/>
        <v>1.250678923668781</v>
      </c>
      <c r="F212" s="55">
        <v>1343.957703</v>
      </c>
      <c r="G212" s="93" t="s">
        <v>40</v>
      </c>
      <c r="H212" s="80">
        <f>H205-H210</f>
        <v>1.968880371720843</v>
      </c>
      <c r="O212" s="44">
        <f t="shared" si="23"/>
        <v>7</v>
      </c>
      <c r="P212" s="60">
        <v>6231.7758830000002</v>
      </c>
      <c r="Q212" s="32">
        <f t="shared" si="21"/>
        <v>14025974.738875933</v>
      </c>
      <c r="R212" s="60">
        <v>6550.7725760000003</v>
      </c>
      <c r="S212" s="93" t="s">
        <v>40</v>
      </c>
      <c r="T212" s="80">
        <f>T205-T210</f>
        <v>979.13886465268297</v>
      </c>
    </row>
    <row r="213" spans="3:21" ht="15" thickBot="1">
      <c r="C213" s="6">
        <f t="shared" si="22"/>
        <v>8</v>
      </c>
      <c r="D213" s="55">
        <v>1345.918557</v>
      </c>
      <c r="E213" s="14">
        <f t="shared" si="20"/>
        <v>12.9974495290344</v>
      </c>
      <c r="F213" s="55">
        <v>1345.918557</v>
      </c>
      <c r="G213" s="105"/>
      <c r="O213" s="44">
        <f t="shared" si="23"/>
        <v>8</v>
      </c>
      <c r="P213" s="60">
        <v>7750.4748149999996</v>
      </c>
      <c r="Q213" s="32">
        <f t="shared" si="21"/>
        <v>4956981.0459363796</v>
      </c>
      <c r="R213" s="60">
        <v>7198.4597860000003</v>
      </c>
      <c r="S213" s="105"/>
    </row>
    <row r="214" spans="3:21" ht="15" thickBot="1">
      <c r="C214" s="6">
        <f t="shared" si="22"/>
        <v>9</v>
      </c>
      <c r="D214" s="55">
        <v>1356.887853</v>
      </c>
      <c r="E214" s="14">
        <f t="shared" si="20"/>
        <v>54.229945665688113</v>
      </c>
      <c r="F214" s="55">
        <v>1347.9460160000001</v>
      </c>
      <c r="G214" s="21" t="s">
        <v>22</v>
      </c>
      <c r="H214" s="40">
        <f>MEDIAN(D206:D240)</f>
        <v>1350.7507519999999</v>
      </c>
      <c r="O214" s="44">
        <f t="shared" si="23"/>
        <v>9</v>
      </c>
      <c r="P214" s="60">
        <v>9568.9024530000006</v>
      </c>
      <c r="Q214" s="32">
        <f t="shared" si="21"/>
        <v>166464.18667753818</v>
      </c>
      <c r="R214" s="60">
        <v>7750.4748149999996</v>
      </c>
      <c r="S214" s="21" t="s">
        <v>22</v>
      </c>
      <c r="T214" s="40">
        <f>MEDIAN(P206:P240)</f>
        <v>10864.333597999999</v>
      </c>
    </row>
    <row r="215" spans="3:21" ht="15" thickBot="1">
      <c r="C215" s="6">
        <f t="shared" si="22"/>
        <v>10</v>
      </c>
      <c r="D215" s="55">
        <v>1347.9460160000001</v>
      </c>
      <c r="E215" s="14">
        <f t="shared" si="20"/>
        <v>2.4892589997730119</v>
      </c>
      <c r="F215" s="55">
        <v>1348.2265520000001</v>
      </c>
      <c r="G215" s="105"/>
      <c r="O215" s="44">
        <f t="shared" si="23"/>
        <v>10</v>
      </c>
      <c r="P215" s="60">
        <v>3825.9874949999999</v>
      </c>
      <c r="Q215" s="32">
        <f t="shared" si="21"/>
        <v>37833757.634855412</v>
      </c>
      <c r="R215" s="60">
        <v>7879.6929899999996</v>
      </c>
      <c r="S215" s="105"/>
    </row>
    <row r="216" spans="3:21">
      <c r="C216" s="6">
        <f t="shared" si="22"/>
        <v>11</v>
      </c>
      <c r="D216" s="55">
        <v>1343.957703</v>
      </c>
      <c r="E216" s="14">
        <f t="shared" si="20"/>
        <v>30.980930095801543</v>
      </c>
      <c r="F216" s="55">
        <v>1348.269812</v>
      </c>
      <c r="G216" s="95" t="s">
        <v>25</v>
      </c>
      <c r="H216" s="54">
        <v>1348.4054169999999</v>
      </c>
      <c r="O216" s="44">
        <f t="shared" si="23"/>
        <v>11</v>
      </c>
      <c r="P216" s="60">
        <v>7198.4597860000003</v>
      </c>
      <c r="Q216" s="32">
        <f t="shared" si="21"/>
        <v>7719744.9250627235</v>
      </c>
      <c r="R216" s="60">
        <v>8510.0585319999991</v>
      </c>
      <c r="S216" s="95" t="s">
        <v>25</v>
      </c>
      <c r="T216" s="66">
        <v>8800.2975600000009</v>
      </c>
    </row>
    <row r="217" spans="3:21" ht="15" thickBot="1">
      <c r="C217" s="6">
        <f t="shared" si="22"/>
        <v>12</v>
      </c>
      <c r="D217" s="55">
        <v>1341.346229</v>
      </c>
      <c r="E217" s="14">
        <f t="shared" si="20"/>
        <v>66.871924471367535</v>
      </c>
      <c r="F217" s="55">
        <v>1348.4054169999999</v>
      </c>
      <c r="G217" s="96" t="s">
        <v>26</v>
      </c>
      <c r="H217" s="56">
        <v>1352.8052009999999</v>
      </c>
      <c r="O217" s="44">
        <f t="shared" si="23"/>
        <v>12</v>
      </c>
      <c r="P217" s="60">
        <v>12285.923624999999</v>
      </c>
      <c r="Q217" s="32">
        <f t="shared" si="21"/>
        <v>5331577.7162681557</v>
      </c>
      <c r="R217" s="60">
        <v>8800.2975600000009</v>
      </c>
      <c r="S217" s="96" t="s">
        <v>26</v>
      </c>
      <c r="T217" s="61">
        <v>11564.471559</v>
      </c>
    </row>
    <row r="218" spans="3:21">
      <c r="C218" s="6">
        <f t="shared" si="22"/>
        <v>13</v>
      </c>
      <c r="D218" s="55">
        <v>1362.567065</v>
      </c>
      <c r="E218" s="14">
        <f t="shared" si="20"/>
        <v>170.12794693608024</v>
      </c>
      <c r="F218" s="55">
        <v>1348.4993400000001</v>
      </c>
      <c r="G218" s="95" t="s">
        <v>34</v>
      </c>
      <c r="H218" s="13">
        <f>H214-H216</f>
        <v>2.3453349999999773</v>
      </c>
      <c r="O218" s="44">
        <f t="shared" si="23"/>
        <v>13</v>
      </c>
      <c r="P218" s="60">
        <v>14134.631636</v>
      </c>
      <c r="Q218" s="32">
        <f t="shared" si="21"/>
        <v>17286710.056830604</v>
      </c>
      <c r="R218" s="60">
        <v>9568.9024530000006</v>
      </c>
      <c r="S218" s="95" t="s">
        <v>34</v>
      </c>
      <c r="T218" s="13">
        <f>T214-T216</f>
        <v>2064.0360379999984</v>
      </c>
    </row>
    <row r="219" spans="3:21" ht="15" thickBot="1">
      <c r="C219" s="6">
        <f t="shared" si="22"/>
        <v>14</v>
      </c>
      <c r="D219" s="55">
        <v>1356.244025</v>
      </c>
      <c r="E219" s="14">
        <f t="shared" si="20"/>
        <v>45.162034633131753</v>
      </c>
      <c r="F219" s="55">
        <v>1348.676974</v>
      </c>
      <c r="G219" s="96" t="s">
        <v>35</v>
      </c>
      <c r="H219" s="15">
        <f>H217-H214</f>
        <v>2.0544489999999769</v>
      </c>
      <c r="O219" s="44">
        <f t="shared" si="23"/>
        <v>14</v>
      </c>
      <c r="P219" s="60">
        <v>5635.6525510000001</v>
      </c>
      <c r="Q219" s="32">
        <f t="shared" si="21"/>
        <v>18846452.697922952</v>
      </c>
      <c r="R219" s="60">
        <v>10032.555119000001</v>
      </c>
      <c r="S219" s="96" t="s">
        <v>35</v>
      </c>
      <c r="T219" s="15">
        <f>T217-T214</f>
        <v>700.13796100000036</v>
      </c>
    </row>
    <row r="220" spans="3:21">
      <c r="C220" s="6">
        <f t="shared" si="22"/>
        <v>15</v>
      </c>
      <c r="D220" s="55">
        <v>1351.629776</v>
      </c>
      <c r="E220" s="14">
        <f t="shared" si="20"/>
        <v>4.4353262576022008</v>
      </c>
      <c r="F220" s="55">
        <v>1350.144671</v>
      </c>
      <c r="G220" s="105"/>
      <c r="O220" s="44">
        <f t="shared" si="23"/>
        <v>15</v>
      </c>
      <c r="P220" s="60">
        <v>6550.7725760000003</v>
      </c>
      <c r="Q220" s="32">
        <f t="shared" si="21"/>
        <v>11738367.501673343</v>
      </c>
      <c r="R220" s="60">
        <v>10395.963277000001</v>
      </c>
      <c r="S220" s="105"/>
    </row>
    <row r="221" spans="3:21">
      <c r="C221" s="6">
        <f t="shared" si="22"/>
        <v>16</v>
      </c>
      <c r="D221" s="55">
        <v>1352.6693250000001</v>
      </c>
      <c r="E221" s="14">
        <f t="shared" si="20"/>
        <v>9.8946133211037761</v>
      </c>
      <c r="F221" s="55">
        <v>1350.3190729999999</v>
      </c>
      <c r="G221" s="105"/>
      <c r="O221" s="44">
        <f t="shared" si="23"/>
        <v>16</v>
      </c>
      <c r="P221" s="60">
        <v>13703.226047</v>
      </c>
      <c r="Q221" s="32">
        <f t="shared" si="21"/>
        <v>13885485.822248381</v>
      </c>
      <c r="R221" s="60">
        <v>10507.223279</v>
      </c>
      <c r="S221" s="105"/>
    </row>
    <row r="222" spans="3:21">
      <c r="C222" s="6">
        <f t="shared" si="22"/>
        <v>17</v>
      </c>
      <c r="D222" s="55">
        <v>1355.737877</v>
      </c>
      <c r="E222" s="14">
        <f t="shared" si="20"/>
        <v>38.615317557275354</v>
      </c>
      <c r="F222" s="55">
        <v>1350.4179650000001</v>
      </c>
      <c r="O222" s="44">
        <f t="shared" si="23"/>
        <v>17</v>
      </c>
      <c r="P222" s="60">
        <v>8800.2975600000009</v>
      </c>
      <c r="Q222" s="32">
        <f t="shared" si="21"/>
        <v>1384399.612578758</v>
      </c>
      <c r="R222" s="60">
        <v>10538.583311</v>
      </c>
      <c r="S222" s="105"/>
    </row>
    <row r="223" spans="3:21">
      <c r="C223" s="6">
        <f t="shared" si="22"/>
        <v>18</v>
      </c>
      <c r="D223" s="55">
        <v>1351.028726</v>
      </c>
      <c r="E223" s="14">
        <f t="shared" si="20"/>
        <v>2.2649390008164811</v>
      </c>
      <c r="F223" s="55">
        <v>1350.7507519999999</v>
      </c>
      <c r="O223" s="44">
        <f t="shared" si="23"/>
        <v>18</v>
      </c>
      <c r="P223" s="60">
        <v>10032.555119000001</v>
      </c>
      <c r="Q223" s="32">
        <f t="shared" si="21"/>
        <v>3097.1937694800595</v>
      </c>
      <c r="R223" s="60">
        <v>10864.333597999999</v>
      </c>
    </row>
    <row r="224" spans="3:21">
      <c r="C224" s="6">
        <f t="shared" si="22"/>
        <v>19</v>
      </c>
      <c r="D224" s="55">
        <v>1352.7191459999999</v>
      </c>
      <c r="E224" s="14">
        <f t="shared" si="20"/>
        <v>10.210526381787467</v>
      </c>
      <c r="F224" s="55">
        <v>1351.028726</v>
      </c>
      <c r="O224" s="44">
        <f t="shared" si="23"/>
        <v>19</v>
      </c>
      <c r="P224" s="60">
        <v>4916.3910470000001</v>
      </c>
      <c r="Q224" s="32">
        <f t="shared" si="21"/>
        <v>25608778.005657002</v>
      </c>
      <c r="R224" s="60">
        <v>11251.020455</v>
      </c>
    </row>
    <row r="225" spans="3:18">
      <c r="C225" s="6">
        <f t="shared" si="22"/>
        <v>20</v>
      </c>
      <c r="D225" s="55">
        <v>1354.0039489999999</v>
      </c>
      <c r="E225" s="14">
        <f t="shared" si="20"/>
        <v>20.072142117802162</v>
      </c>
      <c r="F225" s="55">
        <v>1351.629776</v>
      </c>
      <c r="O225" s="44">
        <f t="shared" si="23"/>
        <v>20</v>
      </c>
      <c r="P225" s="60">
        <v>12520.406284000001</v>
      </c>
      <c r="Q225" s="32">
        <f t="shared" si="21"/>
        <v>6469410.5745497178</v>
      </c>
      <c r="R225" s="60">
        <v>11324.145377999999</v>
      </c>
    </row>
    <row r="226" spans="3:18">
      <c r="C226" s="6">
        <f t="shared" si="22"/>
        <v>21</v>
      </c>
      <c r="D226" s="55">
        <v>1341.784046</v>
      </c>
      <c r="E226" s="14">
        <f t="shared" si="20"/>
        <v>59.903088770644359</v>
      </c>
      <c r="F226" s="55">
        <v>1352.5472850000001</v>
      </c>
      <c r="O226" s="44">
        <f t="shared" si="23"/>
        <v>21</v>
      </c>
      <c r="P226" s="60">
        <v>12531.749163</v>
      </c>
      <c r="Q226" s="32">
        <f t="shared" si="21"/>
        <v>6527240.5426460113</v>
      </c>
      <c r="R226" s="60">
        <v>11355.554905999999</v>
      </c>
    </row>
    <row r="227" spans="3:18">
      <c r="C227" s="6">
        <f t="shared" si="22"/>
        <v>22</v>
      </c>
      <c r="D227" s="55">
        <v>1353.748836</v>
      </c>
      <c r="E227" s="14">
        <f t="shared" si="20"/>
        <v>17.851313078059423</v>
      </c>
      <c r="F227" s="55">
        <v>1352.6693250000001</v>
      </c>
      <c r="O227" s="44">
        <f t="shared" si="23"/>
        <v>22</v>
      </c>
      <c r="P227" s="60">
        <v>11912.967809</v>
      </c>
      <c r="Q227" s="32">
        <f t="shared" si="21"/>
        <v>3748348.1768705808</v>
      </c>
      <c r="R227" s="60">
        <v>11359.357329</v>
      </c>
    </row>
    <row r="228" spans="3:18">
      <c r="C228" s="6">
        <f t="shared" si="22"/>
        <v>23</v>
      </c>
      <c r="D228" s="55">
        <v>1356.883986</v>
      </c>
      <c r="E228" s="14">
        <f t="shared" si="20"/>
        <v>54.173006682132012</v>
      </c>
      <c r="F228" s="55">
        <v>1352.7191459999999</v>
      </c>
      <c r="O228" s="44">
        <f t="shared" si="23"/>
        <v>23</v>
      </c>
      <c r="P228" s="60">
        <v>11359.357329</v>
      </c>
      <c r="Q228" s="32">
        <f t="shared" si="21"/>
        <v>1911180.8516438729</v>
      </c>
      <c r="R228" s="60">
        <v>11535.850856999999</v>
      </c>
    </row>
    <row r="229" spans="3:18">
      <c r="C229" s="6">
        <f t="shared" si="22"/>
        <v>24</v>
      </c>
      <c r="D229" s="55">
        <v>1348.2265520000001</v>
      </c>
      <c r="E229" s="14">
        <f t="shared" si="20"/>
        <v>1.6827345113205641</v>
      </c>
      <c r="F229" s="55">
        <v>1352.8052009999999</v>
      </c>
      <c r="O229" s="44">
        <f t="shared" si="23"/>
        <v>24</v>
      </c>
      <c r="P229" s="60">
        <v>11355.554905999999</v>
      </c>
      <c r="Q229" s="32">
        <f t="shared" si="21"/>
        <v>1900681.9553703833</v>
      </c>
      <c r="R229" s="60">
        <v>11564.471559</v>
      </c>
    </row>
    <row r="230" spans="3:18">
      <c r="C230" s="6">
        <f t="shared" si="22"/>
        <v>25</v>
      </c>
      <c r="D230" s="55">
        <v>1361.4492809999999</v>
      </c>
      <c r="E230" s="14">
        <f t="shared" si="20"/>
        <v>142.21818059855497</v>
      </c>
      <c r="F230" s="55">
        <v>1353.6103740000001</v>
      </c>
      <c r="O230" s="44">
        <f t="shared" si="23"/>
        <v>25</v>
      </c>
      <c r="P230" s="60">
        <v>10538.583311</v>
      </c>
      <c r="Q230" s="32">
        <f t="shared" si="21"/>
        <v>315485.12925060344</v>
      </c>
      <c r="R230" s="60">
        <v>11912.967809</v>
      </c>
    </row>
    <row r="231" spans="3:18">
      <c r="C231" s="6">
        <f t="shared" si="22"/>
        <v>26</v>
      </c>
      <c r="D231" s="55">
        <v>1342.613687</v>
      </c>
      <c r="E231" s="14">
        <f t="shared" si="20"/>
        <v>47.74903384170775</v>
      </c>
      <c r="F231" s="55">
        <v>1353.748836</v>
      </c>
      <c r="O231" s="44">
        <f t="shared" si="23"/>
        <v>26</v>
      </c>
      <c r="P231" s="60">
        <v>4317.8787400000001</v>
      </c>
      <c r="Q231" s="32">
        <f t="shared" si="21"/>
        <v>32024551.973542243</v>
      </c>
      <c r="R231" s="60">
        <v>12097.266915</v>
      </c>
    </row>
    <row r="232" spans="3:18">
      <c r="C232" s="6">
        <f t="shared" si="22"/>
        <v>27</v>
      </c>
      <c r="D232" s="55">
        <v>1353.6103740000001</v>
      </c>
      <c r="E232" s="14">
        <f t="shared" si="20"/>
        <v>16.700458353978597</v>
      </c>
      <c r="F232" s="55">
        <v>1354.0039489999999</v>
      </c>
      <c r="O232" s="44">
        <f t="shared" si="23"/>
        <v>27</v>
      </c>
      <c r="P232" s="60">
        <v>10507.223279</v>
      </c>
      <c r="Q232" s="32">
        <f t="shared" si="21"/>
        <v>281239.93584486766</v>
      </c>
      <c r="R232" s="60">
        <v>12285.923624999999</v>
      </c>
    </row>
    <row r="233" spans="3:18">
      <c r="C233" s="6">
        <f t="shared" si="22"/>
        <v>28</v>
      </c>
      <c r="D233" s="55">
        <v>1350.4179650000001</v>
      </c>
      <c r="E233" s="14">
        <f t="shared" si="20"/>
        <v>0.79961229056614846</v>
      </c>
      <c r="F233" s="55">
        <v>1355.614133</v>
      </c>
      <c r="O233" s="44">
        <f t="shared" si="23"/>
        <v>28</v>
      </c>
      <c r="P233" s="60">
        <v>5286.7127579999997</v>
      </c>
      <c r="Q233" s="32">
        <f t="shared" si="21"/>
        <v>21997881.521047048</v>
      </c>
      <c r="R233" s="60">
        <v>12520.406284000001</v>
      </c>
    </row>
    <row r="234" spans="3:18">
      <c r="C234" s="6">
        <f t="shared" si="22"/>
        <v>29</v>
      </c>
      <c r="D234" s="55">
        <v>1356.2466609999999</v>
      </c>
      <c r="E234" s="14">
        <f t="shared" si="20"/>
        <v>45.197470847326358</v>
      </c>
      <c r="F234" s="55">
        <v>1355.737877</v>
      </c>
      <c r="O234" s="44">
        <f t="shared" si="23"/>
        <v>29</v>
      </c>
      <c r="P234" s="60">
        <v>8510.0585319999991</v>
      </c>
      <c r="Q234" s="32">
        <f t="shared" si="21"/>
        <v>2151631.75971867</v>
      </c>
      <c r="R234" s="60">
        <v>12531.749163</v>
      </c>
    </row>
    <row r="235" spans="3:18">
      <c r="C235" s="6">
        <f t="shared" si="22"/>
        <v>30</v>
      </c>
      <c r="D235" s="55">
        <v>1350.7507519999999</v>
      </c>
      <c r="E235" s="14">
        <f t="shared" si="20"/>
        <v>1.5055226897208138</v>
      </c>
      <c r="F235" s="55">
        <v>1356.244025</v>
      </c>
      <c r="O235" s="44">
        <f t="shared" si="23"/>
        <v>30</v>
      </c>
      <c r="P235" s="60">
        <v>11251.020455</v>
      </c>
      <c r="Q235" s="32">
        <f t="shared" si="21"/>
        <v>1623376.1000569311</v>
      </c>
      <c r="R235" s="60">
        <v>12632.680603999999</v>
      </c>
    </row>
    <row r="236" spans="3:18">
      <c r="C236" s="6">
        <f t="shared" si="22"/>
        <v>31</v>
      </c>
      <c r="D236" s="55">
        <v>1338.313429</v>
      </c>
      <c r="E236" s="14">
        <f t="shared" si="20"/>
        <v>125.67139941742337</v>
      </c>
      <c r="F236" s="55">
        <v>1356.2466609999999</v>
      </c>
      <c r="O236" s="44">
        <f t="shared" si="23"/>
        <v>31</v>
      </c>
      <c r="P236" s="60">
        <v>10395.963277000001</v>
      </c>
      <c r="Q236" s="32">
        <f t="shared" si="21"/>
        <v>175611.78247332457</v>
      </c>
      <c r="R236" s="60">
        <v>13043.454771000001</v>
      </c>
    </row>
    <row r="237" spans="3:18">
      <c r="C237" s="6">
        <f t="shared" si="22"/>
        <v>32</v>
      </c>
      <c r="D237" s="55">
        <v>1348.676974</v>
      </c>
      <c r="E237" s="14">
        <f t="shared" si="20"/>
        <v>0.71703733614886711</v>
      </c>
      <c r="F237" s="55">
        <v>1356.883986</v>
      </c>
      <c r="O237" s="44">
        <f t="shared" si="23"/>
        <v>32</v>
      </c>
      <c r="P237" s="60">
        <v>13099.926745999999</v>
      </c>
      <c r="Q237" s="32">
        <f t="shared" si="21"/>
        <v>9753279.3057507351</v>
      </c>
      <c r="R237" s="60">
        <v>13099.926745999999</v>
      </c>
    </row>
    <row r="238" spans="3:18">
      <c r="C238" s="6">
        <f t="shared" si="22"/>
        <v>33</v>
      </c>
      <c r="D238" s="55">
        <v>1352.8052009999999</v>
      </c>
      <c r="E238" s="14">
        <f t="shared" si="20"/>
        <v>10.767890663583806</v>
      </c>
      <c r="F238" s="55">
        <v>1356.887853</v>
      </c>
      <c r="O238" s="44">
        <f t="shared" si="23"/>
        <v>33</v>
      </c>
      <c r="P238" s="60">
        <v>12097.266915</v>
      </c>
      <c r="Q238" s="32">
        <f t="shared" si="21"/>
        <v>4495944.481554985</v>
      </c>
      <c r="R238" s="60">
        <v>13703.226047</v>
      </c>
    </row>
    <row r="239" spans="3:18">
      <c r="C239" s="6">
        <f t="shared" si="22"/>
        <v>34</v>
      </c>
      <c r="D239" s="55">
        <v>1355.614133</v>
      </c>
      <c r="E239" s="14">
        <f t="shared" si="20"/>
        <v>37.092709403209199</v>
      </c>
      <c r="F239" s="55">
        <v>1361.4492809999999</v>
      </c>
      <c r="O239" s="44">
        <f t="shared" si="23"/>
        <v>34</v>
      </c>
      <c r="P239" s="60">
        <v>11564.471559</v>
      </c>
      <c r="Q239" s="32">
        <f t="shared" si="21"/>
        <v>2520374.9399447832</v>
      </c>
      <c r="R239" s="60">
        <v>14027.244008</v>
      </c>
    </row>
    <row r="240" spans="3:18" ht="15" thickBot="1">
      <c r="C240" s="7">
        <v>35</v>
      </c>
      <c r="D240" s="56">
        <v>1350.3190729999999</v>
      </c>
      <c r="E240" s="15">
        <f t="shared" si="20"/>
        <v>0.63253140282522269</v>
      </c>
      <c r="F240" s="56">
        <v>1362.567065</v>
      </c>
      <c r="O240" s="45">
        <v>35</v>
      </c>
      <c r="P240" s="61">
        <v>12632.680603999999</v>
      </c>
      <c r="Q240" s="33">
        <f t="shared" si="21"/>
        <v>7053156.3721966995</v>
      </c>
      <c r="R240" s="61">
        <v>14134.631636</v>
      </c>
    </row>
    <row r="241" spans="2:22">
      <c r="O241" s="1"/>
    </row>
    <row r="242" spans="2:22">
      <c r="O242" s="1"/>
    </row>
    <row r="243" spans="2:22" ht="15" thickBot="1">
      <c r="O243" s="1"/>
    </row>
    <row r="244" spans="2:22" ht="15" thickBot="1">
      <c r="B244" s="21" t="s">
        <v>14</v>
      </c>
      <c r="C244" s="11" t="s">
        <v>2</v>
      </c>
      <c r="D244" s="58" t="s">
        <v>3</v>
      </c>
      <c r="E244" s="95" t="s">
        <v>5</v>
      </c>
      <c r="F244" s="21" t="s">
        <v>30</v>
      </c>
      <c r="G244" s="99" t="s">
        <v>4</v>
      </c>
      <c r="H244" s="100">
        <f>AVERAGE(D245:D279)</f>
        <v>2251.0084487428576</v>
      </c>
      <c r="N244" s="21" t="s">
        <v>14</v>
      </c>
      <c r="O244" s="11" t="s">
        <v>2</v>
      </c>
      <c r="P244" s="58" t="s">
        <v>3</v>
      </c>
      <c r="Q244" s="95" t="s">
        <v>5</v>
      </c>
      <c r="R244" s="21" t="s">
        <v>30</v>
      </c>
      <c r="S244" s="99" t="s">
        <v>4</v>
      </c>
      <c r="T244" s="100">
        <f>AVERAGE(P245:P279)</f>
        <v>14587.780433800001</v>
      </c>
    </row>
    <row r="245" spans="2:22" ht="15" thickBot="1">
      <c r="B245" s="20"/>
      <c r="C245" s="5">
        <v>1</v>
      </c>
      <c r="D245" s="55">
        <v>2240.852097</v>
      </c>
      <c r="E245" s="13">
        <f>(D245-$H$244)^2</f>
        <v>103.15148072464709</v>
      </c>
      <c r="F245" s="98">
        <v>2235.5819550000001</v>
      </c>
      <c r="G245" s="90" t="s">
        <v>7</v>
      </c>
      <c r="H245" s="101">
        <f>SUM(E245:E279)/($J$2-1)</f>
        <v>61.865587277861977</v>
      </c>
      <c r="N245" s="20"/>
      <c r="O245" s="5">
        <v>1</v>
      </c>
      <c r="P245" s="55">
        <v>11791.858864</v>
      </c>
      <c r="Q245" s="31">
        <f>(P245-$T$244)^2</f>
        <v>7817177.4244729001</v>
      </c>
      <c r="R245" s="98">
        <v>8446.2362250000006</v>
      </c>
      <c r="S245" s="90" t="s">
        <v>7</v>
      </c>
      <c r="T245" s="101">
        <f>SUM(Q245:Q279)/($J$2-1)</f>
        <v>14278965.705454385</v>
      </c>
      <c r="V245" s="38"/>
    </row>
    <row r="246" spans="2:22" ht="15" thickBot="1">
      <c r="B246" s="20"/>
      <c r="C246" s="6">
        <f>C245+1</f>
        <v>2</v>
      </c>
      <c r="D246" s="55">
        <v>2251.3592149999999</v>
      </c>
      <c r="E246" s="14">
        <f t="shared" ref="E246:E279" si="24">(D246-$H$244)^2</f>
        <v>0.12303696714966582</v>
      </c>
      <c r="F246" s="98">
        <v>2237.6965639999999</v>
      </c>
      <c r="G246" s="90" t="s">
        <v>6</v>
      </c>
      <c r="H246" s="101">
        <f>SQRT(H245)</f>
        <v>7.8654680266251145</v>
      </c>
      <c r="N246" s="20"/>
      <c r="O246" s="6">
        <f>O245+1</f>
        <v>2</v>
      </c>
      <c r="P246" s="55">
        <v>12084.5149</v>
      </c>
      <c r="Q246" s="32">
        <f t="shared" ref="Q246:Q279" si="25">(P246-$T$244)^2</f>
        <v>6266338.3327110009</v>
      </c>
      <c r="R246" s="98">
        <v>8615.6373120000007</v>
      </c>
      <c r="S246" s="90" t="s">
        <v>6</v>
      </c>
      <c r="T246" s="101">
        <f>SQRT(T245)</f>
        <v>3778.7518713795412</v>
      </c>
      <c r="V246" s="25"/>
    </row>
    <row r="247" spans="2:22" ht="15" thickBot="1">
      <c r="C247" s="6">
        <f t="shared" ref="C247:C278" si="26">C246+1</f>
        <v>3</v>
      </c>
      <c r="D247" s="55">
        <v>2260.520665</v>
      </c>
      <c r="E247" s="14">
        <f t="shared" si="24"/>
        <v>90.48225812264468</v>
      </c>
      <c r="F247" s="98">
        <v>2239.9128949999999</v>
      </c>
      <c r="G247" s="90" t="s">
        <v>8</v>
      </c>
      <c r="H247" s="101">
        <v>1.96</v>
      </c>
      <c r="O247" s="6">
        <f t="shared" ref="O247:O278" si="27">O246+1</f>
        <v>3</v>
      </c>
      <c r="P247" s="55">
        <v>14994.809115</v>
      </c>
      <c r="Q247" s="32">
        <f t="shared" si="25"/>
        <v>165672.34731941082</v>
      </c>
      <c r="R247" s="98">
        <v>9140.4966530000002</v>
      </c>
      <c r="S247" s="90" t="s">
        <v>8</v>
      </c>
      <c r="T247" s="101">
        <v>1.96</v>
      </c>
      <c r="V247" s="25"/>
    </row>
    <row r="248" spans="2:22" ht="15" thickBot="1">
      <c r="C248" s="6">
        <f t="shared" si="26"/>
        <v>4</v>
      </c>
      <c r="D248" s="55">
        <v>2250.4712209999998</v>
      </c>
      <c r="E248" s="14">
        <f t="shared" si="24"/>
        <v>0.28861364769608056</v>
      </c>
      <c r="F248" s="55">
        <v>2240.5045369999998</v>
      </c>
      <c r="G248" s="105"/>
      <c r="O248" s="6">
        <f t="shared" si="27"/>
        <v>4</v>
      </c>
      <c r="P248" s="55">
        <v>12251.976581000001</v>
      </c>
      <c r="Q248" s="32">
        <f t="shared" si="25"/>
        <v>5455979.6387553224</v>
      </c>
      <c r="R248" s="55">
        <v>9177.6604100000004</v>
      </c>
      <c r="S248" s="105"/>
      <c r="V248" s="25"/>
    </row>
    <row r="249" spans="2:22">
      <c r="C249" s="6">
        <f t="shared" si="26"/>
        <v>5</v>
      </c>
      <c r="D249" s="55">
        <v>2257.5864029999998</v>
      </c>
      <c r="E249" s="14">
        <f t="shared" si="24"/>
        <v>43.269482209055319</v>
      </c>
      <c r="F249" s="55">
        <v>2240.608917</v>
      </c>
      <c r="G249" s="95" t="s">
        <v>10</v>
      </c>
      <c r="H249" s="9">
        <f>H244-(H246/SQRT($J$2))*H247</f>
        <v>2248.4026155057495</v>
      </c>
      <c r="O249" s="6">
        <f t="shared" si="27"/>
        <v>5</v>
      </c>
      <c r="P249" s="55">
        <v>12966.054694</v>
      </c>
      <c r="Q249" s="32">
        <f t="shared" si="25"/>
        <v>2629994.375129858</v>
      </c>
      <c r="R249" s="55">
        <v>9792.9665910000003</v>
      </c>
      <c r="S249" s="95" t="s">
        <v>10</v>
      </c>
      <c r="T249" s="9">
        <f>T244-(T246/SQRT($J$2))*T247</f>
        <v>13335.878170909373</v>
      </c>
      <c r="V249" s="25"/>
    </row>
    <row r="250" spans="2:22" ht="15" thickBot="1">
      <c r="C250" s="6">
        <f t="shared" si="26"/>
        <v>6</v>
      </c>
      <c r="D250" s="55">
        <v>2257.3292929999998</v>
      </c>
      <c r="E250" s="14">
        <f t="shared" si="24"/>
        <v>39.953072123047512</v>
      </c>
      <c r="F250" s="55">
        <v>2240.852097</v>
      </c>
      <c r="G250" s="96" t="s">
        <v>11</v>
      </c>
      <c r="H250" s="10">
        <f>H244+(H246/SQRT($J$2))*H247</f>
        <v>2253.6142819799657</v>
      </c>
      <c r="O250" s="6">
        <f t="shared" si="27"/>
        <v>6</v>
      </c>
      <c r="P250" s="55">
        <v>9140.4966530000002</v>
      </c>
      <c r="Q250" s="32">
        <f t="shared" si="25"/>
        <v>29672900.588566747</v>
      </c>
      <c r="R250" s="55">
        <v>11166.107346999999</v>
      </c>
      <c r="S250" s="96" t="s">
        <v>11</v>
      </c>
      <c r="T250" s="10">
        <f>T244+(T246/SQRT($J$2))*T247</f>
        <v>15839.682696690628</v>
      </c>
      <c r="V250" s="25"/>
    </row>
    <row r="251" spans="2:22" ht="15" thickBot="1">
      <c r="C251" s="6">
        <f t="shared" si="26"/>
        <v>7</v>
      </c>
      <c r="D251" s="55">
        <v>2250.883433</v>
      </c>
      <c r="E251" s="14">
        <f t="shared" si="24"/>
        <v>1.5628935962240836E-2</v>
      </c>
      <c r="F251" s="55">
        <v>2241.5115070000002</v>
      </c>
      <c r="G251" s="93" t="s">
        <v>40</v>
      </c>
      <c r="H251" s="80">
        <f>H244-H249</f>
        <v>2.6058332371080724</v>
      </c>
      <c r="O251" s="6">
        <f t="shared" si="27"/>
        <v>7</v>
      </c>
      <c r="P251" s="55">
        <v>14969.428689</v>
      </c>
      <c r="Q251" s="32">
        <f t="shared" si="25"/>
        <v>145655.39069720416</v>
      </c>
      <c r="R251" s="55">
        <v>11722.516530000001</v>
      </c>
      <c r="S251" s="93" t="s">
        <v>40</v>
      </c>
      <c r="T251" s="80">
        <f>T244-T249</f>
        <v>1251.9022628906278</v>
      </c>
      <c r="V251" s="25"/>
    </row>
    <row r="252" spans="2:22" ht="15" thickBot="1">
      <c r="C252" s="6">
        <f t="shared" si="26"/>
        <v>8</v>
      </c>
      <c r="D252" s="55">
        <v>2235.5819550000001</v>
      </c>
      <c r="E252" s="14">
        <f t="shared" si="24"/>
        <v>237.97670919842079</v>
      </c>
      <c r="F252" s="55">
        <v>2244.6355210000002</v>
      </c>
      <c r="G252" s="105"/>
      <c r="O252" s="6">
        <f t="shared" si="27"/>
        <v>8</v>
      </c>
      <c r="P252" s="55">
        <v>20980.013193999999</v>
      </c>
      <c r="Q252" s="32">
        <f t="shared" si="25"/>
        <v>40860639.660574093</v>
      </c>
      <c r="R252" s="55">
        <v>11791.858864</v>
      </c>
      <c r="S252" s="105"/>
      <c r="V252" s="25"/>
    </row>
    <row r="253" spans="2:22" ht="15" thickBot="1">
      <c r="C253" s="6">
        <f t="shared" si="26"/>
        <v>9</v>
      </c>
      <c r="D253" s="55">
        <v>2257.4479200000001</v>
      </c>
      <c r="E253" s="14">
        <f t="shared" si="24"/>
        <v>41.466790071564233</v>
      </c>
      <c r="F253" s="55">
        <v>2244.9596000000001</v>
      </c>
      <c r="G253" s="21" t="s">
        <v>22</v>
      </c>
      <c r="H253" s="40">
        <f>MEDIAN(D245:D279)</f>
        <v>2251.2551239999998</v>
      </c>
      <c r="O253" s="6">
        <f t="shared" si="27"/>
        <v>9</v>
      </c>
      <c r="P253" s="55">
        <v>14886.774896000001</v>
      </c>
      <c r="Q253" s="32">
        <f t="shared" si="25"/>
        <v>89397.688426267385</v>
      </c>
      <c r="R253" s="55">
        <v>11798.642248</v>
      </c>
      <c r="S253" s="21" t="s">
        <v>22</v>
      </c>
      <c r="T253" s="40">
        <f>P245:P279</f>
        <v>14886.774896000001</v>
      </c>
      <c r="V253" s="25"/>
    </row>
    <row r="254" spans="2:22" ht="15" thickBot="1">
      <c r="C254" s="6">
        <f t="shared" si="26"/>
        <v>10</v>
      </c>
      <c r="D254" s="55">
        <v>2245.4331710000001</v>
      </c>
      <c r="E254" s="14">
        <f t="shared" si="24"/>
        <v>31.083721910001682</v>
      </c>
      <c r="F254" s="55">
        <v>2245.4057640000001</v>
      </c>
      <c r="G254" s="105"/>
      <c r="O254" s="6">
        <f t="shared" si="27"/>
        <v>10</v>
      </c>
      <c r="P254" s="55">
        <v>24882.201530999999</v>
      </c>
      <c r="Q254" s="32">
        <f t="shared" si="25"/>
        <v>105975105.72647642</v>
      </c>
      <c r="R254" s="55">
        <v>12084.5149</v>
      </c>
      <c r="S254" s="105"/>
      <c r="V254" s="25"/>
    </row>
    <row r="255" spans="2:22">
      <c r="C255" s="6">
        <f t="shared" si="26"/>
        <v>11</v>
      </c>
      <c r="D255" s="55">
        <v>2239.9128949999999</v>
      </c>
      <c r="E255" s="14">
        <f t="shared" si="24"/>
        <v>123.11131286064233</v>
      </c>
      <c r="F255" s="55">
        <v>2245.4331710000001</v>
      </c>
      <c r="G255" s="95" t="s">
        <v>25</v>
      </c>
      <c r="H255" s="54">
        <v>2247.9533280000001</v>
      </c>
      <c r="O255" s="6">
        <f t="shared" si="27"/>
        <v>11</v>
      </c>
      <c r="P255" s="55">
        <v>11798.642248</v>
      </c>
      <c r="Q255" s="32">
        <f t="shared" si="25"/>
        <v>7779291.8194877179</v>
      </c>
      <c r="R255" s="55">
        <v>12251.976581000001</v>
      </c>
      <c r="S255" s="95" t="s">
        <v>25</v>
      </c>
      <c r="T255" s="54">
        <v>12581.251671</v>
      </c>
      <c r="V255" s="25"/>
    </row>
    <row r="256" spans="2:22" ht="15" thickBot="1">
      <c r="C256" s="6">
        <f t="shared" si="26"/>
        <v>12</v>
      </c>
      <c r="D256" s="55">
        <v>2247.9835079999998</v>
      </c>
      <c r="E256" s="14">
        <f t="shared" si="24"/>
        <v>9.1502664978009758</v>
      </c>
      <c r="F256" s="55">
        <v>2247.9533280000001</v>
      </c>
      <c r="G256" s="96" t="s">
        <v>26</v>
      </c>
      <c r="H256" s="56">
        <v>2255.7973929999998</v>
      </c>
      <c r="O256" s="6">
        <f t="shared" si="27"/>
        <v>12</v>
      </c>
      <c r="P256" s="55">
        <v>17811.975672</v>
      </c>
      <c r="Q256" s="32">
        <f t="shared" si="25"/>
        <v>10395434.934031554</v>
      </c>
      <c r="R256" s="55">
        <v>12581.251671</v>
      </c>
      <c r="S256" s="96" t="s">
        <v>26</v>
      </c>
      <c r="T256" s="56">
        <v>15983.656799</v>
      </c>
      <c r="V256" s="25"/>
    </row>
    <row r="257" spans="3:22">
      <c r="C257" s="6">
        <f t="shared" si="26"/>
        <v>13</v>
      </c>
      <c r="D257" s="55">
        <v>2261.5048820000002</v>
      </c>
      <c r="E257" s="14">
        <f t="shared" si="24"/>
        <v>110.17511112164918</v>
      </c>
      <c r="F257" s="55">
        <v>2247.9835079999998</v>
      </c>
      <c r="G257" s="95" t="s">
        <v>34</v>
      </c>
      <c r="H257" s="13">
        <f>H253-H255</f>
        <v>3.3017959999997402</v>
      </c>
      <c r="O257" s="6">
        <f t="shared" si="27"/>
        <v>13</v>
      </c>
      <c r="P257" s="55">
        <v>8446.2362250000006</v>
      </c>
      <c r="Q257" s="32">
        <f t="shared" si="25"/>
        <v>37718565.268644817</v>
      </c>
      <c r="R257" s="55">
        <v>12855.136714</v>
      </c>
      <c r="S257" s="95" t="s">
        <v>34</v>
      </c>
      <c r="T257" s="13">
        <f>T253-T255</f>
        <v>2305.5232250000008</v>
      </c>
      <c r="V257" s="25"/>
    </row>
    <row r="258" spans="3:22" ht="15" thickBot="1">
      <c r="C258" s="6">
        <f t="shared" si="26"/>
        <v>14</v>
      </c>
      <c r="D258" s="55">
        <v>2254.3699040000001</v>
      </c>
      <c r="E258" s="14">
        <f t="shared" si="24"/>
        <v>11.299381445771301</v>
      </c>
      <c r="F258" s="55">
        <v>2250.1045819999999</v>
      </c>
      <c r="G258" s="96" t="s">
        <v>35</v>
      </c>
      <c r="H258" s="15">
        <f>H256-H253</f>
        <v>4.542269000000033</v>
      </c>
      <c r="O258" s="6">
        <f t="shared" si="27"/>
        <v>14</v>
      </c>
      <c r="P258" s="55">
        <v>17625.671676999998</v>
      </c>
      <c r="Q258" s="32">
        <f t="shared" si="25"/>
        <v>9228783.2055112291</v>
      </c>
      <c r="R258" s="55">
        <v>12865.751639</v>
      </c>
      <c r="S258" s="96" t="s">
        <v>35</v>
      </c>
      <c r="T258" s="15">
        <f>T256-T253</f>
        <v>1096.8819029999995</v>
      </c>
      <c r="V258" s="25"/>
    </row>
    <row r="259" spans="3:22">
      <c r="C259" s="6">
        <f t="shared" si="26"/>
        <v>15</v>
      </c>
      <c r="D259" s="55">
        <v>2245.4057640000001</v>
      </c>
      <c r="E259" s="14">
        <f t="shared" si="24"/>
        <v>31.39007632784811</v>
      </c>
      <c r="F259" s="55">
        <v>2250.4712209999998</v>
      </c>
      <c r="O259" s="6">
        <f t="shared" si="27"/>
        <v>15</v>
      </c>
      <c r="P259" s="55">
        <v>12581.251671</v>
      </c>
      <c r="Q259" s="32">
        <f t="shared" si="25"/>
        <v>4026157.6759437011</v>
      </c>
      <c r="R259" s="55">
        <v>12966.054694</v>
      </c>
      <c r="V259" s="25"/>
    </row>
    <row r="260" spans="3:22">
      <c r="C260" s="6">
        <f t="shared" si="26"/>
        <v>16</v>
      </c>
      <c r="D260" s="55">
        <v>2250.1045819999999</v>
      </c>
      <c r="E260" s="14">
        <f t="shared" si="24"/>
        <v>0.81697508884408732</v>
      </c>
      <c r="F260" s="55">
        <v>2250.5203860000001</v>
      </c>
      <c r="O260" s="6">
        <f t="shared" si="27"/>
        <v>16</v>
      </c>
      <c r="P260" s="55">
        <v>17063.634406000001</v>
      </c>
      <c r="Q260" s="32">
        <f t="shared" si="25"/>
        <v>6129852.8916585213</v>
      </c>
      <c r="R260" s="55">
        <v>14160.81228</v>
      </c>
      <c r="V260" s="25"/>
    </row>
    <row r="261" spans="3:22">
      <c r="C261" s="6">
        <f t="shared" si="26"/>
        <v>17</v>
      </c>
      <c r="D261" s="55">
        <v>2244.6355210000002</v>
      </c>
      <c r="E261" s="14">
        <f t="shared" si="24"/>
        <v>40.614208015681868</v>
      </c>
      <c r="F261" s="55">
        <v>2250.883433</v>
      </c>
      <c r="O261" s="6">
        <f t="shared" si="27"/>
        <v>17</v>
      </c>
      <c r="P261" s="55">
        <v>11722.516530000001</v>
      </c>
      <c r="Q261" s="32">
        <f t="shared" si="25"/>
        <v>8209737.2384192143</v>
      </c>
      <c r="R261" s="55">
        <v>14168.068628999999</v>
      </c>
      <c r="V261" s="25"/>
    </row>
    <row r="262" spans="3:22">
      <c r="C262" s="6">
        <f t="shared" si="26"/>
        <v>18</v>
      </c>
      <c r="D262" s="55">
        <v>2247.9533280000001</v>
      </c>
      <c r="E262" s="14">
        <f t="shared" si="24"/>
        <v>9.3337627534383181</v>
      </c>
      <c r="F262" s="55">
        <v>2251.2551239999998</v>
      </c>
      <c r="O262" s="6">
        <f t="shared" si="27"/>
        <v>18</v>
      </c>
      <c r="P262" s="55">
        <v>17206.221377000002</v>
      </c>
      <c r="Q262" s="32">
        <f t="shared" si="25"/>
        <v>6856232.9730261117</v>
      </c>
      <c r="R262" s="55">
        <v>14600.386876</v>
      </c>
      <c r="V262" s="25"/>
    </row>
    <row r="263" spans="3:22">
      <c r="C263" s="6">
        <f t="shared" si="26"/>
        <v>19</v>
      </c>
      <c r="D263" s="55">
        <v>2258.6735910000002</v>
      </c>
      <c r="E263" s="14">
        <f t="shared" si="24"/>
        <v>58.754405822233672</v>
      </c>
      <c r="F263" s="55">
        <v>2251.3592149999999</v>
      </c>
      <c r="O263" s="6">
        <f t="shared" si="27"/>
        <v>19</v>
      </c>
      <c r="P263" s="55">
        <v>16744.875413000002</v>
      </c>
      <c r="Q263" s="32">
        <f t="shared" si="25"/>
        <v>4653058.7492898526</v>
      </c>
      <c r="R263" s="55">
        <v>14886.774896000001</v>
      </c>
      <c r="V263" s="25"/>
    </row>
    <row r="264" spans="3:22">
      <c r="C264" s="6">
        <f t="shared" si="26"/>
        <v>20</v>
      </c>
      <c r="D264" s="55">
        <v>2237.6965639999999</v>
      </c>
      <c r="E264" s="14">
        <f t="shared" si="24"/>
        <v>177.20627540712837</v>
      </c>
      <c r="F264" s="55">
        <v>2251.8132260000002</v>
      </c>
      <c r="O264" s="6">
        <f t="shared" si="27"/>
        <v>20</v>
      </c>
      <c r="P264" s="55">
        <v>8615.6373120000007</v>
      </c>
      <c r="Q264" s="32">
        <f t="shared" si="25"/>
        <v>35666493.46726305</v>
      </c>
      <c r="R264" s="55">
        <v>14969.428689</v>
      </c>
      <c r="V264" s="25"/>
    </row>
    <row r="265" spans="3:22">
      <c r="C265" s="6">
        <f t="shared" si="26"/>
        <v>21</v>
      </c>
      <c r="D265" s="55">
        <v>2253.499499</v>
      </c>
      <c r="E265" s="14">
        <f t="shared" si="24"/>
        <v>6.2053313836093817</v>
      </c>
      <c r="F265" s="55">
        <v>2252.2099119999998</v>
      </c>
      <c r="O265" s="6">
        <f t="shared" si="27"/>
        <v>21</v>
      </c>
      <c r="P265" s="55">
        <v>12855.136714</v>
      </c>
      <c r="Q265" s="32">
        <f t="shared" si="25"/>
        <v>3002054.2597623821</v>
      </c>
      <c r="R265" s="55">
        <v>14994.809115</v>
      </c>
      <c r="V265" s="25"/>
    </row>
    <row r="266" spans="3:22">
      <c r="C266" s="6">
        <f t="shared" si="26"/>
        <v>22</v>
      </c>
      <c r="D266" s="55">
        <v>2262.6925649999998</v>
      </c>
      <c r="E266" s="14">
        <f t="shared" si="24"/>
        <v>136.51857271041581</v>
      </c>
      <c r="F266" s="55">
        <v>2253.499499</v>
      </c>
      <c r="O266" s="6">
        <f t="shared" si="27"/>
        <v>22</v>
      </c>
      <c r="P266" s="55">
        <v>15292.159820000001</v>
      </c>
      <c r="Q266" s="32">
        <f t="shared" si="25"/>
        <v>496150.31970348908</v>
      </c>
      <c r="R266" s="55">
        <v>15292.159820000001</v>
      </c>
      <c r="V266" s="25"/>
    </row>
    <row r="267" spans="3:22">
      <c r="C267" s="6">
        <f t="shared" si="26"/>
        <v>23</v>
      </c>
      <c r="D267" s="55">
        <v>2250.5203860000001</v>
      </c>
      <c r="E267" s="14">
        <f t="shared" si="24"/>
        <v>0.23820524096552478</v>
      </c>
      <c r="F267" s="55">
        <v>2254.3699040000001</v>
      </c>
      <c r="O267" s="6">
        <f t="shared" si="27"/>
        <v>23</v>
      </c>
      <c r="P267" s="55">
        <v>9792.9665910000003</v>
      </c>
      <c r="Q267" s="32">
        <f t="shared" si="25"/>
        <v>22990239.787106507</v>
      </c>
      <c r="R267" s="55">
        <v>15675.376748999999</v>
      </c>
      <c r="V267" s="25"/>
    </row>
    <row r="268" spans="3:22">
      <c r="C268" s="6">
        <f t="shared" si="26"/>
        <v>24</v>
      </c>
      <c r="D268" s="55">
        <v>2259.550029</v>
      </c>
      <c r="E268" s="14">
        <f t="shared" si="24"/>
        <v>72.958593289205069</v>
      </c>
      <c r="F268" s="55">
        <v>2255.7973929999998</v>
      </c>
      <c r="O268" s="6">
        <f t="shared" si="27"/>
        <v>24</v>
      </c>
      <c r="P268" s="55">
        <v>15983.656799</v>
      </c>
      <c r="Q268" s="32">
        <f t="shared" si="25"/>
        <v>1948470.8269239631</v>
      </c>
      <c r="R268" s="55">
        <v>15983.656799</v>
      </c>
      <c r="V268" s="25"/>
    </row>
    <row r="269" spans="3:22">
      <c r="C269" s="6">
        <f t="shared" si="26"/>
        <v>25</v>
      </c>
      <c r="D269" s="55">
        <v>2265.4947419999999</v>
      </c>
      <c r="E269" s="14">
        <f t="shared" si="24"/>
        <v>209.85269233192585</v>
      </c>
      <c r="F269" s="55">
        <v>2257.3292929999998</v>
      </c>
      <c r="O269" s="6">
        <f t="shared" si="27"/>
        <v>25</v>
      </c>
      <c r="P269" s="55">
        <v>15675.376748999999</v>
      </c>
      <c r="Q269" s="32">
        <f t="shared" si="25"/>
        <v>1182865.7448366147</v>
      </c>
      <c r="R269" s="55">
        <v>16744.875413000002</v>
      </c>
      <c r="V269" s="25"/>
    </row>
    <row r="270" spans="3:22">
      <c r="C270" s="6">
        <f t="shared" si="26"/>
        <v>26</v>
      </c>
      <c r="D270" s="55">
        <v>2260.0812519999999</v>
      </c>
      <c r="E270" s="14">
        <f t="shared" si="24"/>
        <v>82.315758942813162</v>
      </c>
      <c r="F270" s="55">
        <v>2257.4479200000001</v>
      </c>
      <c r="O270" s="6">
        <f t="shared" si="27"/>
        <v>26</v>
      </c>
      <c r="P270" s="55">
        <v>18726.301732</v>
      </c>
      <c r="Q270" s="32">
        <f t="shared" si="25"/>
        <v>17127358.535655007</v>
      </c>
      <c r="R270" s="55">
        <v>17063.634406000001</v>
      </c>
      <c r="V270" s="25"/>
    </row>
    <row r="271" spans="3:22">
      <c r="C271" s="6">
        <f t="shared" si="26"/>
        <v>27</v>
      </c>
      <c r="D271" s="55">
        <v>2255.7973929999998</v>
      </c>
      <c r="E271" s="14">
        <f t="shared" si="24"/>
        <v>22.933987098015717</v>
      </c>
      <c r="F271" s="55">
        <v>2257.5864029999998</v>
      </c>
      <c r="O271" s="6">
        <f t="shared" si="27"/>
        <v>27</v>
      </c>
      <c r="P271" s="55">
        <v>18992.411198999998</v>
      </c>
      <c r="Q271" s="32">
        <f t="shared" si="25"/>
        <v>19400772.177746318</v>
      </c>
      <c r="R271" s="55">
        <v>17206.221377000002</v>
      </c>
      <c r="V271" s="25"/>
    </row>
    <row r="272" spans="3:22">
      <c r="C272" s="6">
        <f t="shared" si="26"/>
        <v>28</v>
      </c>
      <c r="D272" s="55">
        <v>2251.8132260000002</v>
      </c>
      <c r="E272" s="14">
        <f t="shared" si="24"/>
        <v>0.64766643361401832</v>
      </c>
      <c r="F272" s="55">
        <v>2258.6735910000002</v>
      </c>
      <c r="O272" s="6">
        <f t="shared" si="27"/>
        <v>28</v>
      </c>
      <c r="P272" s="55">
        <v>20095.832141999999</v>
      </c>
      <c r="Q272" s="32">
        <f t="shared" si="25"/>
        <v>30338633.620204926</v>
      </c>
      <c r="R272" s="55">
        <v>17625.671676999998</v>
      </c>
      <c r="V272" s="25"/>
    </row>
    <row r="273" spans="2:22">
      <c r="C273" s="6">
        <f t="shared" si="26"/>
        <v>29</v>
      </c>
      <c r="D273" s="55">
        <v>2259.091105</v>
      </c>
      <c r="E273" s="14">
        <f t="shared" si="24"/>
        <v>65.329332171123013</v>
      </c>
      <c r="F273" s="55">
        <v>2259.091105</v>
      </c>
      <c r="O273" s="6">
        <f t="shared" si="27"/>
        <v>29</v>
      </c>
      <c r="P273" s="55">
        <v>18454.894607999999</v>
      </c>
      <c r="Q273" s="32">
        <f t="shared" si="25"/>
        <v>14954572.036298534</v>
      </c>
      <c r="R273" s="55">
        <v>17811.975672</v>
      </c>
      <c r="V273" s="25"/>
    </row>
    <row r="274" spans="2:22">
      <c r="C274" s="6">
        <f t="shared" si="26"/>
        <v>30</v>
      </c>
      <c r="D274" s="55">
        <v>2244.9596000000001</v>
      </c>
      <c r="E274" s="14">
        <f t="shared" si="24"/>
        <v>36.588571113968086</v>
      </c>
      <c r="F274" s="55">
        <v>2259.550029</v>
      </c>
      <c r="O274" s="6">
        <f t="shared" si="27"/>
        <v>30</v>
      </c>
      <c r="P274" s="55">
        <v>14160.81228</v>
      </c>
      <c r="Q274" s="32">
        <f t="shared" si="25"/>
        <v>182301.80435938083</v>
      </c>
      <c r="R274" s="55">
        <v>18454.894607999999</v>
      </c>
      <c r="V274" s="25"/>
    </row>
    <row r="275" spans="2:22">
      <c r="C275" s="6">
        <f t="shared" si="26"/>
        <v>31</v>
      </c>
      <c r="D275" s="55">
        <v>2251.2551239999998</v>
      </c>
      <c r="E275" s="14">
        <f t="shared" si="24"/>
        <v>6.0848682486177808E-2</v>
      </c>
      <c r="F275" s="55">
        <v>2260.0812519999999</v>
      </c>
      <c r="O275" s="6">
        <f t="shared" si="27"/>
        <v>31</v>
      </c>
      <c r="P275" s="55">
        <v>14168.068628999999</v>
      </c>
      <c r="Q275" s="32">
        <f t="shared" si="25"/>
        <v>176157.99908847423</v>
      </c>
      <c r="R275" s="55">
        <v>18726.301732</v>
      </c>
      <c r="V275" s="25"/>
    </row>
    <row r="276" spans="2:22">
      <c r="C276" s="6">
        <f t="shared" si="26"/>
        <v>32</v>
      </c>
      <c r="D276" s="55">
        <v>2240.5045369999998</v>
      </c>
      <c r="E276" s="14">
        <f t="shared" si="24"/>
        <v>110.33216190174559</v>
      </c>
      <c r="F276" s="55">
        <v>2260.520665</v>
      </c>
      <c r="O276" s="6">
        <f t="shared" si="27"/>
        <v>32</v>
      </c>
      <c r="P276" s="55">
        <v>11166.107346999999</v>
      </c>
      <c r="Q276" s="32">
        <f t="shared" si="25"/>
        <v>11707846.712931449</v>
      </c>
      <c r="R276" s="55">
        <v>18992.411198999998</v>
      </c>
      <c r="V276" s="25"/>
    </row>
    <row r="277" spans="2:22">
      <c r="C277" s="6">
        <f t="shared" si="26"/>
        <v>33</v>
      </c>
      <c r="D277" s="55">
        <v>2241.5115070000002</v>
      </c>
      <c r="E277" s="14">
        <f t="shared" si="24"/>
        <v>90.191902467227649</v>
      </c>
      <c r="F277" s="55">
        <v>2261.5048820000002</v>
      </c>
      <c r="O277" s="6">
        <f t="shared" si="27"/>
        <v>33</v>
      </c>
      <c r="P277" s="55">
        <v>9177.6604100000004</v>
      </c>
      <c r="Q277" s="32">
        <f t="shared" si="25"/>
        <v>29269398.671921715</v>
      </c>
      <c r="R277" s="55">
        <v>20095.832141999999</v>
      </c>
      <c r="V277" s="25"/>
    </row>
    <row r="278" spans="2:22">
      <c r="C278" s="6">
        <f t="shared" si="26"/>
        <v>34</v>
      </c>
      <c r="D278" s="55">
        <v>2240.608917</v>
      </c>
      <c r="E278" s="14">
        <f t="shared" si="24"/>
        <v>108.15026047070204</v>
      </c>
      <c r="F278" s="55">
        <v>2262.6925649999998</v>
      </c>
      <c r="O278" s="6">
        <f t="shared" si="27"/>
        <v>34</v>
      </c>
      <c r="P278" s="55">
        <v>14600.386876</v>
      </c>
      <c r="Q278" s="32">
        <f t="shared" si="25"/>
        <v>158.9223849419395</v>
      </c>
      <c r="R278" s="55">
        <v>20980.013193999999</v>
      </c>
      <c r="V278" s="25"/>
    </row>
    <row r="279" spans="2:22" ht="15" thickBot="1">
      <c r="C279" s="7">
        <v>35</v>
      </c>
      <c r="D279" s="56">
        <v>2252.2099119999998</v>
      </c>
      <c r="E279" s="15">
        <f t="shared" si="24"/>
        <v>1.4435139582627985</v>
      </c>
      <c r="F279" s="56">
        <v>2265.4947419999999</v>
      </c>
      <c r="O279" s="7">
        <v>35</v>
      </c>
      <c r="P279" s="56">
        <v>12865.751639</v>
      </c>
      <c r="Q279" s="33">
        <f t="shared" si="25"/>
        <v>2965383.1701203422</v>
      </c>
      <c r="R279" s="56">
        <v>24882.201530999999</v>
      </c>
      <c r="V279" s="25"/>
    </row>
    <row r="280" spans="2:22">
      <c r="O280" s="1"/>
      <c r="V280" s="25"/>
    </row>
    <row r="281" spans="2:22">
      <c r="O281" s="1"/>
      <c r="V281" s="38"/>
    </row>
    <row r="282" spans="2:22" ht="15" thickBot="1">
      <c r="O282" s="1"/>
    </row>
    <row r="283" spans="2:22" ht="15" thickBot="1">
      <c r="B283" s="21" t="s">
        <v>16</v>
      </c>
      <c r="C283" s="11" t="s">
        <v>2</v>
      </c>
      <c r="D283" s="58" t="s">
        <v>3</v>
      </c>
      <c r="E283" s="95" t="s">
        <v>5</v>
      </c>
      <c r="F283" s="21" t="s">
        <v>30</v>
      </c>
      <c r="G283" s="99" t="s">
        <v>4</v>
      </c>
      <c r="H283" s="100">
        <f>AVERAGE(D284:D318)</f>
        <v>3150.7885546857142</v>
      </c>
      <c r="N283" s="21" t="s">
        <v>16</v>
      </c>
      <c r="O283" s="11" t="s">
        <v>2</v>
      </c>
      <c r="P283" s="58" t="s">
        <v>3</v>
      </c>
      <c r="Q283" s="95" t="s">
        <v>5</v>
      </c>
      <c r="R283" s="21" t="s">
        <v>30</v>
      </c>
      <c r="S283" s="99" t="s">
        <v>4</v>
      </c>
      <c r="T283" s="100">
        <f>AVERAGE(P284:P318)</f>
        <v>19417.253258171426</v>
      </c>
    </row>
    <row r="284" spans="2:22" ht="15" thickBot="1">
      <c r="B284" s="20"/>
      <c r="C284" s="5">
        <v>1</v>
      </c>
      <c r="D284" s="55">
        <v>3141.7206019999999</v>
      </c>
      <c r="E284" s="13">
        <f>(D284-$H$283)^2</f>
        <v>82.227765910353497</v>
      </c>
      <c r="F284" s="98">
        <v>3127.5356870000001</v>
      </c>
      <c r="G284" s="90" t="s">
        <v>7</v>
      </c>
      <c r="H284" s="101">
        <f>SUM(E284:E318)/($J$2-1)</f>
        <v>83.44022730555524</v>
      </c>
      <c r="N284" s="20"/>
      <c r="O284" s="43">
        <v>1</v>
      </c>
      <c r="P284" s="55">
        <v>17934.288049999999</v>
      </c>
      <c r="Q284" s="31">
        <f>(P284-$T$283)^2</f>
        <v>2199185.8086469229</v>
      </c>
      <c r="R284" s="98">
        <v>11956.528115999999</v>
      </c>
      <c r="S284" s="90" t="s">
        <v>7</v>
      </c>
      <c r="T284" s="101">
        <f>SUM(Q284:Q318)/($J$2-1)</f>
        <v>23073867.361397151</v>
      </c>
    </row>
    <row r="285" spans="2:22" ht="15" thickBot="1">
      <c r="B285" s="20"/>
      <c r="C285" s="6">
        <f>C284+1</f>
        <v>2</v>
      </c>
      <c r="D285" s="55">
        <v>3153.861907</v>
      </c>
      <c r="E285" s="14">
        <f t="shared" ref="E285:E318" si="28">(D285-$H$283)^2</f>
        <v>9.4454944477257889</v>
      </c>
      <c r="F285" s="98">
        <v>3137.4865380000001</v>
      </c>
      <c r="G285" s="90" t="s">
        <v>6</v>
      </c>
      <c r="H285" s="101">
        <f>SQRT(H284)</f>
        <v>9.1345622394045378</v>
      </c>
      <c r="N285" s="20"/>
      <c r="O285" s="44">
        <f>O284+1</f>
        <v>2</v>
      </c>
      <c r="P285" s="55">
        <v>32950.341854999999</v>
      </c>
      <c r="Q285" s="32">
        <f t="shared" ref="Q285:Q318" si="29">(P285-$T$283)^2</f>
        <v>183144486.96961156</v>
      </c>
      <c r="R285" s="98">
        <v>13008.537709</v>
      </c>
      <c r="S285" s="90" t="s">
        <v>6</v>
      </c>
      <c r="T285" s="101">
        <f>SQRT(T284)</f>
        <v>4803.5265546676383</v>
      </c>
    </row>
    <row r="286" spans="2:22" ht="15" thickBot="1">
      <c r="C286" s="6">
        <f t="shared" ref="C286:C317" si="30">C285+1</f>
        <v>3</v>
      </c>
      <c r="D286" s="55">
        <v>3154.947776</v>
      </c>
      <c r="E286" s="14">
        <f t="shared" si="28"/>
        <v>17.29912194120919</v>
      </c>
      <c r="F286" s="98">
        <v>3137.670795</v>
      </c>
      <c r="G286" s="90" t="s">
        <v>8</v>
      </c>
      <c r="H286" s="101">
        <v>1.96</v>
      </c>
      <c r="O286" s="44">
        <f t="shared" ref="O286:O317" si="31">O285+1</f>
        <v>3</v>
      </c>
      <c r="P286" s="55">
        <v>20181.536926000001</v>
      </c>
      <c r="Q286" s="32">
        <f t="shared" si="29"/>
        <v>584129.52490949933</v>
      </c>
      <c r="R286" s="98">
        <v>13404.972959000001</v>
      </c>
      <c r="S286" s="90" t="s">
        <v>8</v>
      </c>
      <c r="T286" s="101">
        <v>1.96</v>
      </c>
    </row>
    <row r="287" spans="2:22" ht="15" thickBot="1">
      <c r="C287" s="6">
        <f t="shared" si="30"/>
        <v>4</v>
      </c>
      <c r="D287" s="55">
        <v>3137.4865380000001</v>
      </c>
      <c r="E287" s="14">
        <f t="shared" si="28"/>
        <v>176.94364790701579</v>
      </c>
      <c r="F287" s="55">
        <v>3140.3645230000002</v>
      </c>
      <c r="G287" s="105"/>
      <c r="O287" s="44">
        <f t="shared" si="31"/>
        <v>4</v>
      </c>
      <c r="P287" s="55">
        <v>16485.206473999999</v>
      </c>
      <c r="Q287" s="32">
        <f t="shared" si="29"/>
        <v>8596898.3445700072</v>
      </c>
      <c r="R287" s="55">
        <v>13694.362327000001</v>
      </c>
      <c r="S287" s="105"/>
    </row>
    <row r="288" spans="2:22">
      <c r="C288" s="6">
        <f t="shared" si="30"/>
        <v>5</v>
      </c>
      <c r="D288" s="55">
        <v>3160.5486110000002</v>
      </c>
      <c r="E288" s="14">
        <f t="shared" si="28"/>
        <v>95.258699258033545</v>
      </c>
      <c r="F288" s="55">
        <v>3141.2546929999999</v>
      </c>
      <c r="G288" s="95" t="s">
        <v>10</v>
      </c>
      <c r="H288" s="9">
        <f>H283-(H285/SQRT($J$2))*H286</f>
        <v>3147.7622699421618</v>
      </c>
      <c r="O288" s="44">
        <f t="shared" si="31"/>
        <v>5</v>
      </c>
      <c r="P288" s="55">
        <v>23546.774302000002</v>
      </c>
      <c r="Q288" s="32">
        <f t="shared" si="29"/>
        <v>17052944.05142305</v>
      </c>
      <c r="R288" s="55">
        <v>14417.663022000001</v>
      </c>
      <c r="S288" s="95" t="s">
        <v>10</v>
      </c>
      <c r="T288" s="9">
        <f>T283-(T285/SQRT($J$2))*T286</f>
        <v>17825.842663262949</v>
      </c>
    </row>
    <row r="289" spans="3:20" ht="15" thickBot="1">
      <c r="C289" s="6">
        <f t="shared" si="30"/>
        <v>6</v>
      </c>
      <c r="D289" s="55">
        <v>3155.436244</v>
      </c>
      <c r="E289" s="14">
        <f t="shared" si="28"/>
        <v>21.6010159621264</v>
      </c>
      <c r="F289" s="55">
        <v>3141.7206019999999</v>
      </c>
      <c r="G289" s="96" t="s">
        <v>11</v>
      </c>
      <c r="H289" s="10">
        <f>H283+(H285/SQRT($J$2))*H286</f>
        <v>3153.8148394292666</v>
      </c>
      <c r="O289" s="44">
        <f t="shared" si="31"/>
        <v>6</v>
      </c>
      <c r="P289" s="55">
        <v>13694.362327000001</v>
      </c>
      <c r="Q289" s="32">
        <f t="shared" si="29"/>
        <v>32751480.610084143</v>
      </c>
      <c r="R289" s="55">
        <v>14861.453206</v>
      </c>
      <c r="S289" s="96" t="s">
        <v>11</v>
      </c>
      <c r="T289" s="10">
        <f>T283+(T285/SQRT($J$2))*T286</f>
        <v>21008.663853079903</v>
      </c>
    </row>
    <row r="290" spans="3:20" ht="15" thickBot="1">
      <c r="C290" s="6">
        <f t="shared" si="30"/>
        <v>7</v>
      </c>
      <c r="D290" s="55">
        <v>3150.536278</v>
      </c>
      <c r="E290" s="14">
        <f t="shared" si="28"/>
        <v>6.364352615491628E-2</v>
      </c>
      <c r="F290" s="55">
        <v>3141.9355860000001</v>
      </c>
      <c r="G290" s="93" t="s">
        <v>40</v>
      </c>
      <c r="H290" s="80">
        <f>H283-H288</f>
        <v>3.0262847435524236</v>
      </c>
      <c r="O290" s="44">
        <f t="shared" si="31"/>
        <v>7</v>
      </c>
      <c r="P290" s="55">
        <v>18765.430265999999</v>
      </c>
      <c r="Q290" s="32">
        <f t="shared" si="29"/>
        <v>424873.21312331146</v>
      </c>
      <c r="R290" s="55">
        <v>14952.535378</v>
      </c>
      <c r="S290" s="93" t="s">
        <v>40</v>
      </c>
      <c r="T290" s="80">
        <f>T283-T288</f>
        <v>1591.4105949084769</v>
      </c>
    </row>
    <row r="291" spans="3:20" ht="15" thickBot="1">
      <c r="C291" s="6">
        <f t="shared" si="30"/>
        <v>8</v>
      </c>
      <c r="D291" s="55">
        <v>3137.670795</v>
      </c>
      <c r="E291" s="14">
        <f t="shared" si="28"/>
        <v>172.07561917214846</v>
      </c>
      <c r="F291" s="55">
        <v>3142.3805280000001</v>
      </c>
      <c r="G291" s="105"/>
      <c r="O291" s="44">
        <f t="shared" si="31"/>
        <v>8</v>
      </c>
      <c r="P291" s="55">
        <v>23448.920454999999</v>
      </c>
      <c r="Q291" s="32">
        <f t="shared" si="29"/>
        <v>16254340.38598357</v>
      </c>
      <c r="R291" s="55">
        <v>15385.382943000001</v>
      </c>
      <c r="S291" s="105"/>
    </row>
    <row r="292" spans="3:20" ht="15" thickBot="1">
      <c r="C292" s="6">
        <f t="shared" si="30"/>
        <v>9</v>
      </c>
      <c r="D292" s="55">
        <v>3157.778495</v>
      </c>
      <c r="E292" s="14">
        <f t="shared" si="28"/>
        <v>48.859265597278316</v>
      </c>
      <c r="F292" s="55">
        <v>3143.379692</v>
      </c>
      <c r="G292" s="21" t="s">
        <v>22</v>
      </c>
      <c r="H292" s="40">
        <f>MEDIAN(D284:D318)</f>
        <v>3151.622836</v>
      </c>
      <c r="O292" s="44">
        <f t="shared" si="31"/>
        <v>9</v>
      </c>
      <c r="P292" s="55">
        <v>19881.504948999998</v>
      </c>
      <c r="Q292" s="32">
        <f t="shared" si="29"/>
        <v>215529.63243718844</v>
      </c>
      <c r="R292" s="55">
        <v>15804.933949</v>
      </c>
      <c r="S292" s="21" t="s">
        <v>22</v>
      </c>
      <c r="T292" s="40">
        <f>MEDIAN(P284:P318)</f>
        <v>18852.369513000001</v>
      </c>
    </row>
    <row r="293" spans="3:20" ht="15" thickBot="1">
      <c r="C293" s="6">
        <f t="shared" si="30"/>
        <v>10</v>
      </c>
      <c r="D293" s="55">
        <v>3141.2546929999999</v>
      </c>
      <c r="E293" s="14">
        <f t="shared" si="28"/>
        <v>90.894518642331647</v>
      </c>
      <c r="F293" s="55">
        <v>3143.602523</v>
      </c>
      <c r="G293" s="105"/>
      <c r="O293" s="44">
        <f t="shared" si="31"/>
        <v>10</v>
      </c>
      <c r="P293" s="55">
        <v>15385.382943000001</v>
      </c>
      <c r="Q293" s="32">
        <f t="shared" si="29"/>
        <v>16255978.238360528</v>
      </c>
      <c r="R293" s="55">
        <v>15921.499152</v>
      </c>
      <c r="S293" s="105"/>
    </row>
    <row r="294" spans="3:20">
      <c r="C294" s="6">
        <f t="shared" si="30"/>
        <v>11</v>
      </c>
      <c r="D294" s="55">
        <v>3141.9355860000001</v>
      </c>
      <c r="E294" s="14">
        <f t="shared" si="28"/>
        <v>78.375054550234992</v>
      </c>
      <c r="F294" s="55">
        <v>3143.6289879999999</v>
      </c>
      <c r="G294" s="95" t="s">
        <v>25</v>
      </c>
      <c r="H294" s="54">
        <v>3147.2643189999999</v>
      </c>
      <c r="O294" s="44">
        <f t="shared" si="31"/>
        <v>11</v>
      </c>
      <c r="P294" s="55">
        <v>21703.118027</v>
      </c>
      <c r="Q294" s="32">
        <f t="shared" si="29"/>
        <v>5225177.7413717126</v>
      </c>
      <c r="R294" s="55">
        <v>16018.328491</v>
      </c>
      <c r="S294" s="95" t="s">
        <v>25</v>
      </c>
      <c r="T294" s="54">
        <v>16485.206473999999</v>
      </c>
    </row>
    <row r="295" spans="3:20" ht="15" thickBot="1">
      <c r="C295" s="6">
        <f t="shared" si="30"/>
        <v>12</v>
      </c>
      <c r="D295" s="55">
        <v>3155.187371</v>
      </c>
      <c r="E295" s="14">
        <f t="shared" si="28"/>
        <v>19.349584966826871</v>
      </c>
      <c r="F295" s="55">
        <v>3147.2643189999999</v>
      </c>
      <c r="G295" s="96" t="s">
        <v>26</v>
      </c>
      <c r="H295" s="56">
        <v>3155.436244</v>
      </c>
      <c r="O295" s="44">
        <f t="shared" si="31"/>
        <v>12</v>
      </c>
      <c r="P295" s="55">
        <v>18852.369513000001</v>
      </c>
      <c r="Q295" s="32">
        <f t="shared" si="29"/>
        <v>319093.64555889473</v>
      </c>
      <c r="R295" s="55">
        <v>16485.206473999999</v>
      </c>
      <c r="S295" s="96" t="s">
        <v>26</v>
      </c>
      <c r="T295" s="56">
        <v>20965.822789999998</v>
      </c>
    </row>
    <row r="296" spans="3:20">
      <c r="C296" s="6">
        <f t="shared" si="30"/>
        <v>13</v>
      </c>
      <c r="D296" s="55">
        <v>3163.7246960000002</v>
      </c>
      <c r="E296" s="14">
        <f t="shared" si="28"/>
        <v>167.34375210317796</v>
      </c>
      <c r="F296" s="55">
        <v>3149.0036089999999</v>
      </c>
      <c r="G296" s="95" t="s">
        <v>34</v>
      </c>
      <c r="H296" s="13">
        <f>H292-H294</f>
        <v>4.3585170000001199</v>
      </c>
      <c r="O296" s="44">
        <f t="shared" si="31"/>
        <v>13</v>
      </c>
      <c r="P296" s="55">
        <v>21656.308420000001</v>
      </c>
      <c r="Q296" s="32">
        <f t="shared" si="29"/>
        <v>5013368.0177111877</v>
      </c>
      <c r="R296" s="55">
        <v>17610.141295000001</v>
      </c>
      <c r="S296" s="95" t="s">
        <v>34</v>
      </c>
      <c r="T296" s="13">
        <f>T292-T294</f>
        <v>2367.1630390000028</v>
      </c>
    </row>
    <row r="297" spans="3:20" ht="15" thickBot="1">
      <c r="C297" s="6">
        <f t="shared" si="30"/>
        <v>14</v>
      </c>
      <c r="D297" s="55">
        <v>3161.04358</v>
      </c>
      <c r="E297" s="14">
        <f t="shared" si="28"/>
        <v>105.16554419664321</v>
      </c>
      <c r="F297" s="55">
        <v>3149.1633860000002</v>
      </c>
      <c r="G297" s="96" t="s">
        <v>35</v>
      </c>
      <c r="H297" s="15">
        <f>H295-H292</f>
        <v>3.8134079999999813</v>
      </c>
      <c r="O297" s="44">
        <f t="shared" si="31"/>
        <v>14</v>
      </c>
      <c r="P297" s="55">
        <v>14417.663022000001</v>
      </c>
      <c r="Q297" s="32">
        <f t="shared" si="29"/>
        <v>24995902.529620647</v>
      </c>
      <c r="R297" s="55">
        <v>17934.288049999999</v>
      </c>
      <c r="S297" s="96" t="s">
        <v>35</v>
      </c>
      <c r="T297" s="15">
        <f>T295-T292</f>
        <v>2113.4532769999969</v>
      </c>
    </row>
    <row r="298" spans="3:20">
      <c r="C298" s="6">
        <f t="shared" si="30"/>
        <v>15</v>
      </c>
      <c r="D298" s="55">
        <v>3143.379692</v>
      </c>
      <c r="E298" s="14">
        <f t="shared" si="28"/>
        <v>54.891246295768404</v>
      </c>
      <c r="F298" s="55">
        <v>3149.2551239999998</v>
      </c>
      <c r="O298" s="44">
        <f t="shared" si="31"/>
        <v>15</v>
      </c>
      <c r="P298" s="55">
        <v>14861.453206</v>
      </c>
      <c r="Q298" s="32">
        <f t="shared" si="29"/>
        <v>20755314.115365166</v>
      </c>
      <c r="R298" s="55">
        <v>18176.820790000002</v>
      </c>
    </row>
    <row r="299" spans="3:20">
      <c r="C299" s="6">
        <f t="shared" si="30"/>
        <v>16</v>
      </c>
      <c r="D299" s="55">
        <v>3140.3645230000002</v>
      </c>
      <c r="E299" s="14">
        <f t="shared" si="28"/>
        <v>108.66043658476943</v>
      </c>
      <c r="F299" s="55">
        <v>3150.536278</v>
      </c>
      <c r="O299" s="44">
        <f t="shared" si="31"/>
        <v>16</v>
      </c>
      <c r="P299" s="55">
        <v>18176.820790000002</v>
      </c>
      <c r="Q299" s="32">
        <f t="shared" si="29"/>
        <v>1538672.7080938516</v>
      </c>
      <c r="R299" s="55">
        <v>18507.093024999998</v>
      </c>
    </row>
    <row r="300" spans="3:20">
      <c r="C300" s="6">
        <f t="shared" si="30"/>
        <v>17</v>
      </c>
      <c r="D300" s="55">
        <v>3152.418741</v>
      </c>
      <c r="E300" s="14">
        <f t="shared" si="28"/>
        <v>2.6575074192846087</v>
      </c>
      <c r="F300" s="55">
        <v>3150.842729</v>
      </c>
      <c r="O300" s="44">
        <f t="shared" si="31"/>
        <v>17</v>
      </c>
      <c r="P300" s="55">
        <v>13404.972959000001</v>
      </c>
      <c r="Q300" s="32">
        <f t="shared" si="29"/>
        <v>36147514.395804845</v>
      </c>
      <c r="R300" s="55">
        <v>18765.430265999999</v>
      </c>
    </row>
    <row r="301" spans="3:20">
      <c r="C301" s="6">
        <f t="shared" si="30"/>
        <v>18</v>
      </c>
      <c r="D301" s="55">
        <v>3172.8760609999999</v>
      </c>
      <c r="E301" s="14">
        <f t="shared" si="28"/>
        <v>487.85793518361277</v>
      </c>
      <c r="F301" s="55">
        <v>3151.622836</v>
      </c>
      <c r="O301" s="44">
        <f t="shared" si="31"/>
        <v>18</v>
      </c>
      <c r="P301" s="55">
        <v>19056.843465000002</v>
      </c>
      <c r="Q301" s="32">
        <f t="shared" si="29"/>
        <v>129895.2190138687</v>
      </c>
      <c r="R301" s="55">
        <v>18852.369513000001</v>
      </c>
    </row>
    <row r="302" spans="3:20">
      <c r="C302" s="6">
        <f t="shared" si="30"/>
        <v>19</v>
      </c>
      <c r="D302" s="55">
        <v>3142.3805280000001</v>
      </c>
      <c r="E302" s="14">
        <f t="shared" si="28"/>
        <v>70.694912747679567</v>
      </c>
      <c r="F302" s="55">
        <v>3151.900498</v>
      </c>
      <c r="O302" s="44">
        <f t="shared" si="31"/>
        <v>19</v>
      </c>
      <c r="P302" s="55">
        <v>13008.537709</v>
      </c>
      <c r="Q302" s="32">
        <f t="shared" si="29"/>
        <v>41071634.990191609</v>
      </c>
      <c r="R302" s="55">
        <v>19056.843465000002</v>
      </c>
    </row>
    <row r="303" spans="3:20">
      <c r="C303" s="6">
        <f t="shared" si="30"/>
        <v>20</v>
      </c>
      <c r="D303" s="55">
        <v>3143.602523</v>
      </c>
      <c r="E303" s="14">
        <f t="shared" si="28"/>
        <v>51.639051388088035</v>
      </c>
      <c r="F303" s="55">
        <v>3152.418741</v>
      </c>
      <c r="O303" s="44">
        <f t="shared" si="31"/>
        <v>20</v>
      </c>
      <c r="P303" s="55">
        <v>20359.907042999999</v>
      </c>
      <c r="Q303" s="32">
        <f t="shared" si="29"/>
        <v>888596.15805163432</v>
      </c>
      <c r="R303" s="55">
        <v>19881.504948999998</v>
      </c>
    </row>
    <row r="304" spans="3:20">
      <c r="C304" s="6">
        <f t="shared" si="30"/>
        <v>21</v>
      </c>
      <c r="D304" s="55">
        <v>3151.900498</v>
      </c>
      <c r="E304" s="14">
        <f t="shared" si="28"/>
        <v>1.2364179341848482</v>
      </c>
      <c r="F304" s="55">
        <v>3153.861907</v>
      </c>
      <c r="O304" s="44">
        <f t="shared" si="31"/>
        <v>21</v>
      </c>
      <c r="P304" s="55">
        <v>21310.302081000002</v>
      </c>
      <c r="Q304" s="32">
        <f t="shared" si="29"/>
        <v>3583633.8456126563</v>
      </c>
      <c r="R304" s="55">
        <v>20181.536926000001</v>
      </c>
    </row>
    <row r="305" spans="3:18">
      <c r="C305" s="6">
        <f t="shared" si="30"/>
        <v>22</v>
      </c>
      <c r="D305" s="55">
        <v>3157.9519730000002</v>
      </c>
      <c r="E305" s="14">
        <f t="shared" si="28"/>
        <v>51.314561945447949</v>
      </c>
      <c r="F305" s="55">
        <v>3154.947776</v>
      </c>
      <c r="O305" s="44">
        <f t="shared" si="31"/>
        <v>22</v>
      </c>
      <c r="P305" s="55">
        <v>23891.981687</v>
      </c>
      <c r="Q305" s="32">
        <f t="shared" si="29"/>
        <v>20023194.511766635</v>
      </c>
      <c r="R305" s="55">
        <v>20359.907042999999</v>
      </c>
    </row>
    <row r="306" spans="3:18">
      <c r="C306" s="6">
        <f t="shared" si="30"/>
        <v>23</v>
      </c>
      <c r="D306" s="55">
        <v>3157.819931</v>
      </c>
      <c r="E306" s="14">
        <f t="shared" si="28"/>
        <v>49.440252873099475</v>
      </c>
      <c r="F306" s="55">
        <v>3155.187371</v>
      </c>
      <c r="O306" s="44">
        <f t="shared" si="31"/>
        <v>23</v>
      </c>
      <c r="P306" s="55">
        <v>16018.328491</v>
      </c>
      <c r="Q306" s="32">
        <f t="shared" si="29"/>
        <v>11552689.57289133</v>
      </c>
      <c r="R306" s="55">
        <v>20810.152381</v>
      </c>
    </row>
    <row r="307" spans="3:18">
      <c r="C307" s="6">
        <f t="shared" si="30"/>
        <v>24</v>
      </c>
      <c r="D307" s="55">
        <v>3147.2643189999999</v>
      </c>
      <c r="E307" s="14">
        <f t="shared" si="28"/>
        <v>12.420237168462158</v>
      </c>
      <c r="F307" s="55">
        <v>3155.436244</v>
      </c>
      <c r="O307" s="44">
        <f t="shared" si="31"/>
        <v>24</v>
      </c>
      <c r="P307" s="55">
        <v>31020.535862000001</v>
      </c>
      <c r="Q307" s="32">
        <f t="shared" si="29"/>
        <v>134636167.18431082</v>
      </c>
      <c r="R307" s="55">
        <v>20965.822789999998</v>
      </c>
    </row>
    <row r="308" spans="3:18">
      <c r="C308" s="6">
        <f t="shared" si="30"/>
        <v>25</v>
      </c>
      <c r="D308" s="55">
        <v>3155.8752490000002</v>
      </c>
      <c r="E308" s="14">
        <f t="shared" si="28"/>
        <v>25.874459046989298</v>
      </c>
      <c r="F308" s="55">
        <v>3155.8752490000002</v>
      </c>
      <c r="O308" s="44">
        <f t="shared" si="31"/>
        <v>25</v>
      </c>
      <c r="P308" s="55">
        <v>20810.152381</v>
      </c>
      <c r="Q308" s="32">
        <f t="shared" si="29"/>
        <v>1940167.966376611</v>
      </c>
      <c r="R308" s="55">
        <v>21156.615527999998</v>
      </c>
    </row>
    <row r="309" spans="3:18">
      <c r="C309" s="6">
        <f t="shared" si="30"/>
        <v>26</v>
      </c>
      <c r="D309" s="55">
        <v>3157.685113</v>
      </c>
      <c r="E309" s="14">
        <f t="shared" si="28"/>
        <v>47.562516582344763</v>
      </c>
      <c r="F309" s="55">
        <v>3156.8477699999999</v>
      </c>
      <c r="O309" s="44">
        <f t="shared" si="31"/>
        <v>26</v>
      </c>
      <c r="P309" s="55">
        <v>15921.499152</v>
      </c>
      <c r="Q309" s="32">
        <f t="shared" si="29"/>
        <v>12220296.770814382</v>
      </c>
      <c r="R309" s="55">
        <v>21310.302081000002</v>
      </c>
    </row>
    <row r="310" spans="3:18">
      <c r="C310" s="6">
        <f t="shared" si="30"/>
        <v>27</v>
      </c>
      <c r="D310" s="55">
        <v>3149.0036089999999</v>
      </c>
      <c r="E310" s="14">
        <f t="shared" si="28"/>
        <v>3.1860311009501623</v>
      </c>
      <c r="F310" s="55">
        <v>3157.685113</v>
      </c>
      <c r="O310" s="44">
        <f t="shared" si="31"/>
        <v>27</v>
      </c>
      <c r="P310" s="55">
        <v>21156.615527999998</v>
      </c>
      <c r="Q310" s="32">
        <f t="shared" si="29"/>
        <v>3025381.1057032044</v>
      </c>
      <c r="R310" s="55">
        <v>21656.308420000001</v>
      </c>
    </row>
    <row r="311" spans="3:18">
      <c r="C311" s="6">
        <f t="shared" si="30"/>
        <v>28</v>
      </c>
      <c r="D311" s="55">
        <v>3150.842729</v>
      </c>
      <c r="E311" s="14">
        <f t="shared" si="28"/>
        <v>2.9348563283338189E-3</v>
      </c>
      <c r="F311" s="55">
        <v>3157.778495</v>
      </c>
      <c r="O311" s="44">
        <f t="shared" si="31"/>
        <v>28</v>
      </c>
      <c r="P311" s="55">
        <v>27256.750079000001</v>
      </c>
      <c r="Q311" s="32">
        <f t="shared" si="29"/>
        <v>61457710.40378134</v>
      </c>
      <c r="R311" s="55">
        <v>21703.118027</v>
      </c>
    </row>
    <row r="312" spans="3:18">
      <c r="C312" s="6">
        <f t="shared" si="30"/>
        <v>29</v>
      </c>
      <c r="D312" s="55">
        <v>3163.0469619999999</v>
      </c>
      <c r="E312" s="14">
        <f t="shared" si="28"/>
        <v>150.26854988293329</v>
      </c>
      <c r="F312" s="55">
        <v>3157.819931</v>
      </c>
      <c r="O312" s="44">
        <f t="shared" si="31"/>
        <v>29</v>
      </c>
      <c r="P312" s="55">
        <v>15804.933949</v>
      </c>
      <c r="Q312" s="32">
        <f t="shared" si="29"/>
        <v>13048850.791412726</v>
      </c>
      <c r="R312" s="55">
        <v>23448.920454999999</v>
      </c>
    </row>
    <row r="313" spans="3:18">
      <c r="C313" s="6">
        <f t="shared" si="30"/>
        <v>30</v>
      </c>
      <c r="D313" s="55">
        <v>3149.1633860000002</v>
      </c>
      <c r="E313" s="14">
        <f t="shared" si="28"/>
        <v>2.6411732570254212</v>
      </c>
      <c r="F313" s="55">
        <v>3157.9519730000002</v>
      </c>
      <c r="O313" s="44">
        <f t="shared" si="31"/>
        <v>30</v>
      </c>
      <c r="P313" s="55">
        <v>17610.141295000001</v>
      </c>
      <c r="Q313" s="32">
        <f t="shared" si="29"/>
        <v>3265653.64743728</v>
      </c>
      <c r="R313" s="55">
        <v>23546.774302000002</v>
      </c>
    </row>
    <row r="314" spans="3:18">
      <c r="C314" s="6">
        <f t="shared" si="30"/>
        <v>31</v>
      </c>
      <c r="D314" s="55">
        <v>3156.8477699999999</v>
      </c>
      <c r="E314" s="14">
        <f t="shared" si="28"/>
        <v>36.714090224873942</v>
      </c>
      <c r="F314" s="55">
        <v>3160.5486110000002</v>
      </c>
      <c r="O314" s="44">
        <f t="shared" si="31"/>
        <v>31</v>
      </c>
      <c r="P314" s="55">
        <v>20965.822789999998</v>
      </c>
      <c r="Q314" s="32">
        <f t="shared" si="29"/>
        <v>2398067.5949077643</v>
      </c>
      <c r="R314" s="55">
        <v>23891.981687</v>
      </c>
    </row>
    <row r="315" spans="3:18">
      <c r="C315" s="6">
        <f t="shared" si="30"/>
        <v>32</v>
      </c>
      <c r="D315" s="55">
        <v>3143.6289879999999</v>
      </c>
      <c r="E315" s="14">
        <f t="shared" si="28"/>
        <v>51.259395127189379</v>
      </c>
      <c r="F315" s="55">
        <v>3161.04358</v>
      </c>
      <c r="O315" s="44">
        <f t="shared" si="31"/>
        <v>32</v>
      </c>
      <c r="P315" s="55">
        <v>14952.535378</v>
      </c>
      <c r="Q315" s="32">
        <f t="shared" si="29"/>
        <v>19933705.749522425</v>
      </c>
      <c r="R315" s="55">
        <v>24648.901521</v>
      </c>
    </row>
    <row r="316" spans="3:18">
      <c r="C316" s="6">
        <f t="shared" si="30"/>
        <v>33</v>
      </c>
      <c r="D316" s="55">
        <v>3151.622836</v>
      </c>
      <c r="E316" s="14">
        <f t="shared" si="28"/>
        <v>0.69602531136647128</v>
      </c>
      <c r="F316" s="55">
        <v>3163.0469619999999</v>
      </c>
      <c r="O316" s="44">
        <f t="shared" si="31"/>
        <v>33</v>
      </c>
      <c r="P316" s="55">
        <v>18507.093024999998</v>
      </c>
      <c r="Q316" s="32">
        <f t="shared" si="29"/>
        <v>828391.65004666732</v>
      </c>
      <c r="R316" s="55">
        <v>27256.750079000001</v>
      </c>
    </row>
    <row r="317" spans="3:18">
      <c r="C317" s="6">
        <f t="shared" si="30"/>
        <v>34</v>
      </c>
      <c r="D317" s="55">
        <v>3127.5356870000001</v>
      </c>
      <c r="E317" s="14">
        <f t="shared" si="28"/>
        <v>540.69585560932865</v>
      </c>
      <c r="F317" s="55">
        <v>3163.7246960000002</v>
      </c>
      <c r="O317" s="44">
        <f t="shared" si="31"/>
        <v>34</v>
      </c>
      <c r="P317" s="55">
        <v>24648.901521</v>
      </c>
      <c r="Q317" s="32">
        <f t="shared" si="29"/>
        <v>27370143.545957234</v>
      </c>
      <c r="R317" s="55">
        <v>31020.535862000001</v>
      </c>
    </row>
    <row r="318" spans="3:18" ht="15" thickBot="1">
      <c r="C318" s="7">
        <v>35</v>
      </c>
      <c r="D318" s="56">
        <v>3149.2551239999998</v>
      </c>
      <c r="E318" s="15">
        <f t="shared" si="28"/>
        <v>2.351409667890513</v>
      </c>
      <c r="F318" s="56">
        <v>3172.8760609999999</v>
      </c>
      <c r="O318" s="45">
        <v>35</v>
      </c>
      <c r="P318" s="56">
        <v>11956.528115999999</v>
      </c>
      <c r="Q318" s="33">
        <f t="shared" si="29"/>
        <v>55662419.647028849</v>
      </c>
      <c r="R318" s="56">
        <v>32950.341854999999</v>
      </c>
    </row>
    <row r="319" spans="3:18">
      <c r="O319" s="1"/>
    </row>
  </sheetData>
  <sortState xmlns:xlrd2="http://schemas.microsoft.com/office/spreadsheetml/2017/richdata2" ref="R47:R81">
    <sortCondition ref="R47:R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977E-82D8-4A2D-9387-22780A014E9F}">
  <dimension ref="B1:X40"/>
  <sheetViews>
    <sheetView zoomScaleNormal="100" workbookViewId="0">
      <selection activeCell="E23" sqref="E23"/>
    </sheetView>
  </sheetViews>
  <sheetFormatPr defaultRowHeight="14.4"/>
  <cols>
    <col min="3" max="3" width="13.109375" customWidth="1"/>
    <col min="4" max="4" width="14.77734375" customWidth="1"/>
    <col min="5" max="5" width="13.88671875" customWidth="1"/>
    <col min="6" max="6" width="14.109375" customWidth="1"/>
    <col min="18" max="18" width="11.5546875" customWidth="1"/>
    <col min="19" max="19" width="12.109375" customWidth="1"/>
    <col min="20" max="20" width="9.77734375" customWidth="1"/>
  </cols>
  <sheetData>
    <row r="1" spans="2:24" ht="15" thickBot="1">
      <c r="D1" s="38"/>
      <c r="R1" s="30"/>
    </row>
    <row r="2" spans="2:24" ht="18.600000000000001" thickBot="1">
      <c r="B2" s="49" t="s">
        <v>20</v>
      </c>
      <c r="C2" s="50"/>
      <c r="H2" s="63" t="s">
        <v>29</v>
      </c>
      <c r="I2" s="63"/>
      <c r="Q2" s="49" t="s">
        <v>23</v>
      </c>
      <c r="R2" s="50"/>
      <c r="W2" s="63" t="s">
        <v>28</v>
      </c>
      <c r="X2" s="63"/>
    </row>
    <row r="3" spans="2:24" ht="15" thickBot="1">
      <c r="B3" s="41" t="s">
        <v>19</v>
      </c>
      <c r="C3" s="82" t="s">
        <v>42</v>
      </c>
      <c r="D3" s="86" t="s">
        <v>41</v>
      </c>
      <c r="E3" s="38"/>
      <c r="Q3" s="41" t="s">
        <v>19</v>
      </c>
      <c r="R3" s="82" t="s">
        <v>42</v>
      </c>
      <c r="S3" s="41" t="s">
        <v>41</v>
      </c>
      <c r="T3" s="38"/>
    </row>
    <row r="4" spans="2:24">
      <c r="B4" s="72">
        <v>1</v>
      </c>
      <c r="C4" s="73">
        <v>450.228767</v>
      </c>
      <c r="D4" s="13">
        <v>0.76381114370866499</v>
      </c>
      <c r="E4" s="83"/>
      <c r="Q4" s="39">
        <v>1</v>
      </c>
      <c r="R4" s="47">
        <v>449.05286699999999</v>
      </c>
      <c r="S4" s="47">
        <v>0.76381114370866499</v>
      </c>
    </row>
    <row r="5" spans="2:24">
      <c r="B5" s="75">
        <f>B4+2</f>
        <v>3</v>
      </c>
      <c r="C5" s="38">
        <v>1349.6677890000001</v>
      </c>
      <c r="D5" s="14">
        <v>1.27731441989431</v>
      </c>
      <c r="E5" s="83"/>
      <c r="Q5" s="39">
        <f>Q4+2</f>
        <v>3</v>
      </c>
      <c r="R5" s="38">
        <v>1350.7507519999999</v>
      </c>
      <c r="S5" s="47">
        <v>569.93823804500516</v>
      </c>
    </row>
    <row r="6" spans="2:24">
      <c r="B6" s="75">
        <f t="shared" ref="B6:B7" si="0">B5+2</f>
        <v>5</v>
      </c>
      <c r="C6" s="48">
        <v>2249.6137549999999</v>
      </c>
      <c r="D6" s="14">
        <v>1.6481451704171377</v>
      </c>
      <c r="E6" s="83"/>
      <c r="Q6" s="39">
        <f t="shared" ref="Q6:Q7" si="1">Q5+2</f>
        <v>5</v>
      </c>
      <c r="R6" s="38">
        <v>2251.2551239999998</v>
      </c>
      <c r="S6" s="47">
        <v>798.05818590641684</v>
      </c>
    </row>
    <row r="7" spans="2:24" ht="15" thickBot="1">
      <c r="B7" s="76">
        <f t="shared" si="0"/>
        <v>7</v>
      </c>
      <c r="C7" s="77">
        <v>3151.241798</v>
      </c>
      <c r="D7" s="15">
        <v>1.9342405715347013</v>
      </c>
      <c r="E7" s="83"/>
      <c r="Q7" s="39">
        <f t="shared" si="1"/>
        <v>7</v>
      </c>
      <c r="R7" s="38">
        <v>3151.622836</v>
      </c>
      <c r="S7" s="47">
        <v>721.41438582529554</v>
      </c>
    </row>
    <row r="8" spans="2:24" ht="15" thickBot="1">
      <c r="B8" s="62"/>
      <c r="C8" s="62"/>
      <c r="D8" s="38"/>
      <c r="E8" s="84"/>
      <c r="R8" s="30"/>
    </row>
    <row r="9" spans="2:24" ht="15" thickBot="1">
      <c r="B9" s="51" t="s">
        <v>21</v>
      </c>
      <c r="C9" s="52"/>
      <c r="E9" s="85"/>
      <c r="Q9" s="51" t="s">
        <v>24</v>
      </c>
      <c r="R9" s="52"/>
    </row>
    <row r="10" spans="2:24" ht="15" thickBot="1">
      <c r="B10" s="41" t="s">
        <v>19</v>
      </c>
      <c r="C10" s="81" t="s">
        <v>42</v>
      </c>
      <c r="D10" s="86" t="s">
        <v>41</v>
      </c>
      <c r="E10" s="83"/>
      <c r="Q10" s="41" t="s">
        <v>19</v>
      </c>
      <c r="R10" s="82" t="s">
        <v>42</v>
      </c>
      <c r="S10" s="41" t="s">
        <v>41</v>
      </c>
      <c r="T10" s="38"/>
    </row>
    <row r="11" spans="2:24">
      <c r="B11" s="72">
        <v>1</v>
      </c>
      <c r="C11" s="74">
        <v>450.228767</v>
      </c>
      <c r="D11" s="13">
        <v>1.3726573827207744</v>
      </c>
      <c r="E11" s="83"/>
      <c r="Q11" s="39">
        <v>1</v>
      </c>
      <c r="R11" s="38">
        <v>449.05286699999999</v>
      </c>
      <c r="S11" s="47">
        <v>1.3726573827207744</v>
      </c>
    </row>
    <row r="12" spans="2:24">
      <c r="B12" s="75">
        <f>B11+2</f>
        <v>3</v>
      </c>
      <c r="C12" s="38">
        <v>5516.1183140000003</v>
      </c>
      <c r="D12" s="14">
        <v>1.968880371720843</v>
      </c>
      <c r="E12" s="83"/>
      <c r="Q12" s="39">
        <f>Q11+2</f>
        <v>3</v>
      </c>
      <c r="R12" s="38">
        <v>10864.333597999999</v>
      </c>
      <c r="S12" s="47">
        <v>979.13886465268297</v>
      </c>
    </row>
    <row r="13" spans="2:24">
      <c r="B13" s="75">
        <f t="shared" ref="B13:B14" si="2">B12+2</f>
        <v>5</v>
      </c>
      <c r="C13" s="38">
        <v>9404.6703180000004</v>
      </c>
      <c r="D13" s="14">
        <v>2.6058332371080724</v>
      </c>
      <c r="E13" s="83"/>
      <c r="Q13" s="39">
        <f t="shared" ref="Q13:Q14" si="3">Q12+2</f>
        <v>5</v>
      </c>
      <c r="R13" s="38">
        <v>14886.774896000001</v>
      </c>
      <c r="S13" s="47">
        <v>1251.9022628906278</v>
      </c>
    </row>
    <row r="14" spans="2:24" ht="15" thickBot="1">
      <c r="B14" s="79">
        <f t="shared" si="2"/>
        <v>7</v>
      </c>
      <c r="C14" s="78">
        <v>11933.057430000001</v>
      </c>
      <c r="D14" s="15">
        <v>3.0262847435524236</v>
      </c>
      <c r="E14" s="83"/>
      <c r="Q14" s="39">
        <f t="shared" si="3"/>
        <v>7</v>
      </c>
      <c r="R14" s="38">
        <v>18852.369513000001</v>
      </c>
      <c r="S14" s="47">
        <v>1591.4105949084769</v>
      </c>
    </row>
    <row r="15" spans="2:24">
      <c r="R15" s="30"/>
    </row>
    <row r="16" spans="2:24">
      <c r="B16" t="s">
        <v>36</v>
      </c>
      <c r="D16" s="30"/>
      <c r="R16" s="30"/>
    </row>
    <row r="17" spans="2:19">
      <c r="B17" t="s">
        <v>37</v>
      </c>
      <c r="D17" s="30"/>
    </row>
    <row r="18" spans="2:19">
      <c r="D18" s="65"/>
      <c r="R18" s="30"/>
    </row>
    <row r="19" spans="2:19">
      <c r="D19" s="39"/>
    </row>
    <row r="20" spans="2:19">
      <c r="R20" s="38"/>
      <c r="S20" s="47"/>
    </row>
    <row r="21" spans="2:19">
      <c r="D21" s="38"/>
    </row>
    <row r="40" spans="4:4">
      <c r="D40" s="38"/>
    </row>
  </sheetData>
  <sortState xmlns:xlrd2="http://schemas.microsoft.com/office/spreadsheetml/2017/richdata2" ref="D4:D38">
    <sortCondition ref="D4:D3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ExaminationTime</vt:lpstr>
      <vt:lpstr>ExaminationTime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2022-12-30T15:06:48Z</dcterms:created>
  <dcterms:modified xsi:type="dcterms:W3CDTF">2023-01-11T15:57:23Z</dcterms:modified>
</cp:coreProperties>
</file>