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"/>
    </mc:Choice>
  </mc:AlternateContent>
  <xr:revisionPtr revIDLastSave="0" documentId="13_ncr:1_{D94B0C12-9922-4380-9C42-DA98105D039D}" xr6:coauthVersionLast="47" xr6:coauthVersionMax="47" xr10:uidLastSave="{00000000-0000-0000-0000-000000000000}"/>
  <bookViews>
    <workbookView xWindow="-108" yWindow="-108" windowWidth="23256" windowHeight="12576" activeTab="1" xr2:uid="{337DB318-EFF7-4203-8B7C-8851388CFF16}"/>
  </bookViews>
  <sheets>
    <sheet name="ExaminedStudents" sheetId="1" r:id="rId1"/>
    <sheet name="ExaminedStudents graph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95" i="1" l="1"/>
  <c r="T297" i="1" s="1"/>
  <c r="T294" i="1"/>
  <c r="T256" i="1"/>
  <c r="T255" i="1"/>
  <c r="T217" i="1"/>
  <c r="T216" i="1"/>
  <c r="T177" i="1"/>
  <c r="T176" i="1"/>
  <c r="T136" i="1"/>
  <c r="T135" i="1"/>
  <c r="T97" i="1"/>
  <c r="T96" i="1"/>
  <c r="T58" i="1"/>
  <c r="T57" i="1"/>
  <c r="T18" i="1"/>
  <c r="T17" i="1"/>
  <c r="H295" i="1"/>
  <c r="H294" i="1"/>
  <c r="H256" i="1"/>
  <c r="H255" i="1"/>
  <c r="H217" i="1"/>
  <c r="H216" i="1"/>
  <c r="H177" i="1"/>
  <c r="H176" i="1"/>
  <c r="H136" i="1"/>
  <c r="H138" i="1" s="1"/>
  <c r="H135" i="1"/>
  <c r="H137" i="1" s="1"/>
  <c r="H97" i="1"/>
  <c r="H96" i="1"/>
  <c r="H58" i="1"/>
  <c r="H57" i="1"/>
  <c r="H18" i="1"/>
  <c r="H20" i="1" s="1"/>
  <c r="H17" i="1"/>
  <c r="T296" i="1"/>
  <c r="K7" i="1"/>
  <c r="K6" i="1"/>
  <c r="O8" i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Q12" i="2"/>
  <c r="Q13" i="2" s="1"/>
  <c r="Q14" i="2" s="1"/>
  <c r="Q5" i="2"/>
  <c r="Q6" i="2" s="1"/>
  <c r="Q7" i="2" s="1"/>
  <c r="H15" i="1"/>
  <c r="H55" i="1"/>
  <c r="H59" i="1" s="1"/>
  <c r="H94" i="1"/>
  <c r="H98" i="1" s="1"/>
  <c r="H133" i="1"/>
  <c r="H174" i="1"/>
  <c r="H214" i="1"/>
  <c r="H219" i="1" s="1"/>
  <c r="H253" i="1"/>
  <c r="H292" i="1"/>
  <c r="T292" i="1"/>
  <c r="T253" i="1"/>
  <c r="T258" i="1" s="1"/>
  <c r="T214" i="1"/>
  <c r="T174" i="1"/>
  <c r="T178" i="1" s="1"/>
  <c r="T133" i="1"/>
  <c r="T137" i="1" s="1"/>
  <c r="T94" i="1"/>
  <c r="T55" i="1"/>
  <c r="T59" i="1" s="1"/>
  <c r="T15" i="1"/>
  <c r="T19" i="1" s="1"/>
  <c r="T85" i="1"/>
  <c r="Q87" i="1" s="1"/>
  <c r="B12" i="2"/>
  <c r="B13" i="2" s="1"/>
  <c r="B14" i="2" s="1"/>
  <c r="B5" i="2"/>
  <c r="B6" i="2" s="1"/>
  <c r="B7" i="2" s="1"/>
  <c r="O285" i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T283" i="1"/>
  <c r="Q285" i="1" s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46" i="1"/>
  <c r="T244" i="1"/>
  <c r="Q25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T205" i="1"/>
  <c r="Q211" i="1" s="1"/>
  <c r="O167" i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T165" i="1"/>
  <c r="Q168" i="1" s="1"/>
  <c r="T124" i="1"/>
  <c r="Q126" i="1" s="1"/>
  <c r="O87" i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48" i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T46" i="1"/>
  <c r="Q48" i="1" s="1"/>
  <c r="T6" i="1"/>
  <c r="Q7" i="1" s="1"/>
  <c r="C285" i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H283" i="1"/>
  <c r="E286" i="1" s="1"/>
  <c r="C246" i="1"/>
  <c r="H244" i="1"/>
  <c r="E252" i="1" s="1"/>
  <c r="C207" i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H205" i="1"/>
  <c r="E206" i="1" s="1"/>
  <c r="C167" i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H165" i="1"/>
  <c r="E172" i="1" s="1"/>
  <c r="C126" i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H124" i="1"/>
  <c r="E130" i="1" s="1"/>
  <c r="H85" i="1"/>
  <c r="E91" i="1" s="1"/>
  <c r="H46" i="1"/>
  <c r="E236" i="1" s="1"/>
  <c r="C87" i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48" i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H6" i="1"/>
  <c r="E10" i="1" s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8" i="1"/>
  <c r="H296" i="1" l="1"/>
  <c r="H297" i="1"/>
  <c r="T219" i="1"/>
  <c r="T98" i="1"/>
  <c r="H19" i="1"/>
  <c r="H178" i="1"/>
  <c r="T138" i="1"/>
  <c r="T99" i="1"/>
  <c r="T60" i="1"/>
  <c r="T20" i="1"/>
  <c r="T257" i="1"/>
  <c r="T218" i="1"/>
  <c r="T179" i="1"/>
  <c r="H257" i="1"/>
  <c r="H218" i="1"/>
  <c r="H179" i="1"/>
  <c r="H99" i="1"/>
  <c r="H60" i="1"/>
  <c r="E81" i="1"/>
  <c r="Q30" i="1"/>
  <c r="Q38" i="1"/>
  <c r="Q37" i="1"/>
  <c r="Q29" i="1"/>
  <c r="Q22" i="1"/>
  <c r="Q21" i="1"/>
  <c r="Q14" i="1"/>
  <c r="E195" i="1"/>
  <c r="Q36" i="1"/>
  <c r="Q28" i="1"/>
  <c r="Q20" i="1"/>
  <c r="Q12" i="1"/>
  <c r="Q13" i="1"/>
  <c r="Q35" i="1"/>
  <c r="Q27" i="1"/>
  <c r="Q19" i="1"/>
  <c r="Q11" i="1"/>
  <c r="Q34" i="1"/>
  <c r="Q26" i="1"/>
  <c r="Q18" i="1"/>
  <c r="Q10" i="1"/>
  <c r="Q41" i="1"/>
  <c r="Q33" i="1"/>
  <c r="Q25" i="1"/>
  <c r="Q17" i="1"/>
  <c r="Q9" i="1"/>
  <c r="Q40" i="1"/>
  <c r="Q32" i="1"/>
  <c r="Q24" i="1"/>
  <c r="Q16" i="1"/>
  <c r="Q8" i="1"/>
  <c r="Q39" i="1"/>
  <c r="Q31" i="1"/>
  <c r="Q23" i="1"/>
  <c r="Q15" i="1"/>
  <c r="E73" i="1"/>
  <c r="E190" i="1"/>
  <c r="E56" i="1"/>
  <c r="E213" i="1"/>
  <c r="E182" i="1"/>
  <c r="E224" i="1"/>
  <c r="E171" i="1"/>
  <c r="E275" i="1"/>
  <c r="E258" i="1"/>
  <c r="E17" i="1"/>
  <c r="E274" i="1"/>
  <c r="E257" i="1"/>
  <c r="E240" i="1"/>
  <c r="E187" i="1"/>
  <c r="E273" i="1"/>
  <c r="E251" i="1"/>
  <c r="E179" i="1"/>
  <c r="E267" i="1"/>
  <c r="E249" i="1"/>
  <c r="E272" i="1"/>
  <c r="E250" i="1"/>
  <c r="E174" i="1"/>
  <c r="E266" i="1"/>
  <c r="E265" i="1"/>
  <c r="E70" i="1"/>
  <c r="E198" i="1"/>
  <c r="E245" i="1"/>
  <c r="E259" i="1"/>
  <c r="E62" i="1"/>
  <c r="E48" i="1"/>
  <c r="E207" i="1"/>
  <c r="E221" i="1"/>
  <c r="E237" i="1"/>
  <c r="E72" i="1"/>
  <c r="E61" i="1"/>
  <c r="E208" i="1"/>
  <c r="E222" i="1"/>
  <c r="E238" i="1"/>
  <c r="E71" i="1"/>
  <c r="E57" i="1"/>
  <c r="E209" i="1"/>
  <c r="E223" i="1"/>
  <c r="E239" i="1"/>
  <c r="E214" i="1"/>
  <c r="E80" i="1"/>
  <c r="E69" i="1"/>
  <c r="E55" i="1"/>
  <c r="E229" i="1"/>
  <c r="E79" i="1"/>
  <c r="E65" i="1"/>
  <c r="E54" i="1"/>
  <c r="E215" i="1"/>
  <c r="E230" i="1"/>
  <c r="E78" i="1"/>
  <c r="E64" i="1"/>
  <c r="E53" i="1"/>
  <c r="E216" i="1"/>
  <c r="E231" i="1"/>
  <c r="E77" i="1"/>
  <c r="E63" i="1"/>
  <c r="E49" i="1"/>
  <c r="E217" i="1"/>
  <c r="E232" i="1"/>
  <c r="E40" i="1"/>
  <c r="E32" i="1"/>
  <c r="E41" i="1"/>
  <c r="E9" i="1"/>
  <c r="E33" i="1"/>
  <c r="E25" i="1"/>
  <c r="E24" i="1"/>
  <c r="E16" i="1"/>
  <c r="Q189" i="1"/>
  <c r="Q175" i="1"/>
  <c r="Q188" i="1"/>
  <c r="Q198" i="1"/>
  <c r="Q197" i="1"/>
  <c r="Q183" i="1"/>
  <c r="Q172" i="1"/>
  <c r="Q196" i="1"/>
  <c r="Q182" i="1"/>
  <c r="Q170" i="1"/>
  <c r="Q199" i="1"/>
  <c r="Q194" i="1"/>
  <c r="Q181" i="1"/>
  <c r="Q167" i="1"/>
  <c r="Q173" i="1"/>
  <c r="Q191" i="1"/>
  <c r="Q180" i="1"/>
  <c r="Q174" i="1"/>
  <c r="Q186" i="1"/>
  <c r="Q190" i="1"/>
  <c r="Q178" i="1"/>
  <c r="E317" i="1"/>
  <c r="E309" i="1"/>
  <c r="E301" i="1"/>
  <c r="E293" i="1"/>
  <c r="E285" i="1"/>
  <c r="E300" i="1"/>
  <c r="E291" i="1"/>
  <c r="E307" i="1"/>
  <c r="E314" i="1"/>
  <c r="E306" i="1"/>
  <c r="E298" i="1"/>
  <c r="E290" i="1"/>
  <c r="E292" i="1"/>
  <c r="E315" i="1"/>
  <c r="E299" i="1"/>
  <c r="E313" i="1"/>
  <c r="E305" i="1"/>
  <c r="E297" i="1"/>
  <c r="E289" i="1"/>
  <c r="E308" i="1"/>
  <c r="E312" i="1"/>
  <c r="E304" i="1"/>
  <c r="E296" i="1"/>
  <c r="E288" i="1"/>
  <c r="H284" i="1" s="1"/>
  <c r="H285" i="1" s="1"/>
  <c r="H289" i="1" s="1"/>
  <c r="E316" i="1"/>
  <c r="E284" i="1"/>
  <c r="E287" i="1"/>
  <c r="E311" i="1"/>
  <c r="E303" i="1"/>
  <c r="E295" i="1"/>
  <c r="E318" i="1"/>
  <c r="E310" i="1"/>
  <c r="E302" i="1"/>
  <c r="E294" i="1"/>
  <c r="E264" i="1"/>
  <c r="E256" i="1"/>
  <c r="E248" i="1"/>
  <c r="E279" i="1"/>
  <c r="E271" i="1"/>
  <c r="E263" i="1"/>
  <c r="E255" i="1"/>
  <c r="E247" i="1"/>
  <c r="E278" i="1"/>
  <c r="E270" i="1"/>
  <c r="E262" i="1"/>
  <c r="E254" i="1"/>
  <c r="E246" i="1"/>
  <c r="E277" i="1"/>
  <c r="E269" i="1"/>
  <c r="E261" i="1"/>
  <c r="E253" i="1"/>
  <c r="E276" i="1"/>
  <c r="E268" i="1"/>
  <c r="E260" i="1"/>
  <c r="E194" i="1"/>
  <c r="E186" i="1"/>
  <c r="E178" i="1"/>
  <c r="E170" i="1"/>
  <c r="E166" i="1"/>
  <c r="E193" i="1"/>
  <c r="E185" i="1"/>
  <c r="E177" i="1"/>
  <c r="E169" i="1"/>
  <c r="E200" i="1"/>
  <c r="E192" i="1"/>
  <c r="E184" i="1"/>
  <c r="E176" i="1"/>
  <c r="E168" i="1"/>
  <c r="E199" i="1"/>
  <c r="E191" i="1"/>
  <c r="E183" i="1"/>
  <c r="E175" i="1"/>
  <c r="E167" i="1"/>
  <c r="E197" i="1"/>
  <c r="E189" i="1"/>
  <c r="E181" i="1"/>
  <c r="E173" i="1"/>
  <c r="E196" i="1"/>
  <c r="E188" i="1"/>
  <c r="E180" i="1"/>
  <c r="E153" i="1"/>
  <c r="E145" i="1"/>
  <c r="E137" i="1"/>
  <c r="E129" i="1"/>
  <c r="E125" i="1"/>
  <c r="E152" i="1"/>
  <c r="E144" i="1"/>
  <c r="E136" i="1"/>
  <c r="E128" i="1"/>
  <c r="E159" i="1"/>
  <c r="E151" i="1"/>
  <c r="E143" i="1"/>
  <c r="E135" i="1"/>
  <c r="E127" i="1"/>
  <c r="E150" i="1"/>
  <c r="E134" i="1"/>
  <c r="E141" i="1"/>
  <c r="E156" i="1"/>
  <c r="E148" i="1"/>
  <c r="E140" i="1"/>
  <c r="E132" i="1"/>
  <c r="E158" i="1"/>
  <c r="E142" i="1"/>
  <c r="E126" i="1"/>
  <c r="E157" i="1"/>
  <c r="E149" i="1"/>
  <c r="E133" i="1"/>
  <c r="E155" i="1"/>
  <c r="E147" i="1"/>
  <c r="E139" i="1"/>
  <c r="E131" i="1"/>
  <c r="E154" i="1"/>
  <c r="E146" i="1"/>
  <c r="E138" i="1"/>
  <c r="E88" i="1"/>
  <c r="E98" i="1"/>
  <c r="E86" i="1"/>
  <c r="E97" i="1"/>
  <c r="E120" i="1"/>
  <c r="E104" i="1"/>
  <c r="E119" i="1"/>
  <c r="E103" i="1"/>
  <c r="E95" i="1"/>
  <c r="E118" i="1"/>
  <c r="E110" i="1"/>
  <c r="E94" i="1"/>
  <c r="E93" i="1"/>
  <c r="E114" i="1"/>
  <c r="E90" i="1"/>
  <c r="E105" i="1"/>
  <c r="E89" i="1"/>
  <c r="E112" i="1"/>
  <c r="E96" i="1"/>
  <c r="E111" i="1"/>
  <c r="E87" i="1"/>
  <c r="E109" i="1"/>
  <c r="E116" i="1"/>
  <c r="E108" i="1"/>
  <c r="E100" i="1"/>
  <c r="E92" i="1"/>
  <c r="E106" i="1"/>
  <c r="E113" i="1"/>
  <c r="E102" i="1"/>
  <c r="E117" i="1"/>
  <c r="E101" i="1"/>
  <c r="E115" i="1"/>
  <c r="E107" i="1"/>
  <c r="E99" i="1"/>
  <c r="E225" i="1"/>
  <c r="E76" i="1"/>
  <c r="E68" i="1"/>
  <c r="E60" i="1"/>
  <c r="E52" i="1"/>
  <c r="E210" i="1"/>
  <c r="E218" i="1"/>
  <c r="E226" i="1"/>
  <c r="E234" i="1"/>
  <c r="E75" i="1"/>
  <c r="E67" i="1"/>
  <c r="E59" i="1"/>
  <c r="E51" i="1"/>
  <c r="E211" i="1"/>
  <c r="E219" i="1"/>
  <c r="E227" i="1"/>
  <c r="E235" i="1"/>
  <c r="E233" i="1"/>
  <c r="E47" i="1"/>
  <c r="E74" i="1"/>
  <c r="E66" i="1"/>
  <c r="E58" i="1"/>
  <c r="E50" i="1"/>
  <c r="E212" i="1"/>
  <c r="E220" i="1"/>
  <c r="E228" i="1"/>
  <c r="E15" i="1"/>
  <c r="E30" i="1"/>
  <c r="E22" i="1"/>
  <c r="E14" i="1"/>
  <c r="E23" i="1"/>
  <c r="E38" i="1"/>
  <c r="E37" i="1"/>
  <c r="E29" i="1"/>
  <c r="E21" i="1"/>
  <c r="E13" i="1"/>
  <c r="E36" i="1"/>
  <c r="E28" i="1"/>
  <c r="E20" i="1"/>
  <c r="E12" i="1"/>
  <c r="E31" i="1"/>
  <c r="E35" i="1"/>
  <c r="E27" i="1"/>
  <c r="E19" i="1"/>
  <c r="E11" i="1"/>
  <c r="E39" i="1"/>
  <c r="E7" i="1"/>
  <c r="E8" i="1"/>
  <c r="E34" i="1"/>
  <c r="E26" i="1"/>
  <c r="E18" i="1"/>
  <c r="Q258" i="1"/>
  <c r="Q245" i="1"/>
  <c r="Q257" i="1"/>
  <c r="Q274" i="1"/>
  <c r="Q273" i="1"/>
  <c r="Q250" i="1"/>
  <c r="Q272" i="1"/>
  <c r="Q249" i="1"/>
  <c r="Q256" i="1"/>
  <c r="Q266" i="1"/>
  <c r="Q248" i="1"/>
  <c r="Q265" i="1"/>
  <c r="Q264" i="1"/>
  <c r="Q132" i="1"/>
  <c r="Q131" i="1"/>
  <c r="Q156" i="1"/>
  <c r="Q155" i="1"/>
  <c r="Q148" i="1"/>
  <c r="Q147" i="1"/>
  <c r="Q140" i="1"/>
  <c r="Q139" i="1"/>
  <c r="Q78" i="1"/>
  <c r="Q70" i="1"/>
  <c r="Q62" i="1"/>
  <c r="Q54" i="1"/>
  <c r="Q74" i="1"/>
  <c r="Q291" i="1"/>
  <c r="Q316" i="1"/>
  <c r="Q308" i="1"/>
  <c r="Q300" i="1"/>
  <c r="Q292" i="1"/>
  <c r="Q290" i="1"/>
  <c r="Q313" i="1"/>
  <c r="Q305" i="1"/>
  <c r="Q297" i="1"/>
  <c r="Q289" i="1"/>
  <c r="Q299" i="1"/>
  <c r="Q298" i="1"/>
  <c r="Q312" i="1"/>
  <c r="Q304" i="1"/>
  <c r="Q296" i="1"/>
  <c r="Q288" i="1"/>
  <c r="Q307" i="1"/>
  <c r="Q314" i="1"/>
  <c r="Q284" i="1"/>
  <c r="Q311" i="1"/>
  <c r="Q303" i="1"/>
  <c r="Q295" i="1"/>
  <c r="Q287" i="1"/>
  <c r="Q306" i="1"/>
  <c r="Q318" i="1"/>
  <c r="Q310" i="1"/>
  <c r="Q302" i="1"/>
  <c r="Q294" i="1"/>
  <c r="Q286" i="1"/>
  <c r="Q315" i="1"/>
  <c r="Q317" i="1"/>
  <c r="Q309" i="1"/>
  <c r="Q301" i="1"/>
  <c r="Q293" i="1"/>
  <c r="Q279" i="1"/>
  <c r="Q271" i="1"/>
  <c r="Q263" i="1"/>
  <c r="Q255" i="1"/>
  <c r="Q247" i="1"/>
  <c r="Q278" i="1"/>
  <c r="Q270" i="1"/>
  <c r="Q262" i="1"/>
  <c r="Q254" i="1"/>
  <c r="Q246" i="1"/>
  <c r="Q277" i="1"/>
  <c r="Q269" i="1"/>
  <c r="Q261" i="1"/>
  <c r="Q253" i="1"/>
  <c r="Q276" i="1"/>
  <c r="Q268" i="1"/>
  <c r="Q260" i="1"/>
  <c r="Q252" i="1"/>
  <c r="Q275" i="1"/>
  <c r="Q267" i="1"/>
  <c r="Q259" i="1"/>
  <c r="Q234" i="1"/>
  <c r="Q218" i="1"/>
  <c r="Q206" i="1"/>
  <c r="Q233" i="1"/>
  <c r="Q225" i="1"/>
  <c r="Q217" i="1"/>
  <c r="Q209" i="1"/>
  <c r="Q240" i="1"/>
  <c r="Q232" i="1"/>
  <c r="Q224" i="1"/>
  <c r="Q216" i="1"/>
  <c r="Q208" i="1"/>
  <c r="Q239" i="1"/>
  <c r="Q231" i="1"/>
  <c r="Q223" i="1"/>
  <c r="Q215" i="1"/>
  <c r="Q207" i="1"/>
  <c r="Q238" i="1"/>
  <c r="Q222" i="1"/>
  <c r="Q229" i="1"/>
  <c r="Q236" i="1"/>
  <c r="Q228" i="1"/>
  <c r="Q220" i="1"/>
  <c r="Q212" i="1"/>
  <c r="Q226" i="1"/>
  <c r="Q210" i="1"/>
  <c r="Q230" i="1"/>
  <c r="Q214" i="1"/>
  <c r="Q237" i="1"/>
  <c r="Q221" i="1"/>
  <c r="Q213" i="1"/>
  <c r="Q235" i="1"/>
  <c r="Q227" i="1"/>
  <c r="Q219" i="1"/>
  <c r="Q195" i="1"/>
  <c r="Q187" i="1"/>
  <c r="Q179" i="1"/>
  <c r="Q171" i="1"/>
  <c r="Q166" i="1"/>
  <c r="Q193" i="1"/>
  <c r="Q185" i="1"/>
  <c r="Q177" i="1"/>
  <c r="Q169" i="1"/>
  <c r="Q200" i="1"/>
  <c r="Q192" i="1"/>
  <c r="Q184" i="1"/>
  <c r="Q176" i="1"/>
  <c r="Q157" i="1"/>
  <c r="Q149" i="1"/>
  <c r="Q141" i="1"/>
  <c r="Q133" i="1"/>
  <c r="Q154" i="1"/>
  <c r="Q146" i="1"/>
  <c r="Q138" i="1"/>
  <c r="Q130" i="1"/>
  <c r="Q153" i="1"/>
  <c r="Q145" i="1"/>
  <c r="Q137" i="1"/>
  <c r="Q129" i="1"/>
  <c r="Q125" i="1"/>
  <c r="Q152" i="1"/>
  <c r="Q144" i="1"/>
  <c r="Q136" i="1"/>
  <c r="Q128" i="1"/>
  <c r="Q159" i="1"/>
  <c r="Q151" i="1"/>
  <c r="Q143" i="1"/>
  <c r="Q135" i="1"/>
  <c r="Q127" i="1"/>
  <c r="Q158" i="1"/>
  <c r="Q150" i="1"/>
  <c r="Q142" i="1"/>
  <c r="Q134" i="1"/>
  <c r="Q94" i="1"/>
  <c r="Q117" i="1"/>
  <c r="Q109" i="1"/>
  <c r="Q101" i="1"/>
  <c r="Q93" i="1"/>
  <c r="Q102" i="1"/>
  <c r="Q116" i="1"/>
  <c r="Q108" i="1"/>
  <c r="Q100" i="1"/>
  <c r="Q92" i="1"/>
  <c r="Q115" i="1"/>
  <c r="Q107" i="1"/>
  <c r="Q99" i="1"/>
  <c r="Q91" i="1"/>
  <c r="Q114" i="1"/>
  <c r="Q106" i="1"/>
  <c r="Q98" i="1"/>
  <c r="Q90" i="1"/>
  <c r="Q118" i="1"/>
  <c r="Q86" i="1"/>
  <c r="Q113" i="1"/>
  <c r="Q105" i="1"/>
  <c r="Q97" i="1"/>
  <c r="Q89" i="1"/>
  <c r="Q110" i="1"/>
  <c r="Q120" i="1"/>
  <c r="Q112" i="1"/>
  <c r="Q104" i="1"/>
  <c r="Q96" i="1"/>
  <c r="Q88" i="1"/>
  <c r="Q119" i="1"/>
  <c r="Q111" i="1"/>
  <c r="Q103" i="1"/>
  <c r="Q95" i="1"/>
  <c r="Q79" i="1"/>
  <c r="Q71" i="1"/>
  <c r="Q63" i="1"/>
  <c r="Q55" i="1"/>
  <c r="Q77" i="1"/>
  <c r="Q69" i="1"/>
  <c r="Q53" i="1"/>
  <c r="Q76" i="1"/>
  <c r="Q68" i="1"/>
  <c r="Q60" i="1"/>
  <c r="Q52" i="1"/>
  <c r="Q61" i="1"/>
  <c r="Q75" i="1"/>
  <c r="Q67" i="1"/>
  <c r="Q59" i="1"/>
  <c r="Q51" i="1"/>
  <c r="Q47" i="1"/>
  <c r="Q66" i="1"/>
  <c r="Q58" i="1"/>
  <c r="Q50" i="1"/>
  <c r="Q81" i="1"/>
  <c r="Q73" i="1"/>
  <c r="Q65" i="1"/>
  <c r="Q57" i="1"/>
  <c r="Q49" i="1"/>
  <c r="Q80" i="1"/>
  <c r="Q72" i="1"/>
  <c r="Q64" i="1"/>
  <c r="Q56" i="1"/>
  <c r="T7" i="1" l="1"/>
  <c r="T8" i="1" s="1"/>
  <c r="T11" i="1" s="1"/>
  <c r="T13" i="1" s="1"/>
  <c r="H206" i="1"/>
  <c r="H207" i="1" s="1"/>
  <c r="H211" i="1" s="1"/>
  <c r="H245" i="1"/>
  <c r="H246" i="1" s="1"/>
  <c r="H250" i="1" s="1"/>
  <c r="T166" i="1"/>
  <c r="T167" i="1" s="1"/>
  <c r="T170" i="1" s="1"/>
  <c r="T172" i="1" s="1"/>
  <c r="H47" i="1"/>
  <c r="H48" i="1" s="1"/>
  <c r="H52" i="1" s="1"/>
  <c r="T245" i="1"/>
  <c r="T246" i="1" s="1"/>
  <c r="T249" i="1" s="1"/>
  <c r="T251" i="1" s="1"/>
  <c r="H7" i="1"/>
  <c r="H8" i="1" s="1"/>
  <c r="H86" i="1"/>
  <c r="H87" i="1" s="1"/>
  <c r="H90" i="1" s="1"/>
  <c r="H92" i="1" s="1"/>
  <c r="H166" i="1"/>
  <c r="H167" i="1" s="1"/>
  <c r="H125" i="1"/>
  <c r="H126" i="1" s="1"/>
  <c r="T206" i="1"/>
  <c r="T207" i="1" s="1"/>
  <c r="T211" i="1" s="1"/>
  <c r="T284" i="1"/>
  <c r="T285" i="1" s="1"/>
  <c r="T288" i="1" s="1"/>
  <c r="T290" i="1" s="1"/>
  <c r="T47" i="1"/>
  <c r="T48" i="1" s="1"/>
  <c r="T52" i="1" s="1"/>
  <c r="T125" i="1"/>
  <c r="T126" i="1" s="1"/>
  <c r="T130" i="1" s="1"/>
  <c r="T86" i="1"/>
  <c r="T87" i="1" s="1"/>
  <c r="T91" i="1" s="1"/>
  <c r="H288" i="1"/>
  <c r="H290" i="1" s="1"/>
  <c r="T12" i="1" l="1"/>
  <c r="H210" i="1"/>
  <c r="H212" i="1" s="1"/>
  <c r="H51" i="1"/>
  <c r="H53" i="1" s="1"/>
  <c r="H249" i="1"/>
  <c r="T171" i="1"/>
  <c r="T250" i="1"/>
  <c r="H12" i="1"/>
  <c r="H11" i="1"/>
  <c r="H13" i="1" s="1"/>
  <c r="H91" i="1"/>
  <c r="H170" i="1"/>
  <c r="H172" i="1" s="1"/>
  <c r="H171" i="1"/>
  <c r="H130" i="1"/>
  <c r="H129" i="1"/>
  <c r="H131" i="1" s="1"/>
  <c r="T210" i="1"/>
  <c r="T212" i="1" s="1"/>
  <c r="T289" i="1"/>
  <c r="T51" i="1"/>
  <c r="T53" i="1" s="1"/>
  <c r="T129" i="1"/>
  <c r="T131" i="1" s="1"/>
  <c r="T90" i="1"/>
  <c r="T92" i="1" s="1"/>
  <c r="O126" i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H251" i="1" l="1"/>
  <c r="H258" i="1"/>
  <c r="C247" i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</calcChain>
</file>

<file path=xl/sharedStrings.xml><?xml version="1.0" encoding="utf-8"?>
<sst xmlns="http://schemas.openxmlformats.org/spreadsheetml/2006/main" count="306" uniqueCount="44">
  <si>
    <t>N = 1</t>
  </si>
  <si>
    <t>Repetition</t>
  </si>
  <si>
    <t>Examination time</t>
  </si>
  <si>
    <t>n =</t>
  </si>
  <si>
    <t>Xbar =</t>
  </si>
  <si>
    <t>(Xi - Xbar)^2</t>
  </si>
  <si>
    <t xml:space="preserve">S = </t>
  </si>
  <si>
    <t xml:space="preserve">S^2 = </t>
  </si>
  <si>
    <t xml:space="preserve">z-alpha/2 = </t>
  </si>
  <si>
    <t xml:space="preserve">alpha = </t>
  </si>
  <si>
    <t>95% CI</t>
  </si>
  <si>
    <t>lower bound CI for Xbar</t>
  </si>
  <si>
    <t>upper bound CI for Xbar</t>
  </si>
  <si>
    <t>PARALLEL METHOD</t>
  </si>
  <si>
    <t>N = 3</t>
  </si>
  <si>
    <t>N = 5</t>
  </si>
  <si>
    <t>UNIFORM DISTRIBUTION</t>
  </si>
  <si>
    <t>N = 7</t>
  </si>
  <si>
    <t>LOGNORMAL DISTRIBUTION</t>
  </si>
  <si>
    <t>PIPELINE METHOD</t>
  </si>
  <si>
    <t>N</t>
  </si>
  <si>
    <t>Parallel, uniform</t>
  </si>
  <si>
    <t>Pipeline, uniform</t>
  </si>
  <si>
    <t>median</t>
  </si>
  <si>
    <t>Parallel, lognormal</t>
  </si>
  <si>
    <t>Pipeline, lognormal</t>
  </si>
  <si>
    <t>lower bound CI for median</t>
  </si>
  <si>
    <t>upper bound CI for median</t>
  </si>
  <si>
    <t>TOTAL EXAMINATION TIME in the PIPELINE CASE = Examination Time + Waiting Time, for N = 1 we measure the ExaminationTime alone, w/out WaitingTime (it's 0)</t>
  </si>
  <si>
    <t>LOGNORMAL SCENARIO</t>
  </si>
  <si>
    <t>UNIFORM SCENARIO</t>
  </si>
  <si>
    <t>Ordered stats</t>
  </si>
  <si>
    <r>
      <t xml:space="preserve">CI for median: n * 0.5 </t>
    </r>
    <r>
      <rPr>
        <b/>
        <sz val="12"/>
        <color theme="1"/>
        <rFont val="Calibri"/>
        <family val="2"/>
      </rPr>
      <t>± z * sqrt(n * 0.5 * (1 - 0.5))</t>
    </r>
  </si>
  <si>
    <t>Lower observation bound for median CI</t>
  </si>
  <si>
    <t>Upper observation bound for median CI</t>
  </si>
  <si>
    <t>Lower diff</t>
  </si>
  <si>
    <t>Upper diff</t>
  </si>
  <si>
    <t>Lower diff median</t>
  </si>
  <si>
    <t>Upper diff median</t>
  </si>
  <si>
    <t>diff for Xbar</t>
  </si>
  <si>
    <t>diff</t>
  </si>
  <si>
    <t>EXAMINED STUDENTS</t>
  </si>
  <si>
    <t>Examined students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</si>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</sst>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0.00000"/>
    <numFmt numFmtId="166" formatCode="0.000000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 Unicode MS"/>
    </font>
    <font>
      <b/>
      <sz val="20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left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1" xfId="0" applyBorder="1"/>
    <xf numFmtId="0" fontId="0" fillId="0" borderId="13" xfId="0" applyBorder="1"/>
    <xf numFmtId="0" fontId="1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0" fillId="0" borderId="3" xfId="0" applyBorder="1" applyAlignment="1"/>
    <xf numFmtId="0" fontId="0" fillId="0" borderId="4" xfId="0" applyBorder="1" applyAlignment="1"/>
    <xf numFmtId="0" fontId="2" fillId="0" borderId="3" xfId="0" applyFont="1" applyBorder="1" applyAlignment="1"/>
    <xf numFmtId="0" fontId="4" fillId="0" borderId="3" xfId="0" applyFont="1" applyBorder="1" applyAlignment="1"/>
    <xf numFmtId="0" fontId="1" fillId="0" borderId="0" xfId="0" applyFont="1" applyBorder="1"/>
    <xf numFmtId="0" fontId="1" fillId="0" borderId="1" xfId="0" applyFont="1" applyBorder="1"/>
    <xf numFmtId="0" fontId="3" fillId="0" borderId="0" xfId="0" applyFont="1" applyBorder="1" applyAlignment="1">
      <alignment vertical="center"/>
    </xf>
    <xf numFmtId="0" fontId="4" fillId="0" borderId="2" xfId="0" applyFont="1" applyBorder="1" applyAlignment="1"/>
    <xf numFmtId="164" fontId="0" fillId="0" borderId="0" xfId="0" applyNumberFormat="1" applyBorder="1" applyAlignment="1">
      <alignment horizontal="left"/>
    </xf>
    <xf numFmtId="0" fontId="0" fillId="0" borderId="5" xfId="0" applyNumberFormat="1" applyBorder="1"/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0" borderId="6" xfId="0" applyNumberFormat="1" applyBorder="1"/>
    <xf numFmtId="0" fontId="0" fillId="0" borderId="7" xfId="0" applyNumberFormat="1" applyBorder="1"/>
    <xf numFmtId="0" fontId="7" fillId="0" borderId="2" xfId="0" applyFont="1" applyBorder="1" applyAlignment="1"/>
    <xf numFmtId="0" fontId="8" fillId="0" borderId="3" xfId="0" applyFont="1" applyBorder="1" applyAlignment="1"/>
    <xf numFmtId="0" fontId="9" fillId="0" borderId="3" xfId="0" applyFont="1" applyBorder="1" applyAlignment="1"/>
    <xf numFmtId="0" fontId="7" fillId="0" borderId="3" xfId="0" applyFont="1" applyBorder="1" applyAlignment="1"/>
    <xf numFmtId="0" fontId="0" fillId="0" borderId="0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center"/>
    </xf>
    <xf numFmtId="0" fontId="10" fillId="0" borderId="0" xfId="0" applyFont="1"/>
    <xf numFmtId="0" fontId="9" fillId="0" borderId="1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164" fontId="0" fillId="0" borderId="4" xfId="0" applyNumberFormat="1" applyBorder="1"/>
    <xf numFmtId="164" fontId="0" fillId="0" borderId="0" xfId="0" applyNumberFormat="1" applyBorder="1"/>
    <xf numFmtId="0" fontId="0" fillId="2" borderId="2" xfId="0" applyFill="1" applyBorder="1"/>
    <xf numFmtId="0" fontId="0" fillId="2" borderId="4" xfId="0" applyFill="1" applyBorder="1"/>
    <xf numFmtId="0" fontId="0" fillId="3" borderId="2" xfId="0" applyFill="1" applyBorder="1"/>
    <xf numFmtId="164" fontId="0" fillId="3" borderId="4" xfId="0" applyNumberFormat="1" applyFill="1" applyBorder="1" applyAlignment="1">
      <alignment horizontal="left"/>
    </xf>
    <xf numFmtId="165" fontId="0" fillId="0" borderId="4" xfId="0" applyNumberForma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0" fillId="0" borderId="0" xfId="0" applyFill="1"/>
    <xf numFmtId="0" fontId="12" fillId="0" borderId="0" xfId="0" applyFont="1"/>
    <xf numFmtId="0" fontId="13" fillId="0" borderId="0" xfId="0" applyFont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9" fillId="0" borderId="4" xfId="0" applyFont="1" applyBorder="1" applyAlignment="1"/>
    <xf numFmtId="0" fontId="9" fillId="0" borderId="0" xfId="0" applyFont="1" applyBorder="1" applyAlignment="1"/>
    <xf numFmtId="0" fontId="6" fillId="0" borderId="0" xfId="0" applyFont="1" applyBorder="1" applyAlignment="1"/>
    <xf numFmtId="0" fontId="0" fillId="0" borderId="1" xfId="0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64" fontId="0" fillId="0" borderId="0" xfId="0" applyNumberForma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Fill="1" applyBorder="1"/>
    <xf numFmtId="164" fontId="0" fillId="0" borderId="1" xfId="0" applyNumberFormat="1" applyBorder="1"/>
    <xf numFmtId="164" fontId="0" fillId="0" borderId="2" xfId="0" applyNumberFormat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 applyFill="1"/>
    <xf numFmtId="2" fontId="0" fillId="0" borderId="0" xfId="0" applyNumberFormat="1"/>
    <xf numFmtId="165" fontId="0" fillId="0" borderId="11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0" fontId="0" fillId="0" borderId="4" xfId="0" applyBorder="1" applyAlignment="1">
      <alignment horizontal="right"/>
    </xf>
    <xf numFmtId="0" fontId="0" fillId="0" borderId="4" xfId="0" applyFill="1" applyBorder="1"/>
    <xf numFmtId="0" fontId="9" fillId="0" borderId="1" xfId="0" applyFon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6" fontId="0" fillId="0" borderId="5" xfId="0" applyNumberFormat="1" applyBorder="1"/>
    <xf numFmtId="166" fontId="0" fillId="0" borderId="6" xfId="0" applyNumberFormat="1" applyBorder="1"/>
    <xf numFmtId="166" fontId="0" fillId="0" borderId="7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/>
    <xf numFmtId="4" fontId="0" fillId="0" borderId="14" xfId="0" applyNumberFormat="1" applyBorder="1" applyAlignment="1">
      <alignment horizontal="left"/>
    </xf>
    <xf numFmtId="4" fontId="0" fillId="0" borderId="5" xfId="0" applyNumberFormat="1" applyBorder="1"/>
    <xf numFmtId="4" fontId="0" fillId="0" borderId="0" xfId="0" applyNumberFormat="1" applyBorder="1" applyAlignment="1">
      <alignment horizontal="left"/>
    </xf>
    <xf numFmtId="4" fontId="0" fillId="0" borderId="6" xfId="0" applyNumberFormat="1" applyBorder="1"/>
    <xf numFmtId="4" fontId="0" fillId="0" borderId="15" xfId="0" applyNumberFormat="1" applyBorder="1" applyAlignment="1">
      <alignment horizontal="left"/>
    </xf>
    <xf numFmtId="4" fontId="0" fillId="0" borderId="7" xfId="0" applyNumberFormat="1" applyBorder="1"/>
    <xf numFmtId="4" fontId="0" fillId="0" borderId="11" xfId="0" applyNumberFormat="1" applyBorder="1" applyAlignment="1">
      <alignment horizontal="left"/>
    </xf>
    <xf numFmtId="4" fontId="0" fillId="0" borderId="11" xfId="0" applyNumberFormat="1" applyBorder="1"/>
    <xf numFmtId="4" fontId="0" fillId="0" borderId="12" xfId="0" applyNumberFormat="1" applyBorder="1" applyAlignment="1">
      <alignment horizontal="left"/>
    </xf>
    <xf numFmtId="4" fontId="0" fillId="0" borderId="12" xfId="0" applyNumberFormat="1" applyBorder="1"/>
    <xf numFmtId="4" fontId="0" fillId="0" borderId="13" xfId="0" applyNumberFormat="1" applyBorder="1" applyAlignment="1">
      <alignment horizontal="left"/>
    </xf>
    <xf numFmtId="4" fontId="0" fillId="0" borderId="13" xfId="0" applyNumberFormat="1" applyBorder="1"/>
    <xf numFmtId="4" fontId="0" fillId="0" borderId="2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Parallel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</c:numLit>
          </c:cat>
          <c:val>
            <c:numRef>
              <c:f>'ExaminedStudents graphs'!$C$4:$C$7</c:f>
              <c:numCache>
                <c:formatCode>#,##0.00</c:formatCode>
                <c:ptCount val="4"/>
                <c:pt idx="0">
                  <c:v>1333.2857142857142</c:v>
                </c:pt>
                <c:pt idx="1">
                  <c:v>1333.8571428571429</c:v>
                </c:pt>
                <c:pt idx="2">
                  <c:v>1332.7428571428572</c:v>
                </c:pt>
                <c:pt idx="3">
                  <c:v>1333.05714285714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1-43D6-81A9-B31BE6EA9E7C}"/>
            </c:ext>
          </c:extLst>
        </c:ser>
        <c:ser>
          <c:idx val="1"/>
          <c:order val="1"/>
          <c:tx>
            <c:v>Pipelined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'ExaminedStudents graphs'!$C$11:$C$14</c:f>
              <c:numCache>
                <c:formatCode>#,##0.00</c:formatCode>
                <c:ptCount val="4"/>
                <c:pt idx="0">
                  <c:v>1337.2571428571428</c:v>
                </c:pt>
                <c:pt idx="1">
                  <c:v>1332.9142857142858</c:v>
                </c:pt>
                <c:pt idx="2">
                  <c:v>1333.2285714285715</c:v>
                </c:pt>
                <c:pt idx="3">
                  <c:v>1333.2285714285715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71-43D6-81A9-B31BE6EA9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5"/>
        <c:overlap val="-20"/>
        <c:axId val="2120545008"/>
        <c:axId val="2120542096"/>
      </c:barChart>
      <c:catAx>
        <c:axId val="212054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42096"/>
        <c:crosses val="autoZero"/>
        <c:auto val="1"/>
        <c:lblAlgn val="ctr"/>
        <c:lblOffset val="100"/>
        <c:noMultiLvlLbl val="0"/>
      </c:catAx>
      <c:valAx>
        <c:axId val="212054209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examined</a:t>
                </a:r>
                <a:r>
                  <a:rPr lang="en-US" baseline="0"/>
                  <a:t> students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Parallel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</c:numLit>
          </c:cat>
          <c:val>
            <c:numRef>
              <c:f>'ExaminedStudents graphs'!$R$4:$R$7</c:f>
              <c:numCache>
                <c:formatCode>#,##0.00</c:formatCode>
                <c:ptCount val="4"/>
                <c:pt idx="0">
                  <c:v>1333.2857142857142</c:v>
                </c:pt>
                <c:pt idx="1">
                  <c:v>1324.9428571428571</c:v>
                </c:pt>
                <c:pt idx="2">
                  <c:v>1319.74285714286</c:v>
                </c:pt>
                <c:pt idx="3">
                  <c:v>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4-42C1-BEF2-E1569B99A19D}"/>
            </c:ext>
          </c:extLst>
        </c:ser>
        <c:ser>
          <c:idx val="1"/>
          <c:order val="1"/>
          <c:tx>
            <c:v>Pipeline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'ExaminedStudents graphs'!$R$11:$R$14</c:f>
              <c:numCache>
                <c:formatCode>#,##0.00</c:formatCode>
                <c:ptCount val="4"/>
                <c:pt idx="0">
                  <c:v>1337.25714285714</c:v>
                </c:pt>
                <c:pt idx="1">
                  <c:v>1317.6</c:v>
                </c:pt>
                <c:pt idx="2">
                  <c:v>1308.7428571428572</c:v>
                </c:pt>
                <c:pt idx="3">
                  <c:v>1300.6857142857143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44-42C1-BEF2-E1569B99A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5"/>
        <c:overlap val="-20"/>
        <c:axId val="2120545008"/>
        <c:axId val="2120542096"/>
      </c:barChart>
      <c:catAx>
        <c:axId val="212054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42096"/>
        <c:crosses val="autoZero"/>
        <c:auto val="1"/>
        <c:lblAlgn val="ctr"/>
        <c:lblOffset val="100"/>
        <c:noMultiLvlLbl val="0"/>
      </c:catAx>
      <c:valAx>
        <c:axId val="212054209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examined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2</xdr:row>
      <xdr:rowOff>0</xdr:rowOff>
    </xdr:from>
    <xdr:to>
      <xdr:col>12</xdr:col>
      <xdr:colOff>190500</xdr:colOff>
      <xdr:row>16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21317D-EAB1-076E-92A5-5E9549523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579120</xdr:colOff>
      <xdr:row>2</xdr:row>
      <xdr:rowOff>129540</xdr:rowOff>
    </xdr:from>
    <xdr:to>
      <xdr:col>27</xdr:col>
      <xdr:colOff>213360</xdr:colOff>
      <xdr:row>17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AA4626-2F5A-438F-91A5-72BB9F2FC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E8D95-6D64-499C-8CAF-8401F88F8EE6}">
  <dimension ref="B1:X319"/>
  <sheetViews>
    <sheetView topLeftCell="A274" zoomScale="85" zoomScaleNormal="85" workbookViewId="0">
      <selection activeCell="H283" sqref="H283"/>
    </sheetView>
  </sheetViews>
  <sheetFormatPr defaultRowHeight="14.4"/>
  <cols>
    <col min="1" max="1" width="14.21875" customWidth="1"/>
    <col min="2" max="2" width="18.44140625" customWidth="1"/>
    <col min="3" max="3" width="16.77734375" style="1" customWidth="1"/>
    <col min="4" max="4" width="19.21875" customWidth="1"/>
    <col min="5" max="5" width="17" customWidth="1"/>
    <col min="6" max="6" width="15.88671875" customWidth="1"/>
    <col min="7" max="7" width="27.109375" customWidth="1"/>
    <col min="8" max="8" width="12.6640625" customWidth="1"/>
    <col min="9" max="9" width="14.88671875" customWidth="1"/>
    <col min="10" max="10" width="34.21875" customWidth="1"/>
    <col min="11" max="11" width="12.44140625" customWidth="1"/>
    <col min="12" max="12" width="8.88671875" style="4"/>
    <col min="15" max="15" width="12" customWidth="1"/>
    <col min="16" max="16" width="18.109375" customWidth="1"/>
    <col min="17" max="17" width="24.109375" customWidth="1"/>
    <col min="18" max="18" width="20.6640625" customWidth="1"/>
    <col min="19" max="19" width="27.5546875" customWidth="1"/>
    <col min="20" max="20" width="14.21875" customWidth="1"/>
    <col min="21" max="21" width="9.77734375" bestFit="1" customWidth="1"/>
    <col min="22" max="22" width="13" customWidth="1"/>
  </cols>
  <sheetData>
    <row r="1" spans="2:22" ht="31.8" customHeight="1" thickBot="1">
      <c r="L1"/>
    </row>
    <row r="2" spans="2:22" ht="33" customHeight="1" thickBot="1">
      <c r="C2" s="28" t="s">
        <v>41</v>
      </c>
      <c r="D2" s="29"/>
      <c r="E2" s="29"/>
      <c r="F2" s="30"/>
      <c r="G2" s="63" t="s">
        <v>10</v>
      </c>
      <c r="I2" s="67" t="s">
        <v>3</v>
      </c>
      <c r="J2" s="68">
        <v>35</v>
      </c>
      <c r="K2" s="69" t="s">
        <v>9</v>
      </c>
      <c r="L2" s="70">
        <v>0.05</v>
      </c>
      <c r="P2" s="41" t="s">
        <v>28</v>
      </c>
      <c r="Q2" s="41"/>
      <c r="R2" s="41"/>
      <c r="S2" s="41"/>
      <c r="T2" s="41"/>
      <c r="U2" s="41"/>
    </row>
    <row r="3" spans="2:22" ht="15" thickBot="1"/>
    <row r="4" spans="2:22" ht="31.2" customHeight="1" thickBot="1">
      <c r="C4" s="33" t="s">
        <v>13</v>
      </c>
      <c r="D4" s="34"/>
      <c r="E4" s="35"/>
      <c r="F4" s="36" t="s">
        <v>16</v>
      </c>
      <c r="G4" s="35"/>
      <c r="H4" s="64"/>
      <c r="I4" s="65"/>
      <c r="J4" s="66"/>
      <c r="O4" s="25" t="s">
        <v>19</v>
      </c>
      <c r="P4" s="20"/>
      <c r="Q4" s="18"/>
      <c r="R4" s="21" t="s">
        <v>16</v>
      </c>
      <c r="S4" s="18"/>
      <c r="T4" s="18"/>
      <c r="U4" s="18"/>
      <c r="V4" s="19"/>
    </row>
    <row r="5" spans="2:22" ht="16.2" thickBot="1">
      <c r="J5" s="59" t="s">
        <v>32</v>
      </c>
      <c r="K5" s="59"/>
      <c r="L5" s="59"/>
      <c r="O5" s="1"/>
    </row>
    <row r="6" spans="2:22" ht="15" thickBot="1">
      <c r="B6" s="23" t="s">
        <v>0</v>
      </c>
      <c r="C6" s="12" t="s">
        <v>1</v>
      </c>
      <c r="D6" s="55" t="s">
        <v>42</v>
      </c>
      <c r="E6" s="9" t="s">
        <v>5</v>
      </c>
      <c r="F6" s="9" t="s">
        <v>31</v>
      </c>
      <c r="G6" s="13" t="s">
        <v>4</v>
      </c>
      <c r="H6" s="14">
        <f>AVERAGE(D7:D41)</f>
        <v>1333.2857142857142</v>
      </c>
      <c r="J6" s="9" t="s">
        <v>33</v>
      </c>
      <c r="K6" s="9">
        <f>_xlfn.CEILING.MATH($J$2*0.5-H9*SQRT($J$2*0.5*0.5))</f>
        <v>12</v>
      </c>
      <c r="N6" s="23" t="s">
        <v>0</v>
      </c>
      <c r="O6" s="12" t="s">
        <v>1</v>
      </c>
      <c r="P6" s="55" t="s">
        <v>42</v>
      </c>
      <c r="Q6" s="2" t="s">
        <v>5</v>
      </c>
      <c r="R6" s="9" t="s">
        <v>31</v>
      </c>
      <c r="S6" s="13" t="s">
        <v>4</v>
      </c>
      <c r="T6" s="14">
        <f>AVERAGE(P7:P41)</f>
        <v>1333.2857142857142</v>
      </c>
    </row>
    <row r="7" spans="2:22" ht="15" thickBot="1">
      <c r="B7" s="22"/>
      <c r="C7" s="5">
        <v>1</v>
      </c>
      <c r="D7" s="52">
        <v>1329</v>
      </c>
      <c r="E7" s="15">
        <f t="shared" ref="E7:E41" si="0">(D7-$H$6)^2</f>
        <v>18.367346938774954</v>
      </c>
      <c r="F7" s="52">
        <v>1322</v>
      </c>
      <c r="G7" s="8" t="s">
        <v>7</v>
      </c>
      <c r="H7" s="1">
        <f>SUM(E7:E41)/($J$2-1)</f>
        <v>46.62184873949581</v>
      </c>
      <c r="J7" s="9" t="s">
        <v>34</v>
      </c>
      <c r="K7" s="9">
        <f>_xlfn.CEILING.MATH($J$2*0.5+H9*SQRT($J$2*0.5*0.5))</f>
        <v>24</v>
      </c>
      <c r="N7" s="22"/>
      <c r="O7" s="5">
        <v>1</v>
      </c>
      <c r="P7" s="53">
        <v>1322</v>
      </c>
      <c r="Q7" s="15">
        <f t="shared" ref="Q7:Q41" si="1">(P7-$T$6)^2</f>
        <v>127.36734693877405</v>
      </c>
      <c r="R7" s="53">
        <v>1322</v>
      </c>
      <c r="S7" s="8" t="s">
        <v>7</v>
      </c>
      <c r="T7" s="1">
        <f>SUM(Q7:Q41)/($J$2-1)</f>
        <v>46.62184873949581</v>
      </c>
    </row>
    <row r="8" spans="2:22">
      <c r="B8" s="22"/>
      <c r="C8" s="6">
        <f>C7+1</f>
        <v>2</v>
      </c>
      <c r="D8" s="53">
        <v>1330</v>
      </c>
      <c r="E8" s="16">
        <f t="shared" si="0"/>
        <v>10.795918367346513</v>
      </c>
      <c r="F8" s="53">
        <v>1324</v>
      </c>
      <c r="G8" s="8" t="s">
        <v>6</v>
      </c>
      <c r="H8" s="1">
        <f>SQRT(H7)</f>
        <v>6.82801938628588</v>
      </c>
      <c r="N8" s="22"/>
      <c r="O8" s="6">
        <f>O7+1</f>
        <v>2</v>
      </c>
      <c r="P8" s="53">
        <v>1324</v>
      </c>
      <c r="Q8" s="16">
        <f t="shared" si="1"/>
        <v>86.224489795917165</v>
      </c>
      <c r="R8" s="53">
        <v>1324</v>
      </c>
      <c r="S8" s="8" t="s">
        <v>6</v>
      </c>
      <c r="T8" s="1">
        <f>SQRT(T7)</f>
        <v>6.82801938628588</v>
      </c>
    </row>
    <row r="9" spans="2:22">
      <c r="C9" s="6">
        <f t="shared" ref="C9:C40" si="2">C8+1</f>
        <v>3</v>
      </c>
      <c r="D9" s="53">
        <v>1343</v>
      </c>
      <c r="E9" s="16">
        <f t="shared" si="0"/>
        <v>94.367346938776777</v>
      </c>
      <c r="F9" s="53">
        <v>1324</v>
      </c>
      <c r="G9" s="8" t="s">
        <v>8</v>
      </c>
      <c r="H9" s="1">
        <v>1.96</v>
      </c>
      <c r="O9" s="6">
        <f t="shared" ref="O9:O40" si="3">O8+1</f>
        <v>3</v>
      </c>
      <c r="P9" s="53">
        <v>1324</v>
      </c>
      <c r="Q9" s="16">
        <f t="shared" si="1"/>
        <v>86.224489795917165</v>
      </c>
      <c r="R9" s="53">
        <v>1324</v>
      </c>
      <c r="S9" s="8" t="s">
        <v>8</v>
      </c>
      <c r="T9" s="1">
        <v>1.96</v>
      </c>
    </row>
    <row r="10" spans="2:22" ht="15" thickBot="1">
      <c r="C10" s="6">
        <f t="shared" si="2"/>
        <v>4</v>
      </c>
      <c r="D10" s="53">
        <v>1326</v>
      </c>
      <c r="E10" s="16">
        <f t="shared" si="0"/>
        <v>53.081632653060275</v>
      </c>
      <c r="F10" s="53">
        <v>1325</v>
      </c>
      <c r="O10" s="6">
        <f t="shared" si="3"/>
        <v>4</v>
      </c>
      <c r="P10" s="53">
        <v>1325</v>
      </c>
      <c r="Q10" s="16">
        <f t="shared" si="1"/>
        <v>68.653061224488724</v>
      </c>
      <c r="R10" s="53">
        <v>1325</v>
      </c>
    </row>
    <row r="11" spans="2:22">
      <c r="C11" s="6">
        <f t="shared" si="2"/>
        <v>5</v>
      </c>
      <c r="D11" s="53">
        <v>1333</v>
      </c>
      <c r="E11" s="16">
        <f t="shared" si="0"/>
        <v>8.1632653061187374E-2</v>
      </c>
      <c r="F11" s="53">
        <v>1326</v>
      </c>
      <c r="G11" s="10" t="s">
        <v>11</v>
      </c>
      <c r="H11" s="10">
        <f>H6-(H8/SQRT(J2))*H9</f>
        <v>1331.0235882685245</v>
      </c>
      <c r="I11" s="71"/>
      <c r="O11" s="6">
        <f t="shared" si="3"/>
        <v>5</v>
      </c>
      <c r="P11" s="53">
        <v>1326</v>
      </c>
      <c r="Q11" s="16">
        <f t="shared" si="1"/>
        <v>53.081632653060275</v>
      </c>
      <c r="R11" s="53">
        <v>1326</v>
      </c>
      <c r="S11" s="2" t="s">
        <v>11</v>
      </c>
      <c r="T11" s="10">
        <f>T6-(T8/SQRT($J$2))*T9</f>
        <v>1331.0235882685245</v>
      </c>
    </row>
    <row r="12" spans="2:22" ht="15" thickBot="1">
      <c r="C12" s="6">
        <f t="shared" si="2"/>
        <v>6</v>
      </c>
      <c r="D12" s="53">
        <v>1326</v>
      </c>
      <c r="E12" s="16">
        <f t="shared" si="0"/>
        <v>53.081632653060275</v>
      </c>
      <c r="F12" s="53">
        <v>1326</v>
      </c>
      <c r="G12" s="11" t="s">
        <v>12</v>
      </c>
      <c r="H12" s="11">
        <f>H6+(H8/SQRT(J2))*H9</f>
        <v>1335.547840302904</v>
      </c>
      <c r="I12" s="71"/>
      <c r="O12" s="6">
        <f t="shared" si="3"/>
        <v>6</v>
      </c>
      <c r="P12" s="53">
        <v>1326</v>
      </c>
      <c r="Q12" s="16">
        <f t="shared" si="1"/>
        <v>53.081632653060275</v>
      </c>
      <c r="R12" s="53">
        <v>1326</v>
      </c>
      <c r="S12" s="3" t="s">
        <v>12</v>
      </c>
      <c r="T12" s="11">
        <f>T6+(T8/SQRT($J$2))*T9</f>
        <v>1335.547840302904</v>
      </c>
    </row>
    <row r="13" spans="2:22" ht="15" thickBot="1">
      <c r="C13" s="6">
        <f t="shared" si="2"/>
        <v>7</v>
      </c>
      <c r="D13" s="53">
        <v>1331</v>
      </c>
      <c r="E13" s="16">
        <f t="shared" si="0"/>
        <v>5.2244897959180703</v>
      </c>
      <c r="F13" s="53">
        <v>1326</v>
      </c>
      <c r="G13" s="76" t="s">
        <v>39</v>
      </c>
      <c r="H13" s="77">
        <f>H6-H11</f>
        <v>2.2621260171897575</v>
      </c>
      <c r="O13" s="6">
        <f t="shared" si="3"/>
        <v>7</v>
      </c>
      <c r="P13" s="53">
        <v>1326</v>
      </c>
      <c r="Q13" s="16">
        <f t="shared" si="1"/>
        <v>53.081632653060275</v>
      </c>
      <c r="R13" s="53">
        <v>1326</v>
      </c>
      <c r="S13" s="76" t="s">
        <v>39</v>
      </c>
      <c r="T13" s="77">
        <f>T6-T11</f>
        <v>2.2621260171897575</v>
      </c>
    </row>
    <row r="14" spans="2:22" ht="15" thickBot="1">
      <c r="C14" s="6">
        <f t="shared" si="2"/>
        <v>8</v>
      </c>
      <c r="D14" s="53">
        <v>1340</v>
      </c>
      <c r="E14" s="16">
        <f t="shared" si="0"/>
        <v>45.081632653062094</v>
      </c>
      <c r="F14" s="53">
        <v>1327</v>
      </c>
      <c r="O14" s="6">
        <f t="shared" si="3"/>
        <v>8</v>
      </c>
      <c r="P14" s="53">
        <v>1327</v>
      </c>
      <c r="Q14" s="16">
        <f t="shared" si="1"/>
        <v>39.510204081631834</v>
      </c>
      <c r="R14" s="53">
        <v>1327</v>
      </c>
    </row>
    <row r="15" spans="2:22" ht="15" thickBot="1">
      <c r="C15" s="6">
        <f t="shared" si="2"/>
        <v>9</v>
      </c>
      <c r="D15" s="53">
        <v>1333</v>
      </c>
      <c r="E15" s="16">
        <f t="shared" si="0"/>
        <v>8.1632653061187374E-2</v>
      </c>
      <c r="F15" s="53">
        <v>1327</v>
      </c>
      <c r="G15" s="39" t="s">
        <v>23</v>
      </c>
      <c r="H15" s="45">
        <f>MEDIAN(D7:D41)</f>
        <v>1333</v>
      </c>
      <c r="O15" s="6">
        <f t="shared" si="3"/>
        <v>9</v>
      </c>
      <c r="P15" s="53">
        <v>1327</v>
      </c>
      <c r="Q15" s="16">
        <f t="shared" si="1"/>
        <v>39.510204081631834</v>
      </c>
      <c r="R15" s="53">
        <v>1327</v>
      </c>
      <c r="S15" s="9" t="s">
        <v>23</v>
      </c>
      <c r="T15" s="39">
        <f>MEDIAN(P7:P41)</f>
        <v>1333</v>
      </c>
    </row>
    <row r="16" spans="2:22" ht="15" thickBot="1">
      <c r="C16" s="6">
        <f t="shared" si="2"/>
        <v>10</v>
      </c>
      <c r="D16" s="53">
        <v>1327</v>
      </c>
      <c r="E16" s="16">
        <f t="shared" si="0"/>
        <v>39.510204081631834</v>
      </c>
      <c r="F16" s="53">
        <v>1327</v>
      </c>
      <c r="O16" s="6">
        <f t="shared" si="3"/>
        <v>10</v>
      </c>
      <c r="P16" s="53">
        <v>1327</v>
      </c>
      <c r="Q16" s="16">
        <f t="shared" si="1"/>
        <v>39.510204081631834</v>
      </c>
      <c r="R16" s="53">
        <v>1327</v>
      </c>
    </row>
    <row r="17" spans="3:24">
      <c r="C17" s="6">
        <f t="shared" si="2"/>
        <v>11</v>
      </c>
      <c r="D17" s="53">
        <v>1333</v>
      </c>
      <c r="E17" s="16">
        <f t="shared" si="0"/>
        <v>8.1632653061187374E-2</v>
      </c>
      <c r="F17" s="53">
        <v>1329</v>
      </c>
      <c r="G17" s="10" t="s">
        <v>26</v>
      </c>
      <c r="H17" s="2">
        <f>F18</f>
        <v>1330</v>
      </c>
      <c r="O17" s="6">
        <f t="shared" si="3"/>
        <v>11</v>
      </c>
      <c r="P17" s="53">
        <v>1329</v>
      </c>
      <c r="Q17" s="16">
        <f t="shared" si="1"/>
        <v>18.367346938774954</v>
      </c>
      <c r="R17" s="53">
        <v>1329</v>
      </c>
      <c r="S17" s="10" t="s">
        <v>26</v>
      </c>
      <c r="T17" s="2">
        <f>R18</f>
        <v>1330</v>
      </c>
    </row>
    <row r="18" spans="3:24" ht="16.2" thickBot="1">
      <c r="C18" s="6">
        <f t="shared" si="2"/>
        <v>12</v>
      </c>
      <c r="D18" s="53">
        <v>1333</v>
      </c>
      <c r="E18" s="16">
        <f t="shared" si="0"/>
        <v>8.1632653061187374E-2</v>
      </c>
      <c r="F18" s="53">
        <v>1330</v>
      </c>
      <c r="G18" s="11" t="s">
        <v>27</v>
      </c>
      <c r="H18" s="3">
        <f>F30</f>
        <v>1335</v>
      </c>
      <c r="O18" s="6">
        <f t="shared" si="3"/>
        <v>12</v>
      </c>
      <c r="P18" s="53">
        <v>1330</v>
      </c>
      <c r="Q18" s="16">
        <f t="shared" si="1"/>
        <v>10.795918367346513</v>
      </c>
      <c r="R18" s="53">
        <v>1330</v>
      </c>
      <c r="S18" s="11" t="s">
        <v>27</v>
      </c>
      <c r="T18" s="3">
        <f>R30</f>
        <v>1335</v>
      </c>
      <c r="U18" s="41"/>
      <c r="V18" s="41"/>
      <c r="W18" s="41"/>
      <c r="X18" s="41"/>
    </row>
    <row r="19" spans="3:24">
      <c r="C19" s="6">
        <f t="shared" si="2"/>
        <v>13</v>
      </c>
      <c r="D19" s="53">
        <v>1325</v>
      </c>
      <c r="E19" s="16">
        <f t="shared" si="0"/>
        <v>68.653061224488724</v>
      </c>
      <c r="F19" s="53">
        <v>1331</v>
      </c>
      <c r="G19" s="2" t="s">
        <v>37</v>
      </c>
      <c r="H19" s="15">
        <f>H15-H17</f>
        <v>3</v>
      </c>
      <c r="O19" s="6">
        <f t="shared" si="3"/>
        <v>13</v>
      </c>
      <c r="P19" s="53">
        <v>1331</v>
      </c>
      <c r="Q19" s="16">
        <f t="shared" si="1"/>
        <v>5.2244897959180703</v>
      </c>
      <c r="R19" s="53">
        <v>1331</v>
      </c>
      <c r="S19" s="2" t="s">
        <v>35</v>
      </c>
      <c r="T19" s="15">
        <f>T15-T17</f>
        <v>3</v>
      </c>
    </row>
    <row r="20" spans="3:24" ht="15" thickBot="1">
      <c r="C20" s="6">
        <f t="shared" si="2"/>
        <v>14</v>
      </c>
      <c r="D20" s="53">
        <v>1338</v>
      </c>
      <c r="E20" s="16">
        <f t="shared" si="0"/>
        <v>22.224489795918981</v>
      </c>
      <c r="F20" s="53">
        <v>1331</v>
      </c>
      <c r="G20" s="3" t="s">
        <v>38</v>
      </c>
      <c r="H20" s="17">
        <f>H18-H15</f>
        <v>2</v>
      </c>
      <c r="O20" s="6">
        <f t="shared" si="3"/>
        <v>14</v>
      </c>
      <c r="P20" s="53">
        <v>1331</v>
      </c>
      <c r="Q20" s="16">
        <f t="shared" si="1"/>
        <v>5.2244897959180703</v>
      </c>
      <c r="R20" s="53">
        <v>1331</v>
      </c>
      <c r="S20" s="3" t="s">
        <v>36</v>
      </c>
      <c r="T20" s="17">
        <f>T18-T15</f>
        <v>2</v>
      </c>
    </row>
    <row r="21" spans="3:24">
      <c r="C21" s="6">
        <f t="shared" si="2"/>
        <v>15</v>
      </c>
      <c r="D21" s="53">
        <v>1324</v>
      </c>
      <c r="E21" s="16">
        <f t="shared" si="0"/>
        <v>86.224489795917165</v>
      </c>
      <c r="F21" s="53">
        <v>1331</v>
      </c>
      <c r="O21" s="6">
        <f t="shared" si="3"/>
        <v>15</v>
      </c>
      <c r="P21" s="53">
        <v>1331</v>
      </c>
      <c r="Q21" s="16">
        <f t="shared" si="1"/>
        <v>5.2244897959180703</v>
      </c>
      <c r="R21" s="53">
        <v>1331</v>
      </c>
    </row>
    <row r="22" spans="3:24">
      <c r="C22" s="6">
        <f t="shared" si="2"/>
        <v>16</v>
      </c>
      <c r="D22" s="53">
        <v>1327</v>
      </c>
      <c r="E22" s="16">
        <f t="shared" si="0"/>
        <v>39.510204081631834</v>
      </c>
      <c r="F22" s="53">
        <v>1332</v>
      </c>
      <c r="O22" s="6">
        <f t="shared" si="3"/>
        <v>16</v>
      </c>
      <c r="P22" s="53">
        <v>1332</v>
      </c>
      <c r="Q22" s="16">
        <f t="shared" si="1"/>
        <v>1.6530612244896288</v>
      </c>
      <c r="R22" s="53">
        <v>1332</v>
      </c>
    </row>
    <row r="23" spans="3:24">
      <c r="C23" s="6">
        <f t="shared" si="2"/>
        <v>17</v>
      </c>
      <c r="D23" s="53">
        <v>1337</v>
      </c>
      <c r="E23" s="16">
        <f t="shared" si="0"/>
        <v>13.795918367347422</v>
      </c>
      <c r="F23" s="53">
        <v>1333</v>
      </c>
      <c r="O23" s="6">
        <f t="shared" si="3"/>
        <v>17</v>
      </c>
      <c r="P23" s="53">
        <v>1333</v>
      </c>
      <c r="Q23" s="16">
        <f t="shared" si="1"/>
        <v>8.1632653061187374E-2</v>
      </c>
      <c r="R23" s="53">
        <v>1333</v>
      </c>
    </row>
    <row r="24" spans="3:24">
      <c r="C24" s="6">
        <f t="shared" si="2"/>
        <v>18</v>
      </c>
      <c r="D24" s="53">
        <v>1338</v>
      </c>
      <c r="E24" s="16">
        <f t="shared" si="0"/>
        <v>22.224489795918981</v>
      </c>
      <c r="F24" s="53">
        <v>1333</v>
      </c>
      <c r="O24" s="6">
        <f t="shared" si="3"/>
        <v>18</v>
      </c>
      <c r="P24" s="53">
        <v>1333</v>
      </c>
      <c r="Q24" s="16">
        <f t="shared" si="1"/>
        <v>8.1632653061187374E-2</v>
      </c>
      <c r="R24" s="53">
        <v>1333</v>
      </c>
    </row>
    <row r="25" spans="3:24">
      <c r="C25" s="6">
        <f t="shared" si="2"/>
        <v>19</v>
      </c>
      <c r="D25" s="53">
        <v>1344</v>
      </c>
      <c r="E25" s="16">
        <f t="shared" si="0"/>
        <v>114.79591836734834</v>
      </c>
      <c r="F25" s="53">
        <v>1333</v>
      </c>
      <c r="O25" s="6">
        <f t="shared" si="3"/>
        <v>19</v>
      </c>
      <c r="P25" s="53">
        <v>1333</v>
      </c>
      <c r="Q25" s="16">
        <f t="shared" si="1"/>
        <v>8.1632653061187374E-2</v>
      </c>
      <c r="R25" s="53">
        <v>1333</v>
      </c>
    </row>
    <row r="26" spans="3:24">
      <c r="C26" s="6">
        <f t="shared" si="2"/>
        <v>20</v>
      </c>
      <c r="D26" s="53">
        <v>1335</v>
      </c>
      <c r="E26" s="16">
        <f t="shared" si="0"/>
        <v>2.9387755102043043</v>
      </c>
      <c r="F26" s="53">
        <v>1333</v>
      </c>
      <c r="O26" s="6">
        <f t="shared" si="3"/>
        <v>20</v>
      </c>
      <c r="P26" s="53">
        <v>1333</v>
      </c>
      <c r="Q26" s="16">
        <f t="shared" si="1"/>
        <v>8.1632653061187374E-2</v>
      </c>
      <c r="R26" s="53">
        <v>1333</v>
      </c>
    </row>
    <row r="27" spans="3:24">
      <c r="C27" s="6">
        <f t="shared" si="2"/>
        <v>21</v>
      </c>
      <c r="D27" s="53">
        <v>1341</v>
      </c>
      <c r="E27" s="16">
        <f t="shared" si="0"/>
        <v>59.510204081633653</v>
      </c>
      <c r="F27" s="53">
        <v>1333</v>
      </c>
      <c r="O27" s="6">
        <f t="shared" si="3"/>
        <v>21</v>
      </c>
      <c r="P27" s="53">
        <v>1333</v>
      </c>
      <c r="Q27" s="16">
        <f t="shared" si="1"/>
        <v>8.1632653061187374E-2</v>
      </c>
      <c r="R27" s="53">
        <v>1333</v>
      </c>
    </row>
    <row r="28" spans="3:24">
      <c r="C28" s="6">
        <f t="shared" si="2"/>
        <v>22</v>
      </c>
      <c r="D28" s="53">
        <v>1333</v>
      </c>
      <c r="E28" s="16">
        <f t="shared" si="0"/>
        <v>8.1632653061187374E-2</v>
      </c>
      <c r="F28" s="53">
        <v>1335</v>
      </c>
      <c r="O28" s="6">
        <f t="shared" si="3"/>
        <v>22</v>
      </c>
      <c r="P28" s="53">
        <v>1335</v>
      </c>
      <c r="Q28" s="16">
        <f t="shared" si="1"/>
        <v>2.9387755102043043</v>
      </c>
      <c r="R28" s="53">
        <v>1335</v>
      </c>
    </row>
    <row r="29" spans="3:24">
      <c r="C29" s="6">
        <f t="shared" si="2"/>
        <v>23</v>
      </c>
      <c r="D29" s="53">
        <v>1345</v>
      </c>
      <c r="E29" s="16">
        <f t="shared" si="0"/>
        <v>137.22448979591988</v>
      </c>
      <c r="F29" s="53">
        <v>1335</v>
      </c>
      <c r="O29" s="6">
        <f t="shared" si="3"/>
        <v>23</v>
      </c>
      <c r="P29" s="53">
        <v>1335</v>
      </c>
      <c r="Q29" s="16">
        <f t="shared" si="1"/>
        <v>2.9387755102043043</v>
      </c>
      <c r="R29" s="53">
        <v>1335</v>
      </c>
    </row>
    <row r="30" spans="3:24">
      <c r="C30" s="6">
        <f t="shared" si="2"/>
        <v>24</v>
      </c>
      <c r="D30" s="53">
        <v>1349</v>
      </c>
      <c r="E30" s="16">
        <f t="shared" si="0"/>
        <v>246.93877551020611</v>
      </c>
      <c r="F30" s="53">
        <v>1335</v>
      </c>
      <c r="O30" s="6">
        <f t="shared" si="3"/>
        <v>24</v>
      </c>
      <c r="P30" s="53">
        <v>1335</v>
      </c>
      <c r="Q30" s="16">
        <f t="shared" si="1"/>
        <v>2.9387755102043043</v>
      </c>
      <c r="R30" s="53">
        <v>1335</v>
      </c>
    </row>
    <row r="31" spans="3:24">
      <c r="C31" s="6">
        <f t="shared" si="2"/>
        <v>25</v>
      </c>
      <c r="D31" s="53">
        <v>1331</v>
      </c>
      <c r="E31" s="16">
        <f t="shared" si="0"/>
        <v>5.2244897959180703</v>
      </c>
      <c r="F31" s="53">
        <v>1337</v>
      </c>
      <c r="O31" s="6">
        <f t="shared" si="3"/>
        <v>25</v>
      </c>
      <c r="P31" s="53">
        <v>1337</v>
      </c>
      <c r="Q31" s="16">
        <f t="shared" si="1"/>
        <v>13.795918367347422</v>
      </c>
      <c r="R31" s="53">
        <v>1337</v>
      </c>
    </row>
    <row r="32" spans="3:24">
      <c r="C32" s="6">
        <f t="shared" si="2"/>
        <v>26</v>
      </c>
      <c r="D32" s="53">
        <v>1322</v>
      </c>
      <c r="E32" s="16">
        <f t="shared" si="0"/>
        <v>127.36734693877405</v>
      </c>
      <c r="F32" s="53">
        <v>1338</v>
      </c>
      <c r="O32" s="6">
        <f t="shared" si="3"/>
        <v>26</v>
      </c>
      <c r="P32" s="53">
        <v>1338</v>
      </c>
      <c r="Q32" s="16">
        <f t="shared" si="1"/>
        <v>22.224489795918981</v>
      </c>
      <c r="R32" s="53">
        <v>1338</v>
      </c>
    </row>
    <row r="33" spans="2:20">
      <c r="C33" s="6">
        <f t="shared" si="2"/>
        <v>27</v>
      </c>
      <c r="D33" s="53">
        <v>1326</v>
      </c>
      <c r="E33" s="16">
        <f t="shared" si="0"/>
        <v>53.081632653060275</v>
      </c>
      <c r="F33" s="53">
        <v>1338</v>
      </c>
      <c r="O33" s="6">
        <f t="shared" si="3"/>
        <v>27</v>
      </c>
      <c r="P33" s="53">
        <v>1338</v>
      </c>
      <c r="Q33" s="16">
        <f t="shared" si="1"/>
        <v>22.224489795918981</v>
      </c>
      <c r="R33" s="53">
        <v>1338</v>
      </c>
    </row>
    <row r="34" spans="2:20">
      <c r="C34" s="6">
        <f t="shared" si="2"/>
        <v>28</v>
      </c>
      <c r="D34" s="53">
        <v>1339</v>
      </c>
      <c r="E34" s="16">
        <f t="shared" si="0"/>
        <v>32.653061224490536</v>
      </c>
      <c r="F34" s="53">
        <v>1339</v>
      </c>
      <c r="O34" s="6">
        <f t="shared" si="3"/>
        <v>28</v>
      </c>
      <c r="P34" s="53">
        <v>1339</v>
      </c>
      <c r="Q34" s="16">
        <f t="shared" si="1"/>
        <v>32.653061224490536</v>
      </c>
      <c r="R34" s="53">
        <v>1339</v>
      </c>
    </row>
    <row r="35" spans="2:20">
      <c r="C35" s="6">
        <f t="shared" si="2"/>
        <v>29</v>
      </c>
      <c r="D35" s="53">
        <v>1335</v>
      </c>
      <c r="E35" s="16">
        <f t="shared" si="0"/>
        <v>2.9387755102043043</v>
      </c>
      <c r="F35" s="53">
        <v>1340</v>
      </c>
      <c r="O35" s="6">
        <f t="shared" si="3"/>
        <v>29</v>
      </c>
      <c r="P35" s="53">
        <v>1340</v>
      </c>
      <c r="Q35" s="16">
        <f t="shared" si="1"/>
        <v>45.081632653062094</v>
      </c>
      <c r="R35" s="53">
        <v>1340</v>
      </c>
    </row>
    <row r="36" spans="2:20">
      <c r="C36" s="6">
        <f t="shared" si="2"/>
        <v>30</v>
      </c>
      <c r="D36" s="53">
        <v>1335</v>
      </c>
      <c r="E36" s="16">
        <f t="shared" si="0"/>
        <v>2.9387755102043043</v>
      </c>
      <c r="F36" s="53">
        <v>1341</v>
      </c>
      <c r="O36" s="6">
        <f t="shared" si="3"/>
        <v>30</v>
      </c>
      <c r="P36" s="53">
        <v>1341</v>
      </c>
      <c r="Q36" s="16">
        <f t="shared" si="1"/>
        <v>59.510204081633653</v>
      </c>
      <c r="R36" s="53">
        <v>1341</v>
      </c>
    </row>
    <row r="37" spans="2:20">
      <c r="C37" s="6">
        <f t="shared" si="2"/>
        <v>31</v>
      </c>
      <c r="D37" s="53">
        <v>1324</v>
      </c>
      <c r="E37" s="16">
        <f t="shared" si="0"/>
        <v>86.224489795917165</v>
      </c>
      <c r="F37" s="53">
        <v>1343</v>
      </c>
      <c r="O37" s="6">
        <f t="shared" si="3"/>
        <v>31</v>
      </c>
      <c r="P37" s="53">
        <v>1343</v>
      </c>
      <c r="Q37" s="16">
        <f t="shared" si="1"/>
        <v>94.367346938776777</v>
      </c>
      <c r="R37" s="53">
        <v>1343</v>
      </c>
    </row>
    <row r="38" spans="2:20">
      <c r="C38" s="6">
        <f t="shared" si="2"/>
        <v>32</v>
      </c>
      <c r="D38" s="53">
        <v>1331</v>
      </c>
      <c r="E38" s="16">
        <f t="shared" si="0"/>
        <v>5.2244897959180703</v>
      </c>
      <c r="F38" s="53">
        <v>1343</v>
      </c>
      <c r="O38" s="6">
        <f t="shared" si="3"/>
        <v>32</v>
      </c>
      <c r="P38" s="53">
        <v>1343</v>
      </c>
      <c r="Q38" s="16">
        <f t="shared" si="1"/>
        <v>94.367346938776777</v>
      </c>
      <c r="R38" s="53">
        <v>1343</v>
      </c>
    </row>
    <row r="39" spans="2:20">
      <c r="C39" s="6">
        <f t="shared" si="2"/>
        <v>33</v>
      </c>
      <c r="D39" s="53">
        <v>1327</v>
      </c>
      <c r="E39" s="16">
        <f t="shared" si="0"/>
        <v>39.510204081631834</v>
      </c>
      <c r="F39" s="53">
        <v>1344</v>
      </c>
      <c r="O39" s="6">
        <f t="shared" si="3"/>
        <v>33</v>
      </c>
      <c r="P39" s="53">
        <v>1344</v>
      </c>
      <c r="Q39" s="16">
        <f t="shared" si="1"/>
        <v>114.79591836734834</v>
      </c>
      <c r="R39" s="53">
        <v>1344</v>
      </c>
    </row>
    <row r="40" spans="2:20">
      <c r="C40" s="6">
        <f t="shared" si="2"/>
        <v>34</v>
      </c>
      <c r="D40" s="53">
        <v>1332</v>
      </c>
      <c r="E40" s="16">
        <f t="shared" si="0"/>
        <v>1.6530612244896288</v>
      </c>
      <c r="F40" s="53">
        <v>1345</v>
      </c>
      <c r="O40" s="6">
        <f t="shared" si="3"/>
        <v>34</v>
      </c>
      <c r="P40" s="53">
        <v>1345</v>
      </c>
      <c r="Q40" s="16">
        <f t="shared" si="1"/>
        <v>137.22448979591988</v>
      </c>
      <c r="R40" s="53">
        <v>1345</v>
      </c>
    </row>
    <row r="41" spans="2:20" ht="15" thickBot="1">
      <c r="C41" s="7">
        <v>35</v>
      </c>
      <c r="D41" s="54">
        <v>1343</v>
      </c>
      <c r="E41" s="17">
        <f t="shared" si="0"/>
        <v>94.367346938776777</v>
      </c>
      <c r="F41" s="54">
        <v>1349</v>
      </c>
      <c r="O41" s="7">
        <v>35</v>
      </c>
      <c r="P41" s="54">
        <v>1349</v>
      </c>
      <c r="Q41" s="17">
        <f t="shared" si="1"/>
        <v>246.93877551020611</v>
      </c>
      <c r="R41" s="54">
        <v>1349</v>
      </c>
    </row>
    <row r="42" spans="2:20">
      <c r="O42" s="1"/>
    </row>
    <row r="43" spans="2:20">
      <c r="O43" s="1"/>
    </row>
    <row r="44" spans="2:20">
      <c r="O44" s="1"/>
    </row>
    <row r="45" spans="2:20" ht="15" thickBot="1">
      <c r="O45" s="1"/>
    </row>
    <row r="46" spans="2:20" ht="15" thickBot="1">
      <c r="B46" s="23" t="s">
        <v>14</v>
      </c>
      <c r="C46" s="12" t="s">
        <v>1</v>
      </c>
      <c r="D46" s="55" t="s">
        <v>42</v>
      </c>
      <c r="E46" s="2" t="s">
        <v>5</v>
      </c>
      <c r="F46" s="9" t="s">
        <v>31</v>
      </c>
      <c r="G46" s="13" t="s">
        <v>4</v>
      </c>
      <c r="H46" s="14">
        <f>AVERAGE(D47:D81)</f>
        <v>1333.8571428571429</v>
      </c>
      <c r="N46" s="23" t="s">
        <v>14</v>
      </c>
      <c r="O46" s="12" t="s">
        <v>1</v>
      </c>
      <c r="P46" s="55" t="s">
        <v>42</v>
      </c>
      <c r="Q46" s="2" t="s">
        <v>5</v>
      </c>
      <c r="R46" s="9" t="s">
        <v>31</v>
      </c>
      <c r="S46" s="13" t="s">
        <v>4</v>
      </c>
      <c r="T46" s="14">
        <f>AVERAGE(P47:P81)</f>
        <v>1324.9428571428571</v>
      </c>
    </row>
    <row r="47" spans="2:20">
      <c r="B47" s="22"/>
      <c r="C47" s="5">
        <v>1</v>
      </c>
      <c r="D47" s="52">
        <v>1330</v>
      </c>
      <c r="E47" s="15">
        <f>(D47-$H$46)^2</f>
        <v>14.877551020408413</v>
      </c>
      <c r="F47" s="52">
        <v>1324</v>
      </c>
      <c r="G47" s="8" t="s">
        <v>7</v>
      </c>
      <c r="H47" s="1">
        <f>SUM(E47:E81)/($J$2-1)</f>
        <v>16.361344537815128</v>
      </c>
      <c r="N47" s="22"/>
      <c r="O47" s="5">
        <v>1</v>
      </c>
      <c r="P47" s="53">
        <v>1336</v>
      </c>
      <c r="Q47" s="27">
        <f>(P47-$T$46)^2</f>
        <v>122.26040816326703</v>
      </c>
      <c r="R47" s="53">
        <v>1312</v>
      </c>
      <c r="S47" s="8" t="s">
        <v>7</v>
      </c>
      <c r="T47" s="1">
        <f>SUM(Q47:Q81)/($J$2-1)</f>
        <v>31.46722689075629</v>
      </c>
    </row>
    <row r="48" spans="2:20">
      <c r="B48" s="22"/>
      <c r="C48" s="6">
        <f>C47+1</f>
        <v>2</v>
      </c>
      <c r="D48" s="53">
        <v>1330</v>
      </c>
      <c r="E48" s="16">
        <f t="shared" ref="E48:E81" si="4">(D48-$H$46)^2</f>
        <v>14.877551020408413</v>
      </c>
      <c r="F48" s="53">
        <v>1328</v>
      </c>
      <c r="G48" s="8" t="s">
        <v>6</v>
      </c>
      <c r="H48" s="1">
        <f>SQRT(H47)</f>
        <v>4.0449158876069511</v>
      </c>
      <c r="N48" s="22"/>
      <c r="O48" s="6">
        <f>O47+1</f>
        <v>2</v>
      </c>
      <c r="P48" s="53">
        <v>1334</v>
      </c>
      <c r="Q48" s="31">
        <f t="shared" ref="Q48:Q81" si="5">(P48-$T$46)^2</f>
        <v>82.03183673469529</v>
      </c>
      <c r="R48" s="53">
        <v>1314</v>
      </c>
      <c r="S48" s="8" t="s">
        <v>6</v>
      </c>
      <c r="T48" s="1">
        <f>SQRT(T47)</f>
        <v>5.6095656597241366</v>
      </c>
    </row>
    <row r="49" spans="3:20">
      <c r="C49" s="6">
        <f t="shared" ref="C49:C80" si="6">C48+1</f>
        <v>3</v>
      </c>
      <c r="D49" s="53">
        <v>1338</v>
      </c>
      <c r="E49" s="16">
        <f t="shared" si="4"/>
        <v>17.163265306122181</v>
      </c>
      <c r="F49" s="53">
        <v>1329</v>
      </c>
      <c r="G49" s="8" t="s">
        <v>8</v>
      </c>
      <c r="H49" s="1">
        <v>1.96</v>
      </c>
      <c r="O49" s="6">
        <f t="shared" ref="O49:O80" si="7">O48+1</f>
        <v>3</v>
      </c>
      <c r="P49" s="53">
        <v>1332</v>
      </c>
      <c r="Q49" s="31">
        <f t="shared" si="5"/>
        <v>49.803265306123549</v>
      </c>
      <c r="R49" s="53">
        <v>1315</v>
      </c>
      <c r="S49" s="8" t="s">
        <v>8</v>
      </c>
      <c r="T49" s="1">
        <v>1.96</v>
      </c>
    </row>
    <row r="50" spans="3:20" ht="15" thickBot="1">
      <c r="C50" s="6">
        <f t="shared" si="6"/>
        <v>4</v>
      </c>
      <c r="D50" s="53">
        <v>1334</v>
      </c>
      <c r="E50" s="16">
        <f t="shared" si="4"/>
        <v>2.0408163265296844E-2</v>
      </c>
      <c r="F50" s="53">
        <v>1330</v>
      </c>
      <c r="O50" s="6">
        <f t="shared" si="7"/>
        <v>4</v>
      </c>
      <c r="P50" s="53">
        <v>1332</v>
      </c>
      <c r="Q50" s="31">
        <f t="shared" si="5"/>
        <v>49.803265306123549</v>
      </c>
      <c r="R50" s="53">
        <v>1316</v>
      </c>
    </row>
    <row r="51" spans="3:20">
      <c r="C51" s="6">
        <f t="shared" si="6"/>
        <v>5</v>
      </c>
      <c r="D51" s="53">
        <v>1335</v>
      </c>
      <c r="E51" s="16">
        <f t="shared" si="4"/>
        <v>1.3061224489795176</v>
      </c>
      <c r="F51" s="53">
        <v>1330</v>
      </c>
      <c r="G51" s="10" t="s">
        <v>11</v>
      </c>
      <c r="H51" s="10">
        <f>H46-(H48/SQRT($J$2))*H49</f>
        <v>1332.5170603311503</v>
      </c>
      <c r="O51" s="6">
        <f t="shared" si="7"/>
        <v>5</v>
      </c>
      <c r="P51" s="53">
        <v>1331</v>
      </c>
      <c r="Q51" s="31">
        <f t="shared" si="5"/>
        <v>36.688979591837679</v>
      </c>
      <c r="R51" s="53">
        <v>1319</v>
      </c>
      <c r="S51" s="2" t="s">
        <v>11</v>
      </c>
      <c r="T51" s="10">
        <f>T46-(T48/SQRT($J$2))*T49</f>
        <v>1323.0844054153351</v>
      </c>
    </row>
    <row r="52" spans="3:20" ht="15" thickBot="1">
      <c r="C52" s="6">
        <f t="shared" si="6"/>
        <v>6</v>
      </c>
      <c r="D52" s="53">
        <v>1333</v>
      </c>
      <c r="E52" s="16">
        <f t="shared" si="4"/>
        <v>0.73469387755107607</v>
      </c>
      <c r="F52" s="53">
        <v>1330</v>
      </c>
      <c r="G52" s="11" t="s">
        <v>12</v>
      </c>
      <c r="H52" s="11">
        <f>H46+(H48/SQRT($J$2))*H49</f>
        <v>1335.1972253831354</v>
      </c>
      <c r="O52" s="6">
        <f t="shared" si="7"/>
        <v>6</v>
      </c>
      <c r="P52" s="53">
        <v>1331</v>
      </c>
      <c r="Q52" s="31">
        <f t="shared" si="5"/>
        <v>36.688979591837679</v>
      </c>
      <c r="R52" s="53">
        <v>1320</v>
      </c>
      <c r="S52" s="3" t="s">
        <v>12</v>
      </c>
      <c r="T52" s="11">
        <f>T46+(T48/SQRT($J$2))*T49</f>
        <v>1326.801308870379</v>
      </c>
    </row>
    <row r="53" spans="3:20" ht="15" thickBot="1">
      <c r="C53" s="6">
        <f t="shared" si="6"/>
        <v>7</v>
      </c>
      <c r="D53" s="53">
        <v>1324</v>
      </c>
      <c r="E53" s="16">
        <f t="shared" si="4"/>
        <v>97.163265306123094</v>
      </c>
      <c r="F53" s="53">
        <v>1330</v>
      </c>
      <c r="G53" s="76" t="s">
        <v>39</v>
      </c>
      <c r="H53" s="77">
        <f>H46-H51</f>
        <v>1.3400825259925568</v>
      </c>
      <c r="O53" s="6">
        <f t="shared" si="7"/>
        <v>7</v>
      </c>
      <c r="P53" s="53">
        <v>1330</v>
      </c>
      <c r="Q53" s="31">
        <f t="shared" si="5"/>
        <v>25.574693877551809</v>
      </c>
      <c r="R53" s="53">
        <v>1321</v>
      </c>
      <c r="S53" s="76" t="s">
        <v>39</v>
      </c>
      <c r="T53" s="77">
        <f>T46-T51</f>
        <v>1.8584517275219241</v>
      </c>
    </row>
    <row r="54" spans="3:20" ht="15" thickBot="1">
      <c r="C54" s="6">
        <f t="shared" si="6"/>
        <v>8</v>
      </c>
      <c r="D54" s="53">
        <v>1334</v>
      </c>
      <c r="E54" s="16">
        <f t="shared" si="4"/>
        <v>2.0408163265296844E-2</v>
      </c>
      <c r="F54" s="53">
        <v>1330</v>
      </c>
      <c r="O54" s="6">
        <f t="shared" si="7"/>
        <v>8</v>
      </c>
      <c r="P54" s="53">
        <v>1330</v>
      </c>
      <c r="Q54" s="31">
        <f t="shared" si="5"/>
        <v>25.574693877551809</v>
      </c>
      <c r="R54" s="53">
        <v>1321</v>
      </c>
    </row>
    <row r="55" spans="3:20" ht="15" thickBot="1">
      <c r="C55" s="6">
        <f t="shared" si="6"/>
        <v>9</v>
      </c>
      <c r="D55" s="53">
        <v>1336</v>
      </c>
      <c r="E55" s="16">
        <f t="shared" si="4"/>
        <v>4.5918367346937385</v>
      </c>
      <c r="F55" s="53">
        <v>1331</v>
      </c>
      <c r="G55" s="39" t="s">
        <v>23</v>
      </c>
      <c r="H55" s="39">
        <f>MEDIAN(D47:D81)</f>
        <v>1334</v>
      </c>
      <c r="O55" s="6">
        <f t="shared" si="7"/>
        <v>9</v>
      </c>
      <c r="P55" s="53">
        <v>1329</v>
      </c>
      <c r="Q55" s="31">
        <f t="shared" si="5"/>
        <v>16.460408163265939</v>
      </c>
      <c r="R55" s="53">
        <v>1321</v>
      </c>
      <c r="S55" s="9" t="s">
        <v>23</v>
      </c>
      <c r="T55" s="39">
        <f>MEDIAN(P47:P81)</f>
        <v>1326</v>
      </c>
    </row>
    <row r="56" spans="3:20" ht="15" thickBot="1">
      <c r="C56" s="6">
        <f t="shared" si="6"/>
        <v>10</v>
      </c>
      <c r="D56" s="53">
        <v>1332</v>
      </c>
      <c r="E56" s="16">
        <f t="shared" si="4"/>
        <v>3.4489795918368555</v>
      </c>
      <c r="F56" s="53">
        <v>1331</v>
      </c>
      <c r="O56" s="6">
        <f t="shared" si="7"/>
        <v>10</v>
      </c>
      <c r="P56" s="53">
        <v>1328</v>
      </c>
      <c r="Q56" s="31">
        <f t="shared" si="5"/>
        <v>9.3461224489800685</v>
      </c>
      <c r="R56" s="53">
        <v>1322</v>
      </c>
    </row>
    <row r="57" spans="3:20">
      <c r="C57" s="6">
        <f t="shared" si="6"/>
        <v>11</v>
      </c>
      <c r="D57" s="53">
        <v>1334</v>
      </c>
      <c r="E57" s="16">
        <f t="shared" si="4"/>
        <v>2.0408163265296844E-2</v>
      </c>
      <c r="F57" s="53">
        <v>1331</v>
      </c>
      <c r="G57" s="10" t="s">
        <v>26</v>
      </c>
      <c r="H57" s="2">
        <f>F58</f>
        <v>1331</v>
      </c>
      <c r="O57" s="6">
        <f t="shared" si="7"/>
        <v>11</v>
      </c>
      <c r="P57" s="53">
        <v>1327</v>
      </c>
      <c r="Q57" s="31">
        <f t="shared" si="5"/>
        <v>4.2318367346941983</v>
      </c>
      <c r="R57" s="53">
        <v>1323</v>
      </c>
      <c r="S57" s="10" t="s">
        <v>26</v>
      </c>
      <c r="T57" s="2">
        <f>R58</f>
        <v>1323</v>
      </c>
    </row>
    <row r="58" spans="3:20" ht="15" thickBot="1">
      <c r="C58" s="6">
        <f t="shared" si="6"/>
        <v>12</v>
      </c>
      <c r="D58" s="53">
        <v>1334</v>
      </c>
      <c r="E58" s="16">
        <f t="shared" si="4"/>
        <v>2.0408163265296844E-2</v>
      </c>
      <c r="F58" s="53">
        <v>1331</v>
      </c>
      <c r="G58" s="11" t="s">
        <v>27</v>
      </c>
      <c r="H58" s="3">
        <f>F70</f>
        <v>1336</v>
      </c>
      <c r="O58" s="6">
        <f t="shared" si="7"/>
        <v>12</v>
      </c>
      <c r="P58" s="53">
        <v>1327</v>
      </c>
      <c r="Q58" s="31">
        <f t="shared" si="5"/>
        <v>4.2318367346941983</v>
      </c>
      <c r="R58" s="53">
        <v>1323</v>
      </c>
      <c r="S58" s="11" t="s">
        <v>27</v>
      </c>
      <c r="T58" s="3">
        <f>R70</f>
        <v>1327</v>
      </c>
    </row>
    <row r="59" spans="3:20">
      <c r="C59" s="6">
        <f t="shared" si="6"/>
        <v>13</v>
      </c>
      <c r="D59" s="53">
        <v>1334</v>
      </c>
      <c r="E59" s="16">
        <f t="shared" si="4"/>
        <v>2.0408163265296844E-2</v>
      </c>
      <c r="F59" s="53">
        <v>1332</v>
      </c>
      <c r="G59" s="2" t="s">
        <v>35</v>
      </c>
      <c r="H59" s="15">
        <f>H55-H57</f>
        <v>3</v>
      </c>
      <c r="O59" s="6">
        <f t="shared" si="7"/>
        <v>13</v>
      </c>
      <c r="P59" s="53">
        <v>1327</v>
      </c>
      <c r="Q59" s="31">
        <f t="shared" si="5"/>
        <v>4.2318367346941983</v>
      </c>
      <c r="R59" s="53">
        <v>1323</v>
      </c>
      <c r="S59" s="2" t="s">
        <v>35</v>
      </c>
      <c r="T59" s="15">
        <f>T55-T57</f>
        <v>3</v>
      </c>
    </row>
    <row r="60" spans="3:20" ht="15" thickBot="1">
      <c r="C60" s="6">
        <f t="shared" si="6"/>
        <v>14</v>
      </c>
      <c r="D60" s="53">
        <v>1328</v>
      </c>
      <c r="E60" s="16">
        <f t="shared" si="4"/>
        <v>34.30612244897997</v>
      </c>
      <c r="F60" s="53">
        <v>1332</v>
      </c>
      <c r="G60" s="3" t="s">
        <v>36</v>
      </c>
      <c r="H60" s="17">
        <f>H58-H55</f>
        <v>2</v>
      </c>
      <c r="O60" s="6">
        <f t="shared" si="7"/>
        <v>14</v>
      </c>
      <c r="P60" s="53">
        <v>1327</v>
      </c>
      <c r="Q60" s="31">
        <f t="shared" si="5"/>
        <v>4.2318367346941983</v>
      </c>
      <c r="R60" s="53">
        <v>1324</v>
      </c>
      <c r="S60" s="3" t="s">
        <v>36</v>
      </c>
      <c r="T60" s="17">
        <f>T58-T55</f>
        <v>1</v>
      </c>
    </row>
    <row r="61" spans="3:20">
      <c r="C61" s="6">
        <f t="shared" si="6"/>
        <v>15</v>
      </c>
      <c r="D61" s="53">
        <v>1331</v>
      </c>
      <c r="E61" s="16">
        <f t="shared" si="4"/>
        <v>8.1632653061226339</v>
      </c>
      <c r="F61" s="53">
        <v>1333</v>
      </c>
      <c r="O61" s="6">
        <f t="shared" si="7"/>
        <v>15</v>
      </c>
      <c r="P61" s="53">
        <v>1326</v>
      </c>
      <c r="Q61" s="31">
        <f t="shared" si="5"/>
        <v>1.1175510204083281</v>
      </c>
      <c r="R61" s="53">
        <v>1324</v>
      </c>
    </row>
    <row r="62" spans="3:20">
      <c r="C62" s="6">
        <f t="shared" si="6"/>
        <v>16</v>
      </c>
      <c r="D62" s="53">
        <v>1330</v>
      </c>
      <c r="E62" s="16">
        <f t="shared" si="4"/>
        <v>14.877551020408413</v>
      </c>
      <c r="F62" s="53">
        <v>1333</v>
      </c>
      <c r="O62" s="6">
        <f t="shared" si="7"/>
        <v>16</v>
      </c>
      <c r="P62" s="53">
        <v>1326</v>
      </c>
      <c r="Q62" s="31">
        <f t="shared" si="5"/>
        <v>1.1175510204083281</v>
      </c>
      <c r="R62" s="53">
        <v>1325</v>
      </c>
    </row>
    <row r="63" spans="3:20">
      <c r="C63" s="6">
        <f t="shared" si="6"/>
        <v>17</v>
      </c>
      <c r="D63" s="53">
        <v>1332</v>
      </c>
      <c r="E63" s="16">
        <f t="shared" si="4"/>
        <v>3.4489795918368555</v>
      </c>
      <c r="F63" s="53">
        <v>1334</v>
      </c>
      <c r="O63" s="6">
        <f t="shared" si="7"/>
        <v>17</v>
      </c>
      <c r="P63" s="53">
        <v>1326</v>
      </c>
      <c r="Q63" s="31">
        <f t="shared" si="5"/>
        <v>1.1175510204083281</v>
      </c>
      <c r="R63" s="53">
        <v>1325</v>
      </c>
    </row>
    <row r="64" spans="3:20">
      <c r="C64" s="6">
        <f t="shared" si="6"/>
        <v>18</v>
      </c>
      <c r="D64" s="53">
        <v>1336</v>
      </c>
      <c r="E64" s="16">
        <f t="shared" si="4"/>
        <v>4.5918367346937385</v>
      </c>
      <c r="F64" s="53">
        <v>1334</v>
      </c>
      <c r="O64" s="6">
        <f t="shared" si="7"/>
        <v>18</v>
      </c>
      <c r="P64" s="53">
        <v>1326</v>
      </c>
      <c r="Q64" s="31">
        <f t="shared" si="5"/>
        <v>1.1175510204083281</v>
      </c>
      <c r="R64" s="53">
        <v>1326</v>
      </c>
    </row>
    <row r="65" spans="3:18">
      <c r="C65" s="6">
        <f t="shared" si="6"/>
        <v>19</v>
      </c>
      <c r="D65" s="53">
        <v>1339</v>
      </c>
      <c r="E65" s="16">
        <f t="shared" si="4"/>
        <v>26.448979591836402</v>
      </c>
      <c r="F65" s="53">
        <v>1334</v>
      </c>
      <c r="O65" s="6">
        <f t="shared" si="7"/>
        <v>19</v>
      </c>
      <c r="P65" s="53">
        <v>1325</v>
      </c>
      <c r="Q65" s="31">
        <f t="shared" si="5"/>
        <v>3.2653061224578888E-3</v>
      </c>
      <c r="R65" s="53">
        <v>1326</v>
      </c>
    </row>
    <row r="66" spans="3:18">
      <c r="C66" s="6">
        <f t="shared" si="6"/>
        <v>20</v>
      </c>
      <c r="D66" s="53">
        <v>1330</v>
      </c>
      <c r="E66" s="16">
        <f t="shared" si="4"/>
        <v>14.877551020408413</v>
      </c>
      <c r="F66" s="53">
        <v>1334</v>
      </c>
      <c r="O66" s="6">
        <f t="shared" si="7"/>
        <v>20</v>
      </c>
      <c r="P66" s="53">
        <v>1325</v>
      </c>
      <c r="Q66" s="31">
        <f t="shared" si="5"/>
        <v>3.2653061224578888E-3</v>
      </c>
      <c r="R66" s="53">
        <v>1326</v>
      </c>
    </row>
    <row r="67" spans="3:18">
      <c r="C67" s="6">
        <f t="shared" si="6"/>
        <v>21</v>
      </c>
      <c r="D67" s="53">
        <v>1331</v>
      </c>
      <c r="E67" s="16">
        <f t="shared" si="4"/>
        <v>8.1632653061226339</v>
      </c>
      <c r="F67" s="53">
        <v>1334</v>
      </c>
      <c r="O67" s="6">
        <f t="shared" si="7"/>
        <v>21</v>
      </c>
      <c r="P67" s="53">
        <v>1324</v>
      </c>
      <c r="Q67" s="31">
        <f t="shared" si="5"/>
        <v>0.8889795918365877</v>
      </c>
      <c r="R67" s="53">
        <v>1326</v>
      </c>
    </row>
    <row r="68" spans="3:18">
      <c r="C68" s="6">
        <f t="shared" si="6"/>
        <v>22</v>
      </c>
      <c r="D68" s="53">
        <v>1329</v>
      </c>
      <c r="E68" s="16">
        <f t="shared" si="4"/>
        <v>23.591836734694194</v>
      </c>
      <c r="F68" s="53">
        <v>1335</v>
      </c>
      <c r="O68" s="6">
        <f t="shared" si="7"/>
        <v>22</v>
      </c>
      <c r="P68" s="53">
        <v>1324</v>
      </c>
      <c r="Q68" s="31">
        <f t="shared" si="5"/>
        <v>0.8889795918365877</v>
      </c>
      <c r="R68" s="53">
        <v>1327</v>
      </c>
    </row>
    <row r="69" spans="3:18">
      <c r="C69" s="6">
        <f t="shared" si="6"/>
        <v>23</v>
      </c>
      <c r="D69" s="53">
        <v>1340</v>
      </c>
      <c r="E69" s="16">
        <f t="shared" si="4"/>
        <v>37.734693877550619</v>
      </c>
      <c r="F69" s="53">
        <v>1335</v>
      </c>
      <c r="O69" s="6">
        <f t="shared" si="7"/>
        <v>23</v>
      </c>
      <c r="P69" s="53">
        <v>1323</v>
      </c>
      <c r="Q69" s="31">
        <f t="shared" si="5"/>
        <v>3.7746938775507175</v>
      </c>
      <c r="R69" s="53">
        <v>1327</v>
      </c>
    </row>
    <row r="70" spans="3:18">
      <c r="C70" s="6">
        <f t="shared" si="6"/>
        <v>24</v>
      </c>
      <c r="D70" s="53">
        <v>1341</v>
      </c>
      <c r="E70" s="16">
        <f t="shared" si="4"/>
        <v>51.02040816326484</v>
      </c>
      <c r="F70" s="53">
        <v>1336</v>
      </c>
      <c r="O70" s="6">
        <f t="shared" si="7"/>
        <v>24</v>
      </c>
      <c r="P70" s="53">
        <v>1323</v>
      </c>
      <c r="Q70" s="31">
        <f t="shared" si="5"/>
        <v>3.7746938775507175</v>
      </c>
      <c r="R70" s="53">
        <v>1327</v>
      </c>
    </row>
    <row r="71" spans="3:18">
      <c r="C71" s="6">
        <f t="shared" si="6"/>
        <v>25</v>
      </c>
      <c r="D71" s="53">
        <v>1339</v>
      </c>
      <c r="E71" s="16">
        <f t="shared" si="4"/>
        <v>26.448979591836402</v>
      </c>
      <c r="F71" s="53">
        <v>1336</v>
      </c>
      <c r="O71" s="6">
        <f t="shared" si="7"/>
        <v>25</v>
      </c>
      <c r="P71" s="53">
        <v>1323</v>
      </c>
      <c r="Q71" s="31">
        <f t="shared" si="5"/>
        <v>3.7746938775507175</v>
      </c>
      <c r="R71" s="53">
        <v>1327</v>
      </c>
    </row>
    <row r="72" spans="3:18">
      <c r="C72" s="6">
        <f t="shared" si="6"/>
        <v>26</v>
      </c>
      <c r="D72" s="53">
        <v>1333</v>
      </c>
      <c r="E72" s="16">
        <f t="shared" si="4"/>
        <v>0.73469387755107607</v>
      </c>
      <c r="F72" s="53">
        <v>1336</v>
      </c>
      <c r="O72" s="6">
        <f t="shared" si="7"/>
        <v>26</v>
      </c>
      <c r="P72" s="53">
        <v>1322</v>
      </c>
      <c r="Q72" s="31">
        <f t="shared" si="5"/>
        <v>8.6604081632648473</v>
      </c>
      <c r="R72" s="53">
        <v>1328</v>
      </c>
    </row>
    <row r="73" spans="3:18">
      <c r="C73" s="6">
        <f t="shared" si="6"/>
        <v>27</v>
      </c>
      <c r="D73" s="53">
        <v>1337</v>
      </c>
      <c r="E73" s="16">
        <f t="shared" si="4"/>
        <v>9.8775510204079584</v>
      </c>
      <c r="F73" s="53">
        <v>1337</v>
      </c>
      <c r="O73" s="6">
        <f t="shared" si="7"/>
        <v>27</v>
      </c>
      <c r="P73" s="53">
        <v>1321</v>
      </c>
      <c r="Q73" s="31">
        <f t="shared" si="5"/>
        <v>15.546122448978977</v>
      </c>
      <c r="R73" s="53">
        <v>1329</v>
      </c>
    </row>
    <row r="74" spans="3:18">
      <c r="C74" s="6">
        <f t="shared" si="6"/>
        <v>28</v>
      </c>
      <c r="D74" s="53">
        <v>1335</v>
      </c>
      <c r="E74" s="16">
        <f t="shared" si="4"/>
        <v>1.3061224489795176</v>
      </c>
      <c r="F74" s="53">
        <v>1338</v>
      </c>
      <c r="O74" s="6">
        <f t="shared" si="7"/>
        <v>28</v>
      </c>
      <c r="P74" s="53">
        <v>1321</v>
      </c>
      <c r="Q74" s="16">
        <f>(P74-$T$46)^2</f>
        <v>15.546122448978977</v>
      </c>
      <c r="R74" s="53">
        <v>1330</v>
      </c>
    </row>
    <row r="75" spans="3:18">
      <c r="C75" s="6">
        <f t="shared" si="6"/>
        <v>29</v>
      </c>
      <c r="D75" s="53">
        <v>1338</v>
      </c>
      <c r="E75" s="16">
        <f t="shared" si="4"/>
        <v>17.163265306122181</v>
      </c>
      <c r="F75" s="53">
        <v>1338</v>
      </c>
      <c r="O75" s="6">
        <f t="shared" si="7"/>
        <v>29</v>
      </c>
      <c r="P75" s="53">
        <v>1321</v>
      </c>
      <c r="Q75" s="31">
        <f t="shared" si="5"/>
        <v>15.546122448978977</v>
      </c>
      <c r="R75" s="53">
        <v>1330</v>
      </c>
    </row>
    <row r="76" spans="3:18">
      <c r="C76" s="6">
        <f t="shared" si="6"/>
        <v>30</v>
      </c>
      <c r="D76" s="53">
        <v>1342</v>
      </c>
      <c r="E76" s="16">
        <f t="shared" si="4"/>
        <v>66.306122448979067</v>
      </c>
      <c r="F76" s="53">
        <v>1338</v>
      </c>
      <c r="O76" s="6">
        <f t="shared" si="7"/>
        <v>30</v>
      </c>
      <c r="P76" s="53">
        <v>1320</v>
      </c>
      <c r="Q76" s="31">
        <f t="shared" si="5"/>
        <v>24.431836734693107</v>
      </c>
      <c r="R76" s="53">
        <v>1331</v>
      </c>
    </row>
    <row r="77" spans="3:18">
      <c r="C77" s="6">
        <f t="shared" si="6"/>
        <v>31</v>
      </c>
      <c r="D77" s="53">
        <v>1331</v>
      </c>
      <c r="E77" s="16">
        <f t="shared" si="4"/>
        <v>8.1632653061226339</v>
      </c>
      <c r="F77" s="53">
        <v>1339</v>
      </c>
      <c r="O77" s="6">
        <f t="shared" si="7"/>
        <v>31</v>
      </c>
      <c r="P77" s="53">
        <v>1319</v>
      </c>
      <c r="Q77" s="31">
        <f t="shared" si="5"/>
        <v>35.317551020407237</v>
      </c>
      <c r="R77" s="53">
        <v>1331</v>
      </c>
    </row>
    <row r="78" spans="3:18">
      <c r="C78" s="6">
        <f t="shared" si="6"/>
        <v>32</v>
      </c>
      <c r="D78" s="53">
        <v>1331</v>
      </c>
      <c r="E78" s="16">
        <f t="shared" si="4"/>
        <v>8.1632653061226339</v>
      </c>
      <c r="F78" s="53">
        <v>1339</v>
      </c>
      <c r="O78" s="6">
        <f t="shared" si="7"/>
        <v>32</v>
      </c>
      <c r="P78" s="53">
        <v>1316</v>
      </c>
      <c r="Q78" s="31">
        <f t="shared" si="5"/>
        <v>79.974693877549626</v>
      </c>
      <c r="R78" s="53">
        <v>1332</v>
      </c>
    </row>
    <row r="79" spans="3:18">
      <c r="C79" s="6">
        <f t="shared" si="6"/>
        <v>33</v>
      </c>
      <c r="D79" s="53">
        <v>1338</v>
      </c>
      <c r="E79" s="16">
        <f t="shared" si="4"/>
        <v>17.163265306122181</v>
      </c>
      <c r="F79" s="53">
        <v>1340</v>
      </c>
      <c r="O79" s="6">
        <f t="shared" si="7"/>
        <v>33</v>
      </c>
      <c r="P79" s="53">
        <v>1315</v>
      </c>
      <c r="Q79" s="31">
        <f t="shared" si="5"/>
        <v>98.860408163263756</v>
      </c>
      <c r="R79" s="53">
        <v>1332</v>
      </c>
    </row>
    <row r="80" spans="3:18">
      <c r="C80" s="6">
        <f t="shared" si="6"/>
        <v>34</v>
      </c>
      <c r="D80" s="53">
        <v>1336</v>
      </c>
      <c r="E80" s="16">
        <f t="shared" si="4"/>
        <v>4.5918367346937385</v>
      </c>
      <c r="F80" s="53">
        <v>1341</v>
      </c>
      <c r="O80" s="6">
        <f t="shared" si="7"/>
        <v>34</v>
      </c>
      <c r="P80" s="53">
        <v>1314</v>
      </c>
      <c r="Q80" s="31">
        <f t="shared" si="5"/>
        <v>119.74612244897789</v>
      </c>
      <c r="R80" s="53">
        <v>1334</v>
      </c>
    </row>
    <row r="81" spans="2:22" ht="15" thickBot="1">
      <c r="C81" s="7">
        <v>35</v>
      </c>
      <c r="D81" s="54">
        <v>1330</v>
      </c>
      <c r="E81" s="17">
        <f t="shared" si="4"/>
        <v>14.877551020408413</v>
      </c>
      <c r="F81" s="54">
        <v>1342</v>
      </c>
      <c r="O81" s="7">
        <v>35</v>
      </c>
      <c r="P81" s="54">
        <v>1312</v>
      </c>
      <c r="Q81" s="32">
        <f t="shared" si="5"/>
        <v>167.51755102040613</v>
      </c>
      <c r="R81" s="54">
        <v>1336</v>
      </c>
    </row>
    <row r="82" spans="2:22">
      <c r="O82" s="1"/>
    </row>
    <row r="83" spans="2:22">
      <c r="O83" s="1"/>
    </row>
    <row r="84" spans="2:22" ht="15" thickBot="1">
      <c r="O84" s="1"/>
      <c r="V84" s="37"/>
    </row>
    <row r="85" spans="2:22" ht="15" thickBot="1">
      <c r="B85" s="23" t="s">
        <v>15</v>
      </c>
      <c r="C85" s="12" t="s">
        <v>1</v>
      </c>
      <c r="D85" s="55" t="s">
        <v>42</v>
      </c>
      <c r="E85" s="2" t="s">
        <v>5</v>
      </c>
      <c r="F85" s="9" t="s">
        <v>31</v>
      </c>
      <c r="G85" s="13" t="s">
        <v>4</v>
      </c>
      <c r="H85" s="14">
        <f>AVERAGE(D86:D120)</f>
        <v>1332.7428571428572</v>
      </c>
      <c r="N85" s="23" t="s">
        <v>15</v>
      </c>
      <c r="O85" s="12" t="s">
        <v>1</v>
      </c>
      <c r="P85" s="55" t="s">
        <v>42</v>
      </c>
      <c r="Q85" s="2" t="s">
        <v>5</v>
      </c>
      <c r="R85" s="9" t="s">
        <v>31</v>
      </c>
      <c r="S85" s="13" t="s">
        <v>4</v>
      </c>
      <c r="T85" s="14">
        <f>AVERAGE(P86:P120)</f>
        <v>1319.7428571428572</v>
      </c>
      <c r="V85" s="24"/>
    </row>
    <row r="86" spans="2:22">
      <c r="B86" s="22"/>
      <c r="C86" s="42">
        <v>1</v>
      </c>
      <c r="D86" s="53">
        <v>1333</v>
      </c>
      <c r="E86" s="15">
        <f>(D86-$H$85)^2</f>
        <v>6.6122448979538381E-2</v>
      </c>
      <c r="F86" s="53">
        <v>1327</v>
      </c>
      <c r="G86" s="8" t="s">
        <v>7</v>
      </c>
      <c r="H86" s="1">
        <f>SUM(E86:E120)/($J$2-1)</f>
        <v>9.7848739495798274</v>
      </c>
      <c r="N86" s="22"/>
      <c r="O86" s="5">
        <v>1</v>
      </c>
      <c r="P86" s="53">
        <v>1305</v>
      </c>
      <c r="Q86" s="27">
        <f>(P86-$T$85)^2</f>
        <v>217.35183673469695</v>
      </c>
      <c r="R86" s="53">
        <v>1305</v>
      </c>
      <c r="S86" s="8" t="s">
        <v>7</v>
      </c>
      <c r="T86" s="1">
        <f>SUM(Q86:Q120)/($J$2-1)</f>
        <v>33.961344537815108</v>
      </c>
      <c r="V86" s="24"/>
    </row>
    <row r="87" spans="2:22">
      <c r="B87" s="22"/>
      <c r="C87" s="43">
        <f>C86+1</f>
        <v>2</v>
      </c>
      <c r="D87" s="53">
        <v>1333</v>
      </c>
      <c r="E87" s="16">
        <f t="shared" ref="E87:E120" si="8">(D87-$H$85)^2</f>
        <v>6.6122448979538381E-2</v>
      </c>
      <c r="F87" s="53">
        <v>1327</v>
      </c>
      <c r="G87" s="8" t="s">
        <v>6</v>
      </c>
      <c r="H87" s="1">
        <f>SQRT(H86)</f>
        <v>3.1280783157682972</v>
      </c>
      <c r="N87" s="22"/>
      <c r="O87" s="6">
        <f>O86+1</f>
        <v>2</v>
      </c>
      <c r="P87" s="53">
        <v>1311</v>
      </c>
      <c r="Q87" s="31">
        <f t="shared" ref="Q87:Q120" si="9">(P87-$T$85)^2</f>
        <v>76.437551020409984</v>
      </c>
      <c r="R87" s="53">
        <v>1311</v>
      </c>
      <c r="S87" s="8" t="s">
        <v>6</v>
      </c>
      <c r="T87" s="1">
        <f>SQRT(T86)</f>
        <v>5.8276362736374603</v>
      </c>
      <c r="V87" s="24"/>
    </row>
    <row r="88" spans="2:22">
      <c r="C88" s="43">
        <f t="shared" ref="C88:C119" si="10">C87+1</f>
        <v>3</v>
      </c>
      <c r="D88" s="53">
        <v>1336</v>
      </c>
      <c r="E88" s="16">
        <f t="shared" si="8"/>
        <v>10.608979591836057</v>
      </c>
      <c r="F88" s="53">
        <v>1328</v>
      </c>
      <c r="G88" s="8" t="s">
        <v>8</v>
      </c>
      <c r="H88" s="1">
        <v>1.96</v>
      </c>
      <c r="O88" s="6">
        <f t="shared" ref="O88:O119" si="11">O87+1</f>
        <v>3</v>
      </c>
      <c r="P88" s="53">
        <v>1312</v>
      </c>
      <c r="Q88" s="31">
        <f t="shared" si="9"/>
        <v>59.95183673469549</v>
      </c>
      <c r="R88" s="53">
        <v>1312</v>
      </c>
      <c r="S88" s="8" t="s">
        <v>8</v>
      </c>
      <c r="T88" s="1">
        <v>1.96</v>
      </c>
      <c r="V88" s="24"/>
    </row>
    <row r="89" spans="2:22" ht="15" thickBot="1">
      <c r="C89" s="43">
        <f t="shared" si="10"/>
        <v>4</v>
      </c>
      <c r="D89" s="53">
        <v>1329</v>
      </c>
      <c r="E89" s="16">
        <f t="shared" si="8"/>
        <v>14.008979591837512</v>
      </c>
      <c r="F89" s="53">
        <v>1329</v>
      </c>
      <c r="O89" s="6">
        <f t="shared" si="11"/>
        <v>4</v>
      </c>
      <c r="P89" s="53">
        <v>1313</v>
      </c>
      <c r="Q89" s="31">
        <f t="shared" si="9"/>
        <v>45.466122448980997</v>
      </c>
      <c r="R89" s="53">
        <v>1313</v>
      </c>
      <c r="V89" s="24"/>
    </row>
    <row r="90" spans="2:22">
      <c r="C90" s="43">
        <f t="shared" si="10"/>
        <v>5</v>
      </c>
      <c r="D90" s="53">
        <v>1331</v>
      </c>
      <c r="E90" s="16">
        <f t="shared" si="8"/>
        <v>3.0375510204085256</v>
      </c>
      <c r="F90" s="53">
        <v>1329</v>
      </c>
      <c r="G90" s="2" t="s">
        <v>11</v>
      </c>
      <c r="H90" s="10">
        <f>H85-(H87/SQRT($J$2))*H88</f>
        <v>1331.7065233333606</v>
      </c>
      <c r="O90" s="6">
        <f t="shared" si="11"/>
        <v>5</v>
      </c>
      <c r="P90" s="53">
        <v>1314</v>
      </c>
      <c r="Q90" s="31">
        <f t="shared" si="9"/>
        <v>32.980408163266503</v>
      </c>
      <c r="R90" s="53">
        <v>1314</v>
      </c>
      <c r="S90" s="2" t="s">
        <v>11</v>
      </c>
      <c r="T90" s="10">
        <f>T85-(T87/SQRT($J$2))*T88</f>
        <v>1317.8121585189206</v>
      </c>
      <c r="V90" s="24"/>
    </row>
    <row r="91" spans="2:22" ht="15" thickBot="1">
      <c r="C91" s="43">
        <f t="shared" si="10"/>
        <v>6</v>
      </c>
      <c r="D91" s="53">
        <v>1332</v>
      </c>
      <c r="E91" s="16">
        <f t="shared" si="8"/>
        <v>0.55183673469403194</v>
      </c>
      <c r="F91" s="53">
        <v>1329</v>
      </c>
      <c r="G91" s="3" t="s">
        <v>12</v>
      </c>
      <c r="H91" s="11">
        <f>H85+(H87/SQRT($J$2))*H88</f>
        <v>1333.7791909523539</v>
      </c>
      <c r="O91" s="6">
        <f t="shared" si="11"/>
        <v>6</v>
      </c>
      <c r="P91" s="53">
        <v>1315</v>
      </c>
      <c r="Q91" s="31">
        <f t="shared" si="9"/>
        <v>22.494693877552006</v>
      </c>
      <c r="R91" s="53">
        <v>1315</v>
      </c>
      <c r="S91" s="3" t="s">
        <v>12</v>
      </c>
      <c r="T91" s="11">
        <f>T85+(T87/SQRT($J$2))*T88</f>
        <v>1321.6735557667939</v>
      </c>
      <c r="V91" s="24"/>
    </row>
    <row r="92" spans="2:22" ht="15" thickBot="1">
      <c r="C92" s="43">
        <f t="shared" si="10"/>
        <v>7</v>
      </c>
      <c r="D92" s="53">
        <v>1331</v>
      </c>
      <c r="E92" s="16">
        <f t="shared" si="8"/>
        <v>3.0375510204085256</v>
      </c>
      <c r="F92" s="53">
        <v>1330</v>
      </c>
      <c r="G92" s="76" t="s">
        <v>39</v>
      </c>
      <c r="H92" s="77">
        <f>H85-H90</f>
        <v>1.0363338094966821</v>
      </c>
      <c r="O92" s="6">
        <f t="shared" si="11"/>
        <v>7</v>
      </c>
      <c r="P92" s="53">
        <v>1316</v>
      </c>
      <c r="Q92" s="31">
        <f t="shared" si="9"/>
        <v>14.008979591837512</v>
      </c>
      <c r="R92" s="53">
        <v>1316</v>
      </c>
      <c r="S92" s="76" t="s">
        <v>39</v>
      </c>
      <c r="T92" s="77">
        <f>T85-T90</f>
        <v>1.9306986239366779</v>
      </c>
      <c r="V92" s="24"/>
    </row>
    <row r="93" spans="2:22" ht="15" thickBot="1">
      <c r="C93" s="43">
        <f t="shared" si="10"/>
        <v>8</v>
      </c>
      <c r="D93" s="53">
        <v>1331</v>
      </c>
      <c r="E93" s="16">
        <f t="shared" si="8"/>
        <v>3.0375510204085256</v>
      </c>
      <c r="F93" s="53">
        <v>1330</v>
      </c>
      <c r="O93" s="6">
        <f t="shared" si="11"/>
        <v>8</v>
      </c>
      <c r="P93" s="53">
        <v>1316</v>
      </c>
      <c r="Q93" s="31">
        <f t="shared" si="9"/>
        <v>14.008979591837512</v>
      </c>
      <c r="R93" s="53">
        <v>1316</v>
      </c>
      <c r="V93" s="24"/>
    </row>
    <row r="94" spans="2:22" ht="15" thickBot="1">
      <c r="C94" s="43">
        <f t="shared" si="10"/>
        <v>9</v>
      </c>
      <c r="D94" s="53">
        <v>1339</v>
      </c>
      <c r="E94" s="16">
        <f t="shared" si="8"/>
        <v>39.15183673469258</v>
      </c>
      <c r="F94" s="53">
        <v>1331</v>
      </c>
      <c r="G94" s="9" t="s">
        <v>23</v>
      </c>
      <c r="H94" s="51">
        <f>MEDIAN(D86:D120)</f>
        <v>1333</v>
      </c>
      <c r="O94" s="6">
        <f t="shared" si="11"/>
        <v>9</v>
      </c>
      <c r="P94" s="53">
        <v>1316</v>
      </c>
      <c r="Q94" s="31">
        <f t="shared" si="9"/>
        <v>14.008979591837512</v>
      </c>
      <c r="R94" s="53">
        <v>1316</v>
      </c>
      <c r="S94" s="9" t="s">
        <v>23</v>
      </c>
      <c r="T94" s="39">
        <f>MEDIAN(P86:P120)</f>
        <v>1320</v>
      </c>
      <c r="V94" s="24"/>
    </row>
    <row r="95" spans="2:22" ht="15" thickBot="1">
      <c r="C95" s="43">
        <f t="shared" si="10"/>
        <v>10</v>
      </c>
      <c r="D95" s="53">
        <v>1332</v>
      </c>
      <c r="E95" s="16">
        <f t="shared" si="8"/>
        <v>0.55183673469403194</v>
      </c>
      <c r="F95" s="53">
        <v>1331</v>
      </c>
      <c r="O95" s="6">
        <f t="shared" si="11"/>
        <v>10</v>
      </c>
      <c r="P95" s="53">
        <v>1317</v>
      </c>
      <c r="Q95" s="31">
        <f t="shared" si="9"/>
        <v>7.5232653061230188</v>
      </c>
      <c r="R95" s="53">
        <v>1317</v>
      </c>
      <c r="V95" s="24"/>
    </row>
    <row r="96" spans="2:22">
      <c r="C96" s="43">
        <f t="shared" si="10"/>
        <v>11</v>
      </c>
      <c r="D96" s="53">
        <v>1338</v>
      </c>
      <c r="E96" s="16">
        <f t="shared" si="8"/>
        <v>27.63755102040707</v>
      </c>
      <c r="F96" s="53">
        <v>1331</v>
      </c>
      <c r="G96" s="10" t="s">
        <v>26</v>
      </c>
      <c r="H96" s="2">
        <f>F97</f>
        <v>1331</v>
      </c>
      <c r="O96" s="6">
        <f t="shared" si="11"/>
        <v>11</v>
      </c>
      <c r="P96" s="53">
        <v>1317</v>
      </c>
      <c r="Q96" s="31">
        <f t="shared" si="9"/>
        <v>7.5232653061230188</v>
      </c>
      <c r="R96" s="53">
        <v>1317</v>
      </c>
      <c r="S96" s="10" t="s">
        <v>26</v>
      </c>
      <c r="T96" s="2">
        <f>R97</f>
        <v>1317</v>
      </c>
      <c r="V96" s="24"/>
    </row>
    <row r="97" spans="3:22" ht="15" thickBot="1">
      <c r="C97" s="43">
        <f t="shared" si="10"/>
        <v>12</v>
      </c>
      <c r="D97" s="53">
        <v>1334</v>
      </c>
      <c r="E97" s="16">
        <f t="shared" si="8"/>
        <v>1.5804081632650449</v>
      </c>
      <c r="F97" s="53">
        <v>1331</v>
      </c>
      <c r="G97" s="11" t="s">
        <v>27</v>
      </c>
      <c r="H97" s="3">
        <f>F109</f>
        <v>1334</v>
      </c>
      <c r="O97" s="6">
        <f t="shared" si="11"/>
        <v>12</v>
      </c>
      <c r="P97" s="53">
        <v>1317</v>
      </c>
      <c r="Q97" s="31">
        <f t="shared" si="9"/>
        <v>7.5232653061230188</v>
      </c>
      <c r="R97" s="53">
        <v>1317</v>
      </c>
      <c r="S97" s="11" t="s">
        <v>27</v>
      </c>
      <c r="T97" s="3">
        <f>R109</f>
        <v>1322</v>
      </c>
      <c r="V97" s="24"/>
    </row>
    <row r="98" spans="3:22">
      <c r="C98" s="43">
        <f t="shared" si="10"/>
        <v>13</v>
      </c>
      <c r="D98" s="53">
        <v>1334</v>
      </c>
      <c r="E98" s="16">
        <f t="shared" si="8"/>
        <v>1.5804081632650449</v>
      </c>
      <c r="F98" s="53">
        <v>1331</v>
      </c>
      <c r="G98" s="2" t="s">
        <v>35</v>
      </c>
      <c r="H98" s="15">
        <f>H94-H96</f>
        <v>2</v>
      </c>
      <c r="O98" s="6">
        <f t="shared" si="11"/>
        <v>13</v>
      </c>
      <c r="P98" s="53">
        <v>1317</v>
      </c>
      <c r="Q98" s="31">
        <f t="shared" si="9"/>
        <v>7.5232653061230188</v>
      </c>
      <c r="R98" s="53">
        <v>1317</v>
      </c>
      <c r="S98" s="2" t="s">
        <v>35</v>
      </c>
      <c r="T98" s="15">
        <f>T94-T96</f>
        <v>3</v>
      </c>
      <c r="V98" s="24"/>
    </row>
    <row r="99" spans="3:22" ht="15" thickBot="1">
      <c r="C99" s="43">
        <f t="shared" si="10"/>
        <v>14</v>
      </c>
      <c r="D99" s="53">
        <v>1331</v>
      </c>
      <c r="E99" s="16">
        <f t="shared" si="8"/>
        <v>3.0375510204085256</v>
      </c>
      <c r="F99" s="53">
        <v>1332</v>
      </c>
      <c r="G99" s="3" t="s">
        <v>36</v>
      </c>
      <c r="H99" s="17">
        <f>H97-H94</f>
        <v>1</v>
      </c>
      <c r="O99" s="6">
        <f t="shared" si="11"/>
        <v>14</v>
      </c>
      <c r="P99" s="53">
        <v>1318</v>
      </c>
      <c r="Q99" s="31">
        <f t="shared" si="9"/>
        <v>3.0375510204085256</v>
      </c>
      <c r="R99" s="53">
        <v>1318</v>
      </c>
      <c r="S99" s="3" t="s">
        <v>36</v>
      </c>
      <c r="T99" s="17">
        <f>T97-T94</f>
        <v>2</v>
      </c>
      <c r="V99" s="24"/>
    </row>
    <row r="100" spans="3:22">
      <c r="C100" s="43">
        <f t="shared" si="10"/>
        <v>15</v>
      </c>
      <c r="D100" s="53">
        <v>1327</v>
      </c>
      <c r="E100" s="16">
        <f t="shared" si="8"/>
        <v>32.980408163266503</v>
      </c>
      <c r="F100" s="53">
        <v>1332</v>
      </c>
      <c r="O100" s="6">
        <f t="shared" si="11"/>
        <v>15</v>
      </c>
      <c r="P100" s="53">
        <v>1318</v>
      </c>
      <c r="Q100" s="31">
        <f t="shared" si="9"/>
        <v>3.0375510204085256</v>
      </c>
      <c r="R100" s="53">
        <v>1318</v>
      </c>
      <c r="V100" s="24"/>
    </row>
    <row r="101" spans="3:22">
      <c r="C101" s="43">
        <f t="shared" si="10"/>
        <v>16</v>
      </c>
      <c r="D101" s="53">
        <v>1330</v>
      </c>
      <c r="E101" s="16">
        <f t="shared" si="8"/>
        <v>7.5232653061230188</v>
      </c>
      <c r="F101" s="53">
        <v>1332</v>
      </c>
      <c r="O101" s="6">
        <f t="shared" si="11"/>
        <v>16</v>
      </c>
      <c r="P101" s="53">
        <v>1318</v>
      </c>
      <c r="Q101" s="31">
        <f t="shared" si="9"/>
        <v>3.0375510204085256</v>
      </c>
      <c r="R101" s="53">
        <v>1318</v>
      </c>
      <c r="V101" s="24"/>
    </row>
    <row r="102" spans="3:22">
      <c r="C102" s="43">
        <f t="shared" si="10"/>
        <v>17</v>
      </c>
      <c r="D102" s="53">
        <v>1329</v>
      </c>
      <c r="E102" s="16">
        <f t="shared" si="8"/>
        <v>14.008979591837512</v>
      </c>
      <c r="F102" s="53">
        <v>1333</v>
      </c>
      <c r="O102" s="6">
        <f t="shared" si="11"/>
        <v>17</v>
      </c>
      <c r="P102" s="53">
        <v>1319</v>
      </c>
      <c r="Q102" s="31">
        <f t="shared" si="9"/>
        <v>0.55183673469403194</v>
      </c>
      <c r="R102" s="53">
        <v>1319</v>
      </c>
      <c r="V102" s="24"/>
    </row>
    <row r="103" spans="3:22">
      <c r="C103" s="43">
        <f t="shared" si="10"/>
        <v>18</v>
      </c>
      <c r="D103" s="53">
        <v>1335</v>
      </c>
      <c r="E103" s="16">
        <f t="shared" si="8"/>
        <v>5.0946938775505508</v>
      </c>
      <c r="F103" s="53">
        <v>1333</v>
      </c>
      <c r="O103" s="6">
        <f t="shared" si="11"/>
        <v>18</v>
      </c>
      <c r="P103" s="53">
        <v>1320</v>
      </c>
      <c r="Q103" s="31">
        <f t="shared" si="9"/>
        <v>6.6122448979538381E-2</v>
      </c>
      <c r="R103" s="53">
        <v>1320</v>
      </c>
      <c r="V103" s="24"/>
    </row>
    <row r="104" spans="3:22">
      <c r="C104" s="43">
        <f t="shared" si="10"/>
        <v>19</v>
      </c>
      <c r="D104" s="53">
        <v>1335</v>
      </c>
      <c r="E104" s="16">
        <f t="shared" si="8"/>
        <v>5.0946938775505508</v>
      </c>
      <c r="F104" s="53">
        <v>1333</v>
      </c>
      <c r="O104" s="6">
        <f t="shared" si="11"/>
        <v>19</v>
      </c>
      <c r="P104" s="53">
        <v>1320</v>
      </c>
      <c r="Q104" s="31">
        <f t="shared" si="9"/>
        <v>6.6122448979538381E-2</v>
      </c>
      <c r="R104" s="53">
        <v>1320</v>
      </c>
      <c r="V104" s="24"/>
    </row>
    <row r="105" spans="3:22">
      <c r="C105" s="43">
        <f t="shared" si="10"/>
        <v>20</v>
      </c>
      <c r="D105" s="53">
        <v>1334</v>
      </c>
      <c r="E105" s="16">
        <f t="shared" si="8"/>
        <v>1.5804081632650449</v>
      </c>
      <c r="F105" s="53">
        <v>1333</v>
      </c>
      <c r="O105" s="6">
        <f t="shared" si="11"/>
        <v>20</v>
      </c>
      <c r="P105" s="53">
        <v>1320</v>
      </c>
      <c r="Q105" s="31">
        <f t="shared" si="9"/>
        <v>6.6122448979538381E-2</v>
      </c>
      <c r="R105" s="53">
        <v>1320</v>
      </c>
      <c r="V105" s="24"/>
    </row>
    <row r="106" spans="3:22">
      <c r="C106" s="43">
        <f t="shared" si="10"/>
        <v>21</v>
      </c>
      <c r="D106" s="53">
        <v>1334</v>
      </c>
      <c r="E106" s="16">
        <f t="shared" si="8"/>
        <v>1.5804081632650449</v>
      </c>
      <c r="F106" s="53">
        <v>1333</v>
      </c>
      <c r="O106" s="6">
        <f t="shared" si="11"/>
        <v>21</v>
      </c>
      <c r="P106" s="53">
        <v>1321</v>
      </c>
      <c r="Q106" s="31">
        <f t="shared" si="9"/>
        <v>1.5804081632650449</v>
      </c>
      <c r="R106" s="53">
        <v>1321</v>
      </c>
      <c r="V106" s="24"/>
    </row>
    <row r="107" spans="3:22">
      <c r="C107" s="43">
        <f t="shared" si="10"/>
        <v>22</v>
      </c>
      <c r="D107" s="53">
        <v>1332</v>
      </c>
      <c r="E107" s="16">
        <f t="shared" si="8"/>
        <v>0.55183673469403194</v>
      </c>
      <c r="F107" s="53">
        <v>1334</v>
      </c>
      <c r="O107" s="6">
        <f t="shared" si="11"/>
        <v>22</v>
      </c>
      <c r="P107" s="53">
        <v>1321</v>
      </c>
      <c r="Q107" s="31">
        <f t="shared" si="9"/>
        <v>1.5804081632650449</v>
      </c>
      <c r="R107" s="53">
        <v>1321</v>
      </c>
      <c r="V107" s="24"/>
    </row>
    <row r="108" spans="3:22">
      <c r="C108" s="43">
        <f t="shared" si="10"/>
        <v>23</v>
      </c>
      <c r="D108" s="53">
        <v>1335</v>
      </c>
      <c r="E108" s="16">
        <f t="shared" si="8"/>
        <v>5.0946938775505508</v>
      </c>
      <c r="F108" s="53">
        <v>1334</v>
      </c>
      <c r="O108" s="6">
        <f t="shared" si="11"/>
        <v>23</v>
      </c>
      <c r="P108" s="53">
        <v>1321</v>
      </c>
      <c r="Q108" s="31">
        <f t="shared" si="9"/>
        <v>1.5804081632650449</v>
      </c>
      <c r="R108" s="53">
        <v>1321</v>
      </c>
      <c r="V108" s="24"/>
    </row>
    <row r="109" spans="3:22">
      <c r="C109" s="43">
        <f t="shared" si="10"/>
        <v>24</v>
      </c>
      <c r="D109" s="53">
        <v>1339</v>
      </c>
      <c r="E109" s="16">
        <f t="shared" si="8"/>
        <v>39.15183673469258</v>
      </c>
      <c r="F109" s="53">
        <v>1334</v>
      </c>
      <c r="O109" s="6">
        <f t="shared" si="11"/>
        <v>24</v>
      </c>
      <c r="P109" s="53">
        <v>1322</v>
      </c>
      <c r="Q109" s="31">
        <f t="shared" si="9"/>
        <v>5.0946938775505508</v>
      </c>
      <c r="R109" s="53">
        <v>1322</v>
      </c>
      <c r="V109" s="24"/>
    </row>
    <row r="110" spans="3:22">
      <c r="C110" s="43">
        <f t="shared" si="10"/>
        <v>25</v>
      </c>
      <c r="D110" s="53">
        <v>1336</v>
      </c>
      <c r="E110" s="16">
        <f t="shared" si="8"/>
        <v>10.608979591836057</v>
      </c>
      <c r="F110" s="53">
        <v>1334</v>
      </c>
      <c r="O110" s="6">
        <f t="shared" si="11"/>
        <v>25</v>
      </c>
      <c r="P110" s="53">
        <v>1322</v>
      </c>
      <c r="Q110" s="31">
        <f t="shared" si="9"/>
        <v>5.0946938775505508</v>
      </c>
      <c r="R110" s="53">
        <v>1322</v>
      </c>
      <c r="V110" s="24"/>
    </row>
    <row r="111" spans="3:22">
      <c r="C111" s="43">
        <f t="shared" si="10"/>
        <v>26</v>
      </c>
      <c r="D111" s="53">
        <v>1329</v>
      </c>
      <c r="E111" s="16">
        <f t="shared" si="8"/>
        <v>14.008979591837512</v>
      </c>
      <c r="F111" s="53">
        <v>1335</v>
      </c>
      <c r="O111" s="6">
        <f t="shared" si="11"/>
        <v>26</v>
      </c>
      <c r="P111" s="53">
        <v>1322</v>
      </c>
      <c r="Q111" s="31">
        <f t="shared" si="9"/>
        <v>5.0946938775505508</v>
      </c>
      <c r="R111" s="53">
        <v>1322</v>
      </c>
      <c r="V111" s="24"/>
    </row>
    <row r="112" spans="3:22">
      <c r="C112" s="43">
        <f t="shared" si="10"/>
        <v>27</v>
      </c>
      <c r="D112" s="53">
        <v>1327</v>
      </c>
      <c r="E112" s="16">
        <f t="shared" si="8"/>
        <v>32.980408163266503</v>
      </c>
      <c r="F112" s="53">
        <v>1335</v>
      </c>
      <c r="O112" s="6">
        <f t="shared" si="11"/>
        <v>27</v>
      </c>
      <c r="P112" s="53">
        <v>1322</v>
      </c>
      <c r="Q112" s="31">
        <f t="shared" si="9"/>
        <v>5.0946938775505508</v>
      </c>
      <c r="R112" s="53">
        <v>1322</v>
      </c>
      <c r="V112" s="24"/>
    </row>
    <row r="113" spans="2:22">
      <c r="C113" s="43">
        <f t="shared" si="10"/>
        <v>28</v>
      </c>
      <c r="D113" s="53">
        <v>1333</v>
      </c>
      <c r="E113" s="16">
        <f t="shared" si="8"/>
        <v>6.6122448979538381E-2</v>
      </c>
      <c r="F113" s="53">
        <v>1335</v>
      </c>
      <c r="O113" s="6">
        <f t="shared" si="11"/>
        <v>28</v>
      </c>
      <c r="P113" s="53">
        <v>1323</v>
      </c>
      <c r="Q113" s="31">
        <f t="shared" si="9"/>
        <v>10.608979591836057</v>
      </c>
      <c r="R113" s="53">
        <v>1323</v>
      </c>
      <c r="V113" s="24"/>
    </row>
    <row r="114" spans="2:22">
      <c r="C114" s="43">
        <f t="shared" si="10"/>
        <v>29</v>
      </c>
      <c r="D114" s="53">
        <v>1333</v>
      </c>
      <c r="E114" s="16">
        <f t="shared" si="8"/>
        <v>6.6122448979538381E-2</v>
      </c>
      <c r="F114" s="53">
        <v>1336</v>
      </c>
      <c r="O114" s="6">
        <f t="shared" si="11"/>
        <v>29</v>
      </c>
      <c r="P114" s="53">
        <v>1325</v>
      </c>
      <c r="Q114" s="31">
        <f t="shared" si="9"/>
        <v>27.63755102040707</v>
      </c>
      <c r="R114" s="53">
        <v>1325</v>
      </c>
      <c r="V114" s="24"/>
    </row>
    <row r="115" spans="2:22">
      <c r="C115" s="43">
        <f t="shared" si="10"/>
        <v>30</v>
      </c>
      <c r="D115" s="53">
        <v>1336</v>
      </c>
      <c r="E115" s="16">
        <f t="shared" si="8"/>
        <v>10.608979591836057</v>
      </c>
      <c r="F115" s="53">
        <v>1336</v>
      </c>
      <c r="O115" s="6">
        <f t="shared" si="11"/>
        <v>30</v>
      </c>
      <c r="P115" s="53">
        <v>1326</v>
      </c>
      <c r="Q115" s="31">
        <f t="shared" si="9"/>
        <v>39.15183673469258</v>
      </c>
      <c r="R115" s="53">
        <v>1326</v>
      </c>
      <c r="V115" s="24"/>
    </row>
    <row r="116" spans="2:22">
      <c r="C116" s="43">
        <f t="shared" si="10"/>
        <v>31</v>
      </c>
      <c r="D116" s="53">
        <v>1328</v>
      </c>
      <c r="E116" s="16">
        <f t="shared" si="8"/>
        <v>22.494693877552006</v>
      </c>
      <c r="F116" s="53">
        <v>1336</v>
      </c>
      <c r="O116" s="6">
        <f t="shared" si="11"/>
        <v>31</v>
      </c>
      <c r="P116" s="53">
        <v>1326</v>
      </c>
      <c r="Q116" s="31">
        <f t="shared" si="9"/>
        <v>39.15183673469258</v>
      </c>
      <c r="R116" s="53">
        <v>1326</v>
      </c>
      <c r="V116" s="24"/>
    </row>
    <row r="117" spans="2:22">
      <c r="C117" s="43">
        <f t="shared" si="10"/>
        <v>32</v>
      </c>
      <c r="D117" s="53">
        <v>1330</v>
      </c>
      <c r="E117" s="16">
        <f t="shared" si="8"/>
        <v>7.5232653061230188</v>
      </c>
      <c r="F117" s="53">
        <v>1336</v>
      </c>
      <c r="O117" s="6">
        <f t="shared" si="11"/>
        <v>32</v>
      </c>
      <c r="P117" s="53">
        <v>1327</v>
      </c>
      <c r="Q117" s="31">
        <f t="shared" si="9"/>
        <v>52.666122448978086</v>
      </c>
      <c r="R117" s="53">
        <v>1327</v>
      </c>
      <c r="V117" s="24"/>
    </row>
    <row r="118" spans="2:22">
      <c r="C118" s="43">
        <f t="shared" si="10"/>
        <v>33</v>
      </c>
      <c r="D118" s="53">
        <v>1331</v>
      </c>
      <c r="E118" s="16">
        <f t="shared" si="8"/>
        <v>3.0375510204085256</v>
      </c>
      <c r="F118" s="53">
        <v>1338</v>
      </c>
      <c r="O118" s="6">
        <f t="shared" si="11"/>
        <v>33</v>
      </c>
      <c r="P118" s="53">
        <v>1329</v>
      </c>
      <c r="Q118" s="31">
        <f t="shared" si="9"/>
        <v>85.694693877549099</v>
      </c>
      <c r="R118" s="53">
        <v>1329</v>
      </c>
      <c r="V118" s="24"/>
    </row>
    <row r="119" spans="2:22">
      <c r="C119" s="43">
        <f t="shared" si="10"/>
        <v>34</v>
      </c>
      <c r="D119" s="53">
        <v>1333</v>
      </c>
      <c r="E119" s="16">
        <f t="shared" si="8"/>
        <v>6.6122448979538381E-2</v>
      </c>
      <c r="F119" s="53">
        <v>1339</v>
      </c>
      <c r="O119" s="6">
        <f t="shared" si="11"/>
        <v>34</v>
      </c>
      <c r="P119" s="53">
        <v>1330</v>
      </c>
      <c r="Q119" s="31">
        <f t="shared" si="9"/>
        <v>105.20897959183461</v>
      </c>
      <c r="R119" s="53">
        <v>1330</v>
      </c>
      <c r="V119" s="24"/>
    </row>
    <row r="120" spans="2:22" ht="15" thickBot="1">
      <c r="C120" s="44">
        <v>35</v>
      </c>
      <c r="D120" s="54">
        <v>1336</v>
      </c>
      <c r="E120" s="17">
        <f t="shared" si="8"/>
        <v>10.608979591836057</v>
      </c>
      <c r="F120" s="54">
        <v>1339</v>
      </c>
      <c r="O120" s="7">
        <v>35</v>
      </c>
      <c r="P120" s="54">
        <v>1335</v>
      </c>
      <c r="Q120" s="32">
        <f t="shared" si="9"/>
        <v>232.78040816326214</v>
      </c>
      <c r="R120" s="54">
        <v>1335</v>
      </c>
      <c r="V120" s="37"/>
    </row>
    <row r="121" spans="2:22">
      <c r="O121" s="1"/>
    </row>
    <row r="122" spans="2:22">
      <c r="O122" s="1"/>
    </row>
    <row r="123" spans="2:22" ht="15" thickBot="1">
      <c r="O123" s="1"/>
      <c r="V123" s="37"/>
    </row>
    <row r="124" spans="2:22" ht="15" thickBot="1">
      <c r="B124" s="23" t="s">
        <v>17</v>
      </c>
      <c r="C124" s="12" t="s">
        <v>1</v>
      </c>
      <c r="D124" s="56" t="s">
        <v>42</v>
      </c>
      <c r="E124" s="2" t="s">
        <v>5</v>
      </c>
      <c r="F124" s="9" t="s">
        <v>31</v>
      </c>
      <c r="G124" s="13" t="s">
        <v>4</v>
      </c>
      <c r="H124" s="14">
        <f>AVERAGE(D125:D159)</f>
        <v>1333.0571428571429</v>
      </c>
      <c r="N124" s="23" t="s">
        <v>17</v>
      </c>
      <c r="O124" s="12" t="s">
        <v>1</v>
      </c>
      <c r="P124" s="55" t="s">
        <v>42</v>
      </c>
      <c r="Q124" s="2" t="s">
        <v>5</v>
      </c>
      <c r="R124" s="9" t="s">
        <v>31</v>
      </c>
      <c r="S124" s="13" t="s">
        <v>4</v>
      </c>
      <c r="T124" s="14">
        <f>AVERAGE(P125:P159)</f>
        <v>1314</v>
      </c>
      <c r="V124" s="24"/>
    </row>
    <row r="125" spans="2:22">
      <c r="B125" s="22"/>
      <c r="C125" s="5">
        <v>1</v>
      </c>
      <c r="D125" s="53">
        <v>1332</v>
      </c>
      <c r="E125" s="15">
        <f>(D125-$H$124)^2</f>
        <v>1.1175510204083281</v>
      </c>
      <c r="F125" s="53">
        <v>1327</v>
      </c>
      <c r="G125" s="8" t="s">
        <v>7</v>
      </c>
      <c r="H125" s="1">
        <f>SUM(E125:E159)/($J$2-1)</f>
        <v>6.8789915966386461</v>
      </c>
      <c r="N125" s="22"/>
      <c r="O125" s="5">
        <v>1</v>
      </c>
      <c r="P125" s="53">
        <v>1322</v>
      </c>
      <c r="Q125" s="91">
        <f t="shared" ref="Q125:Q159" si="12">(P125-$T$124)^2</f>
        <v>64</v>
      </c>
      <c r="R125" s="53">
        <v>1299</v>
      </c>
      <c r="S125" s="8" t="s">
        <v>7</v>
      </c>
      <c r="T125" s="1">
        <f>SUM(Q125:Q159)/($J$2-1)</f>
        <v>30.352941176470587</v>
      </c>
      <c r="V125" s="24"/>
    </row>
    <row r="126" spans="2:22">
      <c r="B126" s="22"/>
      <c r="C126" s="6">
        <f>C125+1</f>
        <v>2</v>
      </c>
      <c r="D126" s="53">
        <v>1328</v>
      </c>
      <c r="E126" s="16">
        <f t="shared" ref="E126:E159" si="13">(D126-$H$124)^2</f>
        <v>25.574693877551809</v>
      </c>
      <c r="F126" s="53">
        <v>1328</v>
      </c>
      <c r="G126" s="8" t="s">
        <v>6</v>
      </c>
      <c r="H126" s="1">
        <f>SQRT(H125)</f>
        <v>2.6227831775880075</v>
      </c>
      <c r="N126" s="22"/>
      <c r="O126" s="6">
        <f t="shared" ref="O126:O158" si="14">O125+1</f>
        <v>2</v>
      </c>
      <c r="P126" s="53">
        <v>1321</v>
      </c>
      <c r="Q126" s="92">
        <f t="shared" si="12"/>
        <v>49</v>
      </c>
      <c r="R126" s="53">
        <v>1304</v>
      </c>
      <c r="S126" s="61" t="s">
        <v>6</v>
      </c>
      <c r="T126" s="62">
        <f>SQRT(T125)</f>
        <v>5.5093503406908679</v>
      </c>
      <c r="V126" s="24"/>
    </row>
    <row r="127" spans="2:22">
      <c r="C127" s="6">
        <f t="shared" ref="C127:C158" si="15">C126+1</f>
        <v>3</v>
      </c>
      <c r="D127" s="53">
        <v>1337</v>
      </c>
      <c r="E127" s="16">
        <f t="shared" si="13"/>
        <v>15.546122448978977</v>
      </c>
      <c r="F127" s="53">
        <v>1328</v>
      </c>
      <c r="G127" s="8" t="s">
        <v>8</v>
      </c>
      <c r="H127" s="1">
        <v>1.96</v>
      </c>
      <c r="O127" s="6">
        <f t="shared" si="14"/>
        <v>3</v>
      </c>
      <c r="P127" s="53">
        <v>1321</v>
      </c>
      <c r="Q127" s="92">
        <f t="shared" si="12"/>
        <v>49</v>
      </c>
      <c r="R127" s="53">
        <v>1305</v>
      </c>
      <c r="S127" s="8" t="s">
        <v>8</v>
      </c>
      <c r="T127" s="1">
        <v>1.96</v>
      </c>
      <c r="V127" s="24"/>
    </row>
    <row r="128" spans="2:22" ht="15" thickBot="1">
      <c r="C128" s="6">
        <f t="shared" si="15"/>
        <v>4</v>
      </c>
      <c r="D128" s="53">
        <v>1330</v>
      </c>
      <c r="E128" s="16">
        <f t="shared" si="13"/>
        <v>9.3461224489800685</v>
      </c>
      <c r="F128" s="53">
        <v>1330</v>
      </c>
      <c r="O128" s="6">
        <f t="shared" si="14"/>
        <v>4</v>
      </c>
      <c r="P128" s="53">
        <v>1320</v>
      </c>
      <c r="Q128" s="92">
        <f t="shared" si="12"/>
        <v>36</v>
      </c>
      <c r="R128" s="53">
        <v>1308</v>
      </c>
      <c r="V128" s="24"/>
    </row>
    <row r="129" spans="3:22">
      <c r="C129" s="6">
        <f t="shared" si="15"/>
        <v>5</v>
      </c>
      <c r="D129" s="53">
        <v>1333</v>
      </c>
      <c r="E129" s="16">
        <f t="shared" si="13"/>
        <v>3.2653061224578888E-3</v>
      </c>
      <c r="F129" s="53">
        <v>1330</v>
      </c>
      <c r="G129" s="2" t="s">
        <v>11</v>
      </c>
      <c r="H129" s="10">
        <f>H124-(H126/SQRT($J$2))*H127</f>
        <v>1332.1882135633296</v>
      </c>
      <c r="O129" s="6">
        <f t="shared" si="14"/>
        <v>5</v>
      </c>
      <c r="P129" s="53">
        <v>1320</v>
      </c>
      <c r="Q129" s="92">
        <f t="shared" si="12"/>
        <v>36</v>
      </c>
      <c r="R129" s="53">
        <v>1308</v>
      </c>
      <c r="S129" s="2" t="s">
        <v>11</v>
      </c>
      <c r="T129" s="10">
        <f>T124-(T126/SQRT($J$2))*T127</f>
        <v>1312.1747496545599</v>
      </c>
      <c r="V129" s="24"/>
    </row>
    <row r="130" spans="3:22" ht="15" thickBot="1">
      <c r="C130" s="6">
        <f t="shared" si="15"/>
        <v>6</v>
      </c>
      <c r="D130" s="53">
        <v>1327</v>
      </c>
      <c r="E130" s="16">
        <f t="shared" si="13"/>
        <v>36.688979591837679</v>
      </c>
      <c r="F130" s="53">
        <v>1331</v>
      </c>
      <c r="G130" s="3" t="s">
        <v>12</v>
      </c>
      <c r="H130" s="11">
        <f>H124+(H126/SQRT($J$2))*H127</f>
        <v>1333.9260721509563</v>
      </c>
      <c r="O130" s="6">
        <f t="shared" si="14"/>
        <v>6</v>
      </c>
      <c r="P130" s="53">
        <v>1320</v>
      </c>
      <c r="Q130" s="92">
        <f t="shared" si="12"/>
        <v>36</v>
      </c>
      <c r="R130" s="53">
        <v>1308</v>
      </c>
      <c r="S130" s="3" t="s">
        <v>12</v>
      </c>
      <c r="T130" s="11">
        <f>T124+(T126/SQRT($J$2))*T127</f>
        <v>1315.8252503454401</v>
      </c>
      <c r="V130" s="24"/>
    </row>
    <row r="131" spans="3:22" ht="15" thickBot="1">
      <c r="C131" s="6">
        <f t="shared" si="15"/>
        <v>7</v>
      </c>
      <c r="D131" s="53">
        <v>1332</v>
      </c>
      <c r="E131" s="16">
        <f t="shared" si="13"/>
        <v>1.1175510204083281</v>
      </c>
      <c r="F131" s="53">
        <v>1331</v>
      </c>
      <c r="G131" s="76" t="s">
        <v>39</v>
      </c>
      <c r="H131" s="77">
        <f>H124-H129</f>
        <v>0.86892929381338035</v>
      </c>
      <c r="O131" s="6">
        <f t="shared" si="14"/>
        <v>7</v>
      </c>
      <c r="P131" s="53">
        <v>1319</v>
      </c>
      <c r="Q131" s="92">
        <f t="shared" si="12"/>
        <v>25</v>
      </c>
      <c r="R131" s="53">
        <v>1308</v>
      </c>
      <c r="S131" s="76" t="s">
        <v>39</v>
      </c>
      <c r="T131" s="77">
        <f>T124-T129</f>
        <v>1.8252503454400539</v>
      </c>
      <c r="V131" s="24"/>
    </row>
    <row r="132" spans="3:22" ht="15" thickBot="1">
      <c r="C132" s="6">
        <f t="shared" si="15"/>
        <v>8</v>
      </c>
      <c r="D132" s="53">
        <v>1332</v>
      </c>
      <c r="E132" s="16">
        <f t="shared" si="13"/>
        <v>1.1175510204083281</v>
      </c>
      <c r="F132" s="53">
        <v>1332</v>
      </c>
      <c r="O132" s="6">
        <f t="shared" si="14"/>
        <v>8</v>
      </c>
      <c r="P132" s="53">
        <v>1319</v>
      </c>
      <c r="Q132" s="92">
        <f t="shared" si="12"/>
        <v>25</v>
      </c>
      <c r="R132" s="53">
        <v>1309</v>
      </c>
      <c r="V132" s="24"/>
    </row>
    <row r="133" spans="3:22" ht="15" thickBot="1">
      <c r="C133" s="6">
        <f t="shared" si="15"/>
        <v>9</v>
      </c>
      <c r="D133" s="53">
        <v>1337</v>
      </c>
      <c r="E133" s="16">
        <f t="shared" si="13"/>
        <v>15.546122448978977</v>
      </c>
      <c r="F133" s="53">
        <v>1332</v>
      </c>
      <c r="G133" s="9" t="s">
        <v>23</v>
      </c>
      <c r="H133" s="51">
        <f>MEDIAN(D125:D159)</f>
        <v>1333</v>
      </c>
      <c r="O133" s="6">
        <f t="shared" si="14"/>
        <v>9</v>
      </c>
      <c r="P133" s="53">
        <v>1319</v>
      </c>
      <c r="Q133" s="92">
        <f t="shared" si="12"/>
        <v>25</v>
      </c>
      <c r="R133" s="53">
        <v>1309</v>
      </c>
      <c r="S133" s="9" t="s">
        <v>23</v>
      </c>
      <c r="T133" s="39">
        <f>MEDIAN(P125:P159)</f>
        <v>1314</v>
      </c>
      <c r="V133" s="24"/>
    </row>
    <row r="134" spans="3:22" ht="15" thickBot="1">
      <c r="C134" s="6">
        <f t="shared" si="15"/>
        <v>10</v>
      </c>
      <c r="D134" s="53">
        <v>1333</v>
      </c>
      <c r="E134" s="16">
        <f t="shared" si="13"/>
        <v>3.2653061224578888E-3</v>
      </c>
      <c r="F134" s="53">
        <v>1332</v>
      </c>
      <c r="O134" s="6">
        <f t="shared" si="14"/>
        <v>10</v>
      </c>
      <c r="P134" s="53">
        <v>1318</v>
      </c>
      <c r="Q134" s="92">
        <f t="shared" si="12"/>
        <v>16</v>
      </c>
      <c r="R134" s="53">
        <v>1312</v>
      </c>
      <c r="V134" s="24"/>
    </row>
    <row r="135" spans="3:22">
      <c r="C135" s="6">
        <f t="shared" si="15"/>
        <v>11</v>
      </c>
      <c r="D135" s="53">
        <v>1337</v>
      </c>
      <c r="E135" s="16">
        <f t="shared" si="13"/>
        <v>15.546122448978977</v>
      </c>
      <c r="F135" s="53">
        <v>1332</v>
      </c>
      <c r="G135" s="10" t="s">
        <v>26</v>
      </c>
      <c r="H135" s="2">
        <f>F136</f>
        <v>1332</v>
      </c>
      <c r="O135" s="6">
        <f t="shared" si="14"/>
        <v>11</v>
      </c>
      <c r="P135" s="53">
        <v>1318</v>
      </c>
      <c r="Q135" s="92">
        <f t="shared" si="12"/>
        <v>16</v>
      </c>
      <c r="R135" s="53">
        <v>1312</v>
      </c>
      <c r="S135" s="10" t="s">
        <v>26</v>
      </c>
      <c r="T135" s="2">
        <f>R136</f>
        <v>1312</v>
      </c>
      <c r="V135" s="24"/>
    </row>
    <row r="136" spans="3:22" ht="15" thickBot="1">
      <c r="C136" s="6">
        <f t="shared" si="15"/>
        <v>12</v>
      </c>
      <c r="D136" s="53">
        <v>1332</v>
      </c>
      <c r="E136" s="16">
        <f t="shared" si="13"/>
        <v>1.1175510204083281</v>
      </c>
      <c r="F136" s="53">
        <v>1332</v>
      </c>
      <c r="G136" s="11" t="s">
        <v>27</v>
      </c>
      <c r="H136" s="3">
        <f>F148</f>
        <v>1334</v>
      </c>
      <c r="O136" s="6">
        <f t="shared" si="14"/>
        <v>12</v>
      </c>
      <c r="P136" s="53">
        <v>1317</v>
      </c>
      <c r="Q136" s="92">
        <f t="shared" si="12"/>
        <v>9</v>
      </c>
      <c r="R136" s="53">
        <v>1312</v>
      </c>
      <c r="S136" s="11" t="s">
        <v>27</v>
      </c>
      <c r="T136" s="3">
        <f>R148</f>
        <v>1317</v>
      </c>
      <c r="V136" s="24"/>
    </row>
    <row r="137" spans="3:22">
      <c r="C137" s="6">
        <f t="shared" si="15"/>
        <v>13</v>
      </c>
      <c r="D137" s="53">
        <v>1338</v>
      </c>
      <c r="E137" s="16">
        <f t="shared" si="13"/>
        <v>24.431836734693107</v>
      </c>
      <c r="F137" s="53">
        <v>1332</v>
      </c>
      <c r="G137" s="2" t="s">
        <v>35</v>
      </c>
      <c r="H137" s="15">
        <f>H133-H135</f>
        <v>1</v>
      </c>
      <c r="O137" s="6">
        <f t="shared" si="14"/>
        <v>13</v>
      </c>
      <c r="P137" s="53">
        <v>1317</v>
      </c>
      <c r="Q137" s="92">
        <f t="shared" si="12"/>
        <v>9</v>
      </c>
      <c r="R137" s="53">
        <v>1313</v>
      </c>
      <c r="S137" s="2" t="s">
        <v>35</v>
      </c>
      <c r="T137" s="15">
        <f>T133-T135</f>
        <v>2</v>
      </c>
      <c r="V137" s="24"/>
    </row>
    <row r="138" spans="3:22" ht="15" thickBot="1">
      <c r="C138" s="6">
        <f t="shared" si="15"/>
        <v>14</v>
      </c>
      <c r="D138" s="53">
        <v>1328</v>
      </c>
      <c r="E138" s="16">
        <f t="shared" si="13"/>
        <v>25.574693877551809</v>
      </c>
      <c r="F138" s="53">
        <v>1332</v>
      </c>
      <c r="G138" s="3" t="s">
        <v>36</v>
      </c>
      <c r="H138" s="17">
        <f>H136-H133</f>
        <v>1</v>
      </c>
      <c r="O138" s="6">
        <f t="shared" si="14"/>
        <v>14</v>
      </c>
      <c r="P138" s="53">
        <v>1317</v>
      </c>
      <c r="Q138" s="92">
        <f t="shared" si="12"/>
        <v>9</v>
      </c>
      <c r="R138" s="53">
        <v>1313</v>
      </c>
      <c r="S138" s="3" t="s">
        <v>36</v>
      </c>
      <c r="T138" s="17">
        <f>T136-T133</f>
        <v>3</v>
      </c>
      <c r="V138" s="24"/>
    </row>
    <row r="139" spans="3:22">
      <c r="C139" s="6">
        <f t="shared" si="15"/>
        <v>15</v>
      </c>
      <c r="D139" s="53">
        <v>1331</v>
      </c>
      <c r="E139" s="16">
        <f t="shared" si="13"/>
        <v>4.2318367346941983</v>
      </c>
      <c r="F139" s="53">
        <v>1333</v>
      </c>
      <c r="O139" s="6">
        <f t="shared" si="14"/>
        <v>15</v>
      </c>
      <c r="P139" s="53">
        <v>1316</v>
      </c>
      <c r="Q139" s="92">
        <f t="shared" si="12"/>
        <v>4</v>
      </c>
      <c r="R139" s="53">
        <v>1313</v>
      </c>
      <c r="V139" s="24"/>
    </row>
    <row r="140" spans="3:22">
      <c r="C140" s="6">
        <f t="shared" si="15"/>
        <v>16</v>
      </c>
      <c r="D140" s="53">
        <v>1335</v>
      </c>
      <c r="E140" s="16">
        <f t="shared" si="13"/>
        <v>3.7746938775507175</v>
      </c>
      <c r="F140" s="53">
        <v>1333</v>
      </c>
      <c r="O140" s="6">
        <f t="shared" si="14"/>
        <v>16</v>
      </c>
      <c r="P140" s="53">
        <v>1316</v>
      </c>
      <c r="Q140" s="92">
        <f t="shared" si="12"/>
        <v>4</v>
      </c>
      <c r="R140" s="53">
        <v>1313</v>
      </c>
      <c r="S140" s="37"/>
      <c r="T140" s="37"/>
      <c r="V140" s="24"/>
    </row>
    <row r="141" spans="3:22">
      <c r="C141" s="6">
        <f t="shared" si="15"/>
        <v>17</v>
      </c>
      <c r="D141" s="53">
        <v>1331</v>
      </c>
      <c r="E141" s="16">
        <f t="shared" si="13"/>
        <v>4.2318367346941983</v>
      </c>
      <c r="F141" s="53">
        <v>1333</v>
      </c>
      <c r="O141" s="6">
        <f t="shared" si="14"/>
        <v>17</v>
      </c>
      <c r="P141" s="53">
        <v>1316</v>
      </c>
      <c r="Q141" s="92">
        <f t="shared" si="12"/>
        <v>4</v>
      </c>
      <c r="R141" s="53">
        <v>1314</v>
      </c>
      <c r="V141" s="24"/>
    </row>
    <row r="142" spans="3:22">
      <c r="C142" s="6">
        <f t="shared" si="15"/>
        <v>18</v>
      </c>
      <c r="D142" s="53">
        <v>1333</v>
      </c>
      <c r="E142" s="16">
        <f t="shared" si="13"/>
        <v>3.2653061224578888E-3</v>
      </c>
      <c r="F142" s="53">
        <v>1333</v>
      </c>
      <c r="O142" s="6">
        <f t="shared" si="14"/>
        <v>18</v>
      </c>
      <c r="P142" s="53">
        <v>1314</v>
      </c>
      <c r="Q142" s="92">
        <f t="shared" si="12"/>
        <v>0</v>
      </c>
      <c r="R142" s="53">
        <v>1314</v>
      </c>
      <c r="V142" s="24"/>
    </row>
    <row r="143" spans="3:22">
      <c r="C143" s="6">
        <f t="shared" si="15"/>
        <v>19</v>
      </c>
      <c r="D143" s="53">
        <v>1336</v>
      </c>
      <c r="E143" s="16">
        <f t="shared" si="13"/>
        <v>8.6604081632648473</v>
      </c>
      <c r="F143" s="53">
        <v>1333</v>
      </c>
      <c r="O143" s="6">
        <f t="shared" si="14"/>
        <v>19</v>
      </c>
      <c r="P143" s="53">
        <v>1314</v>
      </c>
      <c r="Q143" s="92">
        <f t="shared" si="12"/>
        <v>0</v>
      </c>
      <c r="R143" s="53">
        <v>1316</v>
      </c>
      <c r="V143" s="24"/>
    </row>
    <row r="144" spans="3:22">
      <c r="C144" s="6">
        <f t="shared" si="15"/>
        <v>20</v>
      </c>
      <c r="D144" s="53">
        <v>1332</v>
      </c>
      <c r="E144" s="16">
        <f t="shared" si="13"/>
        <v>1.1175510204083281</v>
      </c>
      <c r="F144" s="53">
        <v>1333</v>
      </c>
      <c r="O144" s="6">
        <f t="shared" si="14"/>
        <v>20</v>
      </c>
      <c r="P144" s="53">
        <v>1313</v>
      </c>
      <c r="Q144" s="92">
        <f t="shared" si="12"/>
        <v>1</v>
      </c>
      <c r="R144" s="53">
        <v>1316</v>
      </c>
      <c r="V144" s="24"/>
    </row>
    <row r="145" spans="3:22">
      <c r="C145" s="6">
        <f t="shared" si="15"/>
        <v>21</v>
      </c>
      <c r="D145" s="53">
        <v>1334</v>
      </c>
      <c r="E145" s="16">
        <f t="shared" si="13"/>
        <v>0.8889795918365877</v>
      </c>
      <c r="F145" s="53">
        <v>1333</v>
      </c>
      <c r="O145" s="6">
        <f t="shared" si="14"/>
        <v>21</v>
      </c>
      <c r="P145" s="53">
        <v>1313</v>
      </c>
      <c r="Q145" s="92">
        <f t="shared" si="12"/>
        <v>1</v>
      </c>
      <c r="R145" s="53">
        <v>1316</v>
      </c>
      <c r="V145" s="24"/>
    </row>
    <row r="146" spans="3:22">
      <c r="C146" s="6">
        <f t="shared" si="15"/>
        <v>22</v>
      </c>
      <c r="D146" s="53">
        <v>1333</v>
      </c>
      <c r="E146" s="16">
        <f t="shared" si="13"/>
        <v>3.2653061224578888E-3</v>
      </c>
      <c r="F146" s="53">
        <v>1334</v>
      </c>
      <c r="O146" s="6">
        <f t="shared" si="14"/>
        <v>22</v>
      </c>
      <c r="P146" s="53">
        <v>1313</v>
      </c>
      <c r="Q146" s="92">
        <f t="shared" si="12"/>
        <v>1</v>
      </c>
      <c r="R146" s="53">
        <v>1317</v>
      </c>
      <c r="V146" s="24"/>
    </row>
    <row r="147" spans="3:22">
      <c r="C147" s="6">
        <f t="shared" si="15"/>
        <v>23</v>
      </c>
      <c r="D147" s="53">
        <v>1334</v>
      </c>
      <c r="E147" s="16">
        <f t="shared" si="13"/>
        <v>0.8889795918365877</v>
      </c>
      <c r="F147" s="53">
        <v>1334</v>
      </c>
      <c r="O147" s="6">
        <f t="shared" si="14"/>
        <v>23</v>
      </c>
      <c r="P147" s="53">
        <v>1313</v>
      </c>
      <c r="Q147" s="92">
        <f t="shared" si="12"/>
        <v>1</v>
      </c>
      <c r="R147" s="53">
        <v>1317</v>
      </c>
      <c r="V147" s="24"/>
    </row>
    <row r="148" spans="3:22">
      <c r="C148" s="6">
        <f t="shared" si="15"/>
        <v>24</v>
      </c>
      <c r="D148" s="53">
        <v>1337</v>
      </c>
      <c r="E148" s="16">
        <f t="shared" si="13"/>
        <v>15.546122448978977</v>
      </c>
      <c r="F148" s="53">
        <v>1334</v>
      </c>
      <c r="O148" s="6">
        <f t="shared" si="14"/>
        <v>24</v>
      </c>
      <c r="P148" s="53">
        <v>1312</v>
      </c>
      <c r="Q148" s="92">
        <f t="shared" si="12"/>
        <v>4</v>
      </c>
      <c r="R148" s="53">
        <v>1317</v>
      </c>
      <c r="V148" s="24"/>
    </row>
    <row r="149" spans="3:22">
      <c r="C149" s="6">
        <f t="shared" si="15"/>
        <v>25</v>
      </c>
      <c r="D149" s="53">
        <v>1333</v>
      </c>
      <c r="E149" s="16">
        <f t="shared" si="13"/>
        <v>3.2653061224578888E-3</v>
      </c>
      <c r="F149" s="53">
        <v>1334</v>
      </c>
      <c r="O149" s="6">
        <f t="shared" si="14"/>
        <v>25</v>
      </c>
      <c r="P149" s="53">
        <v>1312</v>
      </c>
      <c r="Q149" s="92">
        <f t="shared" si="12"/>
        <v>4</v>
      </c>
      <c r="R149" s="53">
        <v>1318</v>
      </c>
      <c r="V149" s="24"/>
    </row>
    <row r="150" spans="3:22">
      <c r="C150" s="6">
        <f t="shared" si="15"/>
        <v>26</v>
      </c>
      <c r="D150" s="53">
        <v>1334</v>
      </c>
      <c r="E150" s="16">
        <f t="shared" si="13"/>
        <v>0.8889795918365877</v>
      </c>
      <c r="F150" s="53">
        <v>1334</v>
      </c>
      <c r="O150" s="6">
        <f t="shared" si="14"/>
        <v>26</v>
      </c>
      <c r="P150" s="53">
        <v>1312</v>
      </c>
      <c r="Q150" s="92">
        <f t="shared" si="12"/>
        <v>4</v>
      </c>
      <c r="R150" s="53">
        <v>1318</v>
      </c>
      <c r="S150" s="37"/>
      <c r="T150" s="37"/>
      <c r="V150" s="24"/>
    </row>
    <row r="151" spans="3:22">
      <c r="C151" s="6">
        <f t="shared" si="15"/>
        <v>27</v>
      </c>
      <c r="D151" s="53">
        <v>1334</v>
      </c>
      <c r="E151" s="16">
        <f t="shared" si="13"/>
        <v>0.8889795918365877</v>
      </c>
      <c r="F151" s="53">
        <v>1335</v>
      </c>
      <c r="O151" s="6">
        <f t="shared" si="14"/>
        <v>27</v>
      </c>
      <c r="P151" s="53">
        <v>1309</v>
      </c>
      <c r="Q151" s="92">
        <f t="shared" si="12"/>
        <v>25</v>
      </c>
      <c r="R151" s="53">
        <v>1319</v>
      </c>
      <c r="V151" s="24"/>
    </row>
    <row r="152" spans="3:22">
      <c r="C152" s="6">
        <f t="shared" si="15"/>
        <v>28</v>
      </c>
      <c r="D152" s="53">
        <v>1333</v>
      </c>
      <c r="E152" s="16">
        <f t="shared" si="13"/>
        <v>3.2653061224578888E-3</v>
      </c>
      <c r="F152" s="53">
        <v>1335</v>
      </c>
      <c r="O152" s="6">
        <f t="shared" si="14"/>
        <v>28</v>
      </c>
      <c r="P152" s="53">
        <v>1309</v>
      </c>
      <c r="Q152" s="92">
        <f t="shared" si="12"/>
        <v>25</v>
      </c>
      <c r="R152" s="53">
        <v>1319</v>
      </c>
      <c r="V152" s="24"/>
    </row>
    <row r="153" spans="3:22">
      <c r="C153" s="6">
        <f t="shared" si="15"/>
        <v>29</v>
      </c>
      <c r="D153" s="53">
        <v>1335</v>
      </c>
      <c r="E153" s="16">
        <f t="shared" si="13"/>
        <v>3.7746938775507175</v>
      </c>
      <c r="F153" s="53">
        <v>1335</v>
      </c>
      <c r="O153" s="6">
        <f t="shared" si="14"/>
        <v>29</v>
      </c>
      <c r="P153" s="53">
        <v>1308</v>
      </c>
      <c r="Q153" s="92">
        <f t="shared" si="12"/>
        <v>36</v>
      </c>
      <c r="R153" s="53">
        <v>1319</v>
      </c>
      <c r="V153" s="24"/>
    </row>
    <row r="154" spans="3:22">
      <c r="C154" s="6">
        <f t="shared" si="15"/>
        <v>30</v>
      </c>
      <c r="D154" s="53">
        <v>1335</v>
      </c>
      <c r="E154" s="16">
        <f t="shared" si="13"/>
        <v>3.7746938775507175</v>
      </c>
      <c r="F154" s="53">
        <v>1336</v>
      </c>
      <c r="O154" s="6">
        <f t="shared" si="14"/>
        <v>30</v>
      </c>
      <c r="P154" s="53">
        <v>1308</v>
      </c>
      <c r="Q154" s="92">
        <f t="shared" si="12"/>
        <v>36</v>
      </c>
      <c r="R154" s="53">
        <v>1320</v>
      </c>
      <c r="V154" s="24"/>
    </row>
    <row r="155" spans="3:22">
      <c r="C155" s="6">
        <f t="shared" si="15"/>
        <v>31</v>
      </c>
      <c r="D155" s="53">
        <v>1333</v>
      </c>
      <c r="E155" s="16">
        <f t="shared" si="13"/>
        <v>3.2653061224578888E-3</v>
      </c>
      <c r="F155" s="53">
        <v>1337</v>
      </c>
      <c r="O155" s="6">
        <f t="shared" si="14"/>
        <v>31</v>
      </c>
      <c r="P155" s="53">
        <v>1308</v>
      </c>
      <c r="Q155" s="92">
        <f t="shared" si="12"/>
        <v>36</v>
      </c>
      <c r="R155" s="53">
        <v>1320</v>
      </c>
      <c r="V155" s="24"/>
    </row>
    <row r="156" spans="3:22">
      <c r="C156" s="6">
        <f t="shared" si="15"/>
        <v>32</v>
      </c>
      <c r="D156" s="53">
        <v>1330</v>
      </c>
      <c r="E156" s="16">
        <f t="shared" si="13"/>
        <v>9.3461224489800685</v>
      </c>
      <c r="F156" s="53">
        <v>1337</v>
      </c>
      <c r="O156" s="6">
        <f t="shared" si="14"/>
        <v>32</v>
      </c>
      <c r="P156" s="53">
        <v>1308</v>
      </c>
      <c r="Q156" s="92">
        <f t="shared" si="12"/>
        <v>36</v>
      </c>
      <c r="R156" s="53">
        <v>1320</v>
      </c>
      <c r="S156" s="37"/>
      <c r="T156" s="37"/>
      <c r="V156" s="24"/>
    </row>
    <row r="157" spans="3:22">
      <c r="C157" s="6">
        <f t="shared" si="15"/>
        <v>33</v>
      </c>
      <c r="D157" s="53">
        <v>1332</v>
      </c>
      <c r="E157" s="16">
        <f t="shared" si="13"/>
        <v>1.1175510204083281</v>
      </c>
      <c r="F157" s="53">
        <v>1337</v>
      </c>
      <c r="O157" s="6">
        <f t="shared" si="14"/>
        <v>33</v>
      </c>
      <c r="P157" s="53">
        <v>1305</v>
      </c>
      <c r="Q157" s="92">
        <f t="shared" si="12"/>
        <v>81</v>
      </c>
      <c r="R157" s="53">
        <v>1321</v>
      </c>
      <c r="V157" s="24"/>
    </row>
    <row r="158" spans="3:22">
      <c r="C158" s="6">
        <f t="shared" si="15"/>
        <v>34</v>
      </c>
      <c r="D158" s="53">
        <v>1332</v>
      </c>
      <c r="E158" s="16">
        <f t="shared" si="13"/>
        <v>1.1175510204083281</v>
      </c>
      <c r="F158" s="53">
        <v>1337</v>
      </c>
      <c r="O158" s="6">
        <f t="shared" si="14"/>
        <v>34</v>
      </c>
      <c r="P158" s="53">
        <v>1304</v>
      </c>
      <c r="Q158" s="92">
        <f t="shared" si="12"/>
        <v>100</v>
      </c>
      <c r="R158" s="53">
        <v>1321</v>
      </c>
      <c r="V158" s="37"/>
    </row>
    <row r="159" spans="3:22" ht="15" thickBot="1">
      <c r="C159" s="7">
        <v>35</v>
      </c>
      <c r="D159" s="54">
        <v>1334</v>
      </c>
      <c r="E159" s="17">
        <f t="shared" si="13"/>
        <v>0.8889795918365877</v>
      </c>
      <c r="F159" s="54">
        <v>1338</v>
      </c>
      <c r="O159" s="7">
        <v>35</v>
      </c>
      <c r="P159" s="54">
        <v>1299</v>
      </c>
      <c r="Q159" s="93">
        <f t="shared" si="12"/>
        <v>225</v>
      </c>
      <c r="R159" s="54">
        <v>1322</v>
      </c>
    </row>
    <row r="160" spans="3:22">
      <c r="O160" s="1"/>
    </row>
    <row r="161" spans="2:22">
      <c r="O161" s="1"/>
    </row>
    <row r="162" spans="2:22" ht="15" thickBot="1">
      <c r="O162" s="1"/>
    </row>
    <row r="163" spans="2:22" ht="26.4" thickBot="1">
      <c r="C163" s="25" t="s">
        <v>13</v>
      </c>
      <c r="D163" s="20"/>
      <c r="E163" s="18"/>
      <c r="F163" s="21" t="s">
        <v>18</v>
      </c>
      <c r="G163" s="18"/>
      <c r="H163" s="18"/>
      <c r="I163" s="18"/>
      <c r="J163" s="19"/>
      <c r="O163" s="25" t="s">
        <v>19</v>
      </c>
      <c r="P163" s="20"/>
      <c r="Q163" s="18"/>
      <c r="R163" s="21" t="s">
        <v>18</v>
      </c>
      <c r="S163" s="18"/>
      <c r="T163" s="18"/>
      <c r="U163" s="18"/>
      <c r="V163" s="19"/>
    </row>
    <row r="164" spans="2:22" ht="15" thickBot="1">
      <c r="O164" s="1"/>
    </row>
    <row r="165" spans="2:22" ht="15" thickBot="1">
      <c r="B165" s="23" t="s">
        <v>0</v>
      </c>
      <c r="C165" s="12" t="s">
        <v>1</v>
      </c>
      <c r="D165" s="56" t="s">
        <v>42</v>
      </c>
      <c r="E165" s="10" t="s">
        <v>5</v>
      </c>
      <c r="F165" s="87" t="s">
        <v>31</v>
      </c>
      <c r="G165" s="85" t="s">
        <v>4</v>
      </c>
      <c r="H165" s="14">
        <f>AVERAGE(D166:D200)</f>
        <v>1337.2571428571428</v>
      </c>
      <c r="N165" s="23" t="s">
        <v>0</v>
      </c>
      <c r="O165" s="12" t="s">
        <v>1</v>
      </c>
      <c r="P165" s="55" t="s">
        <v>42</v>
      </c>
      <c r="Q165" s="2" t="s">
        <v>5</v>
      </c>
      <c r="R165" s="9" t="s">
        <v>31</v>
      </c>
      <c r="S165" s="85" t="s">
        <v>4</v>
      </c>
      <c r="T165" s="14">
        <f>AVERAGE(P166:P200)</f>
        <v>1337.2571428571428</v>
      </c>
    </row>
    <row r="166" spans="2:22">
      <c r="B166" s="22"/>
      <c r="C166" s="5">
        <v>1</v>
      </c>
      <c r="D166" s="53">
        <v>1335</v>
      </c>
      <c r="E166" s="82">
        <f>(D166-$H$165)^2</f>
        <v>5.0946938775505508</v>
      </c>
      <c r="F166" s="53">
        <v>1301</v>
      </c>
      <c r="G166" s="8" t="s">
        <v>7</v>
      </c>
      <c r="H166" s="1">
        <f>SUM(E166:E200)/($J$2-1)</f>
        <v>148.31428571428569</v>
      </c>
      <c r="N166" s="22"/>
      <c r="O166" s="5">
        <v>1</v>
      </c>
      <c r="P166" s="53">
        <v>1335</v>
      </c>
      <c r="Q166" s="27">
        <f>(P166-$T$165)^2</f>
        <v>5.0946938775505508</v>
      </c>
      <c r="R166" s="53">
        <v>1301</v>
      </c>
      <c r="S166" s="8" t="s">
        <v>7</v>
      </c>
      <c r="T166" s="1">
        <f>SUM(Q166:Q200)/($J$2-1)</f>
        <v>148.31428571428569</v>
      </c>
    </row>
    <row r="167" spans="2:22">
      <c r="B167" s="22"/>
      <c r="C167" s="6">
        <f>C166+1</f>
        <v>2</v>
      </c>
      <c r="D167" s="53">
        <v>1350</v>
      </c>
      <c r="E167" s="83">
        <f t="shared" ref="E167:E200" si="16">(D167-$H$165)^2</f>
        <v>162.38040816326796</v>
      </c>
      <c r="F167" s="53">
        <v>1318</v>
      </c>
      <c r="G167" s="8" t="s">
        <v>6</v>
      </c>
      <c r="H167" s="1">
        <f>SQRT(H166)</f>
        <v>12.178435273641918</v>
      </c>
      <c r="N167" s="22"/>
      <c r="O167" s="6">
        <f>O166+1</f>
        <v>2</v>
      </c>
      <c r="P167" s="53">
        <v>1350</v>
      </c>
      <c r="Q167" s="31">
        <f t="shared" ref="Q167:Q200" si="17">(P167-$T$165)^2</f>
        <v>162.38040816326796</v>
      </c>
      <c r="R167" s="53">
        <v>1318</v>
      </c>
      <c r="S167" s="8" t="s">
        <v>6</v>
      </c>
      <c r="T167" s="1">
        <f>SQRT(T166)</f>
        <v>12.178435273641918</v>
      </c>
    </row>
    <row r="168" spans="2:22">
      <c r="C168" s="6">
        <f t="shared" ref="C168:C199" si="18">C167+1</f>
        <v>3</v>
      </c>
      <c r="D168" s="53">
        <v>1334</v>
      </c>
      <c r="E168" s="83">
        <f t="shared" si="16"/>
        <v>10.608979591836057</v>
      </c>
      <c r="F168" s="53">
        <v>1319</v>
      </c>
      <c r="G168" s="8" t="s">
        <v>8</v>
      </c>
      <c r="H168" s="1">
        <v>1.96</v>
      </c>
      <c r="O168" s="6">
        <f t="shared" ref="O168:O199" si="19">O167+1</f>
        <v>3</v>
      </c>
      <c r="P168" s="53">
        <v>1334</v>
      </c>
      <c r="Q168" s="31">
        <f t="shared" si="17"/>
        <v>10.608979591836057</v>
      </c>
      <c r="R168" s="53">
        <v>1319</v>
      </c>
      <c r="S168" s="8" t="s">
        <v>8</v>
      </c>
      <c r="T168" s="1">
        <v>1.96</v>
      </c>
    </row>
    <row r="169" spans="2:22" ht="15" thickBot="1">
      <c r="C169" s="6">
        <f t="shared" si="18"/>
        <v>4</v>
      </c>
      <c r="D169" s="53">
        <v>1335</v>
      </c>
      <c r="E169" s="83">
        <f t="shared" si="16"/>
        <v>5.0946938775505508</v>
      </c>
      <c r="F169" s="53">
        <v>1320</v>
      </c>
      <c r="O169" s="6">
        <f t="shared" si="19"/>
        <v>4</v>
      </c>
      <c r="P169" s="53">
        <v>1335</v>
      </c>
      <c r="Q169" s="31">
        <f t="shared" si="17"/>
        <v>5.0946938775505508</v>
      </c>
      <c r="R169" s="53">
        <v>1320</v>
      </c>
    </row>
    <row r="170" spans="2:22">
      <c r="C170" s="6">
        <f t="shared" si="18"/>
        <v>5</v>
      </c>
      <c r="D170" s="53">
        <v>1319</v>
      </c>
      <c r="E170" s="83">
        <f t="shared" si="16"/>
        <v>333.32326530611863</v>
      </c>
      <c r="F170" s="53">
        <v>1325</v>
      </c>
      <c r="G170" s="10" t="s">
        <v>11</v>
      </c>
      <c r="H170" s="10">
        <f>H165-(H167/SQRT($J$2))*H168</f>
        <v>1333.2224215532606</v>
      </c>
      <c r="O170" s="6">
        <f t="shared" si="19"/>
        <v>5</v>
      </c>
      <c r="P170" s="53">
        <v>1319</v>
      </c>
      <c r="Q170" s="31">
        <f t="shared" si="17"/>
        <v>333.32326530611863</v>
      </c>
      <c r="R170" s="53">
        <v>1325</v>
      </c>
      <c r="S170" s="10" t="s">
        <v>11</v>
      </c>
      <c r="T170" s="10">
        <f>T165-(T167/SQRT($J$2))*T168</f>
        <v>1333.2224215532606</v>
      </c>
      <c r="U170" s="71"/>
    </row>
    <row r="171" spans="2:22" ht="15" thickBot="1">
      <c r="C171" s="6">
        <f t="shared" si="18"/>
        <v>6</v>
      </c>
      <c r="D171" s="53">
        <v>1320</v>
      </c>
      <c r="E171" s="83">
        <f t="shared" si="16"/>
        <v>297.80897959183312</v>
      </c>
      <c r="F171" s="53">
        <v>1326</v>
      </c>
      <c r="G171" s="11" t="s">
        <v>12</v>
      </c>
      <c r="H171" s="11">
        <f>H165+(H167/SQRT($J$2))*H168</f>
        <v>1341.2918641610249</v>
      </c>
      <c r="O171" s="6">
        <f t="shared" si="19"/>
        <v>6</v>
      </c>
      <c r="P171" s="53">
        <v>1320</v>
      </c>
      <c r="Q171" s="31">
        <f t="shared" si="17"/>
        <v>297.80897959183312</v>
      </c>
      <c r="R171" s="53">
        <v>1326</v>
      </c>
      <c r="S171" s="11" t="s">
        <v>12</v>
      </c>
      <c r="T171" s="11">
        <f>T165+(T167/SQRT($J$2))*T168</f>
        <v>1341.2918641610249</v>
      </c>
      <c r="U171" s="71"/>
    </row>
    <row r="172" spans="2:22" ht="15" thickBot="1">
      <c r="C172" s="6">
        <f t="shared" si="18"/>
        <v>7</v>
      </c>
      <c r="D172" s="53">
        <v>1336</v>
      </c>
      <c r="E172" s="83">
        <f t="shared" si="16"/>
        <v>1.5804081632650449</v>
      </c>
      <c r="F172" s="53">
        <v>1330</v>
      </c>
      <c r="G172" s="86" t="s">
        <v>39</v>
      </c>
      <c r="H172" s="77">
        <f>H165-H170</f>
        <v>4.0347213038821792</v>
      </c>
      <c r="O172" s="6">
        <f t="shared" si="19"/>
        <v>7</v>
      </c>
      <c r="P172" s="53">
        <v>1336</v>
      </c>
      <c r="Q172" s="31">
        <f t="shared" si="17"/>
        <v>1.5804081632650449</v>
      </c>
      <c r="R172" s="53">
        <v>1330</v>
      </c>
      <c r="S172" s="86" t="s">
        <v>39</v>
      </c>
      <c r="T172" s="77">
        <f>T165-T170</f>
        <v>4.0347213038821792</v>
      </c>
    </row>
    <row r="173" spans="2:22" ht="15" thickBot="1">
      <c r="C173" s="6">
        <f t="shared" si="18"/>
        <v>8</v>
      </c>
      <c r="D173" s="53">
        <v>1341</v>
      </c>
      <c r="E173" s="83">
        <f t="shared" si="16"/>
        <v>14.008979591837512</v>
      </c>
      <c r="F173" s="53">
        <v>1330</v>
      </c>
      <c r="O173" s="6">
        <f t="shared" si="19"/>
        <v>8</v>
      </c>
      <c r="P173" s="53">
        <v>1341</v>
      </c>
      <c r="Q173" s="31">
        <f t="shared" si="17"/>
        <v>14.008979591837512</v>
      </c>
      <c r="R173" s="53">
        <v>1330</v>
      </c>
    </row>
    <row r="174" spans="2:22" ht="15" thickBot="1">
      <c r="C174" s="6">
        <f t="shared" si="18"/>
        <v>9</v>
      </c>
      <c r="D174" s="53">
        <v>1337</v>
      </c>
      <c r="E174" s="83">
        <f t="shared" si="16"/>
        <v>6.6122448979538381E-2</v>
      </c>
      <c r="F174" s="53">
        <v>1331</v>
      </c>
      <c r="G174" s="39" t="s">
        <v>23</v>
      </c>
      <c r="H174" s="45">
        <f>MEDIAN(D166:D200)</f>
        <v>1337</v>
      </c>
      <c r="O174" s="6">
        <f t="shared" si="19"/>
        <v>9</v>
      </c>
      <c r="P174" s="53">
        <v>1337</v>
      </c>
      <c r="Q174" s="31">
        <f t="shared" si="17"/>
        <v>6.6122448979538381E-2</v>
      </c>
      <c r="R174" s="53">
        <v>1331</v>
      </c>
      <c r="S174" s="39" t="s">
        <v>23</v>
      </c>
      <c r="T174" s="39">
        <f>MEDIAN(P166:P200)</f>
        <v>1337</v>
      </c>
    </row>
    <row r="175" spans="2:22" ht="15" thickBot="1">
      <c r="C175" s="6">
        <f t="shared" si="18"/>
        <v>10</v>
      </c>
      <c r="D175" s="53">
        <v>1340</v>
      </c>
      <c r="E175" s="83">
        <f t="shared" si="16"/>
        <v>7.5232653061230188</v>
      </c>
      <c r="F175" s="53">
        <v>1332</v>
      </c>
      <c r="O175" s="6">
        <f t="shared" si="19"/>
        <v>10</v>
      </c>
      <c r="P175" s="53">
        <v>1340</v>
      </c>
      <c r="Q175" s="31">
        <f t="shared" si="17"/>
        <v>7.5232653061230188</v>
      </c>
      <c r="R175" s="53">
        <v>1332</v>
      </c>
    </row>
    <row r="176" spans="2:22">
      <c r="C176" s="6">
        <f t="shared" si="18"/>
        <v>11</v>
      </c>
      <c r="D176" s="53">
        <v>1347</v>
      </c>
      <c r="E176" s="83">
        <f t="shared" si="16"/>
        <v>94.923265306124478</v>
      </c>
      <c r="F176" s="53">
        <v>1333</v>
      </c>
      <c r="G176" s="10" t="s">
        <v>26</v>
      </c>
      <c r="H176" s="2">
        <f>F177</f>
        <v>1334</v>
      </c>
      <c r="O176" s="6">
        <f t="shared" si="19"/>
        <v>11</v>
      </c>
      <c r="P176" s="53">
        <v>1347</v>
      </c>
      <c r="Q176" s="31">
        <f t="shared" si="17"/>
        <v>94.923265306124478</v>
      </c>
      <c r="R176" s="53">
        <v>1333</v>
      </c>
      <c r="S176" s="10" t="s">
        <v>26</v>
      </c>
      <c r="T176" s="2">
        <f>R177</f>
        <v>1334</v>
      </c>
    </row>
    <row r="177" spans="3:20" ht="15" thickBot="1">
      <c r="C177" s="6">
        <f t="shared" si="18"/>
        <v>12</v>
      </c>
      <c r="D177" s="53">
        <v>1343</v>
      </c>
      <c r="E177" s="83">
        <f t="shared" si="16"/>
        <v>32.980408163266503</v>
      </c>
      <c r="F177" s="53">
        <v>1334</v>
      </c>
      <c r="G177" s="11" t="s">
        <v>27</v>
      </c>
      <c r="H177" s="3">
        <f>F189</f>
        <v>1342</v>
      </c>
      <c r="O177" s="6">
        <f t="shared" si="19"/>
        <v>12</v>
      </c>
      <c r="P177" s="53">
        <v>1343</v>
      </c>
      <c r="Q177" s="31">
        <f t="shared" si="17"/>
        <v>32.980408163266503</v>
      </c>
      <c r="R177" s="53">
        <v>1334</v>
      </c>
      <c r="S177" s="11" t="s">
        <v>27</v>
      </c>
      <c r="T177" s="3">
        <f>R189</f>
        <v>1342</v>
      </c>
    </row>
    <row r="178" spans="3:20">
      <c r="C178" s="6">
        <f t="shared" si="18"/>
        <v>13</v>
      </c>
      <c r="D178" s="53">
        <v>1330</v>
      </c>
      <c r="E178" s="83">
        <f t="shared" si="16"/>
        <v>52.666122448978086</v>
      </c>
      <c r="F178" s="53">
        <v>1334</v>
      </c>
      <c r="G178" s="10" t="s">
        <v>35</v>
      </c>
      <c r="H178" s="15">
        <f>H174-H176</f>
        <v>3</v>
      </c>
      <c r="O178" s="6">
        <f t="shared" si="19"/>
        <v>13</v>
      </c>
      <c r="P178" s="53">
        <v>1330</v>
      </c>
      <c r="Q178" s="31">
        <f t="shared" si="17"/>
        <v>52.666122448978086</v>
      </c>
      <c r="R178" s="53">
        <v>1334</v>
      </c>
      <c r="S178" s="10" t="s">
        <v>35</v>
      </c>
      <c r="T178" s="15">
        <f>T174-T176</f>
        <v>3</v>
      </c>
    </row>
    <row r="179" spans="3:20" ht="15" thickBot="1">
      <c r="C179" s="6">
        <f t="shared" si="18"/>
        <v>14</v>
      </c>
      <c r="D179" s="53">
        <v>1301</v>
      </c>
      <c r="E179" s="83">
        <f t="shared" si="16"/>
        <v>1314.5804081632577</v>
      </c>
      <c r="F179" s="53">
        <v>1335</v>
      </c>
      <c r="G179" s="11" t="s">
        <v>36</v>
      </c>
      <c r="H179" s="17">
        <f>H177-H174</f>
        <v>5</v>
      </c>
      <c r="O179" s="6">
        <f t="shared" si="19"/>
        <v>14</v>
      </c>
      <c r="P179" s="53">
        <v>1301</v>
      </c>
      <c r="Q179" s="31">
        <f t="shared" si="17"/>
        <v>1314.5804081632577</v>
      </c>
      <c r="R179" s="53">
        <v>1335</v>
      </c>
      <c r="S179" s="11" t="s">
        <v>36</v>
      </c>
      <c r="T179" s="17">
        <f>T177-T174</f>
        <v>5</v>
      </c>
    </row>
    <row r="180" spans="3:20">
      <c r="C180" s="6">
        <f t="shared" si="18"/>
        <v>15</v>
      </c>
      <c r="D180" s="53">
        <v>1332</v>
      </c>
      <c r="E180" s="83">
        <f t="shared" si="16"/>
        <v>27.63755102040707</v>
      </c>
      <c r="F180" s="53">
        <v>1335</v>
      </c>
      <c r="O180" s="6">
        <f t="shared" si="19"/>
        <v>15</v>
      </c>
      <c r="P180" s="53">
        <v>1332</v>
      </c>
      <c r="Q180" s="31">
        <f t="shared" si="17"/>
        <v>27.63755102040707</v>
      </c>
      <c r="R180" s="53">
        <v>1335</v>
      </c>
    </row>
    <row r="181" spans="3:20">
      <c r="C181" s="6">
        <f t="shared" si="18"/>
        <v>16</v>
      </c>
      <c r="D181" s="53">
        <v>1340</v>
      </c>
      <c r="E181" s="83">
        <f t="shared" si="16"/>
        <v>7.5232653061230188</v>
      </c>
      <c r="F181" s="53">
        <v>1336</v>
      </c>
      <c r="O181" s="6">
        <f t="shared" si="19"/>
        <v>16</v>
      </c>
      <c r="P181" s="53">
        <v>1340</v>
      </c>
      <c r="Q181" s="31">
        <f t="shared" si="17"/>
        <v>7.5232653061230188</v>
      </c>
      <c r="R181" s="53">
        <v>1336</v>
      </c>
    </row>
    <row r="182" spans="3:20">
      <c r="C182" s="6">
        <f t="shared" si="18"/>
        <v>17</v>
      </c>
      <c r="D182" s="53">
        <v>1318</v>
      </c>
      <c r="E182" s="83">
        <f t="shared" si="16"/>
        <v>370.83755102040413</v>
      </c>
      <c r="F182" s="53">
        <v>1336</v>
      </c>
      <c r="O182" s="6">
        <f t="shared" si="19"/>
        <v>17</v>
      </c>
      <c r="P182" s="53">
        <v>1318</v>
      </c>
      <c r="Q182" s="31">
        <f t="shared" si="17"/>
        <v>370.83755102040413</v>
      </c>
      <c r="R182" s="53">
        <v>1336</v>
      </c>
    </row>
    <row r="183" spans="3:20">
      <c r="C183" s="6">
        <f t="shared" si="18"/>
        <v>18</v>
      </c>
      <c r="D183" s="53">
        <v>1349</v>
      </c>
      <c r="E183" s="83">
        <f t="shared" si="16"/>
        <v>137.89469387755346</v>
      </c>
      <c r="F183" s="53">
        <v>1337</v>
      </c>
      <c r="O183" s="6">
        <f t="shared" si="19"/>
        <v>18</v>
      </c>
      <c r="P183" s="53">
        <v>1349</v>
      </c>
      <c r="Q183" s="31">
        <f t="shared" si="17"/>
        <v>137.89469387755346</v>
      </c>
      <c r="R183" s="53">
        <v>1337</v>
      </c>
    </row>
    <row r="184" spans="3:20">
      <c r="C184" s="6">
        <f t="shared" si="18"/>
        <v>19</v>
      </c>
      <c r="D184" s="53">
        <v>1351</v>
      </c>
      <c r="E184" s="83">
        <f t="shared" si="16"/>
        <v>188.86612244898245</v>
      </c>
      <c r="F184" s="53">
        <v>1338</v>
      </c>
      <c r="O184" s="6">
        <f t="shared" si="19"/>
        <v>19</v>
      </c>
      <c r="P184" s="53">
        <v>1351</v>
      </c>
      <c r="Q184" s="31">
        <f t="shared" si="17"/>
        <v>188.86612244898245</v>
      </c>
      <c r="R184" s="53">
        <v>1338</v>
      </c>
    </row>
    <row r="185" spans="3:20">
      <c r="C185" s="6">
        <f t="shared" si="18"/>
        <v>20</v>
      </c>
      <c r="D185" s="53">
        <v>1365</v>
      </c>
      <c r="E185" s="83">
        <f t="shared" si="16"/>
        <v>769.66612244898533</v>
      </c>
      <c r="F185" s="53">
        <v>1339</v>
      </c>
      <c r="O185" s="6">
        <f t="shared" si="19"/>
        <v>20</v>
      </c>
      <c r="P185" s="53">
        <v>1365</v>
      </c>
      <c r="Q185" s="31">
        <f t="shared" si="17"/>
        <v>769.66612244898533</v>
      </c>
      <c r="R185" s="53">
        <v>1339</v>
      </c>
    </row>
    <row r="186" spans="3:20">
      <c r="C186" s="6">
        <f t="shared" si="18"/>
        <v>21</v>
      </c>
      <c r="D186" s="53">
        <v>1350</v>
      </c>
      <c r="E186" s="83">
        <f t="shared" si="16"/>
        <v>162.38040816326796</v>
      </c>
      <c r="F186" s="53">
        <v>1340</v>
      </c>
      <c r="O186" s="6">
        <f t="shared" si="19"/>
        <v>21</v>
      </c>
      <c r="P186" s="53">
        <v>1350</v>
      </c>
      <c r="Q186" s="31">
        <f t="shared" si="17"/>
        <v>162.38040816326796</v>
      </c>
      <c r="R186" s="53">
        <v>1340</v>
      </c>
    </row>
    <row r="187" spans="3:20">
      <c r="C187" s="6">
        <f t="shared" si="18"/>
        <v>22</v>
      </c>
      <c r="D187" s="53">
        <v>1326</v>
      </c>
      <c r="E187" s="83">
        <f t="shared" si="16"/>
        <v>126.72326530612011</v>
      </c>
      <c r="F187" s="53">
        <v>1340</v>
      </c>
      <c r="O187" s="6">
        <f t="shared" si="19"/>
        <v>22</v>
      </c>
      <c r="P187" s="53">
        <v>1326</v>
      </c>
      <c r="Q187" s="31">
        <f t="shared" si="17"/>
        <v>126.72326530612011</v>
      </c>
      <c r="R187" s="53">
        <v>1340</v>
      </c>
    </row>
    <row r="188" spans="3:20">
      <c r="C188" s="6">
        <f t="shared" si="18"/>
        <v>23</v>
      </c>
      <c r="D188" s="53">
        <v>1336</v>
      </c>
      <c r="E188" s="83">
        <f t="shared" si="16"/>
        <v>1.5804081632650449</v>
      </c>
      <c r="F188" s="53">
        <v>1341</v>
      </c>
      <c r="O188" s="6">
        <f t="shared" si="19"/>
        <v>23</v>
      </c>
      <c r="P188" s="53">
        <v>1336</v>
      </c>
      <c r="Q188" s="31">
        <f t="shared" si="17"/>
        <v>1.5804081632650449</v>
      </c>
      <c r="R188" s="53">
        <v>1341</v>
      </c>
    </row>
    <row r="189" spans="3:20">
      <c r="C189" s="6">
        <f t="shared" si="18"/>
        <v>24</v>
      </c>
      <c r="D189" s="53">
        <v>1331</v>
      </c>
      <c r="E189" s="83">
        <f t="shared" si="16"/>
        <v>39.15183673469258</v>
      </c>
      <c r="F189" s="53">
        <v>1342</v>
      </c>
      <c r="O189" s="6">
        <f t="shared" si="19"/>
        <v>24</v>
      </c>
      <c r="P189" s="53">
        <v>1331</v>
      </c>
      <c r="Q189" s="31">
        <f t="shared" si="17"/>
        <v>39.15183673469258</v>
      </c>
      <c r="R189" s="53">
        <v>1342</v>
      </c>
    </row>
    <row r="190" spans="3:20">
      <c r="C190" s="6">
        <f t="shared" si="18"/>
        <v>25</v>
      </c>
      <c r="D190" s="53">
        <v>1342</v>
      </c>
      <c r="E190" s="83">
        <f t="shared" si="16"/>
        <v>22.494693877552006</v>
      </c>
      <c r="F190" s="53">
        <v>1343</v>
      </c>
      <c r="O190" s="6">
        <f t="shared" si="19"/>
        <v>25</v>
      </c>
      <c r="P190" s="53">
        <v>1342</v>
      </c>
      <c r="Q190" s="31">
        <f t="shared" si="17"/>
        <v>22.494693877552006</v>
      </c>
      <c r="R190" s="53">
        <v>1343</v>
      </c>
    </row>
    <row r="191" spans="3:20">
      <c r="C191" s="6">
        <f t="shared" si="18"/>
        <v>26</v>
      </c>
      <c r="D191" s="53">
        <v>1351</v>
      </c>
      <c r="E191" s="83">
        <f t="shared" si="16"/>
        <v>188.86612244898245</v>
      </c>
      <c r="F191" s="53">
        <v>1344</v>
      </c>
      <c r="O191" s="6">
        <f t="shared" si="19"/>
        <v>26</v>
      </c>
      <c r="P191" s="53">
        <v>1351</v>
      </c>
      <c r="Q191" s="31">
        <f t="shared" si="17"/>
        <v>188.86612244898245</v>
      </c>
      <c r="R191" s="53">
        <v>1344</v>
      </c>
    </row>
    <row r="192" spans="3:20">
      <c r="C192" s="6">
        <f t="shared" si="18"/>
        <v>27</v>
      </c>
      <c r="D192" s="53">
        <v>1344</v>
      </c>
      <c r="E192" s="83">
        <f t="shared" si="16"/>
        <v>45.466122448980997</v>
      </c>
      <c r="F192" s="53">
        <v>1347</v>
      </c>
      <c r="O192" s="6">
        <f t="shared" si="19"/>
        <v>27</v>
      </c>
      <c r="P192" s="53">
        <v>1344</v>
      </c>
      <c r="Q192" s="31">
        <f t="shared" si="17"/>
        <v>45.466122448980997</v>
      </c>
      <c r="R192" s="53">
        <v>1347</v>
      </c>
    </row>
    <row r="193" spans="2:20">
      <c r="C193" s="6">
        <f t="shared" si="18"/>
        <v>28</v>
      </c>
      <c r="D193" s="53">
        <v>1353</v>
      </c>
      <c r="E193" s="83">
        <f t="shared" si="16"/>
        <v>247.83755102041144</v>
      </c>
      <c r="F193" s="53">
        <v>1349</v>
      </c>
      <c r="O193" s="6">
        <f t="shared" si="19"/>
        <v>28</v>
      </c>
      <c r="P193" s="53">
        <v>1353</v>
      </c>
      <c r="Q193" s="31">
        <f t="shared" si="17"/>
        <v>247.83755102041144</v>
      </c>
      <c r="R193" s="53">
        <v>1349</v>
      </c>
    </row>
    <row r="194" spans="2:20">
      <c r="C194" s="6">
        <f t="shared" si="18"/>
        <v>29</v>
      </c>
      <c r="D194" s="53">
        <v>1334</v>
      </c>
      <c r="E194" s="83">
        <f t="shared" si="16"/>
        <v>10.608979591836057</v>
      </c>
      <c r="F194" s="53">
        <v>1349</v>
      </c>
      <c r="O194" s="6">
        <f t="shared" si="19"/>
        <v>29</v>
      </c>
      <c r="P194" s="53">
        <v>1334</v>
      </c>
      <c r="Q194" s="31">
        <f t="shared" si="17"/>
        <v>10.608979591836057</v>
      </c>
      <c r="R194" s="53">
        <v>1349</v>
      </c>
    </row>
    <row r="195" spans="2:20">
      <c r="C195" s="6">
        <f t="shared" si="18"/>
        <v>30</v>
      </c>
      <c r="D195" s="53">
        <v>1349</v>
      </c>
      <c r="E195" s="83">
        <f t="shared" si="16"/>
        <v>137.89469387755346</v>
      </c>
      <c r="F195" s="53">
        <v>1350</v>
      </c>
      <c r="O195" s="6">
        <f t="shared" si="19"/>
        <v>30</v>
      </c>
      <c r="P195" s="53">
        <v>1349</v>
      </c>
      <c r="Q195" s="31">
        <f t="shared" si="17"/>
        <v>137.89469387755346</v>
      </c>
      <c r="R195" s="53">
        <v>1350</v>
      </c>
    </row>
    <row r="196" spans="2:20">
      <c r="C196" s="6">
        <f t="shared" si="18"/>
        <v>31</v>
      </c>
      <c r="D196" s="53">
        <v>1325</v>
      </c>
      <c r="E196" s="83">
        <f t="shared" si="16"/>
        <v>150.23755102040562</v>
      </c>
      <c r="F196" s="53">
        <v>1350</v>
      </c>
      <c r="O196" s="6">
        <f t="shared" si="19"/>
        <v>31</v>
      </c>
      <c r="P196" s="53">
        <v>1325</v>
      </c>
      <c r="Q196" s="31">
        <f t="shared" si="17"/>
        <v>150.23755102040562</v>
      </c>
      <c r="R196" s="53">
        <v>1350</v>
      </c>
    </row>
    <row r="197" spans="2:20">
      <c r="C197" s="6">
        <f t="shared" si="18"/>
        <v>32</v>
      </c>
      <c r="D197" s="53">
        <v>1339</v>
      </c>
      <c r="E197" s="83">
        <f t="shared" si="16"/>
        <v>3.0375510204085256</v>
      </c>
      <c r="F197" s="53">
        <v>1351</v>
      </c>
      <c r="O197" s="6">
        <f t="shared" si="19"/>
        <v>32</v>
      </c>
      <c r="P197" s="53">
        <v>1339</v>
      </c>
      <c r="Q197" s="31">
        <f t="shared" si="17"/>
        <v>3.0375510204085256</v>
      </c>
      <c r="R197" s="53">
        <v>1351</v>
      </c>
    </row>
    <row r="198" spans="2:20">
      <c r="C198" s="6">
        <f t="shared" si="18"/>
        <v>33</v>
      </c>
      <c r="D198" s="53">
        <v>1333</v>
      </c>
      <c r="E198" s="83">
        <f t="shared" si="16"/>
        <v>18.123265306121564</v>
      </c>
      <c r="F198" s="53">
        <v>1351</v>
      </c>
      <c r="O198" s="6">
        <f t="shared" si="19"/>
        <v>33</v>
      </c>
      <c r="P198" s="53">
        <v>1333</v>
      </c>
      <c r="Q198" s="31">
        <f t="shared" si="17"/>
        <v>18.123265306121564</v>
      </c>
      <c r="R198" s="53">
        <v>1351</v>
      </c>
    </row>
    <row r="199" spans="2:20">
      <c r="C199" s="6">
        <f t="shared" si="18"/>
        <v>34</v>
      </c>
      <c r="D199" s="53">
        <v>1330</v>
      </c>
      <c r="E199" s="83">
        <f t="shared" si="16"/>
        <v>52.666122448978086</v>
      </c>
      <c r="F199" s="53">
        <v>1353</v>
      </c>
      <c r="O199" s="6">
        <f t="shared" si="19"/>
        <v>34</v>
      </c>
      <c r="P199" s="53">
        <v>1330</v>
      </c>
      <c r="Q199" s="31">
        <f t="shared" si="17"/>
        <v>52.666122448978086</v>
      </c>
      <c r="R199" s="53">
        <v>1353</v>
      </c>
    </row>
    <row r="200" spans="2:20" ht="15" thickBot="1">
      <c r="C200" s="7">
        <v>35</v>
      </c>
      <c r="D200" s="54">
        <v>1338</v>
      </c>
      <c r="E200" s="84">
        <f t="shared" si="16"/>
        <v>0.55183673469403194</v>
      </c>
      <c r="F200" s="54">
        <v>1365</v>
      </c>
      <c r="O200" s="7">
        <v>35</v>
      </c>
      <c r="P200" s="54">
        <v>1338</v>
      </c>
      <c r="Q200" s="32">
        <f t="shared" si="17"/>
        <v>0.55183673469403194</v>
      </c>
      <c r="R200" s="54">
        <v>1365</v>
      </c>
    </row>
    <row r="201" spans="2:20">
      <c r="O201" s="1"/>
    </row>
    <row r="202" spans="2:20">
      <c r="O202" s="1"/>
    </row>
    <row r="203" spans="2:20">
      <c r="O203" s="1"/>
    </row>
    <row r="204" spans="2:20" ht="15" thickBot="1">
      <c r="O204" s="1"/>
    </row>
    <row r="205" spans="2:20" ht="15" thickBot="1">
      <c r="B205" s="23" t="s">
        <v>14</v>
      </c>
      <c r="C205" s="12" t="s">
        <v>1</v>
      </c>
      <c r="D205" s="56" t="s">
        <v>42</v>
      </c>
      <c r="E205" s="2" t="s">
        <v>5</v>
      </c>
      <c r="F205" s="9" t="s">
        <v>31</v>
      </c>
      <c r="G205" s="13" t="s">
        <v>4</v>
      </c>
      <c r="H205" s="14">
        <f>AVERAGE(D206:D240)</f>
        <v>1332.9142857142858</v>
      </c>
      <c r="N205" s="23" t="s">
        <v>14</v>
      </c>
      <c r="O205" s="12" t="s">
        <v>1</v>
      </c>
      <c r="P205" s="55" t="s">
        <v>42</v>
      </c>
      <c r="Q205" s="2" t="s">
        <v>5</v>
      </c>
      <c r="R205" s="9" t="s">
        <v>31</v>
      </c>
      <c r="S205" s="13" t="s">
        <v>4</v>
      </c>
      <c r="T205" s="14">
        <f>AVERAGE(P206:P240)</f>
        <v>1317.6</v>
      </c>
    </row>
    <row r="206" spans="2:20">
      <c r="B206" s="22"/>
      <c r="C206" s="5">
        <v>1</v>
      </c>
      <c r="D206" s="52">
        <v>1334</v>
      </c>
      <c r="E206" s="27">
        <f>(D206-$H$205)^2</f>
        <v>1.1787755102038417</v>
      </c>
      <c r="F206" s="52">
        <v>1321</v>
      </c>
      <c r="G206" s="8" t="s">
        <v>7</v>
      </c>
      <c r="H206" s="1">
        <f>SUM(E206:E240)/($J$2-1)</f>
        <v>35.676926770708349</v>
      </c>
      <c r="N206" s="22"/>
      <c r="O206" s="42">
        <v>1</v>
      </c>
      <c r="P206" s="52">
        <v>1337</v>
      </c>
      <c r="Q206" s="27">
        <f>(P206-$T$205)^2</f>
        <v>376.36000000000354</v>
      </c>
      <c r="R206" s="52">
        <v>1290</v>
      </c>
      <c r="S206" s="8" t="s">
        <v>7</v>
      </c>
      <c r="T206" s="1">
        <f>SUM(Q206:Q240)/($J$2-1)</f>
        <v>121.07058823529397</v>
      </c>
    </row>
    <row r="207" spans="2:20">
      <c r="B207" s="22"/>
      <c r="C207" s="6">
        <f>C206+1</f>
        <v>2</v>
      </c>
      <c r="D207" s="53">
        <v>1335</v>
      </c>
      <c r="E207" s="16">
        <f t="shared" ref="E207:E240" si="20">(D207-$H$46)^2</f>
        <v>1.3061224489795176</v>
      </c>
      <c r="F207" s="53">
        <v>1322</v>
      </c>
      <c r="G207" s="8" t="s">
        <v>6</v>
      </c>
      <c r="H207" s="1">
        <f>SQRT(H206)</f>
        <v>5.9730165553686811</v>
      </c>
      <c r="N207" s="22"/>
      <c r="O207" s="43">
        <f>O206+1</f>
        <v>2</v>
      </c>
      <c r="P207" s="53">
        <v>1318</v>
      </c>
      <c r="Q207" s="31">
        <f t="shared" ref="Q207:Q240" si="21">(P207-$T$205)^2</f>
        <v>0.16000000000007275</v>
      </c>
      <c r="R207" s="53">
        <v>1296</v>
      </c>
      <c r="S207" s="8" t="s">
        <v>6</v>
      </c>
      <c r="T207" s="1">
        <f>SQRT(T206)</f>
        <v>11.003208088339235</v>
      </c>
    </row>
    <row r="208" spans="2:20">
      <c r="C208" s="6">
        <f t="shared" ref="C208:C239" si="22">C207+1</f>
        <v>3</v>
      </c>
      <c r="D208" s="53">
        <v>1321</v>
      </c>
      <c r="E208" s="16">
        <f t="shared" si="20"/>
        <v>165.30612244898043</v>
      </c>
      <c r="F208" s="53">
        <v>1325</v>
      </c>
      <c r="G208" s="8" t="s">
        <v>8</v>
      </c>
      <c r="H208" s="1">
        <v>1.96</v>
      </c>
      <c r="O208" s="43">
        <f t="shared" ref="O208:O239" si="23">O207+1</f>
        <v>3</v>
      </c>
      <c r="P208" s="53">
        <v>1298</v>
      </c>
      <c r="Q208" s="31">
        <f t="shared" si="21"/>
        <v>384.15999999999644</v>
      </c>
      <c r="R208" s="53">
        <v>1298</v>
      </c>
      <c r="S208" s="8" t="s">
        <v>8</v>
      </c>
      <c r="T208" s="1">
        <v>1.96</v>
      </c>
    </row>
    <row r="209" spans="3:21" ht="15" thickBot="1">
      <c r="C209" s="6">
        <f t="shared" si="22"/>
        <v>4</v>
      </c>
      <c r="D209" s="53">
        <v>1334</v>
      </c>
      <c r="E209" s="16">
        <f t="shared" si="20"/>
        <v>2.0408163265296844E-2</v>
      </c>
      <c r="F209" s="53">
        <v>1326</v>
      </c>
      <c r="O209" s="43">
        <f t="shared" si="23"/>
        <v>4</v>
      </c>
      <c r="P209" s="53">
        <v>1311</v>
      </c>
      <c r="Q209" s="31">
        <f t="shared" si="21"/>
        <v>43.559999999998801</v>
      </c>
      <c r="R209" s="53">
        <v>1301</v>
      </c>
    </row>
    <row r="210" spans="3:21">
      <c r="C210" s="6">
        <f t="shared" si="22"/>
        <v>5</v>
      </c>
      <c r="D210" s="53">
        <v>1332</v>
      </c>
      <c r="E210" s="16">
        <f t="shared" si="20"/>
        <v>3.4489795918368555</v>
      </c>
      <c r="F210" s="53">
        <v>1326</v>
      </c>
      <c r="G210" s="10" t="s">
        <v>11</v>
      </c>
      <c r="H210" s="10">
        <f>H205-(H207/SQRT($J$2))*H208</f>
        <v>1330.935422534995</v>
      </c>
      <c r="O210" s="43">
        <f t="shared" si="23"/>
        <v>5</v>
      </c>
      <c r="P210" s="53">
        <v>1321</v>
      </c>
      <c r="Q210" s="31">
        <f t="shared" si="21"/>
        <v>11.560000000000619</v>
      </c>
      <c r="R210" s="53">
        <v>1305</v>
      </c>
      <c r="S210" s="10" t="s">
        <v>11</v>
      </c>
      <c r="T210" s="10">
        <f>T205-(T207/SQRT($J$2))*T208</f>
        <v>1313.9546320124427</v>
      </c>
      <c r="U210" s="71"/>
    </row>
    <row r="211" spans="3:21" ht="15" thickBot="1">
      <c r="C211" s="6">
        <f t="shared" si="22"/>
        <v>6</v>
      </c>
      <c r="D211" s="53">
        <v>1344</v>
      </c>
      <c r="E211" s="16">
        <f t="shared" si="20"/>
        <v>102.87755102040751</v>
      </c>
      <c r="F211" s="53">
        <v>1327</v>
      </c>
      <c r="G211" s="11" t="s">
        <v>12</v>
      </c>
      <c r="H211" s="11">
        <f>H205+(H207/SQRT($J$2))*H208</f>
        <v>1334.8931488935766</v>
      </c>
      <c r="O211" s="43">
        <f t="shared" si="23"/>
        <v>6</v>
      </c>
      <c r="P211" s="53">
        <v>1318</v>
      </c>
      <c r="Q211" s="31">
        <f t="shared" si="21"/>
        <v>0.16000000000007275</v>
      </c>
      <c r="R211" s="53">
        <v>1307</v>
      </c>
      <c r="S211" s="11" t="s">
        <v>12</v>
      </c>
      <c r="T211" s="11">
        <f>T205+(T207/SQRT($J$2))*T208</f>
        <v>1321.2453679875571</v>
      </c>
      <c r="U211" s="71"/>
    </row>
    <row r="212" spans="3:21" ht="15" thickBot="1">
      <c r="C212" s="6">
        <f t="shared" si="22"/>
        <v>7</v>
      </c>
      <c r="D212" s="53">
        <v>1334</v>
      </c>
      <c r="E212" s="16">
        <f t="shared" si="20"/>
        <v>2.0408163265296844E-2</v>
      </c>
      <c r="F212" s="53">
        <v>1327</v>
      </c>
      <c r="G212" s="86" t="s">
        <v>39</v>
      </c>
      <c r="H212" s="77">
        <f>H205-H210</f>
        <v>1.9788631792907836</v>
      </c>
      <c r="O212" s="43">
        <f t="shared" si="23"/>
        <v>7</v>
      </c>
      <c r="P212" s="53">
        <v>1324</v>
      </c>
      <c r="Q212" s="31">
        <f t="shared" si="21"/>
        <v>40.960000000001166</v>
      </c>
      <c r="R212" s="53">
        <v>1311</v>
      </c>
      <c r="S212" s="86" t="s">
        <v>39</v>
      </c>
      <c r="T212" s="77">
        <f>T205-T210</f>
        <v>3.6453679875571652</v>
      </c>
    </row>
    <row r="213" spans="3:21" ht="15" thickBot="1">
      <c r="C213" s="6">
        <f t="shared" si="22"/>
        <v>8</v>
      </c>
      <c r="D213" s="53">
        <v>1331</v>
      </c>
      <c r="E213" s="16">
        <f t="shared" si="20"/>
        <v>8.1632653061226339</v>
      </c>
      <c r="F213" s="53">
        <v>1328</v>
      </c>
      <c r="O213" s="43">
        <f t="shared" si="23"/>
        <v>8</v>
      </c>
      <c r="P213" s="53">
        <v>1323</v>
      </c>
      <c r="Q213" s="31">
        <f t="shared" si="21"/>
        <v>29.160000000000981</v>
      </c>
      <c r="R213" s="53">
        <v>1311</v>
      </c>
    </row>
    <row r="214" spans="3:21" ht="15" thickBot="1">
      <c r="C214" s="6">
        <f t="shared" si="22"/>
        <v>9</v>
      </c>
      <c r="D214" s="53">
        <v>1328</v>
      </c>
      <c r="E214" s="16">
        <f t="shared" si="20"/>
        <v>34.30612244897997</v>
      </c>
      <c r="F214" s="53">
        <v>1329</v>
      </c>
      <c r="G214" s="39" t="s">
        <v>23</v>
      </c>
      <c r="H214" s="39">
        <f>MEDIAN(D206:D240)</f>
        <v>1333</v>
      </c>
      <c r="O214" s="43">
        <f t="shared" si="23"/>
        <v>9</v>
      </c>
      <c r="P214" s="53">
        <v>1320</v>
      </c>
      <c r="Q214" s="31">
        <f t="shared" si="21"/>
        <v>5.7600000000004368</v>
      </c>
      <c r="R214" s="53">
        <v>1312</v>
      </c>
      <c r="S214" s="39" t="s">
        <v>23</v>
      </c>
      <c r="T214" s="39">
        <f>MEDIAN(P206:P240)</f>
        <v>1318</v>
      </c>
    </row>
    <row r="215" spans="3:21" ht="15" thickBot="1">
      <c r="C215" s="6">
        <f t="shared" si="22"/>
        <v>10</v>
      </c>
      <c r="D215" s="53">
        <v>1334</v>
      </c>
      <c r="E215" s="16">
        <f t="shared" si="20"/>
        <v>2.0408163265296844E-2</v>
      </c>
      <c r="F215" s="53">
        <v>1330</v>
      </c>
      <c r="O215" s="43">
        <f t="shared" si="23"/>
        <v>10</v>
      </c>
      <c r="P215" s="53">
        <v>1311</v>
      </c>
      <c r="Q215" s="31">
        <f t="shared" si="21"/>
        <v>43.559999999998801</v>
      </c>
      <c r="R215" s="53">
        <v>1313</v>
      </c>
    </row>
    <row r="216" spans="3:21">
      <c r="C216" s="6">
        <f t="shared" si="22"/>
        <v>11</v>
      </c>
      <c r="D216" s="53">
        <v>1344</v>
      </c>
      <c r="E216" s="16">
        <f t="shared" si="20"/>
        <v>102.87755102040751</v>
      </c>
      <c r="F216" s="53">
        <v>1330</v>
      </c>
      <c r="G216" s="10" t="s">
        <v>26</v>
      </c>
      <c r="H216" s="2">
        <f>F217</f>
        <v>1331</v>
      </c>
      <c r="O216" s="43">
        <f t="shared" si="23"/>
        <v>11</v>
      </c>
      <c r="P216" s="53">
        <v>1333</v>
      </c>
      <c r="Q216" s="31">
        <f t="shared" si="21"/>
        <v>237.16000000000281</v>
      </c>
      <c r="R216" s="53">
        <v>1313</v>
      </c>
      <c r="S216" s="10" t="s">
        <v>26</v>
      </c>
      <c r="T216" s="2">
        <f>R217</f>
        <v>1314</v>
      </c>
    </row>
    <row r="217" spans="3:21" ht="15" thickBot="1">
      <c r="C217" s="6">
        <f t="shared" si="22"/>
        <v>12</v>
      </c>
      <c r="D217" s="53">
        <v>1342</v>
      </c>
      <c r="E217" s="16">
        <f t="shared" si="20"/>
        <v>66.306122448979067</v>
      </c>
      <c r="F217" s="53">
        <v>1331</v>
      </c>
      <c r="G217" s="11" t="s">
        <v>27</v>
      </c>
      <c r="H217" s="3">
        <f>F229</f>
        <v>1334</v>
      </c>
      <c r="O217" s="43">
        <f t="shared" si="23"/>
        <v>12</v>
      </c>
      <c r="P217" s="53">
        <v>1329</v>
      </c>
      <c r="Q217" s="31">
        <f t="shared" si="21"/>
        <v>129.96000000000208</v>
      </c>
      <c r="R217" s="53">
        <v>1314</v>
      </c>
      <c r="S217" s="11" t="s">
        <v>27</v>
      </c>
      <c r="T217" s="3">
        <f>R229</f>
        <v>1322</v>
      </c>
    </row>
    <row r="218" spans="3:21">
      <c r="C218" s="6">
        <f t="shared" si="22"/>
        <v>13</v>
      </c>
      <c r="D218" s="53">
        <v>1334</v>
      </c>
      <c r="E218" s="16">
        <f t="shared" si="20"/>
        <v>2.0408163265296844E-2</v>
      </c>
      <c r="F218" s="53">
        <v>1331</v>
      </c>
      <c r="G218" s="10" t="s">
        <v>35</v>
      </c>
      <c r="H218" s="15">
        <f>H214-H216</f>
        <v>2</v>
      </c>
      <c r="O218" s="43">
        <f t="shared" si="23"/>
        <v>13</v>
      </c>
      <c r="P218" s="53">
        <v>1290</v>
      </c>
      <c r="Q218" s="31">
        <f t="shared" si="21"/>
        <v>761.75999999999499</v>
      </c>
      <c r="R218" s="53">
        <v>1316</v>
      </c>
      <c r="S218" s="10" t="s">
        <v>35</v>
      </c>
      <c r="T218" s="15">
        <f>T214-T216</f>
        <v>4</v>
      </c>
    </row>
    <row r="219" spans="3:21" ht="15" thickBot="1">
      <c r="C219" s="6">
        <f t="shared" si="22"/>
        <v>14</v>
      </c>
      <c r="D219" s="53">
        <v>1331</v>
      </c>
      <c r="E219" s="16">
        <f t="shared" si="20"/>
        <v>8.1632653061226339</v>
      </c>
      <c r="F219" s="53">
        <v>1331</v>
      </c>
      <c r="G219" s="11" t="s">
        <v>36</v>
      </c>
      <c r="H219" s="17">
        <f>H217-H214</f>
        <v>1</v>
      </c>
      <c r="O219" s="43">
        <f t="shared" si="23"/>
        <v>14</v>
      </c>
      <c r="P219" s="53">
        <v>1305</v>
      </c>
      <c r="Q219" s="31">
        <f t="shared" si="21"/>
        <v>158.75999999999772</v>
      </c>
      <c r="R219" s="53">
        <v>1317</v>
      </c>
      <c r="S219" s="11" t="s">
        <v>36</v>
      </c>
      <c r="T219" s="17">
        <f>T217-T214</f>
        <v>4</v>
      </c>
    </row>
    <row r="220" spans="3:21">
      <c r="C220" s="6">
        <f t="shared" si="22"/>
        <v>15</v>
      </c>
      <c r="D220" s="53">
        <v>1335</v>
      </c>
      <c r="E220" s="16">
        <f t="shared" si="20"/>
        <v>1.3061224489795176</v>
      </c>
      <c r="F220" s="53">
        <v>1332</v>
      </c>
      <c r="O220" s="43">
        <f t="shared" si="23"/>
        <v>15</v>
      </c>
      <c r="P220" s="53">
        <v>1329</v>
      </c>
      <c r="Q220" s="31">
        <f t="shared" si="21"/>
        <v>129.96000000000208</v>
      </c>
      <c r="R220" s="53">
        <v>1317</v>
      </c>
    </row>
    <row r="221" spans="3:21">
      <c r="C221" s="6">
        <f t="shared" si="22"/>
        <v>16</v>
      </c>
      <c r="D221" s="53">
        <v>1338</v>
      </c>
      <c r="E221" s="16">
        <f t="shared" si="20"/>
        <v>17.163265306122181</v>
      </c>
      <c r="F221" s="53">
        <v>1332</v>
      </c>
      <c r="O221" s="43">
        <f t="shared" si="23"/>
        <v>16</v>
      </c>
      <c r="P221" s="53">
        <v>1318</v>
      </c>
      <c r="Q221" s="31">
        <f t="shared" si="21"/>
        <v>0.16000000000007275</v>
      </c>
      <c r="R221" s="53">
        <v>1318</v>
      </c>
    </row>
    <row r="222" spans="3:21">
      <c r="C222" s="6">
        <f t="shared" si="22"/>
        <v>17</v>
      </c>
      <c r="D222" s="53">
        <v>1326</v>
      </c>
      <c r="E222" s="16">
        <f t="shared" si="20"/>
        <v>61.734693877551528</v>
      </c>
      <c r="F222" s="53">
        <v>1332</v>
      </c>
      <c r="O222" s="43">
        <f t="shared" si="23"/>
        <v>17</v>
      </c>
      <c r="P222" s="53">
        <v>1320</v>
      </c>
      <c r="Q222" s="31">
        <f t="shared" si="21"/>
        <v>5.7600000000004368</v>
      </c>
      <c r="R222" s="53">
        <v>1318</v>
      </c>
    </row>
    <row r="223" spans="3:21">
      <c r="C223" s="6">
        <f t="shared" si="22"/>
        <v>18</v>
      </c>
      <c r="D223" s="53">
        <v>1335</v>
      </c>
      <c r="E223" s="16">
        <f t="shared" si="20"/>
        <v>1.3061224489795176</v>
      </c>
      <c r="F223" s="53">
        <v>1333</v>
      </c>
      <c r="O223" s="43">
        <f t="shared" si="23"/>
        <v>18</v>
      </c>
      <c r="P223" s="53">
        <v>1314</v>
      </c>
      <c r="Q223" s="31">
        <f t="shared" si="21"/>
        <v>12.959999999999345</v>
      </c>
      <c r="R223" s="53">
        <v>1318</v>
      </c>
    </row>
    <row r="224" spans="3:21">
      <c r="C224" s="6">
        <f t="shared" si="22"/>
        <v>19</v>
      </c>
      <c r="D224" s="53">
        <v>1340</v>
      </c>
      <c r="E224" s="16">
        <f t="shared" si="20"/>
        <v>37.734693877550619</v>
      </c>
      <c r="F224" s="53">
        <v>1333</v>
      </c>
      <c r="O224" s="43">
        <f t="shared" si="23"/>
        <v>19</v>
      </c>
      <c r="P224" s="53">
        <v>1313</v>
      </c>
      <c r="Q224" s="31">
        <f t="shared" si="21"/>
        <v>21.159999999999162</v>
      </c>
      <c r="R224" s="53">
        <v>1318</v>
      </c>
    </row>
    <row r="225" spans="3:18">
      <c r="C225" s="6">
        <f t="shared" si="22"/>
        <v>20</v>
      </c>
      <c r="D225" s="53">
        <v>1341</v>
      </c>
      <c r="E225" s="16">
        <f t="shared" si="20"/>
        <v>51.02040816326484</v>
      </c>
      <c r="F225" s="53">
        <v>1334</v>
      </c>
      <c r="O225" s="43">
        <f t="shared" si="23"/>
        <v>20</v>
      </c>
      <c r="P225" s="53">
        <v>1334</v>
      </c>
      <c r="Q225" s="31">
        <f t="shared" si="21"/>
        <v>268.96000000000299</v>
      </c>
      <c r="R225" s="53">
        <v>1319</v>
      </c>
    </row>
    <row r="226" spans="3:18">
      <c r="C226" s="6">
        <f t="shared" si="22"/>
        <v>21</v>
      </c>
      <c r="D226" s="53">
        <v>1327</v>
      </c>
      <c r="E226" s="16">
        <f t="shared" si="20"/>
        <v>47.020408163265749</v>
      </c>
      <c r="F226" s="53">
        <v>1334</v>
      </c>
      <c r="O226" s="43">
        <f t="shared" si="23"/>
        <v>21</v>
      </c>
      <c r="P226" s="53">
        <v>1312</v>
      </c>
      <c r="Q226" s="31">
        <f t="shared" si="21"/>
        <v>31.35999999999898</v>
      </c>
      <c r="R226" s="53">
        <v>1320</v>
      </c>
    </row>
    <row r="227" spans="3:18">
      <c r="C227" s="6">
        <f t="shared" si="22"/>
        <v>22</v>
      </c>
      <c r="D227" s="53">
        <v>1332</v>
      </c>
      <c r="E227" s="16">
        <f t="shared" si="20"/>
        <v>3.4489795918368555</v>
      </c>
      <c r="F227" s="53">
        <v>1334</v>
      </c>
      <c r="O227" s="43">
        <f t="shared" si="23"/>
        <v>22</v>
      </c>
      <c r="P227" s="53">
        <v>1336</v>
      </c>
      <c r="Q227" s="31">
        <f t="shared" si="21"/>
        <v>338.56000000000336</v>
      </c>
      <c r="R227" s="53">
        <v>1320</v>
      </c>
    </row>
    <row r="228" spans="3:18">
      <c r="C228" s="6">
        <f t="shared" si="22"/>
        <v>23</v>
      </c>
      <c r="D228" s="53">
        <v>1332</v>
      </c>
      <c r="E228" s="16">
        <f t="shared" si="20"/>
        <v>3.4489795918368555</v>
      </c>
      <c r="F228" s="53">
        <v>1334</v>
      </c>
      <c r="O228" s="43">
        <f t="shared" si="23"/>
        <v>23</v>
      </c>
      <c r="P228" s="53">
        <v>1296</v>
      </c>
      <c r="Q228" s="31">
        <f t="shared" si="21"/>
        <v>466.55999999999608</v>
      </c>
      <c r="R228" s="53">
        <v>1321</v>
      </c>
    </row>
    <row r="229" spans="3:18">
      <c r="C229" s="6">
        <f t="shared" si="22"/>
        <v>24</v>
      </c>
      <c r="D229" s="53">
        <v>1327</v>
      </c>
      <c r="E229" s="16">
        <f t="shared" si="20"/>
        <v>47.020408163265749</v>
      </c>
      <c r="F229" s="53">
        <v>1334</v>
      </c>
      <c r="O229" s="43">
        <f t="shared" si="23"/>
        <v>24</v>
      </c>
      <c r="P229" s="53">
        <v>1313</v>
      </c>
      <c r="Q229" s="31">
        <f t="shared" si="21"/>
        <v>21.159999999999162</v>
      </c>
      <c r="R229" s="53">
        <v>1322</v>
      </c>
    </row>
    <row r="230" spans="3:18">
      <c r="C230" s="6">
        <f t="shared" si="22"/>
        <v>25</v>
      </c>
      <c r="D230" s="53">
        <v>1333</v>
      </c>
      <c r="E230" s="16">
        <f t="shared" si="20"/>
        <v>0.73469387755107607</v>
      </c>
      <c r="F230" s="53">
        <v>1335</v>
      </c>
      <c r="O230" s="43">
        <f t="shared" si="23"/>
        <v>25</v>
      </c>
      <c r="P230" s="53">
        <v>1319</v>
      </c>
      <c r="Q230" s="31">
        <f t="shared" si="21"/>
        <v>1.9600000000002546</v>
      </c>
      <c r="R230" s="53">
        <v>1323</v>
      </c>
    </row>
    <row r="231" spans="3:18">
      <c r="C231" s="6">
        <f t="shared" si="22"/>
        <v>26</v>
      </c>
      <c r="D231" s="53">
        <v>1330</v>
      </c>
      <c r="E231" s="16">
        <f t="shared" si="20"/>
        <v>14.877551020408413</v>
      </c>
      <c r="F231" s="53">
        <v>1335</v>
      </c>
      <c r="O231" s="43">
        <f t="shared" si="23"/>
        <v>26</v>
      </c>
      <c r="P231" s="53">
        <v>1327</v>
      </c>
      <c r="Q231" s="31">
        <f t="shared" si="21"/>
        <v>88.360000000001705</v>
      </c>
      <c r="R231" s="53">
        <v>1324</v>
      </c>
    </row>
    <row r="232" spans="3:18">
      <c r="C232" s="6">
        <f t="shared" si="22"/>
        <v>27</v>
      </c>
      <c r="D232" s="53">
        <v>1330</v>
      </c>
      <c r="E232" s="16">
        <f t="shared" si="20"/>
        <v>14.877551020408413</v>
      </c>
      <c r="F232" s="53">
        <v>1335</v>
      </c>
      <c r="O232" s="43">
        <f t="shared" si="23"/>
        <v>27</v>
      </c>
      <c r="P232" s="53">
        <v>1325</v>
      </c>
      <c r="Q232" s="31">
        <f t="shared" si="21"/>
        <v>54.760000000001348</v>
      </c>
      <c r="R232" s="53">
        <v>1324</v>
      </c>
    </row>
    <row r="233" spans="3:18">
      <c r="C233" s="6">
        <f t="shared" si="22"/>
        <v>28</v>
      </c>
      <c r="D233" s="53">
        <v>1342</v>
      </c>
      <c r="E233" s="16">
        <f t="shared" si="20"/>
        <v>66.306122448979067</v>
      </c>
      <c r="F233" s="53">
        <v>1338</v>
      </c>
      <c r="O233" s="43">
        <f t="shared" si="23"/>
        <v>28</v>
      </c>
      <c r="P233" s="53">
        <v>1317</v>
      </c>
      <c r="Q233" s="31">
        <f t="shared" si="21"/>
        <v>0.35999999999989085</v>
      </c>
      <c r="R233" s="53">
        <v>1325</v>
      </c>
    </row>
    <row r="234" spans="3:18">
      <c r="C234" s="6">
        <f t="shared" si="22"/>
        <v>29</v>
      </c>
      <c r="D234" s="53">
        <v>1329</v>
      </c>
      <c r="E234" s="16">
        <f t="shared" si="20"/>
        <v>23.591836734694194</v>
      </c>
      <c r="F234" s="53">
        <v>1340</v>
      </c>
      <c r="O234" s="43">
        <f t="shared" si="23"/>
        <v>29</v>
      </c>
      <c r="P234" s="53">
        <v>1301</v>
      </c>
      <c r="Q234" s="31">
        <f t="shared" si="21"/>
        <v>275.55999999999699</v>
      </c>
      <c r="R234" s="53">
        <v>1327</v>
      </c>
    </row>
    <row r="235" spans="3:18">
      <c r="C235" s="6">
        <f t="shared" si="22"/>
        <v>30</v>
      </c>
      <c r="D235" s="53">
        <v>1325</v>
      </c>
      <c r="E235" s="16">
        <f t="shared" si="20"/>
        <v>78.448979591837315</v>
      </c>
      <c r="F235" s="53">
        <v>1340</v>
      </c>
      <c r="O235" s="43">
        <f t="shared" si="23"/>
        <v>30</v>
      </c>
      <c r="P235" s="53">
        <v>1318</v>
      </c>
      <c r="Q235" s="31">
        <f t="shared" si="21"/>
        <v>0.16000000000007275</v>
      </c>
      <c r="R235" s="53">
        <v>1329</v>
      </c>
    </row>
    <row r="236" spans="3:18">
      <c r="C236" s="6">
        <f t="shared" si="22"/>
        <v>31</v>
      </c>
      <c r="D236" s="53">
        <v>1322</v>
      </c>
      <c r="E236" s="16">
        <f t="shared" si="20"/>
        <v>140.59183673469465</v>
      </c>
      <c r="F236" s="53">
        <v>1341</v>
      </c>
      <c r="O236" s="43">
        <f t="shared" si="23"/>
        <v>31</v>
      </c>
      <c r="P236" s="53">
        <v>1307</v>
      </c>
      <c r="Q236" s="31">
        <f t="shared" si="21"/>
        <v>112.35999999999807</v>
      </c>
      <c r="R236" s="53">
        <v>1329</v>
      </c>
    </row>
    <row r="237" spans="3:18">
      <c r="C237" s="6">
        <f t="shared" si="22"/>
        <v>32</v>
      </c>
      <c r="D237" s="53">
        <v>1340</v>
      </c>
      <c r="E237" s="16">
        <f t="shared" si="20"/>
        <v>37.734693877550619</v>
      </c>
      <c r="F237" s="53">
        <v>1342</v>
      </c>
      <c r="O237" s="43">
        <f t="shared" si="23"/>
        <v>32</v>
      </c>
      <c r="P237" s="53">
        <v>1317</v>
      </c>
      <c r="Q237" s="31">
        <f t="shared" si="21"/>
        <v>0.35999999999989085</v>
      </c>
      <c r="R237" s="53">
        <v>1333</v>
      </c>
    </row>
    <row r="238" spans="3:18">
      <c r="C238" s="6">
        <f t="shared" si="22"/>
        <v>33</v>
      </c>
      <c r="D238" s="53">
        <v>1331</v>
      </c>
      <c r="E238" s="16">
        <f t="shared" si="20"/>
        <v>8.1632653061226339</v>
      </c>
      <c r="F238" s="53">
        <v>1342</v>
      </c>
      <c r="O238" s="43">
        <f t="shared" si="23"/>
        <v>33</v>
      </c>
      <c r="P238" s="53">
        <v>1316</v>
      </c>
      <c r="Q238" s="31">
        <f t="shared" si="21"/>
        <v>2.5599999999997092</v>
      </c>
      <c r="R238" s="53">
        <v>1334</v>
      </c>
    </row>
    <row r="239" spans="3:18">
      <c r="C239" s="6">
        <f t="shared" si="22"/>
        <v>34</v>
      </c>
      <c r="D239" s="53">
        <v>1333</v>
      </c>
      <c r="E239" s="16">
        <f t="shared" si="20"/>
        <v>0.73469387755107607</v>
      </c>
      <c r="F239" s="53">
        <v>1344</v>
      </c>
      <c r="O239" s="43">
        <f t="shared" si="23"/>
        <v>34</v>
      </c>
      <c r="P239" s="53">
        <v>1324</v>
      </c>
      <c r="Q239" s="31">
        <f t="shared" si="21"/>
        <v>40.960000000001166</v>
      </c>
      <c r="R239" s="53">
        <v>1336</v>
      </c>
    </row>
    <row r="240" spans="3:18" ht="15" thickBot="1">
      <c r="C240" s="7">
        <v>35</v>
      </c>
      <c r="D240" s="54">
        <v>1326</v>
      </c>
      <c r="E240" s="17">
        <f t="shared" si="20"/>
        <v>61.734693877551528</v>
      </c>
      <c r="F240" s="54">
        <v>1344</v>
      </c>
      <c r="O240" s="44">
        <v>35</v>
      </c>
      <c r="P240" s="54">
        <v>1322</v>
      </c>
      <c r="Q240" s="32">
        <f t="shared" si="21"/>
        <v>19.360000000000799</v>
      </c>
      <c r="R240" s="54">
        <v>1337</v>
      </c>
    </row>
    <row r="241" spans="2:22">
      <c r="O241" s="1"/>
    </row>
    <row r="242" spans="2:22">
      <c r="O242" s="1"/>
    </row>
    <row r="243" spans="2:22" ht="15" thickBot="1">
      <c r="O243" s="1"/>
    </row>
    <row r="244" spans="2:22" ht="15" thickBot="1">
      <c r="B244" s="23" t="s">
        <v>15</v>
      </c>
      <c r="C244" s="12" t="s">
        <v>1</v>
      </c>
      <c r="D244" s="56" t="s">
        <v>42</v>
      </c>
      <c r="E244" s="10" t="s">
        <v>5</v>
      </c>
      <c r="F244" s="87" t="s">
        <v>31</v>
      </c>
      <c r="G244" s="85" t="s">
        <v>4</v>
      </c>
      <c r="H244" s="14">
        <f>AVERAGE(D245:D279)</f>
        <v>1333.2285714285715</v>
      </c>
      <c r="N244" s="23" t="s">
        <v>15</v>
      </c>
      <c r="O244" s="12" t="s">
        <v>1</v>
      </c>
      <c r="P244" s="55" t="s">
        <v>42</v>
      </c>
      <c r="Q244" s="2" t="s">
        <v>5</v>
      </c>
      <c r="R244" s="9" t="s">
        <v>31</v>
      </c>
      <c r="S244" s="13" t="s">
        <v>4</v>
      </c>
      <c r="T244" s="14">
        <f>AVERAGE(P245:P279)</f>
        <v>1308.7428571428572</v>
      </c>
    </row>
    <row r="245" spans="2:22">
      <c r="B245" s="22"/>
      <c r="C245" s="5">
        <v>1</v>
      </c>
      <c r="D245" s="52">
        <v>1337</v>
      </c>
      <c r="E245" s="88">
        <f t="shared" ref="E245:E279" si="24">(D245-$H$244)^2</f>
        <v>14.223673469387117</v>
      </c>
      <c r="F245" s="52">
        <v>1324</v>
      </c>
      <c r="G245" s="8" t="s">
        <v>7</v>
      </c>
      <c r="H245" s="1">
        <f>SUM(E245:E279)/($J$2-1)</f>
        <v>15.710924369747893</v>
      </c>
      <c r="N245" s="22"/>
      <c r="O245" s="5">
        <v>1</v>
      </c>
      <c r="P245" s="52">
        <v>1312</v>
      </c>
      <c r="Q245" s="27">
        <f>(P245-$T$244)^2</f>
        <v>10.608979591836057</v>
      </c>
      <c r="R245" s="52">
        <v>1285</v>
      </c>
      <c r="S245" s="8" t="s">
        <v>7</v>
      </c>
      <c r="T245" s="1">
        <f>SUM(Q245:Q279)/($J$2-1)</f>
        <v>93.726050420168036</v>
      </c>
      <c r="V245" s="37"/>
    </row>
    <row r="246" spans="2:22">
      <c r="B246" s="22"/>
      <c r="C246" s="6">
        <f t="shared" ref="C246:C278" si="25">C245+1</f>
        <v>2</v>
      </c>
      <c r="D246" s="53">
        <v>1331</v>
      </c>
      <c r="E246" s="89">
        <f t="shared" si="24"/>
        <v>4.9665306122452746</v>
      </c>
      <c r="F246" s="53">
        <v>1327</v>
      </c>
      <c r="G246" s="8" t="s">
        <v>6</v>
      </c>
      <c r="H246" s="1">
        <f>SQRT(H245)</f>
        <v>3.9637008426151303</v>
      </c>
      <c r="N246" s="22"/>
      <c r="O246" s="6">
        <f>O245+1</f>
        <v>2</v>
      </c>
      <c r="P246" s="53">
        <v>1311</v>
      </c>
      <c r="Q246" s="31">
        <f t="shared" ref="Q246:Q279" si="26">(P246-$T$244)^2</f>
        <v>5.0946938775505508</v>
      </c>
      <c r="R246" s="53">
        <v>1295</v>
      </c>
      <c r="S246" s="8" t="s">
        <v>6</v>
      </c>
      <c r="T246" s="1">
        <f>SQRT(T245)</f>
        <v>9.6812215355381692</v>
      </c>
      <c r="V246" s="24"/>
    </row>
    <row r="247" spans="2:22">
      <c r="C247" s="6">
        <f t="shared" si="25"/>
        <v>3</v>
      </c>
      <c r="D247" s="53">
        <v>1332</v>
      </c>
      <c r="E247" s="89">
        <f t="shared" si="24"/>
        <v>1.5093877551022483</v>
      </c>
      <c r="F247" s="53">
        <v>1328</v>
      </c>
      <c r="G247" s="8" t="s">
        <v>8</v>
      </c>
      <c r="H247" s="1">
        <v>1.96</v>
      </c>
      <c r="O247" s="6">
        <f t="shared" ref="O247:O278" si="27">O246+1</f>
        <v>3</v>
      </c>
      <c r="P247" s="53">
        <v>1285</v>
      </c>
      <c r="Q247" s="31">
        <f t="shared" si="26"/>
        <v>563.72326530612736</v>
      </c>
      <c r="R247" s="53">
        <v>1297</v>
      </c>
      <c r="S247" s="8" t="s">
        <v>8</v>
      </c>
      <c r="T247" s="1">
        <v>1.96</v>
      </c>
      <c r="V247" s="24"/>
    </row>
    <row r="248" spans="2:22" ht="15" thickBot="1">
      <c r="C248" s="6">
        <f t="shared" si="25"/>
        <v>4</v>
      </c>
      <c r="D248" s="53">
        <v>1338</v>
      </c>
      <c r="E248" s="89">
        <f t="shared" si="24"/>
        <v>22.766530612244093</v>
      </c>
      <c r="F248" s="53">
        <v>1329</v>
      </c>
      <c r="O248" s="6">
        <f t="shared" si="27"/>
        <v>4</v>
      </c>
      <c r="P248" s="53">
        <v>1311</v>
      </c>
      <c r="Q248" s="31">
        <f t="shared" si="26"/>
        <v>5.0946938775505508</v>
      </c>
      <c r="R248" s="53">
        <v>1297</v>
      </c>
      <c r="V248" s="24"/>
    </row>
    <row r="249" spans="2:22">
      <c r="C249" s="6">
        <f t="shared" si="25"/>
        <v>5</v>
      </c>
      <c r="D249" s="53">
        <v>1329</v>
      </c>
      <c r="E249" s="89">
        <f t="shared" si="24"/>
        <v>17.880816326531328</v>
      </c>
      <c r="F249" s="53">
        <v>1329</v>
      </c>
      <c r="G249" s="10" t="s">
        <v>11</v>
      </c>
      <c r="H249" s="10">
        <f>H244-(H246/SQRT($J$2))*H247</f>
        <v>1331.9153954849814</v>
      </c>
      <c r="O249" s="6">
        <f t="shared" si="27"/>
        <v>5</v>
      </c>
      <c r="P249" s="53">
        <v>1315</v>
      </c>
      <c r="Q249" s="31">
        <f t="shared" si="26"/>
        <v>39.15183673469258</v>
      </c>
      <c r="R249" s="53">
        <v>1299</v>
      </c>
      <c r="S249" s="10" t="s">
        <v>11</v>
      </c>
      <c r="T249" s="10">
        <f>T244-(T246/SQRT($J$2))*T247</f>
        <v>1305.5354639187394</v>
      </c>
      <c r="V249" s="24"/>
    </row>
    <row r="250" spans="2:22" ht="15" thickBot="1">
      <c r="C250" s="6">
        <f t="shared" si="25"/>
        <v>6</v>
      </c>
      <c r="D250" s="53">
        <v>1333</v>
      </c>
      <c r="E250" s="89">
        <f t="shared" si="24"/>
        <v>5.2244897959222283E-2</v>
      </c>
      <c r="F250" s="53">
        <v>1329</v>
      </c>
      <c r="G250" s="11" t="s">
        <v>12</v>
      </c>
      <c r="H250" s="11">
        <f>H244+(H246/SQRT($J$2))*H247</f>
        <v>1334.5417473721616</v>
      </c>
      <c r="O250" s="6">
        <f t="shared" si="27"/>
        <v>6</v>
      </c>
      <c r="P250" s="53">
        <v>1297</v>
      </c>
      <c r="Q250" s="31">
        <f t="shared" si="26"/>
        <v>137.89469387755346</v>
      </c>
      <c r="R250" s="53">
        <v>1300</v>
      </c>
      <c r="S250" s="11" t="s">
        <v>12</v>
      </c>
      <c r="T250" s="11">
        <f>T244+(T246/SQRT($J$2))*T247</f>
        <v>1311.9502503669751</v>
      </c>
      <c r="V250" s="24"/>
    </row>
    <row r="251" spans="2:22" ht="15" thickBot="1">
      <c r="C251" s="6">
        <f t="shared" si="25"/>
        <v>7</v>
      </c>
      <c r="D251" s="53">
        <v>1333</v>
      </c>
      <c r="E251" s="89">
        <f t="shared" si="24"/>
        <v>5.2244897959222283E-2</v>
      </c>
      <c r="F251" s="53">
        <v>1329</v>
      </c>
      <c r="G251" s="86" t="s">
        <v>39</v>
      </c>
      <c r="H251" s="77">
        <f>H244-H249</f>
        <v>1.3131759435900676</v>
      </c>
      <c r="O251" s="6">
        <f t="shared" si="27"/>
        <v>7</v>
      </c>
      <c r="P251" s="53">
        <v>1312</v>
      </c>
      <c r="Q251" s="31">
        <f t="shared" si="26"/>
        <v>10.608979591836057</v>
      </c>
      <c r="R251" s="53">
        <v>1300</v>
      </c>
      <c r="S251" s="86" t="s">
        <v>39</v>
      </c>
      <c r="T251" s="77">
        <f>T244-T249</f>
        <v>3.2073932241178227</v>
      </c>
      <c r="V251" s="24"/>
    </row>
    <row r="252" spans="2:22" ht="15" thickBot="1">
      <c r="C252" s="6">
        <f t="shared" si="25"/>
        <v>8</v>
      </c>
      <c r="D252" s="53">
        <v>1339</v>
      </c>
      <c r="E252" s="89">
        <f t="shared" si="24"/>
        <v>33.309387755101064</v>
      </c>
      <c r="F252" s="53">
        <v>1331</v>
      </c>
      <c r="O252" s="6">
        <f t="shared" si="27"/>
        <v>8</v>
      </c>
      <c r="P252" s="53">
        <v>1311</v>
      </c>
      <c r="Q252" s="31">
        <f t="shared" si="26"/>
        <v>5.0946938775505508</v>
      </c>
      <c r="R252" s="53">
        <v>1301</v>
      </c>
      <c r="V252" s="24"/>
    </row>
    <row r="253" spans="2:22" ht="15" thickBot="1">
      <c r="C253" s="6">
        <f t="shared" si="25"/>
        <v>9</v>
      </c>
      <c r="D253" s="53">
        <v>1332</v>
      </c>
      <c r="E253" s="89">
        <f t="shared" si="24"/>
        <v>1.5093877551022483</v>
      </c>
      <c r="F253" s="53">
        <v>1331</v>
      </c>
      <c r="G253" s="39" t="s">
        <v>23</v>
      </c>
      <c r="H253" s="39">
        <f>MEDIAN(D245:D279)</f>
        <v>1333</v>
      </c>
      <c r="O253" s="6">
        <f t="shared" si="27"/>
        <v>9</v>
      </c>
      <c r="P253" s="53">
        <v>1303</v>
      </c>
      <c r="Q253" s="31">
        <f t="shared" si="26"/>
        <v>32.980408163266503</v>
      </c>
      <c r="R253" s="53">
        <v>1302</v>
      </c>
      <c r="S253" s="39" t="s">
        <v>23</v>
      </c>
      <c r="T253" s="39">
        <f>P245:P279</f>
        <v>1303</v>
      </c>
      <c r="V253" s="24"/>
    </row>
    <row r="254" spans="2:22" ht="15" thickBot="1">
      <c r="C254" s="6">
        <f t="shared" si="25"/>
        <v>10</v>
      </c>
      <c r="D254" s="53">
        <v>1337</v>
      </c>
      <c r="E254" s="89">
        <f t="shared" si="24"/>
        <v>14.223673469387117</v>
      </c>
      <c r="F254" s="53">
        <v>1331</v>
      </c>
      <c r="O254" s="6">
        <f t="shared" si="27"/>
        <v>10</v>
      </c>
      <c r="P254" s="53">
        <v>1302</v>
      </c>
      <c r="Q254" s="31">
        <f t="shared" si="26"/>
        <v>45.466122448980997</v>
      </c>
      <c r="R254" s="53">
        <v>1302</v>
      </c>
      <c r="V254" s="24"/>
    </row>
    <row r="255" spans="2:22">
      <c r="C255" s="6">
        <f t="shared" si="25"/>
        <v>11</v>
      </c>
      <c r="D255" s="53">
        <v>1338</v>
      </c>
      <c r="E255" s="89">
        <f t="shared" si="24"/>
        <v>22.766530612244093</v>
      </c>
      <c r="F255" s="53">
        <v>1331</v>
      </c>
      <c r="G255" s="10" t="s">
        <v>26</v>
      </c>
      <c r="H255" s="2">
        <f>F256</f>
        <v>1332</v>
      </c>
      <c r="O255" s="6">
        <f t="shared" si="27"/>
        <v>11</v>
      </c>
      <c r="P255" s="53">
        <v>1331</v>
      </c>
      <c r="Q255" s="31">
        <f t="shared" si="26"/>
        <v>495.38040816326065</v>
      </c>
      <c r="R255" s="53">
        <v>1303</v>
      </c>
      <c r="S255" s="10" t="s">
        <v>26</v>
      </c>
      <c r="T255" s="2">
        <f>R256</f>
        <v>1304</v>
      </c>
      <c r="V255" s="24"/>
    </row>
    <row r="256" spans="2:22" ht="15" thickBot="1">
      <c r="C256" s="6">
        <f t="shared" si="25"/>
        <v>12</v>
      </c>
      <c r="D256" s="53">
        <v>1331</v>
      </c>
      <c r="E256" s="89">
        <f t="shared" si="24"/>
        <v>4.9665306122452746</v>
      </c>
      <c r="F256" s="53">
        <v>1332</v>
      </c>
      <c r="G256" s="11" t="s">
        <v>27</v>
      </c>
      <c r="H256" s="3">
        <f>F268</f>
        <v>1334</v>
      </c>
      <c r="O256" s="6">
        <f t="shared" si="27"/>
        <v>12</v>
      </c>
      <c r="P256" s="53">
        <v>1300</v>
      </c>
      <c r="Q256" s="31">
        <f t="shared" si="26"/>
        <v>76.437551020409984</v>
      </c>
      <c r="R256" s="53">
        <v>1304</v>
      </c>
      <c r="S256" s="11" t="s">
        <v>27</v>
      </c>
      <c r="T256" s="3">
        <f>R268</f>
        <v>1312</v>
      </c>
      <c r="V256" s="24"/>
    </row>
    <row r="257" spans="3:22">
      <c r="C257" s="6">
        <f t="shared" si="25"/>
        <v>13</v>
      </c>
      <c r="D257" s="53">
        <v>1327</v>
      </c>
      <c r="E257" s="89">
        <f t="shared" si="24"/>
        <v>38.795102040817376</v>
      </c>
      <c r="F257" s="53">
        <v>1332</v>
      </c>
      <c r="G257" s="10" t="s">
        <v>35</v>
      </c>
      <c r="H257" s="15">
        <f>H253-H255</f>
        <v>1</v>
      </c>
      <c r="O257" s="6">
        <f t="shared" si="27"/>
        <v>13</v>
      </c>
      <c r="P257" s="53">
        <v>1300</v>
      </c>
      <c r="Q257" s="31">
        <f t="shared" si="26"/>
        <v>76.437551020409984</v>
      </c>
      <c r="R257" s="53">
        <v>1305</v>
      </c>
      <c r="S257" s="10" t="s">
        <v>35</v>
      </c>
      <c r="T257" s="15">
        <f>T253-T255</f>
        <v>-1</v>
      </c>
      <c r="V257" s="24"/>
    </row>
    <row r="258" spans="3:22" ht="15" thickBot="1">
      <c r="C258" s="6">
        <f t="shared" si="25"/>
        <v>14</v>
      </c>
      <c r="D258" s="53">
        <v>1328</v>
      </c>
      <c r="E258" s="89">
        <f t="shared" si="24"/>
        <v>27.337959183674354</v>
      </c>
      <c r="F258" s="53">
        <v>1332</v>
      </c>
      <c r="G258" s="11" t="s">
        <v>36</v>
      </c>
      <c r="H258" s="17">
        <f>H256-H253</f>
        <v>1</v>
      </c>
      <c r="O258" s="6">
        <f t="shared" si="27"/>
        <v>14</v>
      </c>
      <c r="P258" s="53">
        <v>1308</v>
      </c>
      <c r="Q258" s="31">
        <f t="shared" si="26"/>
        <v>0.55183673469403194</v>
      </c>
      <c r="R258" s="53">
        <v>1306</v>
      </c>
      <c r="S258" s="11" t="s">
        <v>36</v>
      </c>
      <c r="T258" s="17">
        <f>T256-T253</f>
        <v>9</v>
      </c>
      <c r="V258" s="24"/>
    </row>
    <row r="259" spans="3:22">
      <c r="C259" s="6">
        <f t="shared" si="25"/>
        <v>15</v>
      </c>
      <c r="D259" s="53">
        <v>1335</v>
      </c>
      <c r="E259" s="89">
        <f t="shared" si="24"/>
        <v>3.1379591836731704</v>
      </c>
      <c r="F259" s="53">
        <v>1333</v>
      </c>
      <c r="O259" s="6">
        <f t="shared" si="27"/>
        <v>15</v>
      </c>
      <c r="P259" s="53">
        <v>1318</v>
      </c>
      <c r="Q259" s="31">
        <f t="shared" si="26"/>
        <v>85.694693877549099</v>
      </c>
      <c r="R259" s="53">
        <v>1306</v>
      </c>
      <c r="V259" s="24"/>
    </row>
    <row r="260" spans="3:22">
      <c r="C260" s="6">
        <f t="shared" si="25"/>
        <v>16</v>
      </c>
      <c r="D260" s="53">
        <v>1337</v>
      </c>
      <c r="E260" s="89">
        <f t="shared" si="24"/>
        <v>14.223673469387117</v>
      </c>
      <c r="F260" s="53">
        <v>1333</v>
      </c>
      <c r="O260" s="6">
        <f t="shared" si="27"/>
        <v>16</v>
      </c>
      <c r="P260" s="53">
        <v>1312</v>
      </c>
      <c r="Q260" s="31">
        <f t="shared" si="26"/>
        <v>10.608979591836057</v>
      </c>
      <c r="R260" s="53">
        <v>1307</v>
      </c>
      <c r="V260" s="24"/>
    </row>
    <row r="261" spans="3:22">
      <c r="C261" s="6">
        <f t="shared" si="25"/>
        <v>17</v>
      </c>
      <c r="D261" s="53">
        <v>1332</v>
      </c>
      <c r="E261" s="89">
        <f t="shared" si="24"/>
        <v>1.5093877551022483</v>
      </c>
      <c r="F261" s="53">
        <v>1333</v>
      </c>
      <c r="O261" s="6">
        <f t="shared" si="27"/>
        <v>17</v>
      </c>
      <c r="P261" s="53">
        <v>1307</v>
      </c>
      <c r="Q261" s="31">
        <f t="shared" si="26"/>
        <v>3.0375510204085256</v>
      </c>
      <c r="R261" s="53">
        <v>1308</v>
      </c>
      <c r="V261" s="24"/>
    </row>
    <row r="262" spans="3:22">
      <c r="C262" s="6">
        <f t="shared" si="25"/>
        <v>18</v>
      </c>
      <c r="D262" s="53">
        <v>1324</v>
      </c>
      <c r="E262" s="89">
        <f t="shared" si="24"/>
        <v>85.166530612246461</v>
      </c>
      <c r="F262" s="53">
        <v>1333</v>
      </c>
      <c r="O262" s="6">
        <f t="shared" si="27"/>
        <v>18</v>
      </c>
      <c r="P262" s="53">
        <v>1295</v>
      </c>
      <c r="Q262" s="31">
        <f t="shared" si="26"/>
        <v>188.86612244898245</v>
      </c>
      <c r="R262" s="53">
        <v>1308</v>
      </c>
      <c r="V262" s="24"/>
    </row>
    <row r="263" spans="3:22">
      <c r="C263" s="6">
        <f t="shared" si="25"/>
        <v>19</v>
      </c>
      <c r="D263" s="53">
        <v>1338</v>
      </c>
      <c r="E263" s="89">
        <f t="shared" si="24"/>
        <v>22.766530612244093</v>
      </c>
      <c r="F263" s="53">
        <v>1333</v>
      </c>
      <c r="O263" s="6">
        <f t="shared" si="27"/>
        <v>19</v>
      </c>
      <c r="P263" s="53">
        <v>1306</v>
      </c>
      <c r="Q263" s="31">
        <f t="shared" si="26"/>
        <v>7.5232653061230188</v>
      </c>
      <c r="R263" s="53">
        <v>1310</v>
      </c>
      <c r="V263" s="24"/>
    </row>
    <row r="264" spans="3:22">
      <c r="C264" s="6">
        <f t="shared" si="25"/>
        <v>20</v>
      </c>
      <c r="D264" s="53">
        <v>1334</v>
      </c>
      <c r="E264" s="89">
        <f t="shared" si="24"/>
        <v>0.59510204081619622</v>
      </c>
      <c r="F264" s="53">
        <v>1333</v>
      </c>
      <c r="O264" s="6">
        <f t="shared" si="27"/>
        <v>20</v>
      </c>
      <c r="P264" s="53">
        <v>1329</v>
      </c>
      <c r="Q264" s="31">
        <f t="shared" si="26"/>
        <v>410.35183673468964</v>
      </c>
      <c r="R264" s="53">
        <v>1311</v>
      </c>
      <c r="V264" s="24"/>
    </row>
    <row r="265" spans="3:22">
      <c r="C265" s="6">
        <f t="shared" si="25"/>
        <v>21</v>
      </c>
      <c r="D265" s="53">
        <v>1333</v>
      </c>
      <c r="E265" s="89">
        <f t="shared" si="24"/>
        <v>5.2244897959222283E-2</v>
      </c>
      <c r="F265" s="53">
        <v>1333</v>
      </c>
      <c r="O265" s="6">
        <f t="shared" si="27"/>
        <v>21</v>
      </c>
      <c r="P265" s="53">
        <v>1319</v>
      </c>
      <c r="Q265" s="31">
        <f t="shared" si="26"/>
        <v>105.20897959183461</v>
      </c>
      <c r="R265" s="53">
        <v>1311</v>
      </c>
      <c r="V265" s="24"/>
    </row>
    <row r="266" spans="3:22">
      <c r="C266" s="6">
        <f t="shared" si="25"/>
        <v>22</v>
      </c>
      <c r="D266" s="53">
        <v>1329</v>
      </c>
      <c r="E266" s="89">
        <f t="shared" si="24"/>
        <v>17.880816326531328</v>
      </c>
      <c r="F266" s="53">
        <v>1333</v>
      </c>
      <c r="O266" s="6">
        <f t="shared" si="27"/>
        <v>22</v>
      </c>
      <c r="P266" s="53">
        <v>1299</v>
      </c>
      <c r="Q266" s="31">
        <f t="shared" si="26"/>
        <v>94.923265306124478</v>
      </c>
      <c r="R266" s="53">
        <v>1311</v>
      </c>
      <c r="V266" s="24"/>
    </row>
    <row r="267" spans="3:22">
      <c r="C267" s="6">
        <f t="shared" si="25"/>
        <v>23</v>
      </c>
      <c r="D267" s="53">
        <v>1329</v>
      </c>
      <c r="E267" s="89">
        <f t="shared" si="24"/>
        <v>17.880816326531328</v>
      </c>
      <c r="F267" s="53">
        <v>1334</v>
      </c>
      <c r="O267" s="6">
        <f t="shared" si="27"/>
        <v>23</v>
      </c>
      <c r="P267" s="53">
        <v>1301</v>
      </c>
      <c r="Q267" s="31">
        <f t="shared" si="26"/>
        <v>59.95183673469549</v>
      </c>
      <c r="R267" s="53">
        <v>1312</v>
      </c>
      <c r="V267" s="24"/>
    </row>
    <row r="268" spans="3:22">
      <c r="C268" s="6">
        <f t="shared" si="25"/>
        <v>24</v>
      </c>
      <c r="D268" s="53">
        <v>1337</v>
      </c>
      <c r="E268" s="89">
        <f t="shared" si="24"/>
        <v>14.223673469387117</v>
      </c>
      <c r="F268" s="53">
        <v>1334</v>
      </c>
      <c r="O268" s="6">
        <f t="shared" si="27"/>
        <v>24</v>
      </c>
      <c r="P268" s="53">
        <v>1320</v>
      </c>
      <c r="Q268" s="31">
        <f t="shared" si="26"/>
        <v>126.72326530612011</v>
      </c>
      <c r="R268" s="53">
        <v>1312</v>
      </c>
      <c r="V268" s="24"/>
    </row>
    <row r="269" spans="3:22">
      <c r="C269" s="6">
        <f t="shared" si="25"/>
        <v>25</v>
      </c>
      <c r="D269" s="53">
        <v>1333</v>
      </c>
      <c r="E269" s="89">
        <f t="shared" si="24"/>
        <v>5.2244897959222283E-2</v>
      </c>
      <c r="F269" s="53">
        <v>1335</v>
      </c>
      <c r="O269" s="6">
        <f t="shared" si="27"/>
        <v>25</v>
      </c>
      <c r="P269" s="53">
        <v>1315</v>
      </c>
      <c r="Q269" s="31">
        <f t="shared" si="26"/>
        <v>39.15183673469258</v>
      </c>
      <c r="R269" s="53">
        <v>1312</v>
      </c>
      <c r="V269" s="24"/>
    </row>
    <row r="270" spans="3:22">
      <c r="C270" s="6">
        <f t="shared" si="25"/>
        <v>26</v>
      </c>
      <c r="D270" s="53">
        <v>1331</v>
      </c>
      <c r="E270" s="89">
        <f t="shared" si="24"/>
        <v>4.9665306122452746</v>
      </c>
      <c r="F270" s="53">
        <v>1336</v>
      </c>
      <c r="G270" s="37"/>
      <c r="H270" s="37"/>
      <c r="O270" s="6">
        <f t="shared" si="27"/>
        <v>26</v>
      </c>
      <c r="P270" s="53">
        <v>1322</v>
      </c>
      <c r="Q270" s="31">
        <f t="shared" si="26"/>
        <v>175.75183673469112</v>
      </c>
      <c r="R270" s="53">
        <v>1313</v>
      </c>
      <c r="V270" s="24"/>
    </row>
    <row r="271" spans="3:22">
      <c r="C271" s="6">
        <f t="shared" si="25"/>
        <v>27</v>
      </c>
      <c r="D271" s="53">
        <v>1334</v>
      </c>
      <c r="E271" s="89">
        <f t="shared" si="24"/>
        <v>0.59510204081619622</v>
      </c>
      <c r="F271" s="53">
        <v>1337</v>
      </c>
      <c r="G271" s="37"/>
      <c r="H271" s="37"/>
      <c r="O271" s="6">
        <f t="shared" si="27"/>
        <v>27</v>
      </c>
      <c r="P271" s="53">
        <v>1304</v>
      </c>
      <c r="Q271" s="31">
        <f t="shared" si="26"/>
        <v>22.494693877552006</v>
      </c>
      <c r="R271" s="53">
        <v>1315</v>
      </c>
      <c r="V271" s="24"/>
    </row>
    <row r="272" spans="3:22">
      <c r="C272" s="6">
        <f t="shared" si="25"/>
        <v>28</v>
      </c>
      <c r="D272" s="53">
        <v>1333</v>
      </c>
      <c r="E272" s="89">
        <f t="shared" si="24"/>
        <v>5.2244897959222283E-2</v>
      </c>
      <c r="F272" s="53">
        <v>1337</v>
      </c>
      <c r="O272" s="6">
        <f t="shared" si="27"/>
        <v>28</v>
      </c>
      <c r="P272" s="53">
        <v>1302</v>
      </c>
      <c r="Q272" s="31">
        <f t="shared" si="26"/>
        <v>45.466122448980997</v>
      </c>
      <c r="R272" s="53">
        <v>1315</v>
      </c>
      <c r="V272" s="24"/>
    </row>
    <row r="273" spans="2:22">
      <c r="C273" s="6">
        <f t="shared" si="25"/>
        <v>29</v>
      </c>
      <c r="D273" s="53">
        <v>1329</v>
      </c>
      <c r="E273" s="89">
        <f t="shared" si="24"/>
        <v>17.880816326531328</v>
      </c>
      <c r="F273" s="53">
        <v>1337</v>
      </c>
      <c r="G273" s="37"/>
      <c r="H273" s="37"/>
      <c r="O273" s="6">
        <f t="shared" si="27"/>
        <v>29</v>
      </c>
      <c r="P273" s="53">
        <v>1297</v>
      </c>
      <c r="Q273" s="31">
        <f t="shared" si="26"/>
        <v>137.89469387755346</v>
      </c>
      <c r="R273" s="53">
        <v>1318</v>
      </c>
      <c r="V273" s="24"/>
    </row>
    <row r="274" spans="2:22">
      <c r="C274" s="6">
        <f t="shared" si="25"/>
        <v>30</v>
      </c>
      <c r="D274" s="53">
        <v>1333</v>
      </c>
      <c r="E274" s="89">
        <f t="shared" si="24"/>
        <v>5.2244897959222283E-2</v>
      </c>
      <c r="F274" s="53">
        <v>1337</v>
      </c>
      <c r="O274" s="6">
        <f t="shared" si="27"/>
        <v>30</v>
      </c>
      <c r="P274" s="53">
        <v>1305</v>
      </c>
      <c r="Q274" s="31">
        <f t="shared" si="26"/>
        <v>14.008979591837512</v>
      </c>
      <c r="R274" s="53">
        <v>1319</v>
      </c>
      <c r="V274" s="24"/>
    </row>
    <row r="275" spans="2:22">
      <c r="C275" s="6">
        <f t="shared" si="25"/>
        <v>31</v>
      </c>
      <c r="D275" s="53">
        <v>1331</v>
      </c>
      <c r="E275" s="89">
        <f t="shared" si="24"/>
        <v>4.9665306122452746</v>
      </c>
      <c r="F275" s="53">
        <v>1338</v>
      </c>
      <c r="O275" s="6">
        <f t="shared" si="27"/>
        <v>31</v>
      </c>
      <c r="P275" s="53">
        <v>1306</v>
      </c>
      <c r="Q275" s="31">
        <f t="shared" si="26"/>
        <v>7.5232653061230188</v>
      </c>
      <c r="R275" s="53">
        <v>1320</v>
      </c>
      <c r="V275" s="24"/>
    </row>
    <row r="276" spans="2:22">
      <c r="C276" s="6">
        <f t="shared" si="25"/>
        <v>32</v>
      </c>
      <c r="D276" s="53">
        <v>1336</v>
      </c>
      <c r="E276" s="89">
        <f t="shared" si="24"/>
        <v>7.6808163265301443</v>
      </c>
      <c r="F276" s="53">
        <v>1338</v>
      </c>
      <c r="O276" s="6">
        <f t="shared" si="27"/>
        <v>32</v>
      </c>
      <c r="P276" s="53">
        <v>1320</v>
      </c>
      <c r="Q276" s="31">
        <f t="shared" si="26"/>
        <v>126.72326530612011</v>
      </c>
      <c r="R276" s="53">
        <v>1320</v>
      </c>
      <c r="V276" s="24"/>
    </row>
    <row r="277" spans="2:22">
      <c r="C277" s="6">
        <f t="shared" si="25"/>
        <v>33</v>
      </c>
      <c r="D277" s="53">
        <v>1333</v>
      </c>
      <c r="E277" s="89">
        <f t="shared" si="24"/>
        <v>5.2244897959222283E-2</v>
      </c>
      <c r="F277" s="53">
        <v>1338</v>
      </c>
      <c r="O277" s="6">
        <f t="shared" si="27"/>
        <v>33</v>
      </c>
      <c r="P277" s="53">
        <v>1310</v>
      </c>
      <c r="Q277" s="31">
        <f t="shared" si="26"/>
        <v>1.5804081632650449</v>
      </c>
      <c r="R277" s="53">
        <v>1322</v>
      </c>
      <c r="V277" s="24"/>
    </row>
    <row r="278" spans="2:22">
      <c r="C278" s="6">
        <f t="shared" si="25"/>
        <v>34</v>
      </c>
      <c r="D278" s="53">
        <v>1344</v>
      </c>
      <c r="E278" s="89">
        <f t="shared" si="24"/>
        <v>116.02367346938594</v>
      </c>
      <c r="F278" s="53">
        <v>1339</v>
      </c>
      <c r="O278" s="6">
        <f t="shared" si="27"/>
        <v>34</v>
      </c>
      <c r="P278" s="53">
        <v>1313</v>
      </c>
      <c r="Q278" s="31">
        <f t="shared" si="26"/>
        <v>18.123265306121564</v>
      </c>
      <c r="R278" s="53">
        <v>1329</v>
      </c>
      <c r="V278" s="24"/>
    </row>
    <row r="279" spans="2:22" ht="15" thickBot="1">
      <c r="C279" s="7">
        <v>35</v>
      </c>
      <c r="D279" s="54">
        <v>1333</v>
      </c>
      <c r="E279" s="90">
        <f t="shared" si="24"/>
        <v>5.2244897959222283E-2</v>
      </c>
      <c r="F279" s="54">
        <v>1344</v>
      </c>
      <c r="G279" s="37"/>
      <c r="H279" s="37"/>
      <c r="O279" s="7">
        <v>35</v>
      </c>
      <c r="P279" s="54">
        <v>1308</v>
      </c>
      <c r="Q279" s="32">
        <f t="shared" si="26"/>
        <v>0.55183673469403194</v>
      </c>
      <c r="R279" s="54">
        <v>1331</v>
      </c>
      <c r="V279" s="24"/>
    </row>
    <row r="280" spans="2:22">
      <c r="D280" s="95"/>
      <c r="O280" s="1"/>
      <c r="V280" s="24"/>
    </row>
    <row r="281" spans="2:22">
      <c r="D281" s="95"/>
      <c r="O281" s="1"/>
      <c r="V281" s="37"/>
    </row>
    <row r="282" spans="2:22" ht="15" thickBot="1">
      <c r="D282" s="95"/>
      <c r="O282" s="1"/>
    </row>
    <row r="283" spans="2:22" ht="15" thickBot="1">
      <c r="B283" s="23" t="s">
        <v>17</v>
      </c>
      <c r="C283" s="12" t="s">
        <v>1</v>
      </c>
      <c r="D283" s="56" t="s">
        <v>2</v>
      </c>
      <c r="E283" s="10" t="s">
        <v>5</v>
      </c>
      <c r="F283" s="9" t="s">
        <v>31</v>
      </c>
      <c r="G283" s="85" t="s">
        <v>4</v>
      </c>
      <c r="H283" s="14">
        <f>AVERAGE(D284:D318)</f>
        <v>1333.2285714285715</v>
      </c>
      <c r="N283" s="23" t="s">
        <v>17</v>
      </c>
      <c r="O283" s="12" t="s">
        <v>1</v>
      </c>
      <c r="P283" s="55" t="s">
        <v>42</v>
      </c>
      <c r="Q283" s="2" t="s">
        <v>5</v>
      </c>
      <c r="R283" s="9" t="s">
        <v>31</v>
      </c>
      <c r="S283" s="13" t="s">
        <v>4</v>
      </c>
      <c r="T283" s="14">
        <f>AVERAGE(P284:P318)</f>
        <v>1300.6857142857143</v>
      </c>
    </row>
    <row r="284" spans="2:22">
      <c r="B284" s="22"/>
      <c r="C284" s="5">
        <v>1</v>
      </c>
      <c r="D284" s="53">
        <v>1337</v>
      </c>
      <c r="E284" s="88">
        <f>(D284-$H$283)^2</f>
        <v>14.223673469387117</v>
      </c>
      <c r="F284" s="53">
        <v>1324</v>
      </c>
      <c r="G284" s="8" t="s">
        <v>7</v>
      </c>
      <c r="H284" s="1">
        <f>SUM(E284:E318)/($J$2-1)</f>
        <v>15.710924369747893</v>
      </c>
      <c r="N284" s="22"/>
      <c r="O284" s="42">
        <v>1</v>
      </c>
      <c r="P284" s="52">
        <v>1302</v>
      </c>
      <c r="Q284" s="27">
        <f>(P284-$T$283)^2</f>
        <v>1.7273469387754419</v>
      </c>
      <c r="R284" s="52">
        <v>1280</v>
      </c>
      <c r="S284" s="8" t="s">
        <v>7</v>
      </c>
      <c r="T284" s="1">
        <f>SUM(Q284:Q318)/($J$2-1)</f>
        <v>66.163025210084086</v>
      </c>
    </row>
    <row r="285" spans="2:22">
      <c r="B285" s="22"/>
      <c r="C285" s="6">
        <f>C284+1</f>
        <v>2</v>
      </c>
      <c r="D285" s="53">
        <v>1331</v>
      </c>
      <c r="E285" s="89">
        <f t="shared" ref="E285:E318" si="28">(D285-$H$283)^2</f>
        <v>4.9665306122452746</v>
      </c>
      <c r="F285" s="53">
        <v>1327</v>
      </c>
      <c r="G285" s="8" t="s">
        <v>6</v>
      </c>
      <c r="H285" s="1">
        <f>SQRT(H284)</f>
        <v>3.9637008426151303</v>
      </c>
      <c r="N285" s="22"/>
      <c r="O285" s="43">
        <f>O284+1</f>
        <v>2</v>
      </c>
      <c r="P285" s="53">
        <v>1306</v>
      </c>
      <c r="Q285" s="31">
        <f t="shared" ref="Q285:Q318" si="29">(P285-$T$283)^2</f>
        <v>28.241632653060947</v>
      </c>
      <c r="R285" s="53">
        <v>1284</v>
      </c>
      <c r="S285" s="8" t="s">
        <v>6</v>
      </c>
      <c r="T285" s="1">
        <f>SQRT(T284)</f>
        <v>8.1340657244753114</v>
      </c>
    </row>
    <row r="286" spans="2:22">
      <c r="C286" s="6">
        <f t="shared" ref="C286:C317" si="30">C285+1</f>
        <v>3</v>
      </c>
      <c r="D286" s="53">
        <v>1332</v>
      </c>
      <c r="E286" s="89">
        <f t="shared" si="28"/>
        <v>1.5093877551022483</v>
      </c>
      <c r="F286" s="53">
        <v>1328</v>
      </c>
      <c r="G286" s="8" t="s">
        <v>8</v>
      </c>
      <c r="H286" s="1">
        <v>1.96</v>
      </c>
      <c r="O286" s="43">
        <f t="shared" ref="O286:O317" si="31">O285+1</f>
        <v>3</v>
      </c>
      <c r="P286" s="53">
        <v>1301</v>
      </c>
      <c r="Q286" s="31">
        <f t="shared" si="29"/>
        <v>9.8775510204065303E-2</v>
      </c>
      <c r="R286" s="53">
        <v>1289</v>
      </c>
      <c r="S286" s="8" t="s">
        <v>8</v>
      </c>
      <c r="T286" s="1">
        <v>1.96</v>
      </c>
    </row>
    <row r="287" spans="2:22" ht="15" thickBot="1">
      <c r="C287" s="6">
        <f t="shared" si="30"/>
        <v>4</v>
      </c>
      <c r="D287" s="53">
        <v>1338</v>
      </c>
      <c r="E287" s="89">
        <f t="shared" si="28"/>
        <v>22.766530612244093</v>
      </c>
      <c r="F287" s="53">
        <v>1329</v>
      </c>
      <c r="O287" s="43">
        <f t="shared" si="31"/>
        <v>4</v>
      </c>
      <c r="P287" s="53">
        <v>1302</v>
      </c>
      <c r="Q287" s="31">
        <f t="shared" si="29"/>
        <v>1.7273469387754419</v>
      </c>
      <c r="R287" s="53">
        <v>1290</v>
      </c>
    </row>
    <row r="288" spans="2:22">
      <c r="C288" s="6">
        <f t="shared" si="30"/>
        <v>5</v>
      </c>
      <c r="D288" s="53">
        <v>1329</v>
      </c>
      <c r="E288" s="89">
        <f t="shared" si="28"/>
        <v>17.880816326531328</v>
      </c>
      <c r="F288" s="53">
        <v>1329</v>
      </c>
      <c r="G288" s="10" t="s">
        <v>11</v>
      </c>
      <c r="H288" s="10">
        <f>H283-(H285/SQRT($J$2))*H286</f>
        <v>1331.9153954849814</v>
      </c>
      <c r="O288" s="43">
        <f t="shared" si="31"/>
        <v>5</v>
      </c>
      <c r="P288" s="53">
        <v>1308</v>
      </c>
      <c r="Q288" s="31">
        <f t="shared" si="29"/>
        <v>53.4987755102037</v>
      </c>
      <c r="R288" s="53">
        <v>1291</v>
      </c>
      <c r="S288" s="10" t="s">
        <v>11</v>
      </c>
      <c r="T288" s="10">
        <f>T283-(T285/SQRT($J$2))*T286</f>
        <v>1297.9908945056438</v>
      </c>
    </row>
    <row r="289" spans="3:20" ht="15" thickBot="1">
      <c r="C289" s="6">
        <f t="shared" si="30"/>
        <v>6</v>
      </c>
      <c r="D289" s="53">
        <v>1333</v>
      </c>
      <c r="E289" s="89">
        <f t="shared" si="28"/>
        <v>5.2244897959222283E-2</v>
      </c>
      <c r="F289" s="53">
        <v>1329</v>
      </c>
      <c r="G289" s="11" t="s">
        <v>12</v>
      </c>
      <c r="H289" s="11">
        <f>H283+(H285/SQRT($J$2))*H286</f>
        <v>1334.5417473721616</v>
      </c>
      <c r="O289" s="43">
        <f t="shared" si="31"/>
        <v>6</v>
      </c>
      <c r="P289" s="53">
        <v>1290</v>
      </c>
      <c r="Q289" s="31">
        <f t="shared" si="29"/>
        <v>114.18448979591892</v>
      </c>
      <c r="R289" s="53">
        <v>1293</v>
      </c>
      <c r="S289" s="11" t="s">
        <v>12</v>
      </c>
      <c r="T289" s="11">
        <f>T283+(T285/SQRT($J$2))*T286</f>
        <v>1303.3805340657848</v>
      </c>
    </row>
    <row r="290" spans="3:20" ht="15" thickBot="1">
      <c r="C290" s="6">
        <f t="shared" si="30"/>
        <v>7</v>
      </c>
      <c r="D290" s="53">
        <v>1333</v>
      </c>
      <c r="E290" s="89">
        <f t="shared" si="28"/>
        <v>5.2244897959222283E-2</v>
      </c>
      <c r="F290" s="53">
        <v>1329</v>
      </c>
      <c r="G290" s="86" t="s">
        <v>39</v>
      </c>
      <c r="H290" s="77">
        <f>H283-H288</f>
        <v>1.3131759435900676</v>
      </c>
      <c r="O290" s="43">
        <f t="shared" si="31"/>
        <v>7</v>
      </c>
      <c r="P290" s="53">
        <v>1295</v>
      </c>
      <c r="Q290" s="31">
        <f t="shared" si="29"/>
        <v>32.327346938775804</v>
      </c>
      <c r="R290" s="53">
        <v>1294</v>
      </c>
      <c r="S290" s="86" t="s">
        <v>39</v>
      </c>
      <c r="T290" s="77">
        <f>T283-T288</f>
        <v>2.6948197800704747</v>
      </c>
    </row>
    <row r="291" spans="3:20" ht="15" thickBot="1">
      <c r="C291" s="6">
        <f t="shared" si="30"/>
        <v>8</v>
      </c>
      <c r="D291" s="53">
        <v>1339</v>
      </c>
      <c r="E291" s="89">
        <f t="shared" si="28"/>
        <v>33.309387755101064</v>
      </c>
      <c r="F291" s="53">
        <v>1331</v>
      </c>
      <c r="O291" s="43">
        <f t="shared" si="31"/>
        <v>8</v>
      </c>
      <c r="P291" s="53">
        <v>1305</v>
      </c>
      <c r="Q291" s="31">
        <f t="shared" si="29"/>
        <v>18.61306122448957</v>
      </c>
      <c r="R291" s="53">
        <v>1295</v>
      </c>
    </row>
    <row r="292" spans="3:20" ht="15" thickBot="1">
      <c r="C292" s="6">
        <f t="shared" si="30"/>
        <v>9</v>
      </c>
      <c r="D292" s="53">
        <v>1332</v>
      </c>
      <c r="E292" s="89">
        <f t="shared" si="28"/>
        <v>1.5093877551022483</v>
      </c>
      <c r="F292" s="53">
        <v>1331</v>
      </c>
      <c r="G292" s="39" t="s">
        <v>23</v>
      </c>
      <c r="H292" s="39">
        <f>MEDIAN(D284:D318)</f>
        <v>1333</v>
      </c>
      <c r="O292" s="43">
        <f t="shared" si="31"/>
        <v>9</v>
      </c>
      <c r="P292" s="53">
        <v>1303</v>
      </c>
      <c r="Q292" s="31">
        <f t="shared" si="29"/>
        <v>5.3559183673468187</v>
      </c>
      <c r="R292" s="53">
        <v>1296</v>
      </c>
      <c r="S292" s="39" t="s">
        <v>23</v>
      </c>
      <c r="T292" s="39">
        <f>MEDIAN(P284:P318)</f>
        <v>1302</v>
      </c>
    </row>
    <row r="293" spans="3:20" ht="15" thickBot="1">
      <c r="C293" s="6">
        <f t="shared" si="30"/>
        <v>10</v>
      </c>
      <c r="D293" s="53">
        <v>1337</v>
      </c>
      <c r="E293" s="89">
        <f t="shared" si="28"/>
        <v>14.223673469387117</v>
      </c>
      <c r="F293" s="53">
        <v>1331</v>
      </c>
      <c r="O293" s="43">
        <f t="shared" si="31"/>
        <v>10</v>
      </c>
      <c r="P293" s="53">
        <v>1309</v>
      </c>
      <c r="Q293" s="31">
        <f t="shared" si="29"/>
        <v>69.127346938775077</v>
      </c>
      <c r="R293" s="53">
        <v>1296</v>
      </c>
    </row>
    <row r="294" spans="3:20">
      <c r="C294" s="6">
        <f t="shared" si="30"/>
        <v>11</v>
      </c>
      <c r="D294" s="53">
        <v>1338</v>
      </c>
      <c r="E294" s="89">
        <f t="shared" si="28"/>
        <v>22.766530612244093</v>
      </c>
      <c r="F294" s="53">
        <v>1331</v>
      </c>
      <c r="G294" s="10" t="s">
        <v>26</v>
      </c>
      <c r="H294" s="2">
        <f>F295</f>
        <v>1332</v>
      </c>
      <c r="O294" s="43">
        <f t="shared" si="31"/>
        <v>11</v>
      </c>
      <c r="P294" s="53">
        <v>1297</v>
      </c>
      <c r="Q294" s="31">
        <f t="shared" si="29"/>
        <v>13.584489795918559</v>
      </c>
      <c r="R294" s="53">
        <v>1297</v>
      </c>
      <c r="S294" s="10" t="s">
        <v>26</v>
      </c>
      <c r="T294" s="2">
        <f>R295</f>
        <v>1297</v>
      </c>
    </row>
    <row r="295" spans="3:20" ht="15" thickBot="1">
      <c r="C295" s="6">
        <f t="shared" si="30"/>
        <v>12</v>
      </c>
      <c r="D295" s="53">
        <v>1331</v>
      </c>
      <c r="E295" s="89">
        <f t="shared" si="28"/>
        <v>4.9665306122452746</v>
      </c>
      <c r="F295" s="53">
        <v>1332</v>
      </c>
      <c r="G295" s="11" t="s">
        <v>27</v>
      </c>
      <c r="H295" s="3">
        <f>F307</f>
        <v>1334</v>
      </c>
      <c r="O295" s="43">
        <f t="shared" si="31"/>
        <v>12</v>
      </c>
      <c r="P295" s="53">
        <v>1299</v>
      </c>
      <c r="Q295" s="31">
        <f t="shared" si="29"/>
        <v>2.8416326530613123</v>
      </c>
      <c r="R295" s="53">
        <v>1297</v>
      </c>
      <c r="S295" s="11" t="s">
        <v>27</v>
      </c>
      <c r="T295" s="3">
        <f>R307</f>
        <v>1304</v>
      </c>
    </row>
    <row r="296" spans="3:20">
      <c r="C296" s="6">
        <f t="shared" si="30"/>
        <v>13</v>
      </c>
      <c r="D296" s="53">
        <v>1327</v>
      </c>
      <c r="E296" s="89">
        <f t="shared" si="28"/>
        <v>38.795102040817376</v>
      </c>
      <c r="F296" s="53">
        <v>1332</v>
      </c>
      <c r="G296" s="10" t="s">
        <v>35</v>
      </c>
      <c r="H296" s="15">
        <f>H292-H294</f>
        <v>1</v>
      </c>
      <c r="O296" s="43">
        <f t="shared" si="31"/>
        <v>13</v>
      </c>
      <c r="P296" s="53">
        <v>1300</v>
      </c>
      <c r="Q296" s="31">
        <f t="shared" si="29"/>
        <v>0.47020408163268868</v>
      </c>
      <c r="R296" s="53">
        <v>1299</v>
      </c>
      <c r="S296" s="10" t="s">
        <v>35</v>
      </c>
      <c r="T296" s="15">
        <f>T292-T294</f>
        <v>5</v>
      </c>
    </row>
    <row r="297" spans="3:20" ht="15" thickBot="1">
      <c r="C297" s="6">
        <f t="shared" si="30"/>
        <v>14</v>
      </c>
      <c r="D297" s="53">
        <v>1328</v>
      </c>
      <c r="E297" s="89">
        <f t="shared" si="28"/>
        <v>27.337959183674354</v>
      </c>
      <c r="F297" s="53">
        <v>1332</v>
      </c>
      <c r="G297" s="11" t="s">
        <v>36</v>
      </c>
      <c r="H297" s="17">
        <f>H295-H292</f>
        <v>1</v>
      </c>
      <c r="O297" s="43">
        <f t="shared" si="31"/>
        <v>14</v>
      </c>
      <c r="P297" s="53">
        <v>1315</v>
      </c>
      <c r="Q297" s="31">
        <f t="shared" si="29"/>
        <v>204.89877551020334</v>
      </c>
      <c r="R297" s="53">
        <v>1299</v>
      </c>
      <c r="S297" s="11" t="s">
        <v>36</v>
      </c>
      <c r="T297" s="17">
        <f>T295-T292</f>
        <v>2</v>
      </c>
    </row>
    <row r="298" spans="3:20">
      <c r="C298" s="6">
        <f t="shared" si="30"/>
        <v>15</v>
      </c>
      <c r="D298" s="53">
        <v>1335</v>
      </c>
      <c r="E298" s="89">
        <f t="shared" si="28"/>
        <v>3.1379591836731704</v>
      </c>
      <c r="F298" s="53">
        <v>1333</v>
      </c>
      <c r="O298" s="43">
        <f t="shared" si="31"/>
        <v>15</v>
      </c>
      <c r="P298" s="53">
        <v>1315</v>
      </c>
      <c r="Q298" s="31">
        <f t="shared" si="29"/>
        <v>204.89877551020334</v>
      </c>
      <c r="R298" s="53">
        <v>1300</v>
      </c>
    </row>
    <row r="299" spans="3:20">
      <c r="C299" s="6">
        <f t="shared" si="30"/>
        <v>16</v>
      </c>
      <c r="D299" s="53">
        <v>1337</v>
      </c>
      <c r="E299" s="89">
        <f t="shared" si="28"/>
        <v>14.223673469387117</v>
      </c>
      <c r="F299" s="53">
        <v>1333</v>
      </c>
      <c r="O299" s="43">
        <f t="shared" si="31"/>
        <v>16</v>
      </c>
      <c r="P299" s="53">
        <v>1302</v>
      </c>
      <c r="Q299" s="31">
        <f t="shared" si="29"/>
        <v>1.7273469387754419</v>
      </c>
      <c r="R299" s="53">
        <v>1300</v>
      </c>
    </row>
    <row r="300" spans="3:20">
      <c r="C300" s="6">
        <f t="shared" si="30"/>
        <v>17</v>
      </c>
      <c r="D300" s="53">
        <v>1332</v>
      </c>
      <c r="E300" s="89">
        <f t="shared" si="28"/>
        <v>1.5093877551022483</v>
      </c>
      <c r="F300" s="53">
        <v>1333</v>
      </c>
      <c r="O300" s="43">
        <f t="shared" si="31"/>
        <v>17</v>
      </c>
      <c r="P300" s="53">
        <v>1313</v>
      </c>
      <c r="Q300" s="31">
        <f t="shared" si="29"/>
        <v>151.64163265306058</v>
      </c>
      <c r="R300" s="53">
        <v>1301</v>
      </c>
    </row>
    <row r="301" spans="3:20">
      <c r="C301" s="6">
        <f t="shared" si="30"/>
        <v>18</v>
      </c>
      <c r="D301" s="53">
        <v>1324</v>
      </c>
      <c r="E301" s="89">
        <f t="shared" si="28"/>
        <v>85.166530612246461</v>
      </c>
      <c r="F301" s="53">
        <v>1333</v>
      </c>
      <c r="O301" s="43">
        <f t="shared" si="31"/>
        <v>18</v>
      </c>
      <c r="P301" s="53">
        <v>1299</v>
      </c>
      <c r="Q301" s="31">
        <f t="shared" si="29"/>
        <v>2.8416326530613123</v>
      </c>
      <c r="R301" s="53">
        <v>1302</v>
      </c>
    </row>
    <row r="302" spans="3:20">
      <c r="C302" s="6">
        <f t="shared" si="30"/>
        <v>19</v>
      </c>
      <c r="D302" s="53">
        <v>1338</v>
      </c>
      <c r="E302" s="89">
        <f t="shared" si="28"/>
        <v>22.766530612244093</v>
      </c>
      <c r="F302" s="53">
        <v>1333</v>
      </c>
      <c r="O302" s="43">
        <f t="shared" si="31"/>
        <v>19</v>
      </c>
      <c r="P302" s="53">
        <v>1297</v>
      </c>
      <c r="Q302" s="31">
        <f t="shared" si="29"/>
        <v>13.584489795918559</v>
      </c>
      <c r="R302" s="53">
        <v>1302</v>
      </c>
    </row>
    <row r="303" spans="3:20">
      <c r="C303" s="6">
        <f t="shared" si="30"/>
        <v>20</v>
      </c>
      <c r="D303" s="53">
        <v>1334</v>
      </c>
      <c r="E303" s="89">
        <f t="shared" si="28"/>
        <v>0.59510204081619622</v>
      </c>
      <c r="F303" s="53">
        <v>1333</v>
      </c>
      <c r="O303" s="43">
        <f t="shared" si="31"/>
        <v>20</v>
      </c>
      <c r="P303" s="53">
        <v>1291</v>
      </c>
      <c r="Q303" s="31">
        <f t="shared" si="29"/>
        <v>93.813061224490298</v>
      </c>
      <c r="R303" s="53">
        <v>1302</v>
      </c>
    </row>
    <row r="304" spans="3:20">
      <c r="C304" s="6">
        <f t="shared" si="30"/>
        <v>21</v>
      </c>
      <c r="D304" s="53">
        <v>1333</v>
      </c>
      <c r="E304" s="89">
        <f t="shared" si="28"/>
        <v>5.2244897959222283E-2</v>
      </c>
      <c r="F304" s="53">
        <v>1333</v>
      </c>
      <c r="O304" s="43">
        <f t="shared" si="31"/>
        <v>21</v>
      </c>
      <c r="P304" s="53">
        <v>1296</v>
      </c>
      <c r="Q304" s="31">
        <f t="shared" si="29"/>
        <v>21.955918367347181</v>
      </c>
      <c r="R304" s="53">
        <v>1303</v>
      </c>
    </row>
    <row r="305" spans="3:18">
      <c r="C305" s="6">
        <f t="shared" si="30"/>
        <v>22</v>
      </c>
      <c r="D305" s="53">
        <v>1329</v>
      </c>
      <c r="E305" s="89">
        <f t="shared" si="28"/>
        <v>17.880816326531328</v>
      </c>
      <c r="F305" s="53">
        <v>1333</v>
      </c>
      <c r="O305" s="43">
        <f t="shared" si="31"/>
        <v>22</v>
      </c>
      <c r="P305" s="53">
        <v>1308</v>
      </c>
      <c r="Q305" s="31">
        <f t="shared" si="29"/>
        <v>53.4987755102037</v>
      </c>
      <c r="R305" s="53">
        <v>1303</v>
      </c>
    </row>
    <row r="306" spans="3:18">
      <c r="C306" s="6">
        <f t="shared" si="30"/>
        <v>23</v>
      </c>
      <c r="D306" s="53">
        <v>1329</v>
      </c>
      <c r="E306" s="89">
        <f t="shared" si="28"/>
        <v>17.880816326531328</v>
      </c>
      <c r="F306" s="53">
        <v>1334</v>
      </c>
      <c r="O306" s="43">
        <f t="shared" si="31"/>
        <v>23</v>
      </c>
      <c r="P306" s="53">
        <v>1309</v>
      </c>
      <c r="Q306" s="31">
        <f t="shared" si="29"/>
        <v>69.127346938775077</v>
      </c>
      <c r="R306" s="53">
        <v>1304</v>
      </c>
    </row>
    <row r="307" spans="3:18">
      <c r="C307" s="6">
        <f t="shared" si="30"/>
        <v>24</v>
      </c>
      <c r="D307" s="53">
        <v>1337</v>
      </c>
      <c r="E307" s="89">
        <f t="shared" si="28"/>
        <v>14.223673469387117</v>
      </c>
      <c r="F307" s="53">
        <v>1334</v>
      </c>
      <c r="O307" s="43">
        <f t="shared" si="31"/>
        <v>24</v>
      </c>
      <c r="P307" s="53">
        <v>1308</v>
      </c>
      <c r="Q307" s="31">
        <f t="shared" si="29"/>
        <v>53.4987755102037</v>
      </c>
      <c r="R307" s="53">
        <v>1304</v>
      </c>
    </row>
    <row r="308" spans="3:18">
      <c r="C308" s="6">
        <f t="shared" si="30"/>
        <v>25</v>
      </c>
      <c r="D308" s="53">
        <v>1333</v>
      </c>
      <c r="E308" s="89">
        <f t="shared" si="28"/>
        <v>5.2244897959222283E-2</v>
      </c>
      <c r="F308" s="53">
        <v>1335</v>
      </c>
      <c r="O308" s="43">
        <f t="shared" si="31"/>
        <v>25</v>
      </c>
      <c r="P308" s="53">
        <v>1280</v>
      </c>
      <c r="Q308" s="31">
        <f t="shared" si="29"/>
        <v>427.89877551020516</v>
      </c>
      <c r="R308" s="53">
        <v>1305</v>
      </c>
    </row>
    <row r="309" spans="3:18">
      <c r="C309" s="6">
        <f t="shared" si="30"/>
        <v>26</v>
      </c>
      <c r="D309" s="53">
        <v>1331</v>
      </c>
      <c r="E309" s="89">
        <f t="shared" si="28"/>
        <v>4.9665306122452746</v>
      </c>
      <c r="F309" s="53">
        <v>1336</v>
      </c>
      <c r="O309" s="43">
        <f t="shared" si="31"/>
        <v>26</v>
      </c>
      <c r="P309" s="53">
        <v>1300</v>
      </c>
      <c r="Q309" s="31">
        <f t="shared" si="29"/>
        <v>0.47020408163268868</v>
      </c>
      <c r="R309" s="53">
        <v>1306</v>
      </c>
    </row>
    <row r="310" spans="3:18">
      <c r="C310" s="6">
        <f t="shared" si="30"/>
        <v>27</v>
      </c>
      <c r="D310" s="53">
        <v>1334</v>
      </c>
      <c r="E310" s="89">
        <f t="shared" si="28"/>
        <v>0.59510204081619622</v>
      </c>
      <c r="F310" s="53">
        <v>1337</v>
      </c>
      <c r="O310" s="43">
        <f t="shared" si="31"/>
        <v>27</v>
      </c>
      <c r="P310" s="53">
        <v>1303</v>
      </c>
      <c r="Q310" s="31">
        <f t="shared" si="29"/>
        <v>5.3559183673468187</v>
      </c>
      <c r="R310" s="53">
        <v>1307</v>
      </c>
    </row>
    <row r="311" spans="3:18">
      <c r="C311" s="6">
        <f t="shared" si="30"/>
        <v>28</v>
      </c>
      <c r="D311" s="53">
        <v>1333</v>
      </c>
      <c r="E311" s="89">
        <f t="shared" si="28"/>
        <v>5.2244897959222283E-2</v>
      </c>
      <c r="F311" s="53">
        <v>1337</v>
      </c>
      <c r="O311" s="43">
        <f t="shared" si="31"/>
        <v>28</v>
      </c>
      <c r="P311" s="53">
        <v>1289</v>
      </c>
      <c r="Q311" s="31">
        <f t="shared" si="29"/>
        <v>136.55591836734754</v>
      </c>
      <c r="R311" s="53">
        <v>1308</v>
      </c>
    </row>
    <row r="312" spans="3:18">
      <c r="C312" s="6">
        <f t="shared" si="30"/>
        <v>29</v>
      </c>
      <c r="D312" s="53">
        <v>1329</v>
      </c>
      <c r="E312" s="89">
        <f t="shared" si="28"/>
        <v>17.880816326531328</v>
      </c>
      <c r="F312" s="53">
        <v>1337</v>
      </c>
      <c r="O312" s="43">
        <f t="shared" si="31"/>
        <v>29</v>
      </c>
      <c r="P312" s="53">
        <v>1294</v>
      </c>
      <c r="Q312" s="31">
        <f t="shared" si="29"/>
        <v>44.698775510204428</v>
      </c>
      <c r="R312" s="53">
        <v>1308</v>
      </c>
    </row>
    <row r="313" spans="3:18">
      <c r="C313" s="6">
        <f t="shared" si="30"/>
        <v>30</v>
      </c>
      <c r="D313" s="53">
        <v>1333</v>
      </c>
      <c r="E313" s="89">
        <f t="shared" si="28"/>
        <v>5.2244897959222283E-2</v>
      </c>
      <c r="F313" s="53">
        <v>1337</v>
      </c>
      <c r="O313" s="43">
        <f t="shared" si="31"/>
        <v>30</v>
      </c>
      <c r="P313" s="53">
        <v>1296</v>
      </c>
      <c r="Q313" s="31">
        <f t="shared" si="29"/>
        <v>21.955918367347181</v>
      </c>
      <c r="R313" s="53">
        <v>1308</v>
      </c>
    </row>
    <row r="314" spans="3:18">
      <c r="C314" s="6">
        <f t="shared" si="30"/>
        <v>31</v>
      </c>
      <c r="D314" s="53">
        <v>1331</v>
      </c>
      <c r="E314" s="89">
        <f t="shared" si="28"/>
        <v>4.9665306122452746</v>
      </c>
      <c r="F314" s="53">
        <v>1338</v>
      </c>
      <c r="O314" s="43">
        <f t="shared" si="31"/>
        <v>31</v>
      </c>
      <c r="P314" s="53">
        <v>1304</v>
      </c>
      <c r="Q314" s="31">
        <f t="shared" si="29"/>
        <v>10.984489795918195</v>
      </c>
      <c r="R314" s="53">
        <v>1309</v>
      </c>
    </row>
    <row r="315" spans="3:18">
      <c r="C315" s="6">
        <f t="shared" si="30"/>
        <v>32</v>
      </c>
      <c r="D315" s="53">
        <v>1336</v>
      </c>
      <c r="E315" s="89">
        <f t="shared" si="28"/>
        <v>7.6808163265301443</v>
      </c>
      <c r="F315" s="53">
        <v>1338</v>
      </c>
      <c r="O315" s="43">
        <f t="shared" si="31"/>
        <v>32</v>
      </c>
      <c r="P315" s="53">
        <v>1304</v>
      </c>
      <c r="Q315" s="31">
        <f t="shared" si="29"/>
        <v>10.984489795918195</v>
      </c>
      <c r="R315" s="53">
        <v>1309</v>
      </c>
    </row>
    <row r="316" spans="3:18">
      <c r="C316" s="6">
        <f t="shared" si="30"/>
        <v>33</v>
      </c>
      <c r="D316" s="53">
        <v>1333</v>
      </c>
      <c r="E316" s="89">
        <f t="shared" si="28"/>
        <v>5.2244897959222283E-2</v>
      </c>
      <c r="F316" s="53">
        <v>1338</v>
      </c>
      <c r="O316" s="43">
        <f t="shared" si="31"/>
        <v>33</v>
      </c>
      <c r="P316" s="53">
        <v>1284</v>
      </c>
      <c r="Q316" s="31">
        <f t="shared" si="29"/>
        <v>278.41306122449066</v>
      </c>
      <c r="R316" s="53">
        <v>1313</v>
      </c>
    </row>
    <row r="317" spans="3:18">
      <c r="C317" s="6">
        <f t="shared" si="30"/>
        <v>34</v>
      </c>
      <c r="D317" s="53">
        <v>1344</v>
      </c>
      <c r="E317" s="89">
        <f t="shared" si="28"/>
        <v>116.02367346938594</v>
      </c>
      <c r="F317" s="53">
        <v>1339</v>
      </c>
      <c r="O317" s="43">
        <f t="shared" si="31"/>
        <v>34</v>
      </c>
      <c r="P317" s="53">
        <v>1307</v>
      </c>
      <c r="Q317" s="31">
        <f t="shared" si="29"/>
        <v>39.870204081632323</v>
      </c>
      <c r="R317" s="53">
        <v>1315</v>
      </c>
    </row>
    <row r="318" spans="3:18" ht="15" thickBot="1">
      <c r="C318" s="7">
        <v>35</v>
      </c>
      <c r="D318" s="54">
        <v>1333</v>
      </c>
      <c r="E318" s="90">
        <f t="shared" si="28"/>
        <v>5.2244897959222283E-2</v>
      </c>
      <c r="F318" s="54">
        <v>1344</v>
      </c>
      <c r="O318" s="44">
        <v>35</v>
      </c>
      <c r="P318" s="54">
        <v>1293</v>
      </c>
      <c r="Q318" s="32">
        <f t="shared" si="29"/>
        <v>59.070204081633051</v>
      </c>
      <c r="R318" s="54">
        <v>1315</v>
      </c>
    </row>
    <row r="319" spans="3:18">
      <c r="O319" s="1"/>
    </row>
  </sheetData>
  <sortState xmlns:xlrd2="http://schemas.microsoft.com/office/spreadsheetml/2017/richdata2" ref="F284:F318">
    <sortCondition ref="F284:F31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1977E-82D8-4A2D-9387-22780A014E9F}">
  <dimension ref="B1:X40"/>
  <sheetViews>
    <sheetView tabSelected="1" topLeftCell="I1" zoomScaleNormal="100" workbookViewId="0">
      <selection activeCell="L26" sqref="L26"/>
    </sheetView>
  </sheetViews>
  <sheetFormatPr defaultRowHeight="14.4"/>
  <cols>
    <col min="3" max="3" width="13.109375" customWidth="1"/>
    <col min="4" max="4" width="14.77734375" customWidth="1"/>
    <col min="5" max="5" width="13.88671875" customWidth="1"/>
    <col min="6" max="6" width="14.109375" customWidth="1"/>
    <col min="18" max="18" width="11.5546875" customWidth="1"/>
    <col min="19" max="19" width="12.109375" customWidth="1"/>
    <col min="20" max="20" width="9.77734375" customWidth="1"/>
  </cols>
  <sheetData>
    <row r="1" spans="2:24" ht="15" thickBot="1">
      <c r="D1" s="37"/>
      <c r="R1" s="26"/>
    </row>
    <row r="2" spans="2:24" ht="18.600000000000001" thickBot="1">
      <c r="B2" s="47" t="s">
        <v>21</v>
      </c>
      <c r="C2" s="48"/>
      <c r="H2" s="58" t="s">
        <v>30</v>
      </c>
      <c r="I2" s="58"/>
      <c r="Q2" s="47" t="s">
        <v>24</v>
      </c>
      <c r="R2" s="48"/>
      <c r="W2" s="58" t="s">
        <v>29</v>
      </c>
      <c r="X2" s="58"/>
    </row>
    <row r="3" spans="2:24" ht="15" thickBot="1">
      <c r="B3" s="94" t="s">
        <v>20</v>
      </c>
      <c r="C3" s="72" t="s">
        <v>43</v>
      </c>
      <c r="D3" s="2" t="s">
        <v>40</v>
      </c>
      <c r="E3" s="37"/>
      <c r="Q3" s="40" t="s">
        <v>20</v>
      </c>
      <c r="R3" s="40" t="s">
        <v>43</v>
      </c>
      <c r="S3" s="2" t="s">
        <v>40</v>
      </c>
      <c r="T3" s="37"/>
    </row>
    <row r="4" spans="2:24" ht="15" thickBot="1">
      <c r="B4" s="72">
        <v>1</v>
      </c>
      <c r="C4" s="96">
        <v>1333.2857142857142</v>
      </c>
      <c r="D4" s="97">
        <v>2.2621260171897575</v>
      </c>
      <c r="E4" s="79"/>
      <c r="Q4" s="72">
        <v>1</v>
      </c>
      <c r="R4" s="108">
        <v>1333.2857142857142</v>
      </c>
      <c r="S4" s="97">
        <v>2.2621260171897601</v>
      </c>
    </row>
    <row r="5" spans="2:24" ht="15" thickBot="1">
      <c r="B5" s="73">
        <f>B4+2</f>
        <v>3</v>
      </c>
      <c r="C5" s="98">
        <v>1333.8571428571429</v>
      </c>
      <c r="D5" s="99">
        <v>1.3400825259925568</v>
      </c>
      <c r="E5" s="79"/>
      <c r="Q5" s="73">
        <f>Q4+2</f>
        <v>3</v>
      </c>
      <c r="R5" s="108">
        <v>1324.9428571428571</v>
      </c>
      <c r="S5" s="99">
        <v>1.8584517275219199</v>
      </c>
    </row>
    <row r="6" spans="2:24" ht="15" thickBot="1">
      <c r="B6" s="73">
        <f t="shared" ref="B6:B7" si="0">B5+2</f>
        <v>5</v>
      </c>
      <c r="C6" s="98">
        <v>1332.7428571428572</v>
      </c>
      <c r="D6" s="99">
        <v>1.0363338094966821</v>
      </c>
      <c r="E6" s="79"/>
      <c r="Q6" s="73">
        <f t="shared" ref="Q6:Q7" si="1">Q5+2</f>
        <v>5</v>
      </c>
      <c r="R6" s="108">
        <v>1319.74285714286</v>
      </c>
      <c r="S6" s="99">
        <v>1.9306986239366799</v>
      </c>
    </row>
    <row r="7" spans="2:24" ht="15" thickBot="1">
      <c r="B7" s="74">
        <f t="shared" si="0"/>
        <v>7</v>
      </c>
      <c r="C7" s="100">
        <v>1333.05714285714</v>
      </c>
      <c r="D7" s="101">
        <v>0.86892929381338035</v>
      </c>
      <c r="E7" s="79"/>
      <c r="Q7" s="75">
        <f t="shared" si="1"/>
        <v>7</v>
      </c>
      <c r="R7" s="108">
        <v>1314</v>
      </c>
      <c r="S7" s="101">
        <v>1.8252503454400539</v>
      </c>
    </row>
    <row r="8" spans="2:24" ht="15" thickBot="1">
      <c r="B8" s="57"/>
      <c r="C8" s="57"/>
      <c r="D8" s="37"/>
      <c r="E8" s="80"/>
      <c r="R8" s="26"/>
    </row>
    <row r="9" spans="2:24" ht="15" thickBot="1">
      <c r="B9" s="49" t="s">
        <v>22</v>
      </c>
      <c r="C9" s="50"/>
      <c r="E9" s="81"/>
      <c r="Q9" s="49" t="s">
        <v>25</v>
      </c>
      <c r="R9" s="50"/>
    </row>
    <row r="10" spans="2:24" ht="15" thickBot="1">
      <c r="B10" s="94" t="s">
        <v>20</v>
      </c>
      <c r="C10" s="72" t="s">
        <v>43</v>
      </c>
      <c r="D10" s="2" t="s">
        <v>40</v>
      </c>
      <c r="E10" s="79"/>
      <c r="Q10" s="40" t="s">
        <v>20</v>
      </c>
      <c r="R10" s="78" t="s">
        <v>43</v>
      </c>
      <c r="S10" s="2" t="s">
        <v>40</v>
      </c>
      <c r="T10" s="37"/>
    </row>
    <row r="11" spans="2:24" ht="15" thickBot="1">
      <c r="B11" s="72">
        <v>1</v>
      </c>
      <c r="C11" s="102">
        <v>1337.2571428571428</v>
      </c>
      <c r="D11" s="103">
        <v>4.0347213038821801</v>
      </c>
      <c r="E11" s="79"/>
      <c r="Q11" s="72">
        <v>1</v>
      </c>
      <c r="R11" s="108">
        <v>1337.25714285714</v>
      </c>
      <c r="S11" s="97">
        <v>4.0347213038821792</v>
      </c>
    </row>
    <row r="12" spans="2:24" ht="15" thickBot="1">
      <c r="B12" s="73">
        <f>B11+2</f>
        <v>3</v>
      </c>
      <c r="C12" s="104">
        <v>1332.9142857142858</v>
      </c>
      <c r="D12" s="105">
        <v>1.9788631792907836</v>
      </c>
      <c r="E12" s="79"/>
      <c r="Q12" s="73">
        <f>Q11+2</f>
        <v>3</v>
      </c>
      <c r="R12" s="108">
        <v>1317.6</v>
      </c>
      <c r="S12" s="99">
        <v>3.6453679875571652</v>
      </c>
    </row>
    <row r="13" spans="2:24" ht="15" thickBot="1">
      <c r="B13" s="73">
        <f t="shared" ref="B13:B14" si="2">B12+2</f>
        <v>5</v>
      </c>
      <c r="C13" s="104">
        <v>1333.2285714285715</v>
      </c>
      <c r="D13" s="105">
        <v>1.3131759435900676</v>
      </c>
      <c r="E13" s="79"/>
      <c r="Q13" s="73">
        <f t="shared" ref="Q13:Q14" si="3">Q12+2</f>
        <v>5</v>
      </c>
      <c r="R13" s="108">
        <v>1308.7428571428572</v>
      </c>
      <c r="S13" s="99">
        <v>3.2073932241178227</v>
      </c>
    </row>
    <row r="14" spans="2:24" ht="15" thickBot="1">
      <c r="B14" s="75">
        <f t="shared" si="2"/>
        <v>7</v>
      </c>
      <c r="C14" s="106">
        <v>1333.2285714285715</v>
      </c>
      <c r="D14" s="107">
        <v>3.0262847435524236</v>
      </c>
      <c r="E14" s="79"/>
      <c r="Q14" s="75">
        <f t="shared" si="3"/>
        <v>7</v>
      </c>
      <c r="R14" s="108">
        <v>1300.6857142857143</v>
      </c>
      <c r="S14" s="101">
        <v>2.6948197800704747</v>
      </c>
    </row>
    <row r="15" spans="2:24">
      <c r="R15" s="26"/>
    </row>
    <row r="16" spans="2:24">
      <c r="D16" s="26"/>
      <c r="R16" s="26"/>
    </row>
    <row r="17" spans="4:19">
      <c r="D17" s="26"/>
    </row>
    <row r="18" spans="4:19">
      <c r="D18" s="60"/>
      <c r="R18" s="26"/>
    </row>
    <row r="19" spans="4:19">
      <c r="D19" s="38"/>
    </row>
    <row r="20" spans="4:19">
      <c r="R20" s="37"/>
      <c r="S20" s="46"/>
    </row>
    <row r="21" spans="4:19">
      <c r="D21" s="37"/>
    </row>
    <row r="40" spans="4:4">
      <c r="D40" s="37"/>
    </row>
  </sheetData>
  <sortState xmlns:xlrd2="http://schemas.microsoft.com/office/spreadsheetml/2017/richdata2" ref="D4:D38">
    <sortCondition ref="D4:D38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ExaminedStudents</vt:lpstr>
      <vt:lpstr>ExaminedStudents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2022-12-30T15:06:48Z</dcterms:created>
  <dcterms:modified xsi:type="dcterms:W3CDTF">2023-01-05T14:56:11Z</dcterms:modified>
</cp:coreProperties>
</file>