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xr:revisionPtr revIDLastSave="0" documentId="13_ncr:1_{4B9998B6-08EC-4692-8B77-951465F75CF1}" xr6:coauthVersionLast="47" xr6:coauthVersionMax="47" xr10:uidLastSave="{00000000-0000-0000-0000-000000000000}"/>
  <bookViews>
    <workbookView xWindow="-7164" yWindow="4296" windowWidth="17280" windowHeight="8964" activeTab="4" xr2:uid="{240D6FA5-07A6-471F-A5EC-82669D0F4074}"/>
  </bookViews>
  <sheets>
    <sheet name="Idle Time" sheetId="1" r:id="rId1"/>
    <sheet name="Idle Time graphs" sheetId="2" r:id="rId2"/>
    <sheet name="Idle Time (each professor)" sheetId="3" r:id="rId3"/>
    <sheet name="Idle Time graphs (each prof)" sheetId="4" r:id="rId4"/>
    <sheet name="Idle Time (stable)" sheetId="5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8" i="5" l="1"/>
  <c r="U24" i="5"/>
  <c r="U20" i="5"/>
  <c r="U16" i="5"/>
  <c r="U8" i="5"/>
  <c r="S28" i="5"/>
  <c r="S24" i="5"/>
  <c r="S20" i="5"/>
  <c r="S16" i="5"/>
  <c r="S12" i="5"/>
  <c r="S8" i="5"/>
  <c r="W8" i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Q3" i="5"/>
  <c r="O3" i="5"/>
  <c r="M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" i="5"/>
  <c r="R28" i="5"/>
  <c r="R24" i="5"/>
  <c r="R20" i="5"/>
  <c r="R16" i="5"/>
  <c r="R12" i="5"/>
  <c r="R8" i="5"/>
  <c r="T4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42" i="5"/>
  <c r="D43" i="5" s="1"/>
  <c r="D44" i="5" s="1"/>
  <c r="D45" i="5" s="1"/>
  <c r="D46" i="5" s="1"/>
  <c r="D47" i="5" s="1"/>
  <c r="B17" i="4"/>
  <c r="B18" i="4" s="1"/>
  <c r="B19" i="4" s="1"/>
  <c r="B20" i="4" s="1"/>
  <c r="B21" i="4" s="1"/>
  <c r="B22" i="4" s="1"/>
  <c r="B6" i="4"/>
  <c r="B7" i="4" s="1"/>
  <c r="B8" i="4" s="1"/>
  <c r="B9" i="4" s="1"/>
  <c r="B10" i="4" s="1"/>
  <c r="B5" i="4"/>
  <c r="AM80" i="3"/>
  <c r="AK80" i="3"/>
  <c r="AI80" i="3"/>
  <c r="AG80" i="3"/>
  <c r="AE80" i="3"/>
  <c r="AC80" i="3"/>
  <c r="AM79" i="3"/>
  <c r="AK79" i="3"/>
  <c r="AI79" i="3"/>
  <c r="AG79" i="3"/>
  <c r="AE79" i="3"/>
  <c r="AC79" i="3"/>
  <c r="AM78" i="3"/>
  <c r="AK78" i="3"/>
  <c r="AI78" i="3"/>
  <c r="AG78" i="3"/>
  <c r="AE78" i="3"/>
  <c r="AC78" i="3"/>
  <c r="AM77" i="3"/>
  <c r="AK77" i="3"/>
  <c r="AI77" i="3"/>
  <c r="AG77" i="3"/>
  <c r="AE77" i="3"/>
  <c r="AC77" i="3"/>
  <c r="AM76" i="3"/>
  <c r="AK76" i="3"/>
  <c r="AI76" i="3"/>
  <c r="AG76" i="3"/>
  <c r="AE76" i="3"/>
  <c r="AC76" i="3"/>
  <c r="AM75" i="3"/>
  <c r="AK75" i="3"/>
  <c r="AI75" i="3"/>
  <c r="AG75" i="3"/>
  <c r="AE75" i="3"/>
  <c r="AC75" i="3"/>
  <c r="AM74" i="3"/>
  <c r="AK74" i="3"/>
  <c r="AI74" i="3"/>
  <c r="AG74" i="3"/>
  <c r="AE74" i="3"/>
  <c r="AC74" i="3"/>
  <c r="AM73" i="3"/>
  <c r="AK73" i="3"/>
  <c r="AI73" i="3"/>
  <c r="AG73" i="3"/>
  <c r="AE73" i="3"/>
  <c r="AC73" i="3"/>
  <c r="AM72" i="3"/>
  <c r="AK72" i="3"/>
  <c r="AI72" i="3"/>
  <c r="AG72" i="3"/>
  <c r="AE72" i="3"/>
  <c r="AC72" i="3"/>
  <c r="AN71" i="3"/>
  <c r="AM71" i="3"/>
  <c r="AK71" i="3"/>
  <c r="AI71" i="3"/>
  <c r="AG71" i="3"/>
  <c r="AE71" i="3"/>
  <c r="AC71" i="3"/>
  <c r="AM70" i="3"/>
  <c r="AK70" i="3"/>
  <c r="AI70" i="3"/>
  <c r="AG70" i="3"/>
  <c r="AE70" i="3"/>
  <c r="AC70" i="3"/>
  <c r="AM69" i="3"/>
  <c r="AK69" i="3"/>
  <c r="AI69" i="3"/>
  <c r="AG69" i="3"/>
  <c r="AE69" i="3"/>
  <c r="AC69" i="3"/>
  <c r="AM68" i="3"/>
  <c r="AK68" i="3"/>
  <c r="AI68" i="3"/>
  <c r="AG68" i="3"/>
  <c r="AE68" i="3"/>
  <c r="AC68" i="3"/>
  <c r="AN67" i="3"/>
  <c r="AM67" i="3"/>
  <c r="AK67" i="3"/>
  <c r="AI67" i="3"/>
  <c r="AG67" i="3"/>
  <c r="AE67" i="3"/>
  <c r="AC67" i="3"/>
  <c r="AM66" i="3"/>
  <c r="AK66" i="3"/>
  <c r="AI66" i="3"/>
  <c r="AG66" i="3"/>
  <c r="AE66" i="3"/>
  <c r="AC66" i="3"/>
  <c r="AM65" i="3"/>
  <c r="AK65" i="3"/>
  <c r="AI65" i="3"/>
  <c r="AG65" i="3"/>
  <c r="AE65" i="3"/>
  <c r="AC65" i="3"/>
  <c r="AM64" i="3"/>
  <c r="AK64" i="3"/>
  <c r="AI64" i="3"/>
  <c r="AG64" i="3"/>
  <c r="AE64" i="3"/>
  <c r="AC64" i="3"/>
  <c r="AN63" i="3"/>
  <c r="AM63" i="3"/>
  <c r="AK63" i="3"/>
  <c r="AI63" i="3"/>
  <c r="AG63" i="3"/>
  <c r="AE63" i="3"/>
  <c r="AC63" i="3"/>
  <c r="AM62" i="3"/>
  <c r="AK62" i="3"/>
  <c r="AI62" i="3"/>
  <c r="AG62" i="3"/>
  <c r="AE62" i="3"/>
  <c r="AC62" i="3"/>
  <c r="AM61" i="3"/>
  <c r="AK61" i="3"/>
  <c r="AI61" i="3"/>
  <c r="AG61" i="3"/>
  <c r="AE61" i="3"/>
  <c r="AC61" i="3"/>
  <c r="AM60" i="3"/>
  <c r="AK60" i="3"/>
  <c r="AI60" i="3"/>
  <c r="AG60" i="3"/>
  <c r="AE60" i="3"/>
  <c r="AC60" i="3"/>
  <c r="AN59" i="3"/>
  <c r="AM59" i="3"/>
  <c r="AK59" i="3"/>
  <c r="AI59" i="3"/>
  <c r="AG59" i="3"/>
  <c r="AE59" i="3"/>
  <c r="AC59" i="3"/>
  <c r="AM58" i="3"/>
  <c r="AK58" i="3"/>
  <c r="AI58" i="3"/>
  <c r="AG58" i="3"/>
  <c r="AE58" i="3"/>
  <c r="AC58" i="3"/>
  <c r="AM57" i="3"/>
  <c r="AK57" i="3"/>
  <c r="AI57" i="3"/>
  <c r="AG57" i="3"/>
  <c r="AE57" i="3"/>
  <c r="AC57" i="3"/>
  <c r="AM56" i="3"/>
  <c r="AK56" i="3"/>
  <c r="AI56" i="3"/>
  <c r="AG56" i="3"/>
  <c r="AE56" i="3"/>
  <c r="AC56" i="3"/>
  <c r="AN55" i="3"/>
  <c r="AM55" i="3"/>
  <c r="AK55" i="3"/>
  <c r="AI55" i="3"/>
  <c r="AG55" i="3"/>
  <c r="AE55" i="3"/>
  <c r="AC55" i="3"/>
  <c r="AM54" i="3"/>
  <c r="AK54" i="3"/>
  <c r="AI54" i="3"/>
  <c r="AG54" i="3"/>
  <c r="AE54" i="3"/>
  <c r="AC54" i="3"/>
  <c r="AM53" i="3"/>
  <c r="AK53" i="3"/>
  <c r="AI53" i="3"/>
  <c r="AG53" i="3"/>
  <c r="AE53" i="3"/>
  <c r="AC53" i="3"/>
  <c r="AM52" i="3"/>
  <c r="AK52" i="3"/>
  <c r="AI52" i="3"/>
  <c r="AG52" i="3"/>
  <c r="AE52" i="3"/>
  <c r="AC52" i="3"/>
  <c r="AN51" i="3"/>
  <c r="AM51" i="3"/>
  <c r="AK51" i="3"/>
  <c r="AI51" i="3"/>
  <c r="AG51" i="3"/>
  <c r="AE51" i="3"/>
  <c r="AC51" i="3"/>
  <c r="AM50" i="3"/>
  <c r="AK50" i="3"/>
  <c r="AI50" i="3"/>
  <c r="AG50" i="3"/>
  <c r="AE50" i="3"/>
  <c r="AC50" i="3"/>
  <c r="AM49" i="3"/>
  <c r="AK49" i="3"/>
  <c r="AI49" i="3"/>
  <c r="AG49" i="3"/>
  <c r="AE49" i="3"/>
  <c r="AC49" i="3"/>
  <c r="AM48" i="3"/>
  <c r="AK48" i="3"/>
  <c r="AI48" i="3"/>
  <c r="AG48" i="3"/>
  <c r="AE48" i="3"/>
  <c r="AC48" i="3"/>
  <c r="AP47" i="3"/>
  <c r="AM47" i="3"/>
  <c r="AK47" i="3"/>
  <c r="AI47" i="3"/>
  <c r="AG47" i="3"/>
  <c r="AE47" i="3"/>
  <c r="AC47" i="3"/>
  <c r="Z47" i="3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AM46" i="3"/>
  <c r="AK46" i="3"/>
  <c r="AI46" i="3"/>
  <c r="AG46" i="3"/>
  <c r="AE46" i="3"/>
  <c r="AC46" i="3"/>
  <c r="AR30" i="3"/>
  <c r="AR26" i="3"/>
  <c r="AR22" i="3"/>
  <c r="AR18" i="3"/>
  <c r="AR14" i="3"/>
  <c r="AR10" i="3"/>
  <c r="AQ30" i="3"/>
  <c r="AQ26" i="3"/>
  <c r="AQ22" i="3"/>
  <c r="AQ18" i="3"/>
  <c r="AQ14" i="3"/>
  <c r="AQ10" i="3"/>
  <c r="AP30" i="3"/>
  <c r="AP26" i="3"/>
  <c r="AP22" i="3"/>
  <c r="AP18" i="3"/>
  <c r="AP14" i="3"/>
  <c r="AP10" i="3"/>
  <c r="AP6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M5" i="3"/>
  <c r="AK5" i="3"/>
  <c r="AI5" i="3"/>
  <c r="AG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5" i="3"/>
  <c r="AN30" i="3"/>
  <c r="AN26" i="3"/>
  <c r="AN22" i="3"/>
  <c r="AN18" i="3"/>
  <c r="AN14" i="3"/>
  <c r="AN10" i="3"/>
  <c r="AH11" i="1"/>
  <c r="AH12" i="1"/>
  <c r="AH19" i="1"/>
  <c r="AH20" i="1"/>
  <c r="AH27" i="1"/>
  <c r="AH28" i="1"/>
  <c r="AH35" i="1"/>
  <c r="AH36" i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U5" i="3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O6" i="3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U6" i="3"/>
  <c r="Z6" i="3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J46" i="3"/>
  <c r="U46" i="3"/>
  <c r="F47" i="3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J47" i="3"/>
  <c r="O47" i="3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U47" i="3"/>
  <c r="J48" i="3"/>
  <c r="U48" i="3"/>
  <c r="J49" i="3"/>
  <c r="U49" i="3"/>
  <c r="J50" i="3"/>
  <c r="U50" i="3"/>
  <c r="J51" i="3"/>
  <c r="U51" i="3"/>
  <c r="J52" i="3"/>
  <c r="U52" i="3"/>
  <c r="J53" i="3"/>
  <c r="U53" i="3"/>
  <c r="J54" i="3"/>
  <c r="U54" i="3"/>
  <c r="J55" i="3"/>
  <c r="U55" i="3"/>
  <c r="J56" i="3"/>
  <c r="U56" i="3"/>
  <c r="J57" i="3"/>
  <c r="U57" i="3"/>
  <c r="J58" i="3"/>
  <c r="U58" i="3"/>
  <c r="J59" i="3"/>
  <c r="U59" i="3"/>
  <c r="J60" i="3"/>
  <c r="U60" i="3"/>
  <c r="J61" i="3"/>
  <c r="U61" i="3"/>
  <c r="J62" i="3"/>
  <c r="U62" i="3"/>
  <c r="J63" i="3"/>
  <c r="U63" i="3"/>
  <c r="J64" i="3"/>
  <c r="U64" i="3"/>
  <c r="J65" i="3"/>
  <c r="U65" i="3"/>
  <c r="J66" i="3"/>
  <c r="U66" i="3"/>
  <c r="J67" i="3"/>
  <c r="U67" i="3"/>
  <c r="J68" i="3"/>
  <c r="U68" i="3"/>
  <c r="J69" i="3"/>
  <c r="U69" i="3"/>
  <c r="J70" i="3"/>
  <c r="U70" i="3"/>
  <c r="J71" i="3"/>
  <c r="U71" i="3"/>
  <c r="J72" i="3"/>
  <c r="U72" i="3"/>
  <c r="J73" i="3"/>
  <c r="U73" i="3"/>
  <c r="J74" i="3"/>
  <c r="U74" i="3"/>
  <c r="J75" i="3"/>
  <c r="U75" i="3"/>
  <c r="J76" i="3"/>
  <c r="U76" i="3"/>
  <c r="J77" i="3"/>
  <c r="U77" i="3"/>
  <c r="J78" i="3"/>
  <c r="U78" i="3"/>
  <c r="J79" i="3"/>
  <c r="U79" i="3"/>
  <c r="J80" i="3"/>
  <c r="U80" i="3"/>
  <c r="I27" i="2"/>
  <c r="I28" i="2"/>
  <c r="I29" i="2"/>
  <c r="I26" i="2"/>
  <c r="F27" i="2"/>
  <c r="F28" i="2"/>
  <c r="F29" i="2"/>
  <c r="F26" i="2"/>
  <c r="AH39" i="1"/>
  <c r="AH38" i="1"/>
  <c r="AH37" i="1"/>
  <c r="AH34" i="1"/>
  <c r="AH33" i="1"/>
  <c r="AH32" i="1"/>
  <c r="AH31" i="1"/>
  <c r="AH30" i="1"/>
  <c r="AH29" i="1"/>
  <c r="AH26" i="1"/>
  <c r="AH25" i="1"/>
  <c r="AH24" i="1"/>
  <c r="AH23" i="1"/>
  <c r="AH22" i="1"/>
  <c r="AH21" i="1"/>
  <c r="AH18" i="1"/>
  <c r="AH17" i="1"/>
  <c r="AH16" i="1"/>
  <c r="AH15" i="1"/>
  <c r="AH14" i="1"/>
  <c r="AH13" i="1"/>
  <c r="AH10" i="1"/>
  <c r="AH9" i="1"/>
  <c r="AH8" i="1"/>
  <c r="AH7" i="1"/>
  <c r="AH6" i="1"/>
  <c r="AH5" i="1"/>
  <c r="T28" i="5" l="1"/>
  <c r="V28" i="5" s="1"/>
  <c r="T24" i="5"/>
  <c r="V24" i="5" s="1"/>
  <c r="T20" i="5"/>
  <c r="V20" i="5" s="1"/>
  <c r="T16" i="5"/>
  <c r="V16" i="5" s="1"/>
  <c r="T12" i="5"/>
  <c r="T8" i="5"/>
  <c r="V8" i="5" s="1"/>
  <c r="AO71" i="3"/>
  <c r="AP71" i="3" s="1"/>
  <c r="AQ71" i="3" s="1"/>
  <c r="AR71" i="3" s="1"/>
  <c r="AO67" i="3"/>
  <c r="AP67" i="3" s="1"/>
  <c r="AQ67" i="3" s="1"/>
  <c r="AR67" i="3" s="1"/>
  <c r="AO63" i="3"/>
  <c r="AP63" i="3" s="1"/>
  <c r="AQ63" i="3" s="1"/>
  <c r="AR63" i="3" s="1"/>
  <c r="AO59" i="3"/>
  <c r="AP59" i="3" s="1"/>
  <c r="AQ59" i="3" s="1"/>
  <c r="AR59" i="3" s="1"/>
  <c r="AO55" i="3"/>
  <c r="AP55" i="3" s="1"/>
  <c r="AQ55" i="3" s="1"/>
  <c r="AR55" i="3" s="1"/>
  <c r="AO51" i="3"/>
  <c r="AP51" i="3" s="1"/>
  <c r="AQ51" i="3" s="1"/>
  <c r="AR51" i="3" s="1"/>
  <c r="AO14" i="3"/>
  <c r="AO18" i="3"/>
  <c r="AO22" i="3"/>
  <c r="AO10" i="3"/>
  <c r="AO26" i="3"/>
  <c r="AO30" i="3"/>
  <c r="L5" i="3"/>
  <c r="K5" i="3" s="1"/>
  <c r="L46" i="3"/>
  <c r="K59" i="3" s="1"/>
  <c r="W46" i="3"/>
  <c r="V80" i="3" s="1"/>
  <c r="W5" i="3"/>
  <c r="V10" i="3" s="1"/>
  <c r="AJ5" i="1"/>
  <c r="U12" i="5" l="1"/>
  <c r="V12" i="5" s="1"/>
  <c r="K51" i="3"/>
  <c r="K47" i="3"/>
  <c r="K54" i="3"/>
  <c r="K36" i="3"/>
  <c r="K35" i="3"/>
  <c r="K34" i="3"/>
  <c r="K27" i="3"/>
  <c r="K61" i="3"/>
  <c r="K23" i="3"/>
  <c r="K10" i="3"/>
  <c r="K55" i="3"/>
  <c r="K58" i="3"/>
  <c r="K37" i="3"/>
  <c r="K31" i="3"/>
  <c r="K25" i="3"/>
  <c r="K76" i="3"/>
  <c r="K68" i="3"/>
  <c r="K21" i="3"/>
  <c r="K19" i="3"/>
  <c r="K38" i="3"/>
  <c r="K9" i="3"/>
  <c r="K32" i="3"/>
  <c r="K8" i="3"/>
  <c r="K39" i="3"/>
  <c r="K14" i="3"/>
  <c r="K20" i="3"/>
  <c r="K18" i="3"/>
  <c r="K15" i="3"/>
  <c r="K16" i="3"/>
  <c r="K30" i="3"/>
  <c r="K29" i="3"/>
  <c r="K24" i="3"/>
  <c r="K33" i="3"/>
  <c r="K13" i="3"/>
  <c r="K28" i="3"/>
  <c r="K26" i="3"/>
  <c r="K17" i="3"/>
  <c r="V72" i="3"/>
  <c r="V78" i="3"/>
  <c r="V46" i="3"/>
  <c r="V62" i="3"/>
  <c r="V67" i="3"/>
  <c r="V61" i="3"/>
  <c r="K7" i="3"/>
  <c r="K11" i="3"/>
  <c r="K6" i="3"/>
  <c r="V59" i="3"/>
  <c r="K12" i="3"/>
  <c r="K22" i="3"/>
  <c r="K62" i="3"/>
  <c r="K70" i="3"/>
  <c r="K46" i="3"/>
  <c r="K56" i="3"/>
  <c r="K53" i="3"/>
  <c r="V70" i="3"/>
  <c r="V6" i="3"/>
  <c r="K73" i="3"/>
  <c r="K57" i="3"/>
  <c r="V28" i="3"/>
  <c r="K65" i="3"/>
  <c r="K66" i="3"/>
  <c r="K64" i="3"/>
  <c r="K74" i="3"/>
  <c r="K79" i="3"/>
  <c r="V75" i="3"/>
  <c r="V38" i="3"/>
  <c r="V22" i="3"/>
  <c r="K48" i="3"/>
  <c r="K72" i="3"/>
  <c r="K60" i="3"/>
  <c r="V39" i="3"/>
  <c r="V5" i="3"/>
  <c r="K50" i="3"/>
  <c r="K52" i="3"/>
  <c r="K49" i="3"/>
  <c r="V14" i="3"/>
  <c r="V25" i="3"/>
  <c r="K77" i="3"/>
  <c r="V77" i="3"/>
  <c r="V23" i="3"/>
  <c r="V36" i="3"/>
  <c r="V30" i="3"/>
  <c r="K67" i="3"/>
  <c r="K80" i="3"/>
  <c r="K78" i="3"/>
  <c r="V17" i="3"/>
  <c r="K71" i="3"/>
  <c r="K63" i="3"/>
  <c r="K69" i="3"/>
  <c r="V64" i="3"/>
  <c r="V50" i="3"/>
  <c r="K75" i="3"/>
  <c r="V8" i="3"/>
  <c r="V20" i="3"/>
  <c r="V26" i="3"/>
  <c r="V34" i="3"/>
  <c r="V12" i="3"/>
  <c r="V16" i="3"/>
  <c r="V27" i="3"/>
  <c r="V35" i="3"/>
  <c r="V9" i="3"/>
  <c r="V21" i="3"/>
  <c r="V29" i="3"/>
  <c r="V37" i="3"/>
  <c r="V11" i="3"/>
  <c r="V32" i="3"/>
  <c r="V7" i="3"/>
  <c r="V19" i="3"/>
  <c r="V24" i="3"/>
  <c r="V33" i="3"/>
  <c r="V69" i="3"/>
  <c r="V15" i="3"/>
  <c r="V47" i="3"/>
  <c r="V18" i="3"/>
  <c r="V13" i="3"/>
  <c r="V74" i="3"/>
  <c r="V48" i="3"/>
  <c r="V52" i="3"/>
  <c r="V60" i="3"/>
  <c r="V65" i="3"/>
  <c r="V73" i="3"/>
  <c r="V71" i="3"/>
  <c r="V56" i="3"/>
  <c r="V66" i="3"/>
  <c r="V58" i="3"/>
  <c r="V68" i="3"/>
  <c r="V76" i="3"/>
  <c r="V53" i="3"/>
  <c r="V57" i="3"/>
  <c r="V51" i="3"/>
  <c r="V55" i="3"/>
  <c r="V63" i="3"/>
  <c r="V79" i="3"/>
  <c r="V54" i="3"/>
  <c r="V31" i="3"/>
  <c r="V49" i="3"/>
  <c r="AI13" i="1"/>
  <c r="AI37" i="1"/>
  <c r="AI6" i="1"/>
  <c r="AI22" i="1"/>
  <c r="AI31" i="1"/>
  <c r="AI23" i="1"/>
  <c r="AI7" i="1"/>
  <c r="AI29" i="1"/>
  <c r="AI14" i="1"/>
  <c r="AI30" i="1"/>
  <c r="AI39" i="1"/>
  <c r="AI21" i="1"/>
  <c r="AI38" i="1"/>
  <c r="AI15" i="1"/>
  <c r="AI9" i="1"/>
  <c r="AI20" i="1"/>
  <c r="AI16" i="1"/>
  <c r="AI28" i="1"/>
  <c r="AI34" i="1"/>
  <c r="AI12" i="1"/>
  <c r="AI26" i="1"/>
  <c r="AI33" i="1"/>
  <c r="AI18" i="1"/>
  <c r="AI35" i="1"/>
  <c r="AI10" i="1"/>
  <c r="AI8" i="1"/>
  <c r="AI27" i="1"/>
  <c r="AI25" i="1"/>
  <c r="AI36" i="1"/>
  <c r="AI19" i="1"/>
  <c r="AI17" i="1"/>
  <c r="AI32" i="1"/>
  <c r="AI11" i="1"/>
  <c r="AI24" i="1"/>
  <c r="AI5" i="1"/>
  <c r="L8" i="3" l="1"/>
  <c r="L11" i="3" s="1"/>
  <c r="L14" i="3" s="1"/>
  <c r="L20" i="3" s="1"/>
  <c r="L49" i="3"/>
  <c r="L52" i="3" s="1"/>
  <c r="L55" i="3" s="1"/>
  <c r="L61" i="3" s="1"/>
  <c r="W8" i="3"/>
  <c r="W11" i="3" s="1"/>
  <c r="W14" i="3" s="1"/>
  <c r="W20" i="3" s="1"/>
  <c r="W49" i="3"/>
  <c r="W52" i="3" s="1"/>
  <c r="W57" i="3" s="1"/>
  <c r="AJ8" i="1"/>
  <c r="AJ11" i="1" s="1"/>
  <c r="AH80" i="1"/>
  <c r="U80" i="1"/>
  <c r="J80" i="1"/>
  <c r="AH79" i="1"/>
  <c r="U79" i="1"/>
  <c r="J79" i="1"/>
  <c r="AH78" i="1"/>
  <c r="U78" i="1"/>
  <c r="J78" i="1"/>
  <c r="AH77" i="1"/>
  <c r="U77" i="1"/>
  <c r="J77" i="1"/>
  <c r="AH76" i="1"/>
  <c r="U76" i="1"/>
  <c r="J76" i="1"/>
  <c r="AH75" i="1"/>
  <c r="U75" i="1"/>
  <c r="J75" i="1"/>
  <c r="AH74" i="1"/>
  <c r="U74" i="1"/>
  <c r="J74" i="1"/>
  <c r="AH73" i="1"/>
  <c r="U73" i="1"/>
  <c r="J73" i="1"/>
  <c r="AH72" i="1"/>
  <c r="U72" i="1"/>
  <c r="J72" i="1"/>
  <c r="AH71" i="1"/>
  <c r="U71" i="1"/>
  <c r="J71" i="1"/>
  <c r="AH70" i="1"/>
  <c r="U70" i="1"/>
  <c r="J70" i="1"/>
  <c r="AH69" i="1"/>
  <c r="U69" i="1"/>
  <c r="J69" i="1"/>
  <c r="AH68" i="1"/>
  <c r="U68" i="1"/>
  <c r="J68" i="1"/>
  <c r="AH67" i="1"/>
  <c r="U67" i="1"/>
  <c r="J67" i="1"/>
  <c r="AH66" i="1"/>
  <c r="U66" i="1"/>
  <c r="J66" i="1"/>
  <c r="AH65" i="1"/>
  <c r="U65" i="1"/>
  <c r="J65" i="1"/>
  <c r="AH64" i="1"/>
  <c r="U64" i="1"/>
  <c r="J64" i="1"/>
  <c r="AH63" i="1"/>
  <c r="U63" i="1"/>
  <c r="J63" i="1"/>
  <c r="AH62" i="1"/>
  <c r="U62" i="1"/>
  <c r="J62" i="1"/>
  <c r="AH61" i="1"/>
  <c r="U61" i="1"/>
  <c r="J61" i="1"/>
  <c r="AH60" i="1"/>
  <c r="U60" i="1"/>
  <c r="J60" i="1"/>
  <c r="AH59" i="1"/>
  <c r="U59" i="1"/>
  <c r="J59" i="1"/>
  <c r="AH58" i="1"/>
  <c r="U58" i="1"/>
  <c r="J58" i="1"/>
  <c r="AH57" i="1"/>
  <c r="U57" i="1"/>
  <c r="J57" i="1"/>
  <c r="AH56" i="1"/>
  <c r="U56" i="1"/>
  <c r="J56" i="1"/>
  <c r="AH55" i="1"/>
  <c r="U55" i="1"/>
  <c r="J55" i="1"/>
  <c r="AH54" i="1"/>
  <c r="U54" i="1"/>
  <c r="J54" i="1"/>
  <c r="AH53" i="1"/>
  <c r="U53" i="1"/>
  <c r="J53" i="1"/>
  <c r="AH52" i="1"/>
  <c r="U52" i="1"/>
  <c r="J52" i="1"/>
  <c r="AH51" i="1"/>
  <c r="U51" i="1"/>
  <c r="J51" i="1"/>
  <c r="AH50" i="1"/>
  <c r="U50" i="1"/>
  <c r="J50" i="1"/>
  <c r="AH49" i="1"/>
  <c r="U49" i="1"/>
  <c r="J49" i="1"/>
  <c r="AH48" i="1"/>
  <c r="U48" i="1"/>
  <c r="J48" i="1"/>
  <c r="AH47" i="1"/>
  <c r="Z47" i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U47" i="1"/>
  <c r="O47" i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J47" i="1"/>
  <c r="F47" i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AH46" i="1"/>
  <c r="U46" i="1"/>
  <c r="J46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5" i="1"/>
  <c r="Z6" i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V29" i="1" l="1"/>
  <c r="L46" i="1"/>
  <c r="K46" i="1" s="1"/>
  <c r="AI52" i="1"/>
  <c r="V55" i="1"/>
  <c r="V63" i="1"/>
  <c r="V71" i="1"/>
  <c r="K74" i="1"/>
  <c r="AI76" i="1"/>
  <c r="V28" i="1"/>
  <c r="V46" i="1"/>
  <c r="W46" i="1"/>
  <c r="V53" i="1" s="1"/>
  <c r="V50" i="1"/>
  <c r="K53" i="1"/>
  <c r="AI55" i="1"/>
  <c r="AI63" i="1"/>
  <c r="V66" i="1"/>
  <c r="AI71" i="1"/>
  <c r="V74" i="1"/>
  <c r="K77" i="1"/>
  <c r="V19" i="1"/>
  <c r="V11" i="1"/>
  <c r="AJ46" i="1"/>
  <c r="AI47" i="1" s="1"/>
  <c r="V48" i="1"/>
  <c r="AI50" i="1"/>
  <c r="K56" i="1"/>
  <c r="AI58" i="1"/>
  <c r="V61" i="1"/>
  <c r="AI66" i="1"/>
  <c r="V69" i="1"/>
  <c r="K72" i="1"/>
  <c r="V77" i="1"/>
  <c r="K80" i="1"/>
  <c r="K27" i="1"/>
  <c r="K63" i="1"/>
  <c r="V76" i="1"/>
  <c r="AI53" i="1"/>
  <c r="V56" i="1"/>
  <c r="K59" i="1"/>
  <c r="V64" i="1"/>
  <c r="K67" i="1"/>
  <c r="AI69" i="1"/>
  <c r="V72" i="1"/>
  <c r="K75" i="1"/>
  <c r="AI77" i="1"/>
  <c r="V80" i="1"/>
  <c r="K55" i="1"/>
  <c r="AI65" i="1"/>
  <c r="AI73" i="1"/>
  <c r="K31" i="1"/>
  <c r="K7" i="1"/>
  <c r="K38" i="1"/>
  <c r="K6" i="1"/>
  <c r="V33" i="1"/>
  <c r="K47" i="1"/>
  <c r="AI48" i="1"/>
  <c r="V51" i="1"/>
  <c r="K54" i="1"/>
  <c r="AI56" i="1"/>
  <c r="K62" i="1"/>
  <c r="AI64" i="1"/>
  <c r="V67" i="1"/>
  <c r="K70" i="1"/>
  <c r="AI72" i="1"/>
  <c r="V75" i="1"/>
  <c r="K78" i="1"/>
  <c r="AI57" i="1"/>
  <c r="K79" i="1"/>
  <c r="K15" i="1"/>
  <c r="V26" i="1"/>
  <c r="W5" i="1"/>
  <c r="V13" i="1" s="1"/>
  <c r="V8" i="1"/>
  <c r="K49" i="1"/>
  <c r="V54" i="1"/>
  <c r="K57" i="1"/>
  <c r="AI59" i="1"/>
  <c r="V62" i="1"/>
  <c r="K65" i="1"/>
  <c r="AI67" i="1"/>
  <c r="V70" i="1"/>
  <c r="AI75" i="1"/>
  <c r="V78" i="1"/>
  <c r="L5" i="1"/>
  <c r="K18" i="1" s="1"/>
  <c r="AI49" i="1"/>
  <c r="V60" i="1"/>
  <c r="V68" i="1"/>
  <c r="K37" i="1"/>
  <c r="K36" i="1"/>
  <c r="K28" i="1"/>
  <c r="V7" i="1"/>
  <c r="V47" i="1"/>
  <c r="V49" i="1"/>
  <c r="K52" i="1"/>
  <c r="AI54" i="1"/>
  <c r="V57" i="1"/>
  <c r="K60" i="1"/>
  <c r="AI62" i="1"/>
  <c r="V65" i="1"/>
  <c r="K68" i="1"/>
  <c r="AI70" i="1"/>
  <c r="V73" i="1"/>
  <c r="K76" i="1"/>
  <c r="AI78" i="1"/>
  <c r="L16" i="3"/>
  <c r="W16" i="3"/>
  <c r="L57" i="3"/>
  <c r="W55" i="3"/>
  <c r="W61" i="3" s="1"/>
  <c r="AJ14" i="1"/>
  <c r="AJ20" i="1" s="1"/>
  <c r="AJ16" i="1"/>
  <c r="V37" i="1" l="1"/>
  <c r="V15" i="1"/>
  <c r="V32" i="1"/>
  <c r="V16" i="1"/>
  <c r="K5" i="1"/>
  <c r="K14" i="1"/>
  <c r="K34" i="1"/>
  <c r="V27" i="1"/>
  <c r="K9" i="1"/>
  <c r="K50" i="1"/>
  <c r="K10" i="1"/>
  <c r="V23" i="1"/>
  <c r="K21" i="1"/>
  <c r="V30" i="1"/>
  <c r="V24" i="1"/>
  <c r="K22" i="1"/>
  <c r="K51" i="1"/>
  <c r="AI74" i="1"/>
  <c r="V35" i="1"/>
  <c r="K69" i="1"/>
  <c r="K48" i="1"/>
  <c r="K17" i="1"/>
  <c r="AI68" i="1"/>
  <c r="V36" i="1"/>
  <c r="V31" i="1"/>
  <c r="V5" i="1"/>
  <c r="K30" i="1"/>
  <c r="K39" i="1"/>
  <c r="K8" i="1"/>
  <c r="K25" i="1"/>
  <c r="K66" i="1"/>
  <c r="K26" i="1"/>
  <c r="K16" i="1"/>
  <c r="K33" i="1"/>
  <c r="K71" i="1"/>
  <c r="V39" i="1"/>
  <c r="V34" i="1"/>
  <c r="V14" i="1"/>
  <c r="V9" i="1"/>
  <c r="K23" i="1"/>
  <c r="K19" i="1"/>
  <c r="V17" i="1"/>
  <c r="V22" i="1"/>
  <c r="K24" i="1"/>
  <c r="K61" i="1"/>
  <c r="L49" i="1" s="1"/>
  <c r="L52" i="1" s="1"/>
  <c r="V12" i="1"/>
  <c r="K11" i="1"/>
  <c r="AI60" i="1"/>
  <c r="V52" i="1"/>
  <c r="K12" i="1"/>
  <c r="K13" i="1"/>
  <c r="V10" i="1"/>
  <c r="K20" i="1"/>
  <c r="K32" i="1"/>
  <c r="K73" i="1"/>
  <c r="AI51" i="1"/>
  <c r="K29" i="1"/>
  <c r="AI80" i="1"/>
  <c r="V59" i="1"/>
  <c r="V25" i="1"/>
  <c r="V18" i="1"/>
  <c r="K35" i="1"/>
  <c r="AI61" i="1"/>
  <c r="V6" i="1"/>
  <c r="K64" i="1"/>
  <c r="AI46" i="1"/>
  <c r="AJ49" i="1" s="1"/>
  <c r="AJ52" i="1" s="1"/>
  <c r="AI79" i="1"/>
  <c r="V58" i="1"/>
  <c r="V20" i="1"/>
  <c r="V79" i="1"/>
  <c r="K58" i="1"/>
  <c r="V21" i="1"/>
  <c r="V38" i="1"/>
  <c r="AJ57" i="1" l="1"/>
  <c r="AJ55" i="1"/>
  <c r="AJ61" i="1" s="1"/>
  <c r="L57" i="1"/>
  <c r="L55" i="1"/>
  <c r="L61" i="1" s="1"/>
  <c r="L8" i="1"/>
  <c r="L11" i="1" s="1"/>
  <c r="W11" i="1"/>
  <c r="W49" i="1"/>
  <c r="W52" i="1" s="1"/>
  <c r="W57" i="1" l="1"/>
  <c r="W55" i="1"/>
  <c r="W61" i="1" s="1"/>
  <c r="W14" i="1"/>
  <c r="W20" i="1" s="1"/>
  <c r="W16" i="1"/>
  <c r="L16" i="1"/>
  <c r="L14" i="1"/>
  <c r="L20" i="1" s="1"/>
</calcChain>
</file>

<file path=xl/sharedStrings.xml><?xml version="1.0" encoding="utf-8"?>
<sst xmlns="http://schemas.openxmlformats.org/spreadsheetml/2006/main" count="365" uniqueCount="46">
  <si>
    <t>IDLE TIME, PIPELINE, UNIFORM</t>
  </si>
  <si>
    <t>N = 1</t>
  </si>
  <si>
    <t>N = 3</t>
  </si>
  <si>
    <t>prof1</t>
  </si>
  <si>
    <t>prof2</t>
  </si>
  <si>
    <t>prof3</t>
  </si>
  <si>
    <t>N = 5</t>
  </si>
  <si>
    <t>prof4</t>
  </si>
  <si>
    <t>prof5</t>
  </si>
  <si>
    <t>N = 7</t>
  </si>
  <si>
    <t>prof6</t>
  </si>
  <si>
    <t>prof7</t>
  </si>
  <si>
    <t>run id</t>
  </si>
  <si>
    <t>Mean idle time for run id</t>
  </si>
  <si>
    <t>IDLE TIME, PIPELINE, LOGNORMAL</t>
  </si>
  <si>
    <t>Mean idle time</t>
  </si>
  <si>
    <t>Pipelined, uniform</t>
  </si>
  <si>
    <t>N</t>
  </si>
  <si>
    <t>Pipelined, lognormal</t>
  </si>
  <si>
    <t xml:space="preserve">n = </t>
  </si>
  <si>
    <t>95% CI</t>
  </si>
  <si>
    <t>alpha=</t>
  </si>
  <si>
    <t>Xbar</t>
  </si>
  <si>
    <t>(Xi - Xbar)^2</t>
  </si>
  <si>
    <t>S^2</t>
  </si>
  <si>
    <t>S</t>
  </si>
  <si>
    <t>z-alpha/2</t>
  </si>
  <si>
    <t>lower bound CI for Xbar</t>
  </si>
  <si>
    <t>upper bound CI for Xbar</t>
  </si>
  <si>
    <t>Diff CI Xbar</t>
  </si>
  <si>
    <t>CI diff</t>
  </si>
  <si>
    <t>simtime</t>
  </si>
  <si>
    <t>warmup time</t>
  </si>
  <si>
    <t>Percentage of idle time over simtime</t>
  </si>
  <si>
    <t>Uniform scenario</t>
  </si>
  <si>
    <t>Lognormal scenario</t>
  </si>
  <si>
    <t>idle time</t>
  </si>
  <si>
    <t>Xbar1</t>
  </si>
  <si>
    <t>lower bound</t>
  </si>
  <si>
    <t>Diff</t>
  </si>
  <si>
    <t>id_prof</t>
  </si>
  <si>
    <t>Uniform, N = 7</t>
  </si>
  <si>
    <t>Lognormal, N = 7</t>
  </si>
  <si>
    <t>Prof</t>
  </si>
  <si>
    <t>Mean idle Time</t>
  </si>
  <si>
    <t>Diff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</si>
</sst>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 Unicode MS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0" fillId="0" borderId="4" xfId="0" applyBorder="1"/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6" xfId="0" applyFill="1" applyBorder="1"/>
    <xf numFmtId="0" fontId="0" fillId="0" borderId="0" xfId="0"/>
    <xf numFmtId="0" fontId="0" fillId="0" borderId="1" xfId="0" applyFill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2" borderId="2" xfId="0" applyFont="1" applyFill="1" applyBorder="1"/>
    <xf numFmtId="0" fontId="5" fillId="2" borderId="4" xfId="0" applyFont="1" applyFill="1" applyBorder="1"/>
    <xf numFmtId="0" fontId="5" fillId="3" borderId="2" xfId="0" applyFont="1" applyFill="1" applyBorder="1"/>
    <xf numFmtId="0" fontId="5" fillId="3" borderId="4" xfId="0" applyFont="1" applyFill="1" applyBorder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9" fontId="1" fillId="0" borderId="0" xfId="0" applyNumberFormat="1" applyFont="1" applyAlignment="1">
      <alignment vertical="center"/>
    </xf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 applyBorder="1"/>
    <xf numFmtId="0" fontId="0" fillId="0" borderId="5" xfId="0" applyBorder="1"/>
    <xf numFmtId="0" fontId="0" fillId="0" borderId="12" xfId="0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3" xfId="0" applyBorder="1"/>
    <xf numFmtId="0" fontId="0" fillId="0" borderId="1" xfId="0" applyBorder="1" applyAlignment="1">
      <alignment horizontal="center"/>
    </xf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2" fillId="0" borderId="0" xfId="0" applyFont="1" applyAlignment="1">
      <alignment vertical="center"/>
    </xf>
    <xf numFmtId="164" fontId="0" fillId="0" borderId="1" xfId="0" applyNumberFormat="1" applyBorder="1"/>
    <xf numFmtId="0" fontId="0" fillId="0" borderId="0" xfId="0" applyFill="1" applyBorder="1"/>
    <xf numFmtId="0" fontId="4" fillId="0" borderId="2" xfId="0" applyFont="1" applyFill="1" applyBorder="1"/>
    <xf numFmtId="0" fontId="4" fillId="0" borderId="4" xfId="0" applyFont="1" applyBorder="1"/>
    <xf numFmtId="164" fontId="4" fillId="0" borderId="0" xfId="0" applyNumberFormat="1" applyFont="1" applyBorder="1"/>
    <xf numFmtId="0" fontId="4" fillId="0" borderId="3" xfId="0" applyFont="1" applyFill="1" applyBorder="1"/>
    <xf numFmtId="0" fontId="4" fillId="0" borderId="0" xfId="0" applyFont="1" applyBorder="1"/>
    <xf numFmtId="0" fontId="4" fillId="0" borderId="9" xfId="0" applyFont="1" applyBorder="1" applyAlignment="1">
      <alignment horizontal="center"/>
    </xf>
    <xf numFmtId="0" fontId="0" fillId="0" borderId="13" xfId="0" applyBorder="1"/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'Idle Time graphs'!$D$4:$D$7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677.73967829289995</c:v>
                  </c:pt>
                  <c:pt idx="2">
                    <c:v>626.95545262958876</c:v>
                  </c:pt>
                  <c:pt idx="3">
                    <c:v>828.73678639843274</c:v>
                  </c:pt>
                </c:numCache>
              </c:numRef>
            </c:plus>
            <c:minus>
              <c:numRef>
                <c:f>'Idle Time graphs'!$D$4:$D$7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677.73967829289995</c:v>
                  </c:pt>
                  <c:pt idx="2">
                    <c:v>626.95545262958876</c:v>
                  </c:pt>
                  <c:pt idx="3">
                    <c:v>828.73678639843274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'Idle Time graphs'!$B$4:$B$7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'Idle Time graphs'!$C$4:$C$7</c:f>
              <c:numCache>
                <c:formatCode>General</c:formatCode>
                <c:ptCount val="4"/>
                <c:pt idx="0">
                  <c:v>0</c:v>
                </c:pt>
                <c:pt idx="1">
                  <c:v>5812.1864080428586</c:v>
                </c:pt>
                <c:pt idx="2">
                  <c:v>8053.3863813714306</c:v>
                </c:pt>
                <c:pt idx="3">
                  <c:v>10575.123450138095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6-4515-9793-F881B57E14CD}"/>
            </c:ext>
          </c:extLst>
        </c:ser>
        <c:ser>
          <c:idx val="1"/>
          <c:order val="1"/>
          <c:tx>
            <c:v>Lognormal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'Idle Time graphs'!$D$14:$D$17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1458.0805093309555</c:v>
                  </c:pt>
                  <c:pt idx="2">
                    <c:v>927.67723331859088</c:v>
                  </c:pt>
                  <c:pt idx="3">
                    <c:v>1058.4518552361878</c:v>
                  </c:pt>
                </c:numCache>
              </c:numRef>
            </c:plus>
            <c:minus>
              <c:numRef>
                <c:f>'Idle Time graphs'!$D$14:$D$17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1458.0805093309555</c:v>
                  </c:pt>
                  <c:pt idx="2">
                    <c:v>927.67723331859088</c:v>
                  </c:pt>
                  <c:pt idx="3">
                    <c:v>1058.4518552361878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'Idle Time graphs'!$B$14:$B$17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'Idle Time graphs'!$C$14:$C$17</c:f>
              <c:numCache>
                <c:formatCode>General</c:formatCode>
                <c:ptCount val="4"/>
                <c:pt idx="0">
                  <c:v>0</c:v>
                </c:pt>
                <c:pt idx="1">
                  <c:v>9156.6332499571436</c:v>
                </c:pt>
                <c:pt idx="2">
                  <c:v>13635.044580692856</c:v>
                </c:pt>
                <c:pt idx="3">
                  <c:v>17176.652595576201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6-4515-9793-F881B57E1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472352"/>
        <c:axId val="1438476512"/>
      </c:scatterChart>
      <c:valAx>
        <c:axId val="143847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76512"/>
        <c:crosses val="autoZero"/>
        <c:crossBetween val="midCat"/>
      </c:valAx>
      <c:valAx>
        <c:axId val="14384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Idle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7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'Idle Time graphs (each prof)'!$D$4:$D$10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853.52163887263259</c:v>
                  </c:pt>
                  <c:pt idx="2">
                    <c:v>1093.3822868797606</c:v>
                  </c:pt>
                  <c:pt idx="3">
                    <c:v>1103.4044390383187</c:v>
                  </c:pt>
                  <c:pt idx="4">
                    <c:v>1110.6940985124947</c:v>
                  </c:pt>
                  <c:pt idx="5">
                    <c:v>1275.4118372701978</c:v>
                  </c:pt>
                  <c:pt idx="6">
                    <c:v>1215.778664953752</c:v>
                  </c:pt>
                </c:numCache>
              </c:numRef>
            </c:plus>
            <c:minus>
              <c:numRef>
                <c:f>'Idle Time graphs (each prof)'!$D$4:$D$10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853.52163887263259</c:v>
                  </c:pt>
                  <c:pt idx="2">
                    <c:v>1093.3822868797606</c:v>
                  </c:pt>
                  <c:pt idx="3">
                    <c:v>1103.4044390383187</c:v>
                  </c:pt>
                  <c:pt idx="4">
                    <c:v>1110.6940985124947</c:v>
                  </c:pt>
                  <c:pt idx="5">
                    <c:v>1275.4118372701978</c:v>
                  </c:pt>
                  <c:pt idx="6">
                    <c:v>1215.778664953752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'Idle Time graphs (each prof)'!$B$4:$B$10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'Idle Time graphs (each prof)'!$C$4:$C$10</c:f>
              <c:numCache>
                <c:formatCode>General</c:formatCode>
                <c:ptCount val="7"/>
                <c:pt idx="0">
                  <c:v>0</c:v>
                </c:pt>
                <c:pt idx="1">
                  <c:v>3657.6921741428578</c:v>
                </c:pt>
                <c:pt idx="2">
                  <c:v>7236.6086244571443</c:v>
                </c:pt>
                <c:pt idx="3">
                  <c:v>10208.687115714287</c:v>
                </c:pt>
                <c:pt idx="4">
                  <c:v>11919.000465057143</c:v>
                </c:pt>
                <c:pt idx="5">
                  <c:v>13679.224976857144</c:v>
                </c:pt>
                <c:pt idx="6">
                  <c:v>16749.527344599999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4-4CDA-878C-93B801DCF20D}"/>
            </c:ext>
          </c:extLst>
        </c:ser>
        <c:ser>
          <c:idx val="1"/>
          <c:order val="1"/>
          <c:tx>
            <c:v>Lognormal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'Idle Time graphs (each prof)'!$D$16:$D$22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2535.3378487381869</c:v>
                  </c:pt>
                  <c:pt idx="2">
                    <c:v>2786.3267100740577</c:v>
                  </c:pt>
                  <c:pt idx="3">
                    <c:v>2634.1921099616757</c:v>
                  </c:pt>
                  <c:pt idx="4">
                    <c:v>3677.6515139290132</c:v>
                  </c:pt>
                  <c:pt idx="5">
                    <c:v>3625.2409703565136</c:v>
                  </c:pt>
                  <c:pt idx="6">
                    <c:v>2862.2188308850782</c:v>
                  </c:pt>
                </c:numCache>
              </c:numRef>
            </c:plus>
            <c:minus>
              <c:numRef>
                <c:f>'Idle Time graphs (each prof)'!$D$16:$D$22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2535.3378487381869</c:v>
                  </c:pt>
                  <c:pt idx="2">
                    <c:v>2786.3267100740577</c:v>
                  </c:pt>
                  <c:pt idx="3">
                    <c:v>2634.1921099616757</c:v>
                  </c:pt>
                  <c:pt idx="4">
                    <c:v>3677.6515139290132</c:v>
                  </c:pt>
                  <c:pt idx="5">
                    <c:v>3625.2409703565136</c:v>
                  </c:pt>
                  <c:pt idx="6">
                    <c:v>2862.2188308850782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'Idle Time graphs (each prof)'!$B$16:$B$22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'Idle Time graphs (each prof)'!$C$16:$C$22</c:f>
              <c:numCache>
                <c:formatCode>General</c:formatCode>
                <c:ptCount val="7"/>
                <c:pt idx="0">
                  <c:v>0</c:v>
                </c:pt>
                <c:pt idx="1">
                  <c:v>8634.0532860000021</c:v>
                </c:pt>
                <c:pt idx="2">
                  <c:v>12268.627713228574</c:v>
                </c:pt>
                <c:pt idx="3">
                  <c:v>16034.229404542855</c:v>
                </c:pt>
                <c:pt idx="4">
                  <c:v>20327.497643742856</c:v>
                </c:pt>
                <c:pt idx="5">
                  <c:v>21846.906259400006</c:v>
                </c:pt>
                <c:pt idx="6">
                  <c:v>23948.601266542864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4-4CDA-878C-93B801DCF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630304"/>
        <c:axId val="1676641120"/>
      </c:scatterChart>
      <c:valAx>
        <c:axId val="16766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Professor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41120"/>
        <c:crosses val="autoZero"/>
        <c:crossBetween val="midCat"/>
      </c:valAx>
      <c:valAx>
        <c:axId val="16766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Idle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3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Mean idle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'Idle Time (stable)'!$F$41:$F$47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575.93551731031766</c:v>
                  </c:pt>
                  <c:pt idx="2">
                    <c:v>713.1706352016954</c:v>
                  </c:pt>
                  <c:pt idx="3">
                    <c:v>696.52285391278929</c:v>
                  </c:pt>
                  <c:pt idx="4">
                    <c:v>575.83864147040731</c:v>
                  </c:pt>
                  <c:pt idx="5">
                    <c:v>438.98190874770444</c:v>
                  </c:pt>
                  <c:pt idx="6">
                    <c:v>683.45783627409764</c:v>
                  </c:pt>
                </c:numCache>
              </c:numRef>
            </c:plus>
            <c:minus>
              <c:numRef>
                <c:f>'Idle Time (stable)'!$F$41:$F$47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575.93551731031766</c:v>
                  </c:pt>
                  <c:pt idx="2">
                    <c:v>713.1706352016954</c:v>
                  </c:pt>
                  <c:pt idx="3">
                    <c:v>696.52285391278929</c:v>
                  </c:pt>
                  <c:pt idx="4">
                    <c:v>575.83864147040731</c:v>
                  </c:pt>
                  <c:pt idx="5">
                    <c:v>438.98190874770444</c:v>
                  </c:pt>
                  <c:pt idx="6">
                    <c:v>683.45783627409764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'Idle Time (stable)'!$D$41:$D$47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'Idle Time (stable)'!$E$41:$E$47</c:f>
              <c:numCache>
                <c:formatCode>General</c:formatCode>
                <c:ptCount val="7"/>
                <c:pt idx="0">
                  <c:v>0</c:v>
                </c:pt>
                <c:pt idx="1">
                  <c:v>25697.435644342855</c:v>
                </c:pt>
                <c:pt idx="2">
                  <c:v>27096.274113771426</c:v>
                </c:pt>
                <c:pt idx="3">
                  <c:v>26611.205669885716</c:v>
                </c:pt>
                <c:pt idx="4">
                  <c:v>27794.724985714285</c:v>
                </c:pt>
                <c:pt idx="5">
                  <c:v>27619.41568791429</c:v>
                </c:pt>
                <c:pt idx="6">
                  <c:v>28684.391373514285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3-431E-87D8-0B747C086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77967"/>
        <c:axId val="1031078383"/>
      </c:scatterChart>
      <c:valAx>
        <c:axId val="103107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Professor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78383"/>
        <c:crosses val="autoZero"/>
        <c:crossBetween val="midCat"/>
      </c:valAx>
      <c:valAx>
        <c:axId val="10310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Idle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7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15240</xdr:rowOff>
    </xdr:from>
    <xdr:to>
      <xdr:col>16</xdr:col>
      <xdr:colOff>38100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B3A64-1CEF-754E-D76F-1EEE654AA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175260</xdr:rowOff>
    </xdr:from>
    <xdr:to>
      <xdr:col>18</xdr:col>
      <xdr:colOff>190500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81D3C-70C6-AEE3-094C-8C35B66A6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585107</xdr:colOff>
      <xdr:row>37</xdr:row>
      <xdr:rowOff>179750</xdr:rowOff>
    </xdr:from>
    <xdr:to>
      <xdr:col>14</xdr:col>
      <xdr:colOff>413657</xdr:colOff>
      <xdr:row>66</xdr:row>
      <xdr:rowOff>43543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5A6B400-4113-406E-9119-6438D4231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anIdleTimeSTAB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2">
          <cell r="L2" t="str">
            <v>Mean idle Time %</v>
          </cell>
        </row>
        <row r="3">
          <cell r="K3">
            <v>1</v>
          </cell>
          <cell r="L3">
            <v>0</v>
          </cell>
        </row>
        <row r="4">
          <cell r="K4">
            <v>2</v>
          </cell>
          <cell r="L4">
            <v>3.6710622349061226</v>
          </cell>
        </row>
        <row r="5">
          <cell r="K5">
            <v>3</v>
          </cell>
          <cell r="L5">
            <v>3.8708963019673468</v>
          </cell>
        </row>
        <row r="6">
          <cell r="K6">
            <v>4</v>
          </cell>
          <cell r="L6">
            <v>3.8016008099836736</v>
          </cell>
        </row>
        <row r="7">
          <cell r="K7">
            <v>5</v>
          </cell>
          <cell r="L7">
            <v>3.970674997959184</v>
          </cell>
        </row>
        <row r="8">
          <cell r="K8">
            <v>6</v>
          </cell>
          <cell r="L8">
            <v>3.9456308125591844</v>
          </cell>
        </row>
        <row r="9">
          <cell r="K9">
            <v>7</v>
          </cell>
          <cell r="L9">
            <v>4.0977701962163247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9E41-116F-48F8-9C73-755E3DF5A5DE}">
  <dimension ref="B1:AJ120"/>
  <sheetViews>
    <sheetView zoomScale="85" zoomScaleNormal="85" workbookViewId="0">
      <selection activeCell="L14" sqref="L14"/>
    </sheetView>
  </sheetViews>
  <sheetFormatPr defaultRowHeight="14.4" x14ac:dyDescent="0.3"/>
  <cols>
    <col min="8" max="8" width="9.21875" customWidth="1"/>
    <col min="9" max="9" width="10.5546875" customWidth="1"/>
    <col min="10" max="10" width="24.44140625" customWidth="1"/>
    <col min="11" max="11" width="23.88671875" customWidth="1"/>
    <col min="12" max="12" width="23.6640625" customWidth="1"/>
    <col min="14" max="14" width="13.21875" customWidth="1"/>
    <col min="16" max="16" width="12.88671875" customWidth="1"/>
    <col min="21" max="21" width="23.77734375" customWidth="1"/>
    <col min="22" max="22" width="22.21875" customWidth="1"/>
    <col min="23" max="23" width="21.44140625" customWidth="1"/>
    <col min="34" max="34" width="23.6640625" customWidth="1"/>
    <col min="35" max="35" width="24.44140625" customWidth="1"/>
    <col min="36" max="36" width="22.77734375" customWidth="1"/>
    <col min="37" max="37" width="23.6640625" customWidth="1"/>
  </cols>
  <sheetData>
    <row r="1" spans="2:36" ht="15" thickBot="1" x14ac:dyDescent="0.35">
      <c r="L1" t="s">
        <v>26</v>
      </c>
    </row>
    <row r="2" spans="2:36" s="1" customFormat="1" ht="33.6" customHeight="1" thickBot="1" x14ac:dyDescent="0.35">
      <c r="B2" s="2" t="s">
        <v>0</v>
      </c>
      <c r="C2" s="3"/>
      <c r="D2" s="3"/>
      <c r="E2" s="3"/>
      <c r="F2" s="3"/>
      <c r="G2" s="3"/>
      <c r="H2" s="4"/>
      <c r="J2" s="32" t="s">
        <v>19</v>
      </c>
      <c r="K2" s="33">
        <v>35</v>
      </c>
      <c r="L2" s="1">
        <v>1.96</v>
      </c>
      <c r="N2" s="34" t="s">
        <v>20</v>
      </c>
      <c r="P2" s="32" t="s">
        <v>21</v>
      </c>
      <c r="Q2" s="33">
        <v>0.05</v>
      </c>
    </row>
    <row r="3" spans="2:36" ht="15" thickBot="1" x14ac:dyDescent="0.35"/>
    <row r="4" spans="2:36" ht="15" thickBot="1" x14ac:dyDescent="0.35">
      <c r="C4" s="6" t="s">
        <v>3</v>
      </c>
      <c r="F4" s="6" t="s">
        <v>12</v>
      </c>
      <c r="G4" s="7" t="s">
        <v>3</v>
      </c>
      <c r="H4" s="6" t="s">
        <v>4</v>
      </c>
      <c r="I4" s="17" t="s">
        <v>5</v>
      </c>
      <c r="J4" s="21" t="s">
        <v>13</v>
      </c>
      <c r="K4" s="8" t="s">
        <v>23</v>
      </c>
      <c r="L4" s="23" t="s">
        <v>22</v>
      </c>
      <c r="O4" s="6" t="s">
        <v>12</v>
      </c>
      <c r="P4" s="6" t="s">
        <v>3</v>
      </c>
      <c r="Q4" s="6" t="s">
        <v>4</v>
      </c>
      <c r="R4" s="6" t="s">
        <v>5</v>
      </c>
      <c r="S4" s="6" t="s">
        <v>7</v>
      </c>
      <c r="T4" s="6" t="s">
        <v>8</v>
      </c>
      <c r="U4" s="21" t="s">
        <v>13</v>
      </c>
      <c r="V4" s="8" t="s">
        <v>23</v>
      </c>
      <c r="W4" s="23" t="s">
        <v>22</v>
      </c>
      <c r="Z4" s="6" t="s">
        <v>12</v>
      </c>
      <c r="AA4" s="6" t="s">
        <v>3</v>
      </c>
      <c r="AB4" s="6" t="s">
        <v>4</v>
      </c>
      <c r="AC4" s="6" t="s">
        <v>5</v>
      </c>
      <c r="AD4" s="6" t="s">
        <v>7</v>
      </c>
      <c r="AE4" s="6" t="s">
        <v>8</v>
      </c>
      <c r="AF4" s="6" t="s">
        <v>10</v>
      </c>
      <c r="AG4" s="6" t="s">
        <v>11</v>
      </c>
      <c r="AH4" s="21" t="s">
        <v>13</v>
      </c>
      <c r="AI4" s="8" t="s">
        <v>23</v>
      </c>
      <c r="AJ4" s="23" t="s">
        <v>22</v>
      </c>
    </row>
    <row r="5" spans="2:36" ht="15" thickBot="1" x14ac:dyDescent="0.35">
      <c r="B5" s="7" t="s">
        <v>1</v>
      </c>
      <c r="C5" s="8">
        <v>0</v>
      </c>
      <c r="E5" s="7" t="s">
        <v>2</v>
      </c>
      <c r="F5" s="8">
        <v>1</v>
      </c>
      <c r="G5" s="18">
        <v>0</v>
      </c>
      <c r="H5" s="18">
        <v>7881.1156940000001</v>
      </c>
      <c r="I5" s="12">
        <v>6151.6755590000002</v>
      </c>
      <c r="J5" s="25">
        <f>AVERAGE(H5:I5)</f>
        <v>7016.3956264999997</v>
      </c>
      <c r="K5" s="35">
        <f>(J5-$L$5)^2</f>
        <v>1450119.8418171585</v>
      </c>
      <c r="L5" s="17">
        <f>AVERAGE(J5:J39)</f>
        <v>5812.1864080428586</v>
      </c>
      <c r="N5" s="6" t="s">
        <v>6</v>
      </c>
      <c r="O5" s="8">
        <v>1</v>
      </c>
      <c r="P5" s="18">
        <v>0</v>
      </c>
      <c r="Q5" s="18">
        <v>10934.814791999999</v>
      </c>
      <c r="R5" s="18">
        <v>14483.102154</v>
      </c>
      <c r="S5" s="18">
        <v>14465.249247</v>
      </c>
      <c r="T5" s="11">
        <v>16337.792243</v>
      </c>
      <c r="U5" s="25">
        <f>AVERAGE(Q5:T5)</f>
        <v>14055.239609</v>
      </c>
      <c r="V5" s="35">
        <f>(U5-$W$5)^2</f>
        <v>36022242.165995479</v>
      </c>
      <c r="W5" s="17">
        <f>AVERAGE(U5:U39)</f>
        <v>8053.3863813714306</v>
      </c>
      <c r="Y5" s="6" t="s">
        <v>9</v>
      </c>
      <c r="Z5" s="8">
        <v>1</v>
      </c>
      <c r="AA5" s="18">
        <v>0</v>
      </c>
      <c r="AB5" s="18">
        <v>12097.333027000001</v>
      </c>
      <c r="AC5" s="18">
        <v>14202.529850000001</v>
      </c>
      <c r="AD5" s="18">
        <v>9437.3827600000004</v>
      </c>
      <c r="AE5" s="18">
        <v>8578.4405210000004</v>
      </c>
      <c r="AF5" s="18">
        <v>10028.095336</v>
      </c>
      <c r="AG5" s="11">
        <v>14771.677164000001</v>
      </c>
      <c r="AH5" s="25">
        <f t="shared" ref="AH5:AH39" si="0">AVERAGE(AE5:AG5)</f>
        <v>11126.071007</v>
      </c>
      <c r="AI5" s="35">
        <f t="shared" ref="AI5:AI39" si="1">(AH5-$AJ$5)^2</f>
        <v>8939182.6227935664</v>
      </c>
      <c r="AJ5" s="17">
        <f>AVERAGE(AH5:AH39)</f>
        <v>14115.917595504763</v>
      </c>
    </row>
    <row r="6" spans="2:36" ht="15" thickBot="1" x14ac:dyDescent="0.35">
      <c r="C6" s="9">
        <v>0</v>
      </c>
      <c r="F6" s="9">
        <f>F5+1</f>
        <v>2</v>
      </c>
      <c r="G6" s="19">
        <v>0</v>
      </c>
      <c r="H6" s="19">
        <v>4658.917058</v>
      </c>
      <c r="I6" s="14">
        <v>4062.6180920000002</v>
      </c>
      <c r="J6" s="26">
        <f t="shared" ref="J6:J39" si="2">AVERAGE(H6:I6)</f>
        <v>4360.7675749999999</v>
      </c>
      <c r="K6" s="36">
        <f t="shared" ref="K6:K39" si="3">(J6-$L$5)^2</f>
        <v>2106616.6289114938</v>
      </c>
      <c r="O6" s="9">
        <f>O5+1</f>
        <v>2</v>
      </c>
      <c r="P6" s="19">
        <v>0</v>
      </c>
      <c r="Q6" s="19">
        <v>2030.2901629999999</v>
      </c>
      <c r="R6" s="19">
        <v>6759.6491370000003</v>
      </c>
      <c r="S6" s="19">
        <v>8842.7311069999996</v>
      </c>
      <c r="T6" s="13">
        <v>3627.6171859999999</v>
      </c>
      <c r="U6" s="26">
        <f t="shared" ref="U6:U39" si="4">AVERAGE(Q6:T6)</f>
        <v>5315.0718982499993</v>
      </c>
      <c r="V6" s="36">
        <f t="shared" ref="V6:V39" si="5">(U6-$W$5)^2</f>
        <v>7498366.2084725918</v>
      </c>
      <c r="W6" s="22"/>
      <c r="Z6" s="9">
        <f>Z5+1</f>
        <v>2</v>
      </c>
      <c r="AA6" s="19">
        <v>0</v>
      </c>
      <c r="AB6" s="19">
        <v>738.68757000000005</v>
      </c>
      <c r="AC6" s="19">
        <v>12276.587326999999</v>
      </c>
      <c r="AD6" s="19">
        <v>13912.436116999999</v>
      </c>
      <c r="AE6" s="19">
        <v>8073.4302180000004</v>
      </c>
      <c r="AF6" s="19">
        <v>14959.993469999999</v>
      </c>
      <c r="AG6" s="13">
        <v>23800.739663</v>
      </c>
      <c r="AH6" s="26">
        <f t="shared" si="0"/>
        <v>15611.387783666665</v>
      </c>
      <c r="AI6" s="36">
        <f t="shared" si="1"/>
        <v>2236431.0836809948</v>
      </c>
      <c r="AJ6" s="22"/>
    </row>
    <row r="7" spans="2:36" ht="15" thickBot="1" x14ac:dyDescent="0.35">
      <c r="C7" s="9">
        <v>0</v>
      </c>
      <c r="F7" s="9">
        <f t="shared" ref="F7:F39" si="6">F6+1</f>
        <v>3</v>
      </c>
      <c r="G7" s="19">
        <v>0</v>
      </c>
      <c r="H7" s="19">
        <v>2711.0719399999998</v>
      </c>
      <c r="I7" s="14">
        <v>9088.0181140000004</v>
      </c>
      <c r="J7" s="26">
        <f t="shared" si="2"/>
        <v>5899.5450270000001</v>
      </c>
      <c r="K7" s="36">
        <f t="shared" si="3"/>
        <v>7631.528306099045</v>
      </c>
      <c r="L7" s="6" t="s">
        <v>24</v>
      </c>
      <c r="O7" s="9">
        <f t="shared" ref="O7:O39" si="7">O6+1</f>
        <v>3</v>
      </c>
      <c r="P7" s="19">
        <v>0</v>
      </c>
      <c r="Q7" s="19">
        <v>3999.8407280000001</v>
      </c>
      <c r="R7" s="19">
        <v>5524.4745140000005</v>
      </c>
      <c r="S7" s="19">
        <v>11607.845244</v>
      </c>
      <c r="T7" s="13">
        <v>9020.9424089999993</v>
      </c>
      <c r="U7" s="26">
        <f t="shared" si="4"/>
        <v>7538.27572375</v>
      </c>
      <c r="V7" s="36">
        <f t="shared" si="5"/>
        <v>265338.98959518271</v>
      </c>
      <c r="W7" s="17" t="s">
        <v>24</v>
      </c>
      <c r="Z7" s="9">
        <f t="shared" ref="Z7:Z39" si="8">Z6+1</f>
        <v>3</v>
      </c>
      <c r="AA7" s="19">
        <v>0</v>
      </c>
      <c r="AB7" s="19">
        <v>800.318129</v>
      </c>
      <c r="AC7" s="19">
        <v>5530.8409540000002</v>
      </c>
      <c r="AD7" s="19">
        <v>10879.256088</v>
      </c>
      <c r="AE7" s="19">
        <v>12607.93585</v>
      </c>
      <c r="AF7" s="19">
        <v>14541.299456000001</v>
      </c>
      <c r="AG7" s="13">
        <v>19451.247178000001</v>
      </c>
      <c r="AH7" s="26">
        <f t="shared" si="0"/>
        <v>15533.494161333336</v>
      </c>
      <c r="AI7" s="36">
        <f t="shared" si="1"/>
        <v>2009523.3199863296</v>
      </c>
      <c r="AJ7" s="17" t="s">
        <v>24</v>
      </c>
    </row>
    <row r="8" spans="2:36" ht="15" thickBot="1" x14ac:dyDescent="0.35">
      <c r="C8" s="9">
        <v>0</v>
      </c>
      <c r="F8" s="9">
        <f t="shared" si="6"/>
        <v>4</v>
      </c>
      <c r="G8" s="19">
        <v>0</v>
      </c>
      <c r="H8" s="19">
        <v>646.93996700000002</v>
      </c>
      <c r="I8" s="14">
        <v>9005.1218219999992</v>
      </c>
      <c r="J8" s="26">
        <f t="shared" si="2"/>
        <v>4826.0308944999997</v>
      </c>
      <c r="K8" s="36">
        <f t="shared" si="3"/>
        <v>972502.69689097977</v>
      </c>
      <c r="L8" s="6">
        <f>SUM(K5:K39)/(K2-1)</f>
        <v>4184867.6342252512</v>
      </c>
      <c r="O8" s="9">
        <f t="shared" si="7"/>
        <v>4</v>
      </c>
      <c r="P8" s="19">
        <v>0</v>
      </c>
      <c r="Q8" s="19">
        <v>4056.4519100000002</v>
      </c>
      <c r="R8" s="19">
        <v>7352.2493700000005</v>
      </c>
      <c r="S8" s="19">
        <v>8382.6275229999992</v>
      </c>
      <c r="T8" s="13">
        <v>6330.344564</v>
      </c>
      <c r="U8" s="26">
        <f t="shared" si="4"/>
        <v>6530.4183417499999</v>
      </c>
      <c r="V8" s="36">
        <f t="shared" si="5"/>
        <v>2319431.6497083437</v>
      </c>
      <c r="W8" s="17">
        <f>SUM(V5:V39)/($K$2-1)</f>
        <v>3581205.7177657802</v>
      </c>
      <c r="Z8" s="9">
        <f t="shared" si="8"/>
        <v>4</v>
      </c>
      <c r="AA8" s="19">
        <v>0</v>
      </c>
      <c r="AB8" s="19">
        <v>547.65443200000004</v>
      </c>
      <c r="AC8" s="19">
        <v>6524.5311730000003</v>
      </c>
      <c r="AD8" s="19">
        <v>6514.5082599999996</v>
      </c>
      <c r="AE8" s="19">
        <v>14456.445071</v>
      </c>
      <c r="AF8" s="19">
        <v>17784.154329000001</v>
      </c>
      <c r="AG8" s="13">
        <v>19545.219880000001</v>
      </c>
      <c r="AH8" s="26">
        <f t="shared" si="0"/>
        <v>17261.939759999997</v>
      </c>
      <c r="AI8" s="36">
        <f t="shared" si="1"/>
        <v>9897455.4594952799</v>
      </c>
      <c r="AJ8" s="17">
        <f>SUM(AI5:AI39)/($K$2-1)</f>
        <v>7791805.912730284</v>
      </c>
    </row>
    <row r="9" spans="2:36" ht="15" thickBot="1" x14ac:dyDescent="0.35">
      <c r="C9" s="9">
        <v>0</v>
      </c>
      <c r="F9" s="9">
        <f t="shared" si="6"/>
        <v>5</v>
      </c>
      <c r="G9" s="19">
        <v>0</v>
      </c>
      <c r="H9" s="19">
        <v>2798.4188490000001</v>
      </c>
      <c r="I9" s="14">
        <v>11752.687452</v>
      </c>
      <c r="J9" s="26">
        <f t="shared" si="2"/>
        <v>7275.5531504999999</v>
      </c>
      <c r="K9" s="36">
        <f t="shared" si="3"/>
        <v>2141442.2229296253</v>
      </c>
      <c r="O9" s="9">
        <f t="shared" si="7"/>
        <v>5</v>
      </c>
      <c r="P9" s="19">
        <v>0</v>
      </c>
      <c r="Q9" s="19">
        <v>1457.178662</v>
      </c>
      <c r="R9" s="19">
        <v>10532.443740999999</v>
      </c>
      <c r="S9" s="19">
        <v>8609.6859729999996</v>
      </c>
      <c r="T9" s="13">
        <v>13724.070831999999</v>
      </c>
      <c r="U9" s="26">
        <f t="shared" si="4"/>
        <v>8580.8448019999996</v>
      </c>
      <c r="V9" s="36">
        <f t="shared" si="5"/>
        <v>278212.38549198443</v>
      </c>
      <c r="W9" s="22"/>
      <c r="Z9" s="9">
        <f t="shared" si="8"/>
        <v>5</v>
      </c>
      <c r="AA9" s="19">
        <v>0</v>
      </c>
      <c r="AB9" s="19">
        <v>2323.0962960000002</v>
      </c>
      <c r="AC9" s="19">
        <v>11599.69953</v>
      </c>
      <c r="AD9" s="19">
        <v>12968.584210000001</v>
      </c>
      <c r="AE9" s="19">
        <v>18066.333972</v>
      </c>
      <c r="AF9" s="19">
        <v>17838.825652</v>
      </c>
      <c r="AG9" s="13">
        <v>17656.009072000001</v>
      </c>
      <c r="AH9" s="26">
        <f t="shared" si="0"/>
        <v>17853.722898666667</v>
      </c>
      <c r="AI9" s="36">
        <f t="shared" si="1"/>
        <v>13971188.484345252</v>
      </c>
      <c r="AJ9" s="22"/>
    </row>
    <row r="10" spans="2:36" ht="15" thickBot="1" x14ac:dyDescent="0.35">
      <c r="C10" s="9">
        <v>0</v>
      </c>
      <c r="F10" s="9">
        <f t="shared" si="6"/>
        <v>6</v>
      </c>
      <c r="G10" s="19">
        <v>0</v>
      </c>
      <c r="H10" s="19">
        <v>7491.3099759999996</v>
      </c>
      <c r="I10" s="14">
        <v>6304.8771479999996</v>
      </c>
      <c r="J10" s="26">
        <f t="shared" si="2"/>
        <v>6898.093562</v>
      </c>
      <c r="K10" s="36">
        <f t="shared" si="3"/>
        <v>1179194.3470152989</v>
      </c>
      <c r="L10" s="6" t="s">
        <v>25</v>
      </c>
      <c r="O10" s="9">
        <f t="shared" si="7"/>
        <v>6</v>
      </c>
      <c r="P10" s="19">
        <v>0</v>
      </c>
      <c r="Q10" s="19">
        <v>1673.0398769999999</v>
      </c>
      <c r="R10" s="19">
        <v>6175.6454519999998</v>
      </c>
      <c r="S10" s="19">
        <v>7075.4967269999997</v>
      </c>
      <c r="T10" s="13">
        <v>8138.3328240000001</v>
      </c>
      <c r="U10" s="26">
        <f t="shared" si="4"/>
        <v>5765.6287199999997</v>
      </c>
      <c r="V10" s="36">
        <f t="shared" si="5"/>
        <v>5233835.1171636786</v>
      </c>
      <c r="W10" s="17" t="s">
        <v>25</v>
      </c>
      <c r="Z10" s="9">
        <f t="shared" si="8"/>
        <v>6</v>
      </c>
      <c r="AA10" s="19">
        <v>0</v>
      </c>
      <c r="AB10" s="19">
        <v>4518.738644</v>
      </c>
      <c r="AC10" s="19">
        <v>3241.9714549999999</v>
      </c>
      <c r="AD10" s="19">
        <v>8115.5636119999999</v>
      </c>
      <c r="AE10" s="19">
        <v>8641.5275899999997</v>
      </c>
      <c r="AF10" s="19">
        <v>11196.177723000001</v>
      </c>
      <c r="AG10" s="13">
        <v>13830.229743</v>
      </c>
      <c r="AH10" s="26">
        <f t="shared" si="0"/>
        <v>11222.645018666668</v>
      </c>
      <c r="AI10" s="36">
        <f t="shared" si="1"/>
        <v>8371026.2038833508</v>
      </c>
      <c r="AJ10" s="17" t="s">
        <v>25</v>
      </c>
    </row>
    <row r="11" spans="2:36" ht="15" thickBot="1" x14ac:dyDescent="0.35">
      <c r="C11" s="9">
        <v>0</v>
      </c>
      <c r="F11" s="9">
        <f t="shared" si="6"/>
        <v>7</v>
      </c>
      <c r="G11" s="19">
        <v>0</v>
      </c>
      <c r="H11" s="19">
        <v>3681.5025639999999</v>
      </c>
      <c r="I11" s="14">
        <v>10938.352437</v>
      </c>
      <c r="J11" s="26">
        <f t="shared" si="2"/>
        <v>7309.9275005</v>
      </c>
      <c r="K11" s="36">
        <f t="shared" si="3"/>
        <v>2243228.3800347112</v>
      </c>
      <c r="L11" s="6">
        <f>SQRT(L8)</f>
        <v>2045.6949025270731</v>
      </c>
      <c r="O11" s="9">
        <f t="shared" si="7"/>
        <v>7</v>
      </c>
      <c r="P11" s="19">
        <v>0</v>
      </c>
      <c r="Q11" s="19">
        <v>6600.479026</v>
      </c>
      <c r="R11" s="19">
        <v>8811.7257759999993</v>
      </c>
      <c r="S11" s="19">
        <v>10216.695395999999</v>
      </c>
      <c r="T11" s="13">
        <v>7834.9467059999997</v>
      </c>
      <c r="U11" s="26">
        <f t="shared" si="4"/>
        <v>8365.9617259999995</v>
      </c>
      <c r="V11" s="36">
        <f t="shared" si="5"/>
        <v>97703.346069668638</v>
      </c>
      <c r="W11" s="17">
        <f>SQRT(W8)</f>
        <v>1892.4073868397841</v>
      </c>
      <c r="Z11" s="9">
        <f t="shared" si="8"/>
        <v>7</v>
      </c>
      <c r="AA11" s="19">
        <v>0</v>
      </c>
      <c r="AB11" s="19">
        <v>1697.406579</v>
      </c>
      <c r="AC11" s="19">
        <v>6190.1700790000004</v>
      </c>
      <c r="AD11" s="19">
        <v>16504.746893</v>
      </c>
      <c r="AE11" s="19">
        <v>16200.200091999999</v>
      </c>
      <c r="AF11" s="19">
        <v>11056.745500000001</v>
      </c>
      <c r="AG11" s="13">
        <v>15673.119108999999</v>
      </c>
      <c r="AH11" s="26">
        <f t="shared" si="0"/>
        <v>14310.021566999998</v>
      </c>
      <c r="AI11" s="36">
        <f t="shared" si="1"/>
        <v>37676.351750222952</v>
      </c>
      <c r="AJ11" s="17">
        <f>SQRT(AJ8)</f>
        <v>2791.3806463344058</v>
      </c>
    </row>
    <row r="12" spans="2:36" ht="15" thickBot="1" x14ac:dyDescent="0.35">
      <c r="C12" s="9">
        <v>0</v>
      </c>
      <c r="F12" s="9">
        <f t="shared" si="6"/>
        <v>8</v>
      </c>
      <c r="G12" s="19">
        <v>0</v>
      </c>
      <c r="H12" s="19">
        <v>4695.6238219999996</v>
      </c>
      <c r="I12" s="14">
        <v>5009.7623709999998</v>
      </c>
      <c r="J12" s="26">
        <f t="shared" si="2"/>
        <v>4852.6930964999992</v>
      </c>
      <c r="K12" s="36">
        <f t="shared" si="3"/>
        <v>920627.41489548259</v>
      </c>
      <c r="O12" s="9">
        <f t="shared" si="7"/>
        <v>8</v>
      </c>
      <c r="P12" s="19">
        <v>0</v>
      </c>
      <c r="Q12" s="19">
        <v>2084.1465290000001</v>
      </c>
      <c r="R12" s="19">
        <v>5093.3173109999998</v>
      </c>
      <c r="S12" s="19">
        <v>11082.278909000001</v>
      </c>
      <c r="T12" s="13">
        <v>10965.434466000001</v>
      </c>
      <c r="U12" s="26">
        <f t="shared" si="4"/>
        <v>7306.2943037500008</v>
      </c>
      <c r="V12" s="36">
        <f t="shared" si="5"/>
        <v>558146.57244470448</v>
      </c>
      <c r="W12" s="22"/>
      <c r="Z12" s="9">
        <f t="shared" si="8"/>
        <v>8</v>
      </c>
      <c r="AA12" s="19">
        <v>0</v>
      </c>
      <c r="AB12" s="19">
        <v>767.83331399999997</v>
      </c>
      <c r="AC12" s="19">
        <v>5641.4299410000003</v>
      </c>
      <c r="AD12" s="19">
        <v>9968.4539179999992</v>
      </c>
      <c r="AE12" s="19">
        <v>8224.8555230000002</v>
      </c>
      <c r="AF12" s="19">
        <v>11661.015463</v>
      </c>
      <c r="AG12" s="13">
        <v>18695.250048999998</v>
      </c>
      <c r="AH12" s="26">
        <f t="shared" si="0"/>
        <v>12860.373678333335</v>
      </c>
      <c r="AI12" s="36">
        <f t="shared" si="1"/>
        <v>1576390.5279461734</v>
      </c>
      <c r="AJ12" s="22"/>
    </row>
    <row r="13" spans="2:36" ht="15" thickBot="1" x14ac:dyDescent="0.35">
      <c r="C13" s="9">
        <v>0</v>
      </c>
      <c r="F13" s="9">
        <f t="shared" si="6"/>
        <v>9</v>
      </c>
      <c r="G13" s="19">
        <v>0</v>
      </c>
      <c r="H13" s="19">
        <v>3516.4620679999998</v>
      </c>
      <c r="I13" s="14">
        <v>8965.4300559999992</v>
      </c>
      <c r="J13" s="26">
        <f t="shared" si="2"/>
        <v>6240.9460619999991</v>
      </c>
      <c r="K13" s="36">
        <f t="shared" si="3"/>
        <v>183834.84086144684</v>
      </c>
      <c r="L13" s="6" t="s">
        <v>27</v>
      </c>
      <c r="O13" s="9">
        <f t="shared" si="7"/>
        <v>9</v>
      </c>
      <c r="P13" s="19">
        <v>0</v>
      </c>
      <c r="Q13" s="19">
        <v>814.78038700000002</v>
      </c>
      <c r="R13" s="19">
        <v>4001.9231479999999</v>
      </c>
      <c r="S13" s="19">
        <v>12839.097238</v>
      </c>
      <c r="T13" s="13">
        <v>16464.472274</v>
      </c>
      <c r="U13" s="26">
        <f t="shared" si="4"/>
        <v>8530.0682617499988</v>
      </c>
      <c r="V13" s="36">
        <f t="shared" si="5"/>
        <v>227225.61508124758</v>
      </c>
      <c r="W13" s="17" t="s">
        <v>27</v>
      </c>
      <c r="Z13" s="9">
        <f t="shared" si="8"/>
        <v>9</v>
      </c>
      <c r="AA13" s="19">
        <v>0</v>
      </c>
      <c r="AB13" s="19">
        <v>786.88219800000002</v>
      </c>
      <c r="AC13" s="19">
        <v>11975.786672</v>
      </c>
      <c r="AD13" s="19">
        <v>4037.343832</v>
      </c>
      <c r="AE13" s="19">
        <v>13302.088325999999</v>
      </c>
      <c r="AF13" s="19">
        <v>11266.675576</v>
      </c>
      <c r="AG13" s="13">
        <v>16137.203418999999</v>
      </c>
      <c r="AH13" s="26">
        <f t="shared" si="0"/>
        <v>13568.655773666665</v>
      </c>
      <c r="AI13" s="36">
        <f t="shared" si="1"/>
        <v>299495.50164155371</v>
      </c>
      <c r="AJ13" s="17" t="s">
        <v>27</v>
      </c>
    </row>
    <row r="14" spans="2:36" ht="15" thickBot="1" x14ac:dyDescent="0.35">
      <c r="C14" s="9">
        <v>0</v>
      </c>
      <c r="F14" s="9">
        <f t="shared" si="6"/>
        <v>10</v>
      </c>
      <c r="G14" s="19">
        <v>0</v>
      </c>
      <c r="H14" s="19">
        <v>1112.1727739999999</v>
      </c>
      <c r="I14" s="14">
        <v>5721.5516260000004</v>
      </c>
      <c r="J14" s="26">
        <f t="shared" si="2"/>
        <v>3416.8622</v>
      </c>
      <c r="K14" s="36">
        <f t="shared" si="3"/>
        <v>5737578.061636148</v>
      </c>
      <c r="L14" s="6">
        <f>L5-(L11/SQRT($K$2))*$L$2</f>
        <v>5134.4467297499586</v>
      </c>
      <c r="O14" s="9">
        <f t="shared" si="7"/>
        <v>10</v>
      </c>
      <c r="P14" s="19">
        <v>0</v>
      </c>
      <c r="Q14" s="19">
        <v>9111.2878000000001</v>
      </c>
      <c r="R14" s="19">
        <v>2896.977836</v>
      </c>
      <c r="S14" s="19">
        <v>7707.0660239999997</v>
      </c>
      <c r="T14" s="13">
        <v>15166.927194</v>
      </c>
      <c r="U14" s="26">
        <f t="shared" si="4"/>
        <v>8720.5647134999999</v>
      </c>
      <c r="V14" s="36">
        <f t="shared" si="5"/>
        <v>445126.92686185957</v>
      </c>
      <c r="W14" s="17">
        <f>W5-(W11/SQRT($K$2))*$L$2</f>
        <v>7426.4309287418419</v>
      </c>
      <c r="Z14" s="9">
        <f t="shared" si="8"/>
        <v>10</v>
      </c>
      <c r="AA14" s="19">
        <v>0</v>
      </c>
      <c r="AB14" s="19">
        <v>5460.4048709999997</v>
      </c>
      <c r="AC14" s="19">
        <v>6160.9184420000001</v>
      </c>
      <c r="AD14" s="19">
        <v>6921.220045</v>
      </c>
      <c r="AE14" s="19">
        <v>10628.731175999999</v>
      </c>
      <c r="AF14" s="19">
        <v>12970.482878999999</v>
      </c>
      <c r="AG14" s="13">
        <v>18967.908371000001</v>
      </c>
      <c r="AH14" s="26">
        <f t="shared" si="0"/>
        <v>14189.040808666667</v>
      </c>
      <c r="AI14" s="36">
        <f t="shared" si="1"/>
        <v>5347.0043031211844</v>
      </c>
      <c r="AJ14" s="17">
        <f>AJ5-(AJ11/SQRT($K$2))*$L$2</f>
        <v>13191.13188141675</v>
      </c>
    </row>
    <row r="15" spans="2:36" ht="15" thickBot="1" x14ac:dyDescent="0.35">
      <c r="C15" s="9">
        <v>0</v>
      </c>
      <c r="F15" s="9">
        <f t="shared" si="6"/>
        <v>11</v>
      </c>
      <c r="G15" s="19">
        <v>0</v>
      </c>
      <c r="H15" s="19">
        <v>1893.885612</v>
      </c>
      <c r="I15" s="14">
        <v>5538.5140030000002</v>
      </c>
      <c r="J15" s="26">
        <f t="shared" si="2"/>
        <v>3716.1998075000001</v>
      </c>
      <c r="K15" s="36">
        <f t="shared" si="3"/>
        <v>4393159.8296552077</v>
      </c>
      <c r="L15" s="6" t="s">
        <v>28</v>
      </c>
      <c r="O15" s="9">
        <f t="shared" si="7"/>
        <v>11</v>
      </c>
      <c r="P15" s="19">
        <v>0</v>
      </c>
      <c r="Q15" s="19">
        <v>1240.4044469999999</v>
      </c>
      <c r="R15" s="19">
        <v>7950.964129</v>
      </c>
      <c r="S15" s="19">
        <v>7757.5804260000004</v>
      </c>
      <c r="T15" s="13">
        <v>14074.044012</v>
      </c>
      <c r="U15" s="26">
        <f t="shared" si="4"/>
        <v>7755.7482534999999</v>
      </c>
      <c r="V15" s="36">
        <f t="shared" si="5"/>
        <v>88588.455162810133</v>
      </c>
      <c r="W15" s="17" t="s">
        <v>28</v>
      </c>
      <c r="Z15" s="9">
        <f t="shared" si="8"/>
        <v>11</v>
      </c>
      <c r="AA15" s="19">
        <v>0</v>
      </c>
      <c r="AB15" s="19">
        <v>1204.2603879999999</v>
      </c>
      <c r="AC15" s="19">
        <v>4147.8566959999998</v>
      </c>
      <c r="AD15" s="19">
        <v>4789.7969590000002</v>
      </c>
      <c r="AE15" s="19">
        <v>12073.496238</v>
      </c>
      <c r="AF15" s="19">
        <v>14191.366465999999</v>
      </c>
      <c r="AG15" s="13">
        <v>14816.474732000001</v>
      </c>
      <c r="AH15" s="26">
        <f t="shared" si="0"/>
        <v>13693.779145333334</v>
      </c>
      <c r="AI15" s="36">
        <f t="shared" si="1"/>
        <v>178200.87111313624</v>
      </c>
      <c r="AJ15" s="17" t="s">
        <v>28</v>
      </c>
    </row>
    <row r="16" spans="2:36" ht="15" thickBot="1" x14ac:dyDescent="0.35">
      <c r="C16" s="9">
        <v>0</v>
      </c>
      <c r="F16" s="9">
        <f t="shared" si="6"/>
        <v>12</v>
      </c>
      <c r="G16" s="19">
        <v>0</v>
      </c>
      <c r="H16" s="19">
        <v>9368.5863389999995</v>
      </c>
      <c r="I16" s="14">
        <v>7070.9898599999997</v>
      </c>
      <c r="J16" s="26">
        <f t="shared" si="2"/>
        <v>8219.7880994999996</v>
      </c>
      <c r="K16" s="36">
        <f t="shared" si="3"/>
        <v>5796545.9047072865</v>
      </c>
      <c r="L16" s="6">
        <f>L5+(L11/SQRT($K$2))*$L$2</f>
        <v>6489.9260863357586</v>
      </c>
      <c r="O16" s="9">
        <f t="shared" si="7"/>
        <v>12</v>
      </c>
      <c r="P16" s="19">
        <v>0</v>
      </c>
      <c r="Q16" s="19">
        <v>2497.3684910000002</v>
      </c>
      <c r="R16" s="19">
        <v>6058.905949</v>
      </c>
      <c r="S16" s="19">
        <v>5782.573883</v>
      </c>
      <c r="T16" s="13">
        <v>5611.1030909999999</v>
      </c>
      <c r="U16" s="26">
        <f t="shared" si="4"/>
        <v>4987.4878535000007</v>
      </c>
      <c r="V16" s="36">
        <f t="shared" si="5"/>
        <v>9399733.7832042016</v>
      </c>
      <c r="W16" s="17">
        <f>W5+(W11/SQRT($K$2))*$L$2</f>
        <v>8680.3418340010194</v>
      </c>
      <c r="Z16" s="9">
        <f t="shared" si="8"/>
        <v>12</v>
      </c>
      <c r="AA16" s="19">
        <v>0</v>
      </c>
      <c r="AB16" s="19">
        <v>5925.551802</v>
      </c>
      <c r="AC16" s="19">
        <v>12553.014513</v>
      </c>
      <c r="AD16" s="19">
        <v>8063.3396849999999</v>
      </c>
      <c r="AE16" s="19">
        <v>10202.945385000001</v>
      </c>
      <c r="AF16" s="19">
        <v>15222.692523</v>
      </c>
      <c r="AG16" s="13">
        <v>12887.373818</v>
      </c>
      <c r="AH16" s="26">
        <f t="shared" si="0"/>
        <v>12771.003908666666</v>
      </c>
      <c r="AI16" s="36">
        <f t="shared" si="1"/>
        <v>1808792.8250444441</v>
      </c>
      <c r="AJ16" s="17">
        <f>AJ5+(AJ11/SQRT($K$2))*$L$2</f>
        <v>15040.703309592776</v>
      </c>
    </row>
    <row r="17" spans="3:36" x14ac:dyDescent="0.3">
      <c r="C17" s="9">
        <v>0</v>
      </c>
      <c r="F17" s="9">
        <f t="shared" si="6"/>
        <v>13</v>
      </c>
      <c r="G17" s="19">
        <v>0</v>
      </c>
      <c r="H17" s="19">
        <v>8692.4117079999996</v>
      </c>
      <c r="I17" s="14">
        <v>3894.367452</v>
      </c>
      <c r="J17" s="26">
        <f t="shared" si="2"/>
        <v>6293.38958</v>
      </c>
      <c r="K17" s="36">
        <f t="shared" si="3"/>
        <v>231556.49270161422</v>
      </c>
      <c r="O17" s="9">
        <f t="shared" si="7"/>
        <v>13</v>
      </c>
      <c r="P17" s="19">
        <v>0</v>
      </c>
      <c r="Q17" s="19">
        <v>702.48286099999996</v>
      </c>
      <c r="R17" s="19">
        <v>6008.0754649999999</v>
      </c>
      <c r="S17" s="19">
        <v>9625.6554529999994</v>
      </c>
      <c r="T17" s="13">
        <v>10703.669265</v>
      </c>
      <c r="U17" s="26">
        <f t="shared" si="4"/>
        <v>6759.9707610000005</v>
      </c>
      <c r="V17" s="36">
        <f t="shared" si="5"/>
        <v>1672923.9670208115</v>
      </c>
      <c r="W17" s="22"/>
      <c r="Z17" s="9">
        <f t="shared" si="8"/>
        <v>13</v>
      </c>
      <c r="AA17" s="19">
        <v>0</v>
      </c>
      <c r="AB17" s="19">
        <v>2870.8371999999999</v>
      </c>
      <c r="AC17" s="19">
        <v>9066.7877970000009</v>
      </c>
      <c r="AD17" s="19">
        <v>14427.608201999999</v>
      </c>
      <c r="AE17" s="19">
        <v>14539.590636999999</v>
      </c>
      <c r="AF17" s="19">
        <v>11545.934169</v>
      </c>
      <c r="AG17" s="13">
        <v>22252.740494000001</v>
      </c>
      <c r="AH17" s="26">
        <f t="shared" si="0"/>
        <v>16112.7551</v>
      </c>
      <c r="AI17" s="36">
        <f t="shared" si="1"/>
        <v>3987360.0193587667</v>
      </c>
      <c r="AJ17" s="22"/>
    </row>
    <row r="18" spans="3:36" ht="15" thickBot="1" x14ac:dyDescent="0.35">
      <c r="C18" s="9">
        <v>0</v>
      </c>
      <c r="F18" s="9">
        <f t="shared" si="6"/>
        <v>14</v>
      </c>
      <c r="G18" s="19">
        <v>0</v>
      </c>
      <c r="H18" s="19">
        <v>1351.746069</v>
      </c>
      <c r="I18" s="14">
        <v>6249.7204439999996</v>
      </c>
      <c r="J18" s="26">
        <f t="shared" si="2"/>
        <v>3800.7332564999997</v>
      </c>
      <c r="K18" s="36">
        <f t="shared" si="3"/>
        <v>4045943.7808516994</v>
      </c>
      <c r="O18" s="9">
        <f t="shared" si="7"/>
        <v>14</v>
      </c>
      <c r="P18" s="19">
        <v>0</v>
      </c>
      <c r="Q18" s="19">
        <v>2840.9240490000002</v>
      </c>
      <c r="R18" s="19">
        <v>8026.6138959999998</v>
      </c>
      <c r="S18" s="19">
        <v>8568.0450820000005</v>
      </c>
      <c r="T18" s="13">
        <v>12673.364071</v>
      </c>
      <c r="U18" s="26">
        <f t="shared" si="4"/>
        <v>8027.2367745000001</v>
      </c>
      <c r="V18" s="36">
        <f t="shared" si="5"/>
        <v>683.80193953036405</v>
      </c>
      <c r="W18" s="22"/>
      <c r="Z18" s="9">
        <f t="shared" si="8"/>
        <v>14</v>
      </c>
      <c r="AA18" s="19">
        <v>0</v>
      </c>
      <c r="AB18" s="19">
        <v>2797.9240140000002</v>
      </c>
      <c r="AC18" s="19">
        <v>9209.2495650000001</v>
      </c>
      <c r="AD18" s="19">
        <v>10875.197001</v>
      </c>
      <c r="AE18" s="19">
        <v>11524.734315</v>
      </c>
      <c r="AF18" s="19">
        <v>8234.4308760000004</v>
      </c>
      <c r="AG18" s="13">
        <v>19251.028868000001</v>
      </c>
      <c r="AH18" s="26">
        <f t="shared" si="0"/>
        <v>13003.398019666667</v>
      </c>
      <c r="AI18" s="36">
        <f t="shared" si="1"/>
        <v>1237699.8066229769</v>
      </c>
      <c r="AJ18" s="22"/>
    </row>
    <row r="19" spans="3:36" ht="15" thickBot="1" x14ac:dyDescent="0.35">
      <c r="C19" s="9">
        <v>0</v>
      </c>
      <c r="F19" s="9">
        <f t="shared" si="6"/>
        <v>15</v>
      </c>
      <c r="G19" s="19">
        <v>0</v>
      </c>
      <c r="H19" s="19">
        <v>431.83721700000001</v>
      </c>
      <c r="I19" s="14">
        <v>11998.646478000001</v>
      </c>
      <c r="J19" s="26">
        <f t="shared" si="2"/>
        <v>6215.2418475000004</v>
      </c>
      <c r="K19" s="36">
        <f t="shared" si="3"/>
        <v>162453.68727598971</v>
      </c>
      <c r="L19" s="6" t="s">
        <v>29</v>
      </c>
      <c r="O19" s="9">
        <f t="shared" si="7"/>
        <v>15</v>
      </c>
      <c r="P19" s="19">
        <v>0</v>
      </c>
      <c r="Q19" s="19">
        <v>5373.7339149999998</v>
      </c>
      <c r="R19" s="19">
        <v>11036.026522</v>
      </c>
      <c r="S19" s="19">
        <v>11159.217780000001</v>
      </c>
      <c r="T19" s="13">
        <v>14571.954841000001</v>
      </c>
      <c r="U19" s="26">
        <f t="shared" si="4"/>
        <v>10535.233264500001</v>
      </c>
      <c r="V19" s="36">
        <f t="shared" si="5"/>
        <v>6159563.9512949977</v>
      </c>
      <c r="W19" s="17" t="s">
        <v>29</v>
      </c>
      <c r="Z19" s="9">
        <f t="shared" si="8"/>
        <v>15</v>
      </c>
      <c r="AA19" s="19">
        <v>0</v>
      </c>
      <c r="AB19" s="19">
        <v>4283.2264100000002</v>
      </c>
      <c r="AC19" s="19">
        <v>6604.4509079999998</v>
      </c>
      <c r="AD19" s="19">
        <v>18266.780965999998</v>
      </c>
      <c r="AE19" s="19">
        <v>6319.7512049999996</v>
      </c>
      <c r="AF19" s="19">
        <v>11019.784211</v>
      </c>
      <c r="AG19" s="13">
        <v>13923.831005</v>
      </c>
      <c r="AH19" s="26">
        <f t="shared" si="0"/>
        <v>10421.122140333333</v>
      </c>
      <c r="AI19" s="36">
        <f t="shared" si="1"/>
        <v>13651513.455555456</v>
      </c>
      <c r="AJ19" s="17" t="s">
        <v>29</v>
      </c>
    </row>
    <row r="20" spans="3:36" ht="15" thickBot="1" x14ac:dyDescent="0.35">
      <c r="C20" s="9">
        <v>0</v>
      </c>
      <c r="F20" s="9">
        <f t="shared" si="6"/>
        <v>16</v>
      </c>
      <c r="G20" s="19">
        <v>0</v>
      </c>
      <c r="H20" s="19">
        <v>1704.95334</v>
      </c>
      <c r="I20" s="14">
        <v>9226.9634600000009</v>
      </c>
      <c r="J20" s="26">
        <f t="shared" si="2"/>
        <v>5465.9584000000004</v>
      </c>
      <c r="K20" s="36">
        <f t="shared" si="3"/>
        <v>119873.83355332546</v>
      </c>
      <c r="L20" s="6">
        <f>L5-L14</f>
        <v>677.73967829289995</v>
      </c>
      <c r="O20" s="9">
        <f t="shared" si="7"/>
        <v>16</v>
      </c>
      <c r="P20" s="19">
        <v>0</v>
      </c>
      <c r="Q20" s="19">
        <v>1346.056421</v>
      </c>
      <c r="R20" s="19">
        <v>3774.2547629999999</v>
      </c>
      <c r="S20" s="19">
        <v>9948.0371809999997</v>
      </c>
      <c r="T20" s="13">
        <v>18826.077243</v>
      </c>
      <c r="U20" s="26">
        <f t="shared" si="4"/>
        <v>8473.6064019999994</v>
      </c>
      <c r="V20" s="36">
        <f t="shared" si="5"/>
        <v>176584.86573707481</v>
      </c>
      <c r="W20" s="17">
        <f>W5-W14</f>
        <v>626.95545262958876</v>
      </c>
      <c r="Z20" s="9">
        <f t="shared" si="8"/>
        <v>16</v>
      </c>
      <c r="AA20" s="19">
        <v>0</v>
      </c>
      <c r="AB20" s="19">
        <v>5222.638731</v>
      </c>
      <c r="AC20" s="19">
        <v>7070.8025289999996</v>
      </c>
      <c r="AD20" s="19">
        <v>7126.4037099999996</v>
      </c>
      <c r="AE20" s="19">
        <v>11796.458930999999</v>
      </c>
      <c r="AF20" s="19">
        <v>15604.910633</v>
      </c>
      <c r="AG20" s="13">
        <v>18151.894680000001</v>
      </c>
      <c r="AH20" s="26">
        <f t="shared" si="0"/>
        <v>15184.421414666669</v>
      </c>
      <c r="AI20" s="36">
        <f t="shared" si="1"/>
        <v>1141700.411563579</v>
      </c>
      <c r="AJ20" s="17">
        <f>AJ5-AJ14</f>
        <v>924.78571408801326</v>
      </c>
    </row>
    <row r="21" spans="3:36" x14ac:dyDescent="0.3">
      <c r="C21" s="9">
        <v>0</v>
      </c>
      <c r="F21" s="9">
        <f t="shared" si="6"/>
        <v>17</v>
      </c>
      <c r="G21" s="19">
        <v>0</v>
      </c>
      <c r="H21" s="19">
        <v>4503.8613189999996</v>
      </c>
      <c r="I21" s="14">
        <v>7340.5744679999998</v>
      </c>
      <c r="J21" s="26">
        <f t="shared" si="2"/>
        <v>5922.2178934999993</v>
      </c>
      <c r="K21" s="36">
        <f t="shared" si="3"/>
        <v>12106.927791904956</v>
      </c>
      <c r="O21" s="9">
        <f t="shared" si="7"/>
        <v>17</v>
      </c>
      <c r="P21" s="19">
        <v>0</v>
      </c>
      <c r="Q21" s="19">
        <v>2648.3810250000001</v>
      </c>
      <c r="R21" s="19">
        <v>7727.4018409999999</v>
      </c>
      <c r="S21" s="19">
        <v>11813.044112</v>
      </c>
      <c r="T21" s="13">
        <v>11420.305936000001</v>
      </c>
      <c r="U21" s="26">
        <f t="shared" si="4"/>
        <v>8402.2832285000004</v>
      </c>
      <c r="V21" s="36">
        <f t="shared" si="5"/>
        <v>121729.0099362566</v>
      </c>
      <c r="W21" s="22"/>
      <c r="Z21" s="9">
        <f t="shared" si="8"/>
        <v>17</v>
      </c>
      <c r="AA21" s="19">
        <v>0</v>
      </c>
      <c r="AB21" s="19">
        <v>4762.5640750000002</v>
      </c>
      <c r="AC21" s="19">
        <v>4556.549927</v>
      </c>
      <c r="AD21" s="19">
        <v>7608.1602810000004</v>
      </c>
      <c r="AE21" s="19">
        <v>13794.483039999999</v>
      </c>
      <c r="AF21" s="19">
        <v>10817.988765</v>
      </c>
      <c r="AG21" s="13">
        <v>17429.934114</v>
      </c>
      <c r="AH21" s="26">
        <f t="shared" si="0"/>
        <v>14014.135306333332</v>
      </c>
      <c r="AI21" s="36">
        <f t="shared" si="1"/>
        <v>10359.634388976867</v>
      </c>
      <c r="AJ21" s="22"/>
    </row>
    <row r="22" spans="3:36" x14ac:dyDescent="0.3">
      <c r="C22" s="9">
        <v>0</v>
      </c>
      <c r="F22" s="9">
        <f t="shared" si="6"/>
        <v>18</v>
      </c>
      <c r="G22" s="19">
        <v>0</v>
      </c>
      <c r="H22" s="19">
        <v>588.00518999999997</v>
      </c>
      <c r="I22" s="14">
        <v>8024.0389100000002</v>
      </c>
      <c r="J22" s="26">
        <f t="shared" si="2"/>
        <v>4306.0220500000005</v>
      </c>
      <c r="K22" s="36">
        <f t="shared" si="3"/>
        <v>2268531.0734386547</v>
      </c>
      <c r="O22" s="9">
        <f t="shared" si="7"/>
        <v>18</v>
      </c>
      <c r="P22" s="19">
        <v>0</v>
      </c>
      <c r="Q22" s="19">
        <v>5807.8523770000002</v>
      </c>
      <c r="R22" s="19">
        <v>10491.458649</v>
      </c>
      <c r="S22" s="19">
        <v>8342.4459549999992</v>
      </c>
      <c r="T22" s="13">
        <v>11447.264444</v>
      </c>
      <c r="U22" s="26">
        <f t="shared" si="4"/>
        <v>9022.2553562499997</v>
      </c>
      <c r="V22" s="36">
        <f t="shared" si="5"/>
        <v>938707.09048224939</v>
      </c>
      <c r="W22" s="22"/>
      <c r="Z22" s="9">
        <f t="shared" si="8"/>
        <v>18</v>
      </c>
      <c r="AA22" s="19">
        <v>0</v>
      </c>
      <c r="AB22" s="19">
        <v>902.09120299999995</v>
      </c>
      <c r="AC22" s="19">
        <v>11855.442744</v>
      </c>
      <c r="AD22" s="19">
        <v>12898.0725</v>
      </c>
      <c r="AE22" s="19">
        <v>16483.490938999999</v>
      </c>
      <c r="AF22" s="19">
        <v>16096.893461</v>
      </c>
      <c r="AG22" s="13">
        <v>14514.409415</v>
      </c>
      <c r="AH22" s="26">
        <f t="shared" si="0"/>
        <v>15698.264604999998</v>
      </c>
      <c r="AI22" s="36">
        <f t="shared" si="1"/>
        <v>2503822.0584585145</v>
      </c>
      <c r="AJ22" s="22"/>
    </row>
    <row r="23" spans="3:36" x14ac:dyDescent="0.3">
      <c r="C23" s="9">
        <v>0</v>
      </c>
      <c r="F23" s="9">
        <f t="shared" si="6"/>
        <v>19</v>
      </c>
      <c r="G23" s="19">
        <v>0</v>
      </c>
      <c r="H23" s="19">
        <v>2507.3208909999998</v>
      </c>
      <c r="I23" s="14">
        <v>9829.8522229999999</v>
      </c>
      <c r="J23" s="26">
        <f t="shared" si="2"/>
        <v>6168.5865569999996</v>
      </c>
      <c r="K23" s="36">
        <f t="shared" si="3"/>
        <v>127021.06617667231</v>
      </c>
      <c r="O23" s="9">
        <f t="shared" si="7"/>
        <v>19</v>
      </c>
      <c r="P23" s="19">
        <v>0</v>
      </c>
      <c r="Q23" s="19">
        <v>4248.9111839999996</v>
      </c>
      <c r="R23" s="19">
        <v>2032.06259</v>
      </c>
      <c r="S23" s="19">
        <v>12173.845353000001</v>
      </c>
      <c r="T23" s="13">
        <v>13477.565898000001</v>
      </c>
      <c r="U23" s="26">
        <f t="shared" si="4"/>
        <v>7983.0962562500008</v>
      </c>
      <c r="V23" s="36">
        <f t="shared" si="5"/>
        <v>4940.701689586258</v>
      </c>
      <c r="W23" s="22"/>
      <c r="Z23" s="9">
        <f t="shared" si="8"/>
        <v>19</v>
      </c>
      <c r="AA23" s="19">
        <v>0</v>
      </c>
      <c r="AB23" s="19">
        <v>6471.1631189999998</v>
      </c>
      <c r="AC23" s="19">
        <v>3646.6048470000001</v>
      </c>
      <c r="AD23" s="19">
        <v>8942.7176159999999</v>
      </c>
      <c r="AE23" s="19">
        <v>9207.395638</v>
      </c>
      <c r="AF23" s="19">
        <v>9614.5386450000005</v>
      </c>
      <c r="AG23" s="13">
        <v>10901.052390999999</v>
      </c>
      <c r="AH23" s="26">
        <f t="shared" si="0"/>
        <v>9907.6622246666666</v>
      </c>
      <c r="AI23" s="36">
        <f t="shared" si="1"/>
        <v>17709413.266187686</v>
      </c>
      <c r="AJ23" s="22"/>
    </row>
    <row r="24" spans="3:36" x14ac:dyDescent="0.3">
      <c r="C24" s="9">
        <v>0</v>
      </c>
      <c r="F24" s="9">
        <f t="shared" si="6"/>
        <v>20</v>
      </c>
      <c r="G24" s="19">
        <v>0</v>
      </c>
      <c r="H24" s="19">
        <v>638.37742700000001</v>
      </c>
      <c r="I24" s="14">
        <v>4031.1375240000002</v>
      </c>
      <c r="J24" s="26">
        <f t="shared" si="2"/>
        <v>2334.7574755000001</v>
      </c>
      <c r="K24" s="36">
        <f t="shared" si="3"/>
        <v>12092511.980886165</v>
      </c>
      <c r="O24" s="9">
        <f t="shared" si="7"/>
        <v>20</v>
      </c>
      <c r="P24" s="19">
        <v>0</v>
      </c>
      <c r="Q24" s="19">
        <v>1113.203215</v>
      </c>
      <c r="R24" s="19">
        <v>3948.323277</v>
      </c>
      <c r="S24" s="19">
        <v>10583.814531</v>
      </c>
      <c r="T24" s="13">
        <v>5480.6004860000003</v>
      </c>
      <c r="U24" s="26">
        <f t="shared" si="4"/>
        <v>5281.4853772500001</v>
      </c>
      <c r="V24" s="36">
        <f t="shared" si="5"/>
        <v>7683435.1766493954</v>
      </c>
      <c r="W24" s="22"/>
      <c r="Z24" s="9">
        <f t="shared" si="8"/>
        <v>20</v>
      </c>
      <c r="AA24" s="19">
        <v>0</v>
      </c>
      <c r="AB24" s="19">
        <v>1972.1141299999999</v>
      </c>
      <c r="AC24" s="19">
        <v>7689.8358689999995</v>
      </c>
      <c r="AD24" s="19">
        <v>6089.4205540000003</v>
      </c>
      <c r="AE24" s="19">
        <v>9630.4147830000002</v>
      </c>
      <c r="AF24" s="19">
        <v>13188.232499</v>
      </c>
      <c r="AG24" s="13">
        <v>11660.125561000001</v>
      </c>
      <c r="AH24" s="26">
        <f t="shared" si="0"/>
        <v>11492.924281</v>
      </c>
      <c r="AI24" s="36">
        <f t="shared" si="1"/>
        <v>6880093.9279366853</v>
      </c>
      <c r="AJ24" s="22"/>
    </row>
    <row r="25" spans="3:36" x14ac:dyDescent="0.3">
      <c r="C25" s="9">
        <v>0</v>
      </c>
      <c r="F25" s="9">
        <f t="shared" si="6"/>
        <v>21</v>
      </c>
      <c r="G25" s="19">
        <v>0</v>
      </c>
      <c r="H25" s="19">
        <v>6418.9142789999996</v>
      </c>
      <c r="I25" s="14">
        <v>5302.4298699999999</v>
      </c>
      <c r="J25" s="26">
        <f t="shared" si="2"/>
        <v>5860.6720745000002</v>
      </c>
      <c r="K25" s="36">
        <f t="shared" si="3"/>
        <v>2350.8598517931891</v>
      </c>
      <c r="O25" s="9">
        <f t="shared" si="7"/>
        <v>21</v>
      </c>
      <c r="P25" s="19">
        <v>0</v>
      </c>
      <c r="Q25" s="19">
        <v>2796.3321759999999</v>
      </c>
      <c r="R25" s="19">
        <v>4905.2338060000002</v>
      </c>
      <c r="S25" s="19">
        <v>9085.7495450000006</v>
      </c>
      <c r="T25" s="13">
        <v>18499.436412999999</v>
      </c>
      <c r="U25" s="26">
        <f t="shared" si="4"/>
        <v>8821.6879850000005</v>
      </c>
      <c r="V25" s="36">
        <f t="shared" si="5"/>
        <v>590287.35413823207</v>
      </c>
      <c r="W25" s="22"/>
      <c r="Z25" s="9">
        <f t="shared" si="8"/>
        <v>21</v>
      </c>
      <c r="AA25" s="19">
        <v>0</v>
      </c>
      <c r="AB25" s="19">
        <v>6337.2836580000003</v>
      </c>
      <c r="AC25" s="19">
        <v>8876.8633800000007</v>
      </c>
      <c r="AD25" s="19">
        <v>7934.4832139999999</v>
      </c>
      <c r="AE25" s="19">
        <v>9199.0044749999997</v>
      </c>
      <c r="AF25" s="19">
        <v>15128.697655</v>
      </c>
      <c r="AG25" s="13">
        <v>11460.529791999999</v>
      </c>
      <c r="AH25" s="26">
        <f t="shared" si="0"/>
        <v>11929.410640666667</v>
      </c>
      <c r="AI25" s="36">
        <f t="shared" si="1"/>
        <v>4780812.6635553641</v>
      </c>
      <c r="AJ25" s="22"/>
    </row>
    <row r="26" spans="3:36" x14ac:dyDescent="0.3">
      <c r="C26" s="9">
        <v>0</v>
      </c>
      <c r="F26" s="9">
        <f t="shared" si="6"/>
        <v>22</v>
      </c>
      <c r="G26" s="19">
        <v>0</v>
      </c>
      <c r="H26" s="19">
        <v>3808.4307749999998</v>
      </c>
      <c r="I26" s="14">
        <v>3653.9322769999999</v>
      </c>
      <c r="J26" s="26">
        <f t="shared" si="2"/>
        <v>3731.1815259999998</v>
      </c>
      <c r="K26" s="36">
        <f t="shared" si="3"/>
        <v>4330581.3190862127</v>
      </c>
      <c r="O26" s="9">
        <f t="shared" si="7"/>
        <v>22</v>
      </c>
      <c r="P26" s="19">
        <v>0</v>
      </c>
      <c r="Q26" s="19">
        <v>2316.511262</v>
      </c>
      <c r="R26" s="19">
        <v>13321.762753999999</v>
      </c>
      <c r="S26" s="19">
        <v>9017.5676220000005</v>
      </c>
      <c r="T26" s="13">
        <v>5660.1432590000004</v>
      </c>
      <c r="U26" s="26">
        <f t="shared" si="4"/>
        <v>7578.9962242499996</v>
      </c>
      <c r="V26" s="36">
        <f t="shared" si="5"/>
        <v>225046.021173696</v>
      </c>
      <c r="W26" s="22"/>
      <c r="Z26" s="9">
        <f t="shared" si="8"/>
        <v>22</v>
      </c>
      <c r="AA26" s="19">
        <v>0</v>
      </c>
      <c r="AB26" s="19">
        <v>6490.0820599999997</v>
      </c>
      <c r="AC26" s="19">
        <v>5823.214798</v>
      </c>
      <c r="AD26" s="19">
        <v>7716.5391289999998</v>
      </c>
      <c r="AE26" s="19">
        <v>15392.677417999999</v>
      </c>
      <c r="AF26" s="19">
        <v>8999.4812469999997</v>
      </c>
      <c r="AG26" s="13">
        <v>14219.408524</v>
      </c>
      <c r="AH26" s="26">
        <f t="shared" si="0"/>
        <v>12870.522396333334</v>
      </c>
      <c r="AI26" s="36">
        <f t="shared" si="1"/>
        <v>1551009.2021192443</v>
      </c>
      <c r="AJ26" s="22"/>
    </row>
    <row r="27" spans="3:36" x14ac:dyDescent="0.3">
      <c r="C27" s="9">
        <v>0</v>
      </c>
      <c r="F27" s="9">
        <f t="shared" si="6"/>
        <v>23</v>
      </c>
      <c r="G27" s="19">
        <v>0</v>
      </c>
      <c r="H27" s="19">
        <v>5646.353916</v>
      </c>
      <c r="I27" s="14">
        <v>7972.2957450000004</v>
      </c>
      <c r="J27" s="26">
        <f t="shared" si="2"/>
        <v>6809.3248304999997</v>
      </c>
      <c r="K27" s="36">
        <f t="shared" si="3"/>
        <v>994285.03354031604</v>
      </c>
      <c r="O27" s="9">
        <f t="shared" si="7"/>
        <v>23</v>
      </c>
      <c r="P27" s="19">
        <v>0</v>
      </c>
      <c r="Q27" s="19">
        <v>5518.4906950000004</v>
      </c>
      <c r="R27" s="19">
        <v>3592.628866</v>
      </c>
      <c r="S27" s="19">
        <v>5940.204729</v>
      </c>
      <c r="T27" s="13">
        <v>11282.177443</v>
      </c>
      <c r="U27" s="26">
        <f t="shared" si="4"/>
        <v>6583.3754332500002</v>
      </c>
      <c r="V27" s="36">
        <f t="shared" si="5"/>
        <v>2160932.1875968669</v>
      </c>
      <c r="W27" s="22"/>
      <c r="Z27" s="9">
        <f t="shared" si="8"/>
        <v>23</v>
      </c>
      <c r="AA27" s="19">
        <v>0</v>
      </c>
      <c r="AB27" s="19">
        <v>3428.3888769999999</v>
      </c>
      <c r="AC27" s="19">
        <v>9560.2663229999998</v>
      </c>
      <c r="AD27" s="19">
        <v>10372.293712000001</v>
      </c>
      <c r="AE27" s="19">
        <v>12482.171205000001</v>
      </c>
      <c r="AF27" s="19">
        <v>13214.933977000001</v>
      </c>
      <c r="AG27" s="13">
        <v>16471.691522000001</v>
      </c>
      <c r="AH27" s="26">
        <f t="shared" si="0"/>
        <v>14056.265568000001</v>
      </c>
      <c r="AI27" s="36">
        <f t="shared" si="1"/>
        <v>3558.3643854289267</v>
      </c>
      <c r="AJ27" s="22"/>
    </row>
    <row r="28" spans="3:36" x14ac:dyDescent="0.3">
      <c r="C28" s="9">
        <v>0</v>
      </c>
      <c r="F28" s="9">
        <f t="shared" si="6"/>
        <v>24</v>
      </c>
      <c r="G28" s="19">
        <v>0</v>
      </c>
      <c r="H28" s="19">
        <v>3549.882439</v>
      </c>
      <c r="I28" s="14">
        <v>7941.7356159999999</v>
      </c>
      <c r="J28" s="26">
        <f t="shared" si="2"/>
        <v>5745.8090274999995</v>
      </c>
      <c r="K28" s="36">
        <f t="shared" si="3"/>
        <v>4405.9566477315302</v>
      </c>
      <c r="O28" s="9">
        <f t="shared" si="7"/>
        <v>24</v>
      </c>
      <c r="P28" s="19">
        <v>0</v>
      </c>
      <c r="Q28" s="19">
        <v>2936.2279819999999</v>
      </c>
      <c r="R28" s="19">
        <v>4043.3315299999999</v>
      </c>
      <c r="S28" s="19">
        <v>11795.491327</v>
      </c>
      <c r="T28" s="13">
        <v>16924.427023</v>
      </c>
      <c r="U28" s="26">
        <f t="shared" si="4"/>
        <v>8924.8694654999999</v>
      </c>
      <c r="V28" s="36">
        <f t="shared" si="5"/>
        <v>759482.76592224301</v>
      </c>
      <c r="W28" s="22"/>
      <c r="Z28" s="9">
        <f t="shared" si="8"/>
        <v>24</v>
      </c>
      <c r="AA28" s="19">
        <v>0</v>
      </c>
      <c r="AB28" s="19">
        <v>1400.762277</v>
      </c>
      <c r="AC28" s="19">
        <v>6694.2707499999997</v>
      </c>
      <c r="AD28" s="19">
        <v>8215.5971480000007</v>
      </c>
      <c r="AE28" s="19">
        <v>7452.3061269999998</v>
      </c>
      <c r="AF28" s="19">
        <v>13219.773628000001</v>
      </c>
      <c r="AG28" s="13">
        <v>19311.452195999998</v>
      </c>
      <c r="AH28" s="26">
        <f t="shared" si="0"/>
        <v>13327.843983666666</v>
      </c>
      <c r="AI28" s="36">
        <f t="shared" si="1"/>
        <v>621060.01767554414</v>
      </c>
      <c r="AJ28" s="22"/>
    </row>
    <row r="29" spans="3:36" x14ac:dyDescent="0.3">
      <c r="C29" s="9">
        <v>0</v>
      </c>
      <c r="F29" s="9">
        <f t="shared" si="6"/>
        <v>25</v>
      </c>
      <c r="G29" s="19">
        <v>0</v>
      </c>
      <c r="H29" s="19">
        <v>7110.4776570000004</v>
      </c>
      <c r="I29" s="14">
        <v>8174.878189</v>
      </c>
      <c r="J29" s="26">
        <f t="shared" si="2"/>
        <v>7642.6779230000002</v>
      </c>
      <c r="K29" s="36">
        <f t="shared" si="3"/>
        <v>3350699.1863300912</v>
      </c>
      <c r="O29" s="9">
        <f t="shared" si="7"/>
        <v>25</v>
      </c>
      <c r="P29" s="19">
        <v>0</v>
      </c>
      <c r="Q29" s="19">
        <v>493.24305900000002</v>
      </c>
      <c r="R29" s="19">
        <v>14376.364908</v>
      </c>
      <c r="S29" s="19">
        <v>8485.7781880000002</v>
      </c>
      <c r="T29" s="13">
        <v>9199.3558680000006</v>
      </c>
      <c r="U29" s="26">
        <f t="shared" si="4"/>
        <v>8138.6855057499997</v>
      </c>
      <c r="V29" s="36">
        <f t="shared" si="5"/>
        <v>7275.9406197506023</v>
      </c>
      <c r="W29" s="22"/>
      <c r="Z29" s="9">
        <f t="shared" si="8"/>
        <v>25</v>
      </c>
      <c r="AA29" s="19">
        <v>0</v>
      </c>
      <c r="AB29" s="19">
        <v>5890.7685320000001</v>
      </c>
      <c r="AC29" s="19">
        <v>2922.389099</v>
      </c>
      <c r="AD29" s="19">
        <v>9552.5961490000009</v>
      </c>
      <c r="AE29" s="19">
        <v>13017.457645</v>
      </c>
      <c r="AF29" s="19">
        <v>16519.215554999999</v>
      </c>
      <c r="AG29" s="13">
        <v>12310.664135000001</v>
      </c>
      <c r="AH29" s="26">
        <f t="shared" si="0"/>
        <v>13949.112444999999</v>
      </c>
      <c r="AI29" s="36">
        <f t="shared" si="1"/>
        <v>27823.958234917052</v>
      </c>
      <c r="AJ29" s="22"/>
    </row>
    <row r="30" spans="3:36" x14ac:dyDescent="0.3">
      <c r="C30" s="9">
        <v>0</v>
      </c>
      <c r="F30" s="9">
        <f t="shared" si="6"/>
        <v>26</v>
      </c>
      <c r="G30" s="19">
        <v>0</v>
      </c>
      <c r="H30" s="19">
        <v>6276.3239750000002</v>
      </c>
      <c r="I30" s="14">
        <v>2241.063756</v>
      </c>
      <c r="J30" s="26">
        <f t="shared" si="2"/>
        <v>4258.6938655000004</v>
      </c>
      <c r="K30" s="36">
        <f t="shared" si="3"/>
        <v>2413339.0797362742</v>
      </c>
      <c r="O30" s="9">
        <f t="shared" si="7"/>
        <v>26</v>
      </c>
      <c r="P30" s="19">
        <v>0</v>
      </c>
      <c r="Q30" s="19">
        <v>1903.8343910000001</v>
      </c>
      <c r="R30" s="19">
        <v>16673.433163000002</v>
      </c>
      <c r="S30" s="19">
        <v>6314.4869390000003</v>
      </c>
      <c r="T30" s="13">
        <v>13866.119565999999</v>
      </c>
      <c r="U30" s="26">
        <f t="shared" si="4"/>
        <v>9689.4685147500004</v>
      </c>
      <c r="V30" s="36">
        <f t="shared" si="5"/>
        <v>2676764.7471605721</v>
      </c>
      <c r="W30" s="22"/>
      <c r="Z30" s="9">
        <f t="shared" si="8"/>
        <v>26</v>
      </c>
      <c r="AA30" s="19">
        <v>0</v>
      </c>
      <c r="AB30" s="19">
        <v>3377.2333429999999</v>
      </c>
      <c r="AC30" s="19">
        <v>7832.6711649999997</v>
      </c>
      <c r="AD30" s="19">
        <v>8674.4095099999995</v>
      </c>
      <c r="AE30" s="19">
        <v>11605.387894</v>
      </c>
      <c r="AF30" s="19">
        <v>9999.6849949999996</v>
      </c>
      <c r="AG30" s="13">
        <v>8810.2264849999992</v>
      </c>
      <c r="AH30" s="26">
        <f t="shared" si="0"/>
        <v>10138.433124666666</v>
      </c>
      <c r="AI30" s="36">
        <f t="shared" si="1"/>
        <v>15820382.715758216</v>
      </c>
      <c r="AJ30" s="22"/>
    </row>
    <row r="31" spans="3:36" x14ac:dyDescent="0.3">
      <c r="C31" s="9">
        <v>0</v>
      </c>
      <c r="F31" s="9">
        <f t="shared" si="6"/>
        <v>27</v>
      </c>
      <c r="G31" s="19">
        <v>0</v>
      </c>
      <c r="H31" s="19">
        <v>1879.742229</v>
      </c>
      <c r="I31" s="14">
        <v>6599.1493289999999</v>
      </c>
      <c r="J31" s="26">
        <f t="shared" si="2"/>
        <v>4239.4457789999997</v>
      </c>
      <c r="K31" s="36">
        <f t="shared" si="3"/>
        <v>2473513.0862421277</v>
      </c>
      <c r="O31" s="9">
        <f t="shared" si="7"/>
        <v>27</v>
      </c>
      <c r="P31" s="19">
        <v>0</v>
      </c>
      <c r="Q31" s="19">
        <v>3885.487388</v>
      </c>
      <c r="R31" s="19">
        <v>7623.6914930000003</v>
      </c>
      <c r="S31" s="19">
        <v>17299.993759000001</v>
      </c>
      <c r="T31" s="13">
        <v>11993.724119</v>
      </c>
      <c r="U31" s="26">
        <f t="shared" si="4"/>
        <v>10200.724189750001</v>
      </c>
      <c r="V31" s="36">
        <f t="shared" si="5"/>
        <v>4611059.6632920811</v>
      </c>
      <c r="W31" s="22"/>
      <c r="Z31" s="9">
        <f t="shared" si="8"/>
        <v>27</v>
      </c>
      <c r="AA31" s="19">
        <v>0</v>
      </c>
      <c r="AB31" s="19">
        <v>1099.909034</v>
      </c>
      <c r="AC31" s="19">
        <v>11407.070825999999</v>
      </c>
      <c r="AD31" s="19">
        <v>16093.193311999999</v>
      </c>
      <c r="AE31" s="19">
        <v>19762.723827999998</v>
      </c>
      <c r="AF31" s="19">
        <v>28294.761779</v>
      </c>
      <c r="AG31" s="13">
        <v>24896.128949000002</v>
      </c>
      <c r="AH31" s="26">
        <f t="shared" si="0"/>
        <v>24317.871518666667</v>
      </c>
      <c r="AI31" s="36">
        <f t="shared" si="1"/>
        <v>104079863.85031857</v>
      </c>
      <c r="AJ31" s="22"/>
    </row>
    <row r="32" spans="3:36" x14ac:dyDescent="0.3">
      <c r="C32" s="9">
        <v>0</v>
      </c>
      <c r="F32" s="9">
        <f t="shared" si="6"/>
        <v>28</v>
      </c>
      <c r="G32" s="19">
        <v>0</v>
      </c>
      <c r="H32" s="19">
        <v>1593.7083270000001</v>
      </c>
      <c r="I32" s="14">
        <v>8693.5040850000005</v>
      </c>
      <c r="J32" s="26">
        <f t="shared" si="2"/>
        <v>5143.6062060000004</v>
      </c>
      <c r="K32" s="36">
        <f t="shared" si="3"/>
        <v>446999.48656366911</v>
      </c>
      <c r="O32" s="9">
        <f t="shared" si="7"/>
        <v>28</v>
      </c>
      <c r="P32" s="19">
        <v>0</v>
      </c>
      <c r="Q32" s="19">
        <v>6990.3267470000001</v>
      </c>
      <c r="R32" s="19">
        <v>3106.927142</v>
      </c>
      <c r="S32" s="19">
        <v>10817.353907999999</v>
      </c>
      <c r="T32" s="13">
        <v>13013.230938999999</v>
      </c>
      <c r="U32" s="26">
        <f t="shared" si="4"/>
        <v>8481.9596839999995</v>
      </c>
      <c r="V32" s="36">
        <f t="shared" si="5"/>
        <v>183675.07572595886</v>
      </c>
      <c r="W32" s="22"/>
      <c r="Z32" s="9">
        <f t="shared" si="8"/>
        <v>28</v>
      </c>
      <c r="AA32" s="19">
        <v>0</v>
      </c>
      <c r="AB32" s="19">
        <v>4246.9906510000001</v>
      </c>
      <c r="AC32" s="19">
        <v>6138.1400439999998</v>
      </c>
      <c r="AD32" s="19">
        <v>11044.581372000001</v>
      </c>
      <c r="AE32" s="19">
        <v>12481.301802</v>
      </c>
      <c r="AF32" s="19">
        <v>7265.8708470000001</v>
      </c>
      <c r="AG32" s="13">
        <v>14661.991148999999</v>
      </c>
      <c r="AH32" s="26">
        <f t="shared" si="0"/>
        <v>11469.721266</v>
      </c>
      <c r="AI32" s="36">
        <f t="shared" si="1"/>
        <v>7002355.0142844785</v>
      </c>
      <c r="AJ32" s="22"/>
    </row>
    <row r="33" spans="2:36" x14ac:dyDescent="0.3">
      <c r="C33" s="9">
        <v>0</v>
      </c>
      <c r="F33" s="9">
        <f t="shared" si="6"/>
        <v>29</v>
      </c>
      <c r="G33" s="19">
        <v>0</v>
      </c>
      <c r="H33" s="19">
        <v>4406.5047930000001</v>
      </c>
      <c r="I33" s="14">
        <v>6421.4543439999998</v>
      </c>
      <c r="J33" s="26">
        <f t="shared" si="2"/>
        <v>5413.9795684999999</v>
      </c>
      <c r="K33" s="36">
        <f t="shared" si="3"/>
        <v>158568.68705871201</v>
      </c>
      <c r="O33" s="9">
        <f t="shared" si="7"/>
        <v>29</v>
      </c>
      <c r="P33" s="19">
        <v>0</v>
      </c>
      <c r="Q33" s="19">
        <v>6667.6437219999998</v>
      </c>
      <c r="R33" s="19">
        <v>2214.5055120000002</v>
      </c>
      <c r="S33" s="19">
        <v>6437.5892080000003</v>
      </c>
      <c r="T33" s="13">
        <v>7036.9740169999995</v>
      </c>
      <c r="U33" s="26">
        <f t="shared" si="4"/>
        <v>5589.1781147500005</v>
      </c>
      <c r="V33" s="36">
        <f t="shared" si="5"/>
        <v>6072322.3812853927</v>
      </c>
      <c r="W33" s="22"/>
      <c r="Z33" s="9">
        <f t="shared" si="8"/>
        <v>29</v>
      </c>
      <c r="AA33" s="19">
        <v>0</v>
      </c>
      <c r="AB33" s="19">
        <v>6357.6463030000004</v>
      </c>
      <c r="AC33" s="19">
        <v>11465.36123</v>
      </c>
      <c r="AD33" s="19">
        <v>11037.167712</v>
      </c>
      <c r="AE33" s="19">
        <v>12912.309651</v>
      </c>
      <c r="AF33" s="19">
        <v>17462.347668999999</v>
      </c>
      <c r="AG33" s="13">
        <v>20762.145385</v>
      </c>
      <c r="AH33" s="26">
        <f t="shared" si="0"/>
        <v>17045.600901666665</v>
      </c>
      <c r="AI33" s="36">
        <f t="shared" si="1"/>
        <v>8583044.2744037323</v>
      </c>
      <c r="AJ33" s="22"/>
    </row>
    <row r="34" spans="2:36" x14ac:dyDescent="0.3">
      <c r="C34" s="9">
        <v>0</v>
      </c>
      <c r="F34" s="9">
        <f t="shared" si="6"/>
        <v>30</v>
      </c>
      <c r="G34" s="19">
        <v>0</v>
      </c>
      <c r="H34" s="19">
        <v>9010.6064800000004</v>
      </c>
      <c r="I34" s="14">
        <v>1690.1643019999999</v>
      </c>
      <c r="J34" s="26">
        <f t="shared" si="2"/>
        <v>5350.3853909999998</v>
      </c>
      <c r="K34" s="36">
        <f t="shared" si="3"/>
        <v>213260.17934181876</v>
      </c>
      <c r="O34" s="9">
        <f t="shared" si="7"/>
        <v>30</v>
      </c>
      <c r="P34" s="19">
        <v>0</v>
      </c>
      <c r="Q34" s="19">
        <v>7016.3548559999999</v>
      </c>
      <c r="R34" s="19">
        <v>3871.0735850000001</v>
      </c>
      <c r="S34" s="19">
        <v>8671.1421640000008</v>
      </c>
      <c r="T34" s="13">
        <v>13798.583538000001</v>
      </c>
      <c r="U34" s="26">
        <f t="shared" si="4"/>
        <v>8339.2885357499999</v>
      </c>
      <c r="V34" s="36">
        <f t="shared" si="5"/>
        <v>81740.041878307282</v>
      </c>
      <c r="W34" s="22"/>
      <c r="Z34" s="9">
        <f t="shared" si="8"/>
        <v>30</v>
      </c>
      <c r="AA34" s="19">
        <v>0</v>
      </c>
      <c r="AB34" s="19">
        <v>1035.4082880000001</v>
      </c>
      <c r="AC34" s="19">
        <v>4383.8048689999996</v>
      </c>
      <c r="AD34" s="19">
        <v>9143.5361950000006</v>
      </c>
      <c r="AE34" s="19">
        <v>13688.942186</v>
      </c>
      <c r="AF34" s="19">
        <v>12886.621671999999</v>
      </c>
      <c r="AG34" s="13">
        <v>16906.891227</v>
      </c>
      <c r="AH34" s="26">
        <f t="shared" si="0"/>
        <v>14494.151695</v>
      </c>
      <c r="AI34" s="36">
        <f t="shared" si="1"/>
        <v>143061.03402097314</v>
      </c>
      <c r="AJ34" s="22"/>
    </row>
    <row r="35" spans="2:36" x14ac:dyDescent="0.3">
      <c r="C35" s="9">
        <v>0</v>
      </c>
      <c r="F35" s="9">
        <f t="shared" si="6"/>
        <v>31</v>
      </c>
      <c r="G35" s="19">
        <v>0</v>
      </c>
      <c r="H35" s="19">
        <v>715.91802299999995</v>
      </c>
      <c r="I35" s="14">
        <v>9142.1427650000005</v>
      </c>
      <c r="J35" s="26">
        <f t="shared" si="2"/>
        <v>4929.0303940000003</v>
      </c>
      <c r="K35" s="36">
        <f t="shared" si="3"/>
        <v>779964.54514006921</v>
      </c>
      <c r="O35" s="9">
        <f t="shared" si="7"/>
        <v>31</v>
      </c>
      <c r="P35" s="19">
        <v>0</v>
      </c>
      <c r="Q35" s="19">
        <v>5825.4035780000004</v>
      </c>
      <c r="R35" s="19">
        <v>9560.0299379999997</v>
      </c>
      <c r="S35" s="19">
        <v>11780.340767</v>
      </c>
      <c r="T35" s="13">
        <v>8112.3748480000004</v>
      </c>
      <c r="U35" s="26">
        <f t="shared" si="4"/>
        <v>8819.5372827499996</v>
      </c>
      <c r="V35" s="36">
        <f t="shared" si="5"/>
        <v>586987.20368319366</v>
      </c>
      <c r="W35" s="22"/>
      <c r="Z35" s="9">
        <f t="shared" si="8"/>
        <v>31</v>
      </c>
      <c r="AA35" s="19">
        <v>0</v>
      </c>
      <c r="AB35" s="19">
        <v>3789.0291619999998</v>
      </c>
      <c r="AC35" s="19">
        <v>3129.4457790000001</v>
      </c>
      <c r="AD35" s="19">
        <v>9569.5260830000007</v>
      </c>
      <c r="AE35" s="19">
        <v>9820.1838729999999</v>
      </c>
      <c r="AF35" s="19">
        <v>16996.231360000002</v>
      </c>
      <c r="AG35" s="13">
        <v>21512.258180000001</v>
      </c>
      <c r="AH35" s="26">
        <f t="shared" si="0"/>
        <v>16109.557804333332</v>
      </c>
      <c r="AI35" s="36">
        <f t="shared" si="1"/>
        <v>3974601.2822580184</v>
      </c>
      <c r="AJ35" s="22"/>
    </row>
    <row r="36" spans="2:36" x14ac:dyDescent="0.3">
      <c r="C36" s="9">
        <v>0</v>
      </c>
      <c r="F36" s="9">
        <f t="shared" si="6"/>
        <v>32</v>
      </c>
      <c r="G36" s="19">
        <v>0</v>
      </c>
      <c r="H36" s="19">
        <v>2970.9482360000002</v>
      </c>
      <c r="I36" s="14">
        <v>12162.653689000001</v>
      </c>
      <c r="J36" s="26">
        <f t="shared" si="2"/>
        <v>7566.8009625000004</v>
      </c>
      <c r="K36" s="36">
        <f t="shared" si="3"/>
        <v>3078672.2347128345</v>
      </c>
      <c r="O36" s="9">
        <f t="shared" si="7"/>
        <v>32</v>
      </c>
      <c r="P36" s="19">
        <v>0</v>
      </c>
      <c r="Q36" s="19">
        <v>1230.5235290000001</v>
      </c>
      <c r="R36" s="19">
        <v>5111.8602739999997</v>
      </c>
      <c r="S36" s="19">
        <v>7499.8300929999996</v>
      </c>
      <c r="T36" s="13">
        <v>9733.985686</v>
      </c>
      <c r="U36" s="26">
        <f t="shared" si="4"/>
        <v>5894.0498955000003</v>
      </c>
      <c r="V36" s="36">
        <f t="shared" si="5"/>
        <v>4662734.0592155783</v>
      </c>
      <c r="W36" s="22"/>
      <c r="Z36" s="9">
        <f t="shared" si="8"/>
        <v>32</v>
      </c>
      <c r="AA36" s="19">
        <v>0</v>
      </c>
      <c r="AB36" s="19">
        <v>7848.1595619999998</v>
      </c>
      <c r="AC36" s="19">
        <v>7361.1285859999998</v>
      </c>
      <c r="AD36" s="19">
        <v>13505.730414</v>
      </c>
      <c r="AE36" s="19">
        <v>18176.585523999998</v>
      </c>
      <c r="AF36" s="19">
        <v>19984.889460999999</v>
      </c>
      <c r="AG36" s="13">
        <v>15697.303048</v>
      </c>
      <c r="AH36" s="26">
        <f t="shared" si="0"/>
        <v>17952.926011</v>
      </c>
      <c r="AI36" s="36">
        <f t="shared" si="1"/>
        <v>14722633.580581265</v>
      </c>
      <c r="AJ36" s="22"/>
    </row>
    <row r="37" spans="2:36" x14ac:dyDescent="0.3">
      <c r="C37" s="9">
        <v>0</v>
      </c>
      <c r="F37" s="9">
        <f t="shared" si="6"/>
        <v>33</v>
      </c>
      <c r="G37" s="19">
        <v>0</v>
      </c>
      <c r="H37" s="19">
        <v>2629.19778</v>
      </c>
      <c r="I37" s="14">
        <v>3189.7413969999998</v>
      </c>
      <c r="J37" s="26">
        <f t="shared" si="2"/>
        <v>2909.4695885000001</v>
      </c>
      <c r="K37" s="36">
        <f t="shared" si="3"/>
        <v>8425764.9344570078</v>
      </c>
      <c r="O37" s="9">
        <f t="shared" si="7"/>
        <v>33</v>
      </c>
      <c r="P37" s="19">
        <v>0</v>
      </c>
      <c r="Q37" s="19">
        <v>6605.6267850000004</v>
      </c>
      <c r="R37" s="19">
        <v>9276.3420920000008</v>
      </c>
      <c r="S37" s="19">
        <v>10767.620421</v>
      </c>
      <c r="T37" s="13">
        <v>21145.006484000001</v>
      </c>
      <c r="U37" s="26">
        <f t="shared" si="4"/>
        <v>11948.648945500001</v>
      </c>
      <c r="V37" s="36">
        <f t="shared" si="5"/>
        <v>15173070.443501486</v>
      </c>
      <c r="W37" s="22"/>
      <c r="Z37" s="9">
        <f t="shared" si="8"/>
        <v>33</v>
      </c>
      <c r="AA37" s="19">
        <v>0</v>
      </c>
      <c r="AB37" s="19">
        <v>1475.4458050000001</v>
      </c>
      <c r="AC37" s="19">
        <v>2100.7539459999998</v>
      </c>
      <c r="AD37" s="19">
        <v>14594.214284</v>
      </c>
      <c r="AE37" s="19">
        <v>12432.119284</v>
      </c>
      <c r="AF37" s="19">
        <v>13058.851788</v>
      </c>
      <c r="AG37" s="13">
        <v>20354.084115000001</v>
      </c>
      <c r="AH37" s="26">
        <f t="shared" si="0"/>
        <v>15281.685062333336</v>
      </c>
      <c r="AI37" s="36">
        <f t="shared" si="1"/>
        <v>1359013.7867159073</v>
      </c>
      <c r="AJ37" s="22"/>
    </row>
    <row r="38" spans="2:36" x14ac:dyDescent="0.3">
      <c r="C38" s="9">
        <v>0</v>
      </c>
      <c r="F38" s="9">
        <f t="shared" si="6"/>
        <v>34</v>
      </c>
      <c r="G38" s="19">
        <v>0</v>
      </c>
      <c r="H38" s="19">
        <v>9332.7619699999996</v>
      </c>
      <c r="I38" s="14">
        <v>12263.655247000001</v>
      </c>
      <c r="J38" s="26">
        <f t="shared" si="2"/>
        <v>10798.208608500001</v>
      </c>
      <c r="K38" s="36">
        <f t="shared" si="3"/>
        <v>24860417.383451484</v>
      </c>
      <c r="O38" s="9">
        <f t="shared" si="7"/>
        <v>34</v>
      </c>
      <c r="P38" s="19">
        <v>0</v>
      </c>
      <c r="Q38" s="19">
        <v>5068.2722219999996</v>
      </c>
      <c r="R38" s="19">
        <v>6572.4239550000002</v>
      </c>
      <c r="S38" s="19">
        <v>7822.6217939999997</v>
      </c>
      <c r="T38" s="13">
        <v>16088.468280999999</v>
      </c>
      <c r="U38" s="26">
        <f t="shared" si="4"/>
        <v>8887.9465629999995</v>
      </c>
      <c r="V38" s="36">
        <f t="shared" si="5"/>
        <v>696490.69675990986</v>
      </c>
      <c r="W38" s="22"/>
      <c r="Z38" s="9">
        <f t="shared" si="8"/>
        <v>34</v>
      </c>
      <c r="AA38" s="19">
        <v>0</v>
      </c>
      <c r="AB38" s="19">
        <v>5808.7430839999997</v>
      </c>
      <c r="AC38" s="19">
        <v>3076.5384060000001</v>
      </c>
      <c r="AD38" s="19">
        <v>8142.9383399999997</v>
      </c>
      <c r="AE38" s="19">
        <v>8349.9214009999996</v>
      </c>
      <c r="AF38" s="19">
        <v>13358.572738000001</v>
      </c>
      <c r="AG38" s="13">
        <v>18748.068391000001</v>
      </c>
      <c r="AH38" s="26">
        <f t="shared" si="0"/>
        <v>13485.520843333334</v>
      </c>
      <c r="AI38" s="36">
        <f t="shared" si="1"/>
        <v>397400.06514828658</v>
      </c>
      <c r="AJ38" s="22"/>
    </row>
    <row r="39" spans="2:36" ht="15" thickBot="1" x14ac:dyDescent="0.35">
      <c r="C39" s="10">
        <v>0</v>
      </c>
      <c r="F39" s="10">
        <f t="shared" si="6"/>
        <v>35</v>
      </c>
      <c r="G39" s="20">
        <v>0</v>
      </c>
      <c r="H39" s="20">
        <v>12459.408165999999</v>
      </c>
      <c r="I39" s="16">
        <v>12515.649584000001</v>
      </c>
      <c r="J39" s="27">
        <f t="shared" si="2"/>
        <v>12487.528875</v>
      </c>
      <c r="K39" s="37">
        <f t="shared" si="3"/>
        <v>44560197.051161453</v>
      </c>
      <c r="O39" s="10">
        <f t="shared" si="7"/>
        <v>35</v>
      </c>
      <c r="P39" s="20">
        <v>0</v>
      </c>
      <c r="Q39" s="20">
        <v>3808.974463</v>
      </c>
      <c r="R39" s="20">
        <v>3204.199936</v>
      </c>
      <c r="S39" s="20">
        <v>7076.2581840000003</v>
      </c>
      <c r="T39" s="15">
        <v>10043.908943</v>
      </c>
      <c r="U39" s="27">
        <f t="shared" si="4"/>
        <v>6033.3353815</v>
      </c>
      <c r="V39" s="37">
        <f t="shared" si="5"/>
        <v>4080606.0420815665</v>
      </c>
      <c r="W39" s="22"/>
      <c r="Z39" s="10">
        <f t="shared" si="8"/>
        <v>35</v>
      </c>
      <c r="AA39" s="20">
        <v>0</v>
      </c>
      <c r="AB39" s="20">
        <v>3282.6493270000001</v>
      </c>
      <c r="AC39" s="20">
        <v>2764.321837</v>
      </c>
      <c r="AD39" s="20">
        <v>13360.249266999999</v>
      </c>
      <c r="AE39" s="20">
        <v>6039.1745140000003</v>
      </c>
      <c r="AF39" s="20">
        <v>13542.702187000001</v>
      </c>
      <c r="AG39" s="15">
        <v>15793.145237000001</v>
      </c>
      <c r="AH39" s="27">
        <f t="shared" si="0"/>
        <v>11791.673979333335</v>
      </c>
      <c r="AI39" s="37">
        <f t="shared" si="1"/>
        <v>5402108.3873136388</v>
      </c>
      <c r="AJ39" s="22"/>
    </row>
    <row r="40" spans="2:36" x14ac:dyDescent="0.3">
      <c r="P40" s="5"/>
      <c r="Q40" s="5"/>
      <c r="R40" s="5"/>
      <c r="S40" s="5"/>
      <c r="T40" s="5"/>
    </row>
    <row r="42" spans="2:36" ht="6" customHeight="1" thickBot="1" x14ac:dyDescent="0.35"/>
    <row r="43" spans="2:36" ht="45" customHeight="1" thickBot="1" x14ac:dyDescent="0.35">
      <c r="B43" s="2" t="s">
        <v>14</v>
      </c>
      <c r="C43" s="3"/>
      <c r="D43" s="3"/>
      <c r="E43" s="3"/>
      <c r="F43" s="3"/>
      <c r="G43" s="3"/>
      <c r="H43" s="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2:36" ht="15" thickBot="1" x14ac:dyDescent="0.35"/>
    <row r="45" spans="2:36" ht="15" thickBot="1" x14ac:dyDescent="0.35">
      <c r="C45" s="6" t="s">
        <v>3</v>
      </c>
      <c r="F45" s="6" t="s">
        <v>12</v>
      </c>
      <c r="G45" s="7" t="s">
        <v>3</v>
      </c>
      <c r="H45" s="6" t="s">
        <v>4</v>
      </c>
      <c r="I45" s="6" t="s">
        <v>5</v>
      </c>
      <c r="J45" s="21" t="s">
        <v>13</v>
      </c>
      <c r="K45" s="8" t="s">
        <v>23</v>
      </c>
      <c r="L45" s="23" t="s">
        <v>22</v>
      </c>
      <c r="O45" s="6" t="s">
        <v>12</v>
      </c>
      <c r="P45" s="6" t="s">
        <v>3</v>
      </c>
      <c r="Q45" s="6" t="s">
        <v>4</v>
      </c>
      <c r="R45" s="6" t="s">
        <v>5</v>
      </c>
      <c r="S45" s="6" t="s">
        <v>7</v>
      </c>
      <c r="T45" s="6" t="s">
        <v>8</v>
      </c>
      <c r="U45" s="21" t="s">
        <v>13</v>
      </c>
      <c r="V45" s="8" t="s">
        <v>23</v>
      </c>
      <c r="W45" s="23" t="s">
        <v>22</v>
      </c>
      <c r="Z45" s="6" t="s">
        <v>12</v>
      </c>
      <c r="AA45" s="7" t="s">
        <v>3</v>
      </c>
      <c r="AB45" s="6" t="s">
        <v>4</v>
      </c>
      <c r="AC45" s="17" t="s">
        <v>5</v>
      </c>
      <c r="AD45" s="6" t="s">
        <v>7</v>
      </c>
      <c r="AE45" s="6" t="s">
        <v>8</v>
      </c>
      <c r="AF45" s="6" t="s">
        <v>10</v>
      </c>
      <c r="AG45" s="6" t="s">
        <v>11</v>
      </c>
      <c r="AH45" s="21" t="s">
        <v>13</v>
      </c>
      <c r="AI45" s="8" t="s">
        <v>23</v>
      </c>
      <c r="AJ45" s="23" t="s">
        <v>22</v>
      </c>
    </row>
    <row r="46" spans="2:36" ht="15" thickBot="1" x14ac:dyDescent="0.35">
      <c r="B46" s="7" t="s">
        <v>1</v>
      </c>
      <c r="C46" s="8">
        <v>0</v>
      </c>
      <c r="E46" s="7" t="s">
        <v>2</v>
      </c>
      <c r="F46" s="8">
        <v>1</v>
      </c>
      <c r="G46" s="18">
        <v>0</v>
      </c>
      <c r="H46" s="8">
        <v>4114.3579659999996</v>
      </c>
      <c r="I46" s="9">
        <v>4605.2431429999997</v>
      </c>
      <c r="J46" s="25">
        <f>AVERAGE(H46:I46)</f>
        <v>4359.8005544999996</v>
      </c>
      <c r="K46" s="35">
        <f>(J46-$L$46)^2</f>
        <v>23009603.908206649</v>
      </c>
      <c r="L46" s="17">
        <f>AVERAGE(J46:J80)</f>
        <v>9156.6332499571436</v>
      </c>
      <c r="N46" s="6" t="s">
        <v>6</v>
      </c>
      <c r="O46" s="8">
        <v>1</v>
      </c>
      <c r="P46" s="11">
        <v>0</v>
      </c>
      <c r="Q46" s="8">
        <v>6488.5588509999998</v>
      </c>
      <c r="R46" s="8">
        <v>8582.7344780000003</v>
      </c>
      <c r="S46" s="8">
        <v>16855.398971999999</v>
      </c>
      <c r="T46" s="8">
        <v>23041.405999999999</v>
      </c>
      <c r="U46" s="39">
        <f>AVERAGE(Q46:T46)</f>
        <v>13742.02457525</v>
      </c>
      <c r="V46" s="35">
        <f>(U46-$W$46)^2</f>
        <v>11444.719235446362</v>
      </c>
      <c r="W46" s="17">
        <f>AVERAGE(U46:U80)</f>
        <v>13635.044580692856</v>
      </c>
      <c r="Y46" s="6" t="s">
        <v>9</v>
      </c>
      <c r="Z46" s="8">
        <v>1</v>
      </c>
      <c r="AA46" s="11">
        <v>0</v>
      </c>
      <c r="AB46" s="9">
        <v>7577.1924060000001</v>
      </c>
      <c r="AC46" s="8">
        <v>11555.18217</v>
      </c>
      <c r="AD46" s="8">
        <v>27370.448366000001</v>
      </c>
      <c r="AE46" s="8">
        <v>24649.387648</v>
      </c>
      <c r="AF46" s="8">
        <v>17664.959875</v>
      </c>
      <c r="AG46" s="8">
        <v>21887.322451</v>
      </c>
      <c r="AH46" s="39">
        <f>AVERAGE(AB46:AG46)</f>
        <v>18450.748819333334</v>
      </c>
      <c r="AI46" s="35">
        <f>(AH46-$AJ$46)^2</f>
        <v>1623321.1873922234</v>
      </c>
      <c r="AJ46" s="17">
        <f>AVERAGE(AH46:AH80)</f>
        <v>17176.652595576186</v>
      </c>
    </row>
    <row r="47" spans="2:36" ht="15" thickBot="1" x14ac:dyDescent="0.35">
      <c r="C47" s="9">
        <v>0</v>
      </c>
      <c r="F47" s="9">
        <f>F46+1</f>
        <v>2</v>
      </c>
      <c r="G47" s="19">
        <v>0</v>
      </c>
      <c r="H47" s="9">
        <v>3180.7257249999998</v>
      </c>
      <c r="I47" s="9">
        <v>3991.7949429999999</v>
      </c>
      <c r="J47" s="26">
        <f t="shared" ref="J47:J80" si="9">AVERAGE(H47:I47)</f>
        <v>3586.2603339999996</v>
      </c>
      <c r="K47" s="36">
        <f t="shared" ref="K47:K80" si="10">(J47-$L$46)^2</f>
        <v>31029054.422828894</v>
      </c>
      <c r="L47" s="22"/>
      <c r="O47" s="9">
        <f>O46+1</f>
        <v>2</v>
      </c>
      <c r="P47" s="13">
        <v>0</v>
      </c>
      <c r="Q47" s="9">
        <v>13608.99307</v>
      </c>
      <c r="R47" s="9">
        <v>10919.563351000001</v>
      </c>
      <c r="S47" s="9">
        <v>7107.4508830000004</v>
      </c>
      <c r="T47" s="9">
        <v>22723.255894000002</v>
      </c>
      <c r="U47" s="24">
        <f t="shared" ref="U47:U80" si="11">AVERAGE(Q47:T47)</f>
        <v>13589.8157995</v>
      </c>
      <c r="V47" s="36">
        <f t="shared" ref="V47:V80" si="12">(U47-$W$46)^2</f>
        <v>2045.6426481912747</v>
      </c>
      <c r="W47" s="22"/>
      <c r="Z47" s="9">
        <f>Z46+1</f>
        <v>2</v>
      </c>
      <c r="AA47" s="13">
        <v>0</v>
      </c>
      <c r="AB47" s="9">
        <v>1281.0041289999999</v>
      </c>
      <c r="AC47" s="9">
        <v>4249.6217070000002</v>
      </c>
      <c r="AD47" s="9">
        <v>16531.731331999999</v>
      </c>
      <c r="AE47" s="9">
        <v>12485.278084</v>
      </c>
      <c r="AF47" s="9">
        <v>16537.795008000001</v>
      </c>
      <c r="AG47" s="9">
        <v>25135.257138000001</v>
      </c>
      <c r="AH47" s="24">
        <f t="shared" ref="AH47:AH80" si="13">AVERAGE(AB47:AG47)</f>
        <v>12703.447899666668</v>
      </c>
      <c r="AI47" s="36">
        <f t="shared" ref="AI47:AI80" si="14">(AH47-$AJ$46)^2</f>
        <v>20009560.251506969</v>
      </c>
      <c r="AJ47" s="22"/>
    </row>
    <row r="48" spans="2:36" ht="15" thickBot="1" x14ac:dyDescent="0.35">
      <c r="C48" s="9">
        <v>0</v>
      </c>
      <c r="F48" s="9">
        <f t="shared" ref="F48:F80" si="15">F47+1</f>
        <v>3</v>
      </c>
      <c r="G48" s="19">
        <v>0</v>
      </c>
      <c r="H48" s="9">
        <v>13926.451498</v>
      </c>
      <c r="I48" s="9">
        <v>12269.680961</v>
      </c>
      <c r="J48" s="26">
        <f t="shared" si="9"/>
        <v>13098.0662295</v>
      </c>
      <c r="K48" s="36">
        <f t="shared" si="10"/>
        <v>15534893.932228081</v>
      </c>
      <c r="L48" s="17" t="s">
        <v>24</v>
      </c>
      <c r="O48" s="9">
        <f t="shared" ref="O48:O80" si="16">O47+1</f>
        <v>3</v>
      </c>
      <c r="P48" s="13">
        <v>0</v>
      </c>
      <c r="Q48" s="9">
        <v>3454.4123589999999</v>
      </c>
      <c r="R48" s="9">
        <v>17130.803696999999</v>
      </c>
      <c r="S48" s="9">
        <v>25794.725525999998</v>
      </c>
      <c r="T48" s="9">
        <v>26970.412328999999</v>
      </c>
      <c r="U48" s="24">
        <f t="shared" si="11"/>
        <v>18337.58847775</v>
      </c>
      <c r="V48" s="36">
        <f t="shared" si="12"/>
        <v>22113919.103749383</v>
      </c>
      <c r="W48" s="17" t="s">
        <v>24</v>
      </c>
      <c r="Z48" s="9">
        <f t="shared" ref="Z48:Z80" si="17">Z47+1</f>
        <v>3</v>
      </c>
      <c r="AA48" s="13">
        <v>0</v>
      </c>
      <c r="AB48" s="9">
        <v>15463.646616</v>
      </c>
      <c r="AC48" s="9">
        <v>6256.254226</v>
      </c>
      <c r="AD48" s="9">
        <v>10728.329888</v>
      </c>
      <c r="AE48" s="9">
        <v>23907.104678</v>
      </c>
      <c r="AF48" s="9">
        <v>23546.416071</v>
      </c>
      <c r="AG48" s="9">
        <v>24760.758038</v>
      </c>
      <c r="AH48" s="24">
        <f t="shared" si="13"/>
        <v>17443.751586166665</v>
      </c>
      <c r="AI48" s="36">
        <f t="shared" si="14"/>
        <v>71341.870774452749</v>
      </c>
      <c r="AJ48" s="17" t="s">
        <v>24</v>
      </c>
    </row>
    <row r="49" spans="3:36" ht="15" thickBot="1" x14ac:dyDescent="0.35">
      <c r="C49" s="9">
        <v>0</v>
      </c>
      <c r="F49" s="9">
        <f t="shared" si="15"/>
        <v>4</v>
      </c>
      <c r="G49" s="19">
        <v>0</v>
      </c>
      <c r="H49" s="9">
        <v>6467.514604</v>
      </c>
      <c r="I49" s="9">
        <v>17063.141449999999</v>
      </c>
      <c r="J49" s="26">
        <f t="shared" si="9"/>
        <v>11765.328027</v>
      </c>
      <c r="K49" s="36">
        <f t="shared" si="10"/>
        <v>6805288.4397706762</v>
      </c>
      <c r="L49" s="17">
        <f>SUM(K46:K80)/($K$2-1)</f>
        <v>19369522.336833268</v>
      </c>
      <c r="O49" s="9">
        <f t="shared" si="16"/>
        <v>4</v>
      </c>
      <c r="P49" s="13">
        <v>0</v>
      </c>
      <c r="Q49" s="9">
        <v>15133.687089999999</v>
      </c>
      <c r="R49" s="9">
        <v>10229.716423</v>
      </c>
      <c r="S49" s="9">
        <v>13927.374249</v>
      </c>
      <c r="T49" s="9">
        <v>16217.664482</v>
      </c>
      <c r="U49" s="24">
        <f t="shared" si="11"/>
        <v>13877.110561</v>
      </c>
      <c r="V49" s="36">
        <f t="shared" si="12"/>
        <v>58595.93882205816</v>
      </c>
      <c r="W49" s="17">
        <f>SUM(V46:V80)/($K$2-1)</f>
        <v>7840607.2268370455</v>
      </c>
      <c r="Z49" s="9">
        <f t="shared" si="17"/>
        <v>4</v>
      </c>
      <c r="AA49" s="13">
        <v>0</v>
      </c>
      <c r="AB49" s="9">
        <v>11131.50532</v>
      </c>
      <c r="AC49" s="9">
        <v>16094.996739</v>
      </c>
      <c r="AD49" s="9">
        <v>21919.363361</v>
      </c>
      <c r="AE49" s="9">
        <v>24683.826727</v>
      </c>
      <c r="AF49" s="9">
        <v>13549.288565999999</v>
      </c>
      <c r="AG49" s="9">
        <v>19231.253779999999</v>
      </c>
      <c r="AH49" s="24">
        <f t="shared" si="13"/>
        <v>17768.372415499998</v>
      </c>
      <c r="AI49" s="36">
        <f t="shared" si="14"/>
        <v>350132.34529066837</v>
      </c>
      <c r="AJ49" s="17">
        <f>SUM(AI46:AI80)/($K$2-1)</f>
        <v>10207000.089767912</v>
      </c>
    </row>
    <row r="50" spans="3:36" ht="15" thickBot="1" x14ac:dyDescent="0.35">
      <c r="C50" s="9">
        <v>0</v>
      </c>
      <c r="F50" s="9">
        <f t="shared" si="15"/>
        <v>5</v>
      </c>
      <c r="G50" s="19">
        <v>0</v>
      </c>
      <c r="H50" s="9">
        <v>5468.9745759999996</v>
      </c>
      <c r="I50" s="9">
        <v>9349.3790809999991</v>
      </c>
      <c r="J50" s="26">
        <f t="shared" si="9"/>
        <v>7409.1768284999998</v>
      </c>
      <c r="K50" s="36">
        <f t="shared" si="10"/>
        <v>3053603.9448918067</v>
      </c>
      <c r="L50" s="22"/>
      <c r="O50" s="9">
        <f t="shared" si="16"/>
        <v>5</v>
      </c>
      <c r="P50" s="13">
        <v>0</v>
      </c>
      <c r="Q50" s="9">
        <v>8205.7632529999992</v>
      </c>
      <c r="R50" s="9">
        <v>12876.512805</v>
      </c>
      <c r="S50" s="9">
        <v>17121.182282999998</v>
      </c>
      <c r="T50" s="9">
        <v>10254.200257</v>
      </c>
      <c r="U50" s="24">
        <f t="shared" si="11"/>
        <v>12114.414649499999</v>
      </c>
      <c r="V50" s="36">
        <f t="shared" si="12"/>
        <v>2312315.3876395957</v>
      </c>
      <c r="W50" s="22"/>
      <c r="Z50" s="9">
        <f t="shared" si="17"/>
        <v>5</v>
      </c>
      <c r="AA50" s="13">
        <v>0</v>
      </c>
      <c r="AB50" s="9">
        <v>11183.015454</v>
      </c>
      <c r="AC50" s="9">
        <v>7822.8649720000003</v>
      </c>
      <c r="AD50" s="9">
        <v>18415.036509000001</v>
      </c>
      <c r="AE50" s="9">
        <v>17372.052530000001</v>
      </c>
      <c r="AF50" s="9">
        <v>10063.415492</v>
      </c>
      <c r="AG50" s="9">
        <v>20653.586959</v>
      </c>
      <c r="AH50" s="24">
        <f t="shared" si="13"/>
        <v>14251.661986000001</v>
      </c>
      <c r="AI50" s="36">
        <f t="shared" si="14"/>
        <v>8555570.0661088638</v>
      </c>
      <c r="AJ50" s="22"/>
    </row>
    <row r="51" spans="3:36" ht="15" thickBot="1" x14ac:dyDescent="0.35">
      <c r="C51" s="9">
        <v>0</v>
      </c>
      <c r="F51" s="9">
        <f t="shared" si="15"/>
        <v>6</v>
      </c>
      <c r="G51" s="19">
        <v>0</v>
      </c>
      <c r="H51" s="9">
        <v>4113.0818419999996</v>
      </c>
      <c r="I51" s="9">
        <v>6870.4966869999998</v>
      </c>
      <c r="J51" s="26">
        <f t="shared" si="9"/>
        <v>5491.7892644999993</v>
      </c>
      <c r="K51" s="36">
        <f t="shared" si="10"/>
        <v>13431081.437741404</v>
      </c>
      <c r="L51" s="17" t="s">
        <v>25</v>
      </c>
      <c r="O51" s="9">
        <f t="shared" si="16"/>
        <v>6</v>
      </c>
      <c r="P51" s="13">
        <v>0</v>
      </c>
      <c r="Q51" s="9">
        <v>9649.0571419999997</v>
      </c>
      <c r="R51" s="9">
        <v>20498.691733</v>
      </c>
      <c r="S51" s="9">
        <v>20378.603730999999</v>
      </c>
      <c r="T51" s="9">
        <v>29910.088125999999</v>
      </c>
      <c r="U51" s="24">
        <f t="shared" si="11"/>
        <v>20109.110183000001</v>
      </c>
      <c r="V51" s="36">
        <f t="shared" si="12"/>
        <v>41913525.422976568</v>
      </c>
      <c r="W51" s="17" t="s">
        <v>25</v>
      </c>
      <c r="Z51" s="9">
        <f t="shared" si="17"/>
        <v>6</v>
      </c>
      <c r="AA51" s="13">
        <v>0</v>
      </c>
      <c r="AB51" s="9">
        <v>14675.529468000001</v>
      </c>
      <c r="AC51" s="9">
        <v>13347.718309</v>
      </c>
      <c r="AD51" s="9">
        <v>18110.411842000001</v>
      </c>
      <c r="AE51" s="9">
        <v>25481.210916</v>
      </c>
      <c r="AF51" s="9">
        <v>11948.00294</v>
      </c>
      <c r="AG51" s="9">
        <v>28508.328689999998</v>
      </c>
      <c r="AH51" s="24">
        <f t="shared" si="13"/>
        <v>18678.533694166665</v>
      </c>
      <c r="AI51" s="36">
        <f t="shared" si="14"/>
        <v>2255646.8343033423</v>
      </c>
      <c r="AJ51" s="17" t="s">
        <v>25</v>
      </c>
    </row>
    <row r="52" spans="3:36" ht="15" thickBot="1" x14ac:dyDescent="0.35">
      <c r="C52" s="9">
        <v>0</v>
      </c>
      <c r="F52" s="9">
        <f t="shared" si="15"/>
        <v>7</v>
      </c>
      <c r="G52" s="19">
        <v>0</v>
      </c>
      <c r="H52" s="9">
        <v>7368.0102729999999</v>
      </c>
      <c r="I52" s="9">
        <v>9083.3992369999996</v>
      </c>
      <c r="J52" s="26">
        <f t="shared" si="9"/>
        <v>8225.7047549999988</v>
      </c>
      <c r="K52" s="36">
        <f t="shared" si="10"/>
        <v>866627.86272317462</v>
      </c>
      <c r="L52" s="17">
        <f>SQRT(L49)</f>
        <v>4401.0819507063561</v>
      </c>
      <c r="O52" s="9">
        <f t="shared" si="16"/>
        <v>7</v>
      </c>
      <c r="P52" s="13">
        <v>0</v>
      </c>
      <c r="Q52" s="9">
        <v>10514.299392000001</v>
      </c>
      <c r="R52" s="9">
        <v>7644.850477</v>
      </c>
      <c r="S52" s="9">
        <v>18749.887094000002</v>
      </c>
      <c r="T52" s="9">
        <v>16230.53198</v>
      </c>
      <c r="U52" s="24">
        <f t="shared" si="11"/>
        <v>13284.892235750001</v>
      </c>
      <c r="V52" s="36">
        <f t="shared" si="12"/>
        <v>122606.66466898016</v>
      </c>
      <c r="W52" s="17">
        <f>SQRT(W49)</f>
        <v>2800.1084312642333</v>
      </c>
      <c r="Z52" s="9">
        <f t="shared" si="17"/>
        <v>7</v>
      </c>
      <c r="AA52" s="13">
        <v>0</v>
      </c>
      <c r="AB52" s="9">
        <v>4450.6305380000003</v>
      </c>
      <c r="AC52" s="9">
        <v>9912.3678029999992</v>
      </c>
      <c r="AD52" s="9">
        <v>8656.7398599999997</v>
      </c>
      <c r="AE52" s="9">
        <v>15238.417312</v>
      </c>
      <c r="AF52" s="9">
        <v>16420.709738000001</v>
      </c>
      <c r="AG52" s="9">
        <v>29239.184765000002</v>
      </c>
      <c r="AH52" s="24">
        <f t="shared" si="13"/>
        <v>13986.341669333333</v>
      </c>
      <c r="AI52" s="36">
        <f t="shared" si="14"/>
        <v>10178083.806104533</v>
      </c>
      <c r="AJ52" s="17">
        <f>SQRT(AJ49)</f>
        <v>3194.839603136269</v>
      </c>
    </row>
    <row r="53" spans="3:36" ht="15" thickBot="1" x14ac:dyDescent="0.35">
      <c r="C53" s="9">
        <v>0</v>
      </c>
      <c r="F53" s="9">
        <f t="shared" si="15"/>
        <v>8</v>
      </c>
      <c r="G53" s="19">
        <v>0</v>
      </c>
      <c r="H53" s="9">
        <v>3503.4667300000001</v>
      </c>
      <c r="I53" s="9">
        <v>22240.961213999999</v>
      </c>
      <c r="J53" s="26">
        <f t="shared" si="9"/>
        <v>12872.213972</v>
      </c>
      <c r="K53" s="36">
        <f t="shared" si="10"/>
        <v>13805540.10201651</v>
      </c>
      <c r="L53" s="22"/>
      <c r="O53" s="9">
        <f t="shared" si="16"/>
        <v>8</v>
      </c>
      <c r="P53" s="13">
        <v>0</v>
      </c>
      <c r="Q53" s="9">
        <v>745.11630000000002</v>
      </c>
      <c r="R53" s="9">
        <v>7657.3041899999998</v>
      </c>
      <c r="S53" s="9">
        <v>17265.876472</v>
      </c>
      <c r="T53" s="9">
        <v>19580.385945000002</v>
      </c>
      <c r="U53" s="24">
        <f t="shared" si="11"/>
        <v>11312.170726750001</v>
      </c>
      <c r="V53" s="36">
        <f t="shared" si="12"/>
        <v>5395742.9413313363</v>
      </c>
      <c r="W53" s="22"/>
      <c r="Z53" s="9">
        <f t="shared" si="17"/>
        <v>8</v>
      </c>
      <c r="AA53" s="13">
        <v>0</v>
      </c>
      <c r="AB53" s="9">
        <v>1596.489967</v>
      </c>
      <c r="AC53" s="9">
        <v>13309.730003999999</v>
      </c>
      <c r="AD53" s="9">
        <v>24274.157788</v>
      </c>
      <c r="AE53" s="9">
        <v>10760.409455000001</v>
      </c>
      <c r="AF53" s="9">
        <v>14991.365431</v>
      </c>
      <c r="AG53" s="9">
        <v>36210.423650999997</v>
      </c>
      <c r="AH53" s="24">
        <f t="shared" si="13"/>
        <v>16857.09604933333</v>
      </c>
      <c r="AI53" s="36">
        <f t="shared" si="14"/>
        <v>102116.38624666302</v>
      </c>
      <c r="AJ53" s="22"/>
    </row>
    <row r="54" spans="3:36" ht="15" thickBot="1" x14ac:dyDescent="0.35">
      <c r="C54" s="9">
        <v>0</v>
      </c>
      <c r="F54" s="9">
        <f t="shared" si="15"/>
        <v>9</v>
      </c>
      <c r="G54" s="19">
        <v>0</v>
      </c>
      <c r="H54" s="9">
        <v>4704.0575330000001</v>
      </c>
      <c r="I54" s="9">
        <v>12072.354609</v>
      </c>
      <c r="J54" s="26">
        <f t="shared" si="9"/>
        <v>8388.2060710000005</v>
      </c>
      <c r="K54" s="36">
        <f t="shared" si="10"/>
        <v>590480.32936003315</v>
      </c>
      <c r="L54" s="17" t="s">
        <v>27</v>
      </c>
      <c r="O54" s="9">
        <f t="shared" si="16"/>
        <v>9</v>
      </c>
      <c r="P54" s="13">
        <v>0</v>
      </c>
      <c r="Q54" s="9">
        <v>3011.7031019999999</v>
      </c>
      <c r="R54" s="9">
        <v>13668.437094000001</v>
      </c>
      <c r="S54" s="9">
        <v>10683.276728000001</v>
      </c>
      <c r="T54" s="9">
        <v>11294.57346</v>
      </c>
      <c r="U54" s="24">
        <f t="shared" si="11"/>
        <v>9664.4975960000011</v>
      </c>
      <c r="V54" s="36">
        <f t="shared" si="12"/>
        <v>15765243.357653527</v>
      </c>
      <c r="W54" s="17" t="s">
        <v>27</v>
      </c>
      <c r="Z54" s="9">
        <f t="shared" si="17"/>
        <v>9</v>
      </c>
      <c r="AA54" s="13">
        <v>0</v>
      </c>
      <c r="AB54" s="9">
        <v>2069.0703050000002</v>
      </c>
      <c r="AC54" s="9">
        <v>20321.91891</v>
      </c>
      <c r="AD54" s="9">
        <v>11652.456403</v>
      </c>
      <c r="AE54" s="9">
        <v>9481.1428739999992</v>
      </c>
      <c r="AF54" s="9">
        <v>19805.143495</v>
      </c>
      <c r="AG54" s="9">
        <v>24426.243312999999</v>
      </c>
      <c r="AH54" s="24">
        <f t="shared" si="13"/>
        <v>14625.995883333331</v>
      </c>
      <c r="AI54" s="36">
        <f t="shared" si="14"/>
        <v>6505849.6637095306</v>
      </c>
      <c r="AJ54" s="17" t="s">
        <v>27</v>
      </c>
    </row>
    <row r="55" spans="3:36" ht="15" thickBot="1" x14ac:dyDescent="0.35">
      <c r="C55" s="9">
        <v>0</v>
      </c>
      <c r="F55" s="9">
        <f t="shared" si="15"/>
        <v>10</v>
      </c>
      <c r="G55" s="19">
        <v>0</v>
      </c>
      <c r="H55" s="9">
        <v>13750.397309</v>
      </c>
      <c r="I55" s="9">
        <v>27437.442468000001</v>
      </c>
      <c r="J55" s="26">
        <f t="shared" si="9"/>
        <v>20593.919888500001</v>
      </c>
      <c r="K55" s="36">
        <f t="shared" si="10"/>
        <v>130811525.65219097</v>
      </c>
      <c r="L55" s="17">
        <f>L46-(L52/SQRT($K$2))*$L$2</f>
        <v>7698.5527406261881</v>
      </c>
      <c r="O55" s="9">
        <f t="shared" si="16"/>
        <v>10</v>
      </c>
      <c r="P55" s="13">
        <v>0</v>
      </c>
      <c r="Q55" s="9">
        <v>735.98535900000002</v>
      </c>
      <c r="R55" s="9">
        <v>5748.1184759999996</v>
      </c>
      <c r="S55" s="9">
        <v>20434.019909999999</v>
      </c>
      <c r="T55" s="9">
        <v>25168.430767999998</v>
      </c>
      <c r="U55" s="24">
        <f t="shared" si="11"/>
        <v>13021.638628249999</v>
      </c>
      <c r="V55" s="36">
        <f t="shared" si="12"/>
        <v>376266.86249232927</v>
      </c>
      <c r="W55" s="17">
        <f>W46-(W52/SQRT($K$2))*$L$2</f>
        <v>12707.367347374266</v>
      </c>
      <c r="Z55" s="9">
        <f t="shared" si="17"/>
        <v>10</v>
      </c>
      <c r="AA55" s="13">
        <v>0</v>
      </c>
      <c r="AB55" s="9">
        <v>14921.431866999999</v>
      </c>
      <c r="AC55" s="9">
        <v>24962.662812999999</v>
      </c>
      <c r="AD55" s="9">
        <v>16948.451308</v>
      </c>
      <c r="AE55" s="9">
        <v>21795.020274999999</v>
      </c>
      <c r="AF55" s="9">
        <v>24157.859838</v>
      </c>
      <c r="AG55" s="9">
        <v>20192.537701000001</v>
      </c>
      <c r="AH55" s="24">
        <f t="shared" si="13"/>
        <v>20496.327300333334</v>
      </c>
      <c r="AI55" s="36">
        <f t="shared" si="14"/>
        <v>11020240.145404458</v>
      </c>
      <c r="AJ55" s="17">
        <f>AJ46-(AJ52/SQRT($K$2))*$L$2</f>
        <v>16118.200740339998</v>
      </c>
    </row>
    <row r="56" spans="3:36" ht="15" thickBot="1" x14ac:dyDescent="0.35">
      <c r="C56" s="9">
        <v>0</v>
      </c>
      <c r="F56" s="9">
        <f t="shared" si="15"/>
        <v>11</v>
      </c>
      <c r="G56" s="19">
        <v>0</v>
      </c>
      <c r="H56" s="9">
        <v>8959.4501020000007</v>
      </c>
      <c r="I56" s="9">
        <v>15127.408476000001</v>
      </c>
      <c r="J56" s="26">
        <f t="shared" si="9"/>
        <v>12043.429289</v>
      </c>
      <c r="K56" s="36">
        <f t="shared" si="10"/>
        <v>8333591.3710335232</v>
      </c>
      <c r="L56" s="17" t="s">
        <v>28</v>
      </c>
      <c r="O56" s="9">
        <f t="shared" si="16"/>
        <v>11</v>
      </c>
      <c r="P56" s="13">
        <v>0</v>
      </c>
      <c r="Q56" s="9">
        <v>19391.894362999999</v>
      </c>
      <c r="R56" s="9">
        <v>8451.4925050000002</v>
      </c>
      <c r="S56" s="9">
        <v>6602.955078</v>
      </c>
      <c r="T56" s="9">
        <v>21023.141116999999</v>
      </c>
      <c r="U56" s="24">
        <f t="shared" si="11"/>
        <v>13867.37076575</v>
      </c>
      <c r="V56" s="36">
        <f t="shared" si="12"/>
        <v>53975.456263206062</v>
      </c>
      <c r="W56" s="17" t="s">
        <v>28</v>
      </c>
      <c r="Z56" s="9">
        <f t="shared" si="17"/>
        <v>11</v>
      </c>
      <c r="AA56" s="13">
        <v>0</v>
      </c>
      <c r="AB56" s="9">
        <v>7780.8895560000001</v>
      </c>
      <c r="AC56" s="9">
        <v>5536.5728749999998</v>
      </c>
      <c r="AD56" s="9">
        <v>5430.2023330000002</v>
      </c>
      <c r="AE56" s="9">
        <v>14599.504650000001</v>
      </c>
      <c r="AF56" s="9">
        <v>28749.325106</v>
      </c>
      <c r="AG56" s="9">
        <v>27423.340647000001</v>
      </c>
      <c r="AH56" s="24">
        <f t="shared" si="13"/>
        <v>14919.972527833335</v>
      </c>
      <c r="AI56" s="36">
        <f t="shared" si="14"/>
        <v>5092604.9281478785</v>
      </c>
      <c r="AJ56" s="17" t="s">
        <v>28</v>
      </c>
    </row>
    <row r="57" spans="3:36" ht="15" thickBot="1" x14ac:dyDescent="0.35">
      <c r="C57" s="9">
        <v>0</v>
      </c>
      <c r="F57" s="9">
        <f t="shared" si="15"/>
        <v>12</v>
      </c>
      <c r="G57" s="19">
        <v>0</v>
      </c>
      <c r="H57" s="9">
        <v>4164.1448499999997</v>
      </c>
      <c r="I57" s="9">
        <v>11522.921533999999</v>
      </c>
      <c r="J57" s="26">
        <f t="shared" si="9"/>
        <v>7843.533191999999</v>
      </c>
      <c r="K57" s="36">
        <f t="shared" si="10"/>
        <v>1724231.7622070564</v>
      </c>
      <c r="L57" s="17">
        <f>L46+(L52/SQRT($K$2))*$L$2</f>
        <v>10614.713759288099</v>
      </c>
      <c r="O57" s="9">
        <f t="shared" si="16"/>
        <v>12</v>
      </c>
      <c r="P57" s="13">
        <v>0</v>
      </c>
      <c r="Q57" s="9">
        <v>6175.527908</v>
      </c>
      <c r="R57" s="9">
        <v>19308.781634999999</v>
      </c>
      <c r="S57" s="9">
        <v>7443.0895840000003</v>
      </c>
      <c r="T57" s="9">
        <v>13668.916932</v>
      </c>
      <c r="U57" s="24">
        <f t="shared" si="11"/>
        <v>11649.079014749999</v>
      </c>
      <c r="V57" s="36">
        <f t="shared" si="12"/>
        <v>3944059.2291107331</v>
      </c>
      <c r="W57" s="17">
        <f>W46+(W52/SQRT($K$2))*$L$2</f>
        <v>14562.721814011447</v>
      </c>
      <c r="Z57" s="9">
        <f t="shared" si="17"/>
        <v>12</v>
      </c>
      <c r="AA57" s="13">
        <v>0</v>
      </c>
      <c r="AB57" s="9">
        <v>9350.0254499999992</v>
      </c>
      <c r="AC57" s="9">
        <v>4116.4221299999999</v>
      </c>
      <c r="AD57" s="9">
        <v>6778.155377</v>
      </c>
      <c r="AE57" s="9">
        <v>27258.143448999999</v>
      </c>
      <c r="AF57" s="9">
        <v>29006.058455999999</v>
      </c>
      <c r="AG57" s="9">
        <v>16732.84749</v>
      </c>
      <c r="AH57" s="24">
        <f t="shared" si="13"/>
        <v>15540.275391999998</v>
      </c>
      <c r="AI57" s="36">
        <f t="shared" si="14"/>
        <v>2677730.3523838269</v>
      </c>
      <c r="AJ57" s="17">
        <f>AJ46+(AJ52/SQRT($K$2))*$L$2</f>
        <v>18235.104450812374</v>
      </c>
    </row>
    <row r="58" spans="3:36" x14ac:dyDescent="0.3">
      <c r="C58" s="9">
        <v>0</v>
      </c>
      <c r="F58" s="9">
        <f t="shared" si="15"/>
        <v>13</v>
      </c>
      <c r="G58" s="19">
        <v>0</v>
      </c>
      <c r="H58" s="9">
        <v>7596.5289519999997</v>
      </c>
      <c r="I58" s="9">
        <v>13001.455383</v>
      </c>
      <c r="J58" s="26">
        <f t="shared" si="9"/>
        <v>10298.992167500001</v>
      </c>
      <c r="K58" s="36">
        <f t="shared" si="10"/>
        <v>1304983.8964896877</v>
      </c>
      <c r="L58" s="22"/>
      <c r="O58" s="9">
        <f t="shared" si="16"/>
        <v>13</v>
      </c>
      <c r="P58" s="13">
        <v>0</v>
      </c>
      <c r="Q58" s="9">
        <v>19932.284694000002</v>
      </c>
      <c r="R58" s="9">
        <v>19657.489066999999</v>
      </c>
      <c r="S58" s="9">
        <v>20902.699438</v>
      </c>
      <c r="T58" s="9">
        <v>18730.450485000001</v>
      </c>
      <c r="U58" s="24">
        <f t="shared" si="11"/>
        <v>19805.730921000002</v>
      </c>
      <c r="V58" s="36">
        <f t="shared" si="12"/>
        <v>38077369.910453193</v>
      </c>
      <c r="W58" s="22"/>
      <c r="Z58" s="9">
        <f t="shared" si="17"/>
        <v>13</v>
      </c>
      <c r="AA58" s="13">
        <v>0</v>
      </c>
      <c r="AB58" s="9">
        <v>7746.607105</v>
      </c>
      <c r="AC58" s="9">
        <v>15139.840767</v>
      </c>
      <c r="AD58" s="9">
        <v>14890.344268999999</v>
      </c>
      <c r="AE58" s="9">
        <v>9884.7100809999993</v>
      </c>
      <c r="AF58" s="9">
        <v>27485.907304</v>
      </c>
      <c r="AG58" s="9">
        <v>21704.178817</v>
      </c>
      <c r="AH58" s="24">
        <f t="shared" si="13"/>
        <v>16141.931390500002</v>
      </c>
      <c r="AI58" s="36">
        <f t="shared" si="14"/>
        <v>1070647.9722343115</v>
      </c>
      <c r="AJ58" s="22"/>
    </row>
    <row r="59" spans="3:36" ht="15" thickBot="1" x14ac:dyDescent="0.35">
      <c r="C59" s="9">
        <v>0</v>
      </c>
      <c r="F59" s="9">
        <f t="shared" si="15"/>
        <v>14</v>
      </c>
      <c r="G59" s="19">
        <v>0</v>
      </c>
      <c r="H59" s="9">
        <v>6424.7780560000001</v>
      </c>
      <c r="I59" s="9">
        <v>17610.483037999998</v>
      </c>
      <c r="J59" s="26">
        <f t="shared" si="9"/>
        <v>12017.630546999999</v>
      </c>
      <c r="K59" s="36">
        <f t="shared" si="10"/>
        <v>8185305.5336865243</v>
      </c>
      <c r="L59" s="22"/>
      <c r="O59" s="9">
        <f t="shared" si="16"/>
        <v>14</v>
      </c>
      <c r="P59" s="13">
        <v>0</v>
      </c>
      <c r="Q59" s="9">
        <v>8180.0589470000004</v>
      </c>
      <c r="R59" s="9">
        <v>8536.7565900000009</v>
      </c>
      <c r="S59" s="9">
        <v>5110.1962739999999</v>
      </c>
      <c r="T59" s="9">
        <v>23805.902812</v>
      </c>
      <c r="U59" s="24">
        <f t="shared" si="11"/>
        <v>11408.228655750001</v>
      </c>
      <c r="V59" s="36">
        <f t="shared" si="12"/>
        <v>4958709.1635791045</v>
      </c>
      <c r="W59" s="22"/>
      <c r="Z59" s="9">
        <f t="shared" si="17"/>
        <v>14</v>
      </c>
      <c r="AA59" s="13">
        <v>0</v>
      </c>
      <c r="AB59" s="9">
        <v>12823.152592</v>
      </c>
      <c r="AC59" s="9">
        <v>21038.500212999999</v>
      </c>
      <c r="AD59" s="9">
        <v>19863.723698999998</v>
      </c>
      <c r="AE59" s="9">
        <v>27174.401108999999</v>
      </c>
      <c r="AF59" s="9">
        <v>10012.992425</v>
      </c>
      <c r="AG59" s="9">
        <v>22629.144907000002</v>
      </c>
      <c r="AH59" s="24">
        <f t="shared" si="13"/>
        <v>18923.652490833334</v>
      </c>
      <c r="AI59" s="36">
        <f t="shared" si="14"/>
        <v>3052008.634028485</v>
      </c>
      <c r="AJ59" s="22"/>
    </row>
    <row r="60" spans="3:36" ht="15" thickBot="1" x14ac:dyDescent="0.35">
      <c r="C60" s="9">
        <v>0</v>
      </c>
      <c r="F60" s="9">
        <f t="shared" si="15"/>
        <v>15</v>
      </c>
      <c r="G60" s="19">
        <v>0</v>
      </c>
      <c r="H60" s="9">
        <v>12726.112069000001</v>
      </c>
      <c r="I60" s="9">
        <v>8074.7883080000001</v>
      </c>
      <c r="J60" s="26">
        <f t="shared" si="9"/>
        <v>10400.450188500001</v>
      </c>
      <c r="K60" s="36">
        <f t="shared" si="10"/>
        <v>1547080.576606126</v>
      </c>
      <c r="L60" s="17" t="s">
        <v>29</v>
      </c>
      <c r="O60" s="9">
        <f t="shared" si="16"/>
        <v>15</v>
      </c>
      <c r="P60" s="13">
        <v>0</v>
      </c>
      <c r="Q60" s="9">
        <v>11896.375147999999</v>
      </c>
      <c r="R60" s="9">
        <v>9289.8287139999993</v>
      </c>
      <c r="S60" s="9">
        <v>14285.094245</v>
      </c>
      <c r="T60" s="9">
        <v>16108.475887000001</v>
      </c>
      <c r="U60" s="24">
        <f t="shared" si="11"/>
        <v>12894.943498499999</v>
      </c>
      <c r="V60" s="36">
        <f t="shared" si="12"/>
        <v>547749.61186303897</v>
      </c>
      <c r="W60" s="17" t="s">
        <v>29</v>
      </c>
      <c r="Z60" s="9">
        <f t="shared" si="17"/>
        <v>15</v>
      </c>
      <c r="AA60" s="13">
        <v>0</v>
      </c>
      <c r="AB60" s="9">
        <v>6363.9755699999996</v>
      </c>
      <c r="AC60" s="9">
        <v>11771.547412</v>
      </c>
      <c r="AD60" s="9">
        <v>14989.942564999999</v>
      </c>
      <c r="AE60" s="9">
        <v>29282.051751999999</v>
      </c>
      <c r="AF60" s="9">
        <v>18224.519313000001</v>
      </c>
      <c r="AG60" s="9">
        <v>20330.179477000001</v>
      </c>
      <c r="AH60" s="24">
        <f t="shared" si="13"/>
        <v>16827.036014833331</v>
      </c>
      <c r="AI60" s="36">
        <f t="shared" si="14"/>
        <v>122231.75353032535</v>
      </c>
      <c r="AJ60" s="17" t="s">
        <v>29</v>
      </c>
    </row>
    <row r="61" spans="3:36" ht="15" thickBot="1" x14ac:dyDescent="0.35">
      <c r="C61" s="9">
        <v>0</v>
      </c>
      <c r="F61" s="9">
        <f t="shared" si="15"/>
        <v>16</v>
      </c>
      <c r="G61" s="19">
        <v>0</v>
      </c>
      <c r="H61" s="9">
        <v>1269.7569370000001</v>
      </c>
      <c r="I61" s="9">
        <v>14434.887074</v>
      </c>
      <c r="J61" s="26">
        <f t="shared" si="9"/>
        <v>7852.3220055000002</v>
      </c>
      <c r="K61" s="36">
        <f t="shared" si="10"/>
        <v>1701227.8224173421</v>
      </c>
      <c r="L61" s="17">
        <f>L46-L55</f>
        <v>1458.0805093309555</v>
      </c>
      <c r="O61" s="9">
        <f t="shared" si="16"/>
        <v>16</v>
      </c>
      <c r="P61" s="13">
        <v>0</v>
      </c>
      <c r="Q61" s="9">
        <v>2811.6306500000001</v>
      </c>
      <c r="R61" s="9">
        <v>3796.4210250000001</v>
      </c>
      <c r="S61" s="9">
        <v>15877.513927</v>
      </c>
      <c r="T61" s="9">
        <v>13603.205947</v>
      </c>
      <c r="U61" s="24">
        <f t="shared" si="11"/>
        <v>9022.1928872500011</v>
      </c>
      <c r="V61" s="36">
        <f t="shared" si="12"/>
        <v>21278400.74569862</v>
      </c>
      <c r="W61" s="17">
        <f>W46-W55</f>
        <v>927.67723331859088</v>
      </c>
      <c r="Z61" s="9">
        <f t="shared" si="17"/>
        <v>16</v>
      </c>
      <c r="AA61" s="13">
        <v>0</v>
      </c>
      <c r="AB61" s="9">
        <v>12197.361997</v>
      </c>
      <c r="AC61" s="9">
        <v>5831.6362099999997</v>
      </c>
      <c r="AD61" s="9">
        <v>9354.5439189999997</v>
      </c>
      <c r="AE61" s="9">
        <v>14489.530846</v>
      </c>
      <c r="AF61" s="9">
        <v>15685.01319</v>
      </c>
      <c r="AG61" s="9">
        <v>26874.381237000001</v>
      </c>
      <c r="AH61" s="24">
        <f t="shared" si="13"/>
        <v>14072.077899833334</v>
      </c>
      <c r="AI61" s="36">
        <f t="shared" si="14"/>
        <v>9638384.0414468274</v>
      </c>
      <c r="AJ61" s="17">
        <f>AJ46-AJ55</f>
        <v>1058.4518552361878</v>
      </c>
    </row>
    <row r="62" spans="3:36" x14ac:dyDescent="0.3">
      <c r="C62" s="9">
        <v>0</v>
      </c>
      <c r="F62" s="9">
        <f t="shared" si="15"/>
        <v>17</v>
      </c>
      <c r="G62" s="19">
        <v>0</v>
      </c>
      <c r="H62" s="9">
        <v>5864.7208760000003</v>
      </c>
      <c r="I62" s="9">
        <v>15449.063305</v>
      </c>
      <c r="J62" s="26">
        <f t="shared" si="9"/>
        <v>10656.8920905</v>
      </c>
      <c r="K62" s="36">
        <f t="shared" si="10"/>
        <v>2250776.5886269948</v>
      </c>
      <c r="L62" s="22"/>
      <c r="O62" s="9">
        <f t="shared" si="16"/>
        <v>17</v>
      </c>
      <c r="P62" s="13">
        <v>0</v>
      </c>
      <c r="Q62" s="9">
        <v>5695.3454279999996</v>
      </c>
      <c r="R62" s="9">
        <v>29505.577986</v>
      </c>
      <c r="S62" s="9">
        <v>20384.411754000001</v>
      </c>
      <c r="T62" s="9">
        <v>15004.333456</v>
      </c>
      <c r="U62" s="24">
        <f t="shared" si="11"/>
        <v>17647.417156</v>
      </c>
      <c r="V62" s="36">
        <f t="shared" si="12"/>
        <v>16099133.683076875</v>
      </c>
      <c r="W62" s="22"/>
      <c r="Z62" s="9">
        <f t="shared" si="17"/>
        <v>17</v>
      </c>
      <c r="AA62" s="13">
        <v>0</v>
      </c>
      <c r="AB62" s="9">
        <v>17078.232168999999</v>
      </c>
      <c r="AC62" s="9">
        <v>14123.637932</v>
      </c>
      <c r="AD62" s="9">
        <v>22292.986515000001</v>
      </c>
      <c r="AE62" s="9">
        <v>13276.021368</v>
      </c>
      <c r="AF62" s="9">
        <v>25635.752084</v>
      </c>
      <c r="AG62" s="9">
        <v>15144.128234</v>
      </c>
      <c r="AH62" s="24">
        <f t="shared" si="13"/>
        <v>17925.126383666666</v>
      </c>
      <c r="AI62" s="36">
        <f t="shared" si="14"/>
        <v>560213.01145851205</v>
      </c>
      <c r="AJ62" s="22"/>
    </row>
    <row r="63" spans="3:36" x14ac:dyDescent="0.3">
      <c r="C63" s="9">
        <v>0</v>
      </c>
      <c r="F63" s="9">
        <f t="shared" si="15"/>
        <v>18</v>
      </c>
      <c r="G63" s="19">
        <v>0</v>
      </c>
      <c r="H63" s="9">
        <v>3002.5103559999998</v>
      </c>
      <c r="I63" s="9">
        <v>6437.382748</v>
      </c>
      <c r="J63" s="26">
        <f t="shared" si="9"/>
        <v>4719.9465519999994</v>
      </c>
      <c r="K63" s="36">
        <f t="shared" si="10"/>
        <v>19684188.855829868</v>
      </c>
      <c r="L63" s="22"/>
      <c r="O63" s="9">
        <f t="shared" si="16"/>
        <v>18</v>
      </c>
      <c r="P63" s="13">
        <v>0</v>
      </c>
      <c r="Q63" s="9">
        <v>1193.615945</v>
      </c>
      <c r="R63" s="9">
        <v>11087.552465000001</v>
      </c>
      <c r="S63" s="9">
        <v>13593.546601</v>
      </c>
      <c r="T63" s="9">
        <v>33620.128539999998</v>
      </c>
      <c r="U63" s="24">
        <f t="shared" si="11"/>
        <v>14873.71088775</v>
      </c>
      <c r="V63" s="36">
        <f t="shared" si="12"/>
        <v>1534294.2202385806</v>
      </c>
      <c r="W63" s="22"/>
      <c r="Z63" s="9">
        <f t="shared" si="17"/>
        <v>18</v>
      </c>
      <c r="AA63" s="13">
        <v>0</v>
      </c>
      <c r="AB63" s="9">
        <v>3865.0946370000001</v>
      </c>
      <c r="AC63" s="9">
        <v>2485.0767510000001</v>
      </c>
      <c r="AD63" s="9">
        <v>15319.585943</v>
      </c>
      <c r="AE63" s="9">
        <v>20355.451634000001</v>
      </c>
      <c r="AF63" s="9">
        <v>16931.616219</v>
      </c>
      <c r="AG63" s="9">
        <v>21925.129218999999</v>
      </c>
      <c r="AH63" s="24">
        <f t="shared" si="13"/>
        <v>13480.325733833333</v>
      </c>
      <c r="AI63" s="36">
        <f t="shared" si="14"/>
        <v>13662832.268841768</v>
      </c>
      <c r="AJ63" s="22"/>
    </row>
    <row r="64" spans="3:36" x14ac:dyDescent="0.3">
      <c r="C64" s="9">
        <v>0</v>
      </c>
      <c r="F64" s="9">
        <f t="shared" si="15"/>
        <v>19</v>
      </c>
      <c r="G64" s="19">
        <v>0</v>
      </c>
      <c r="H64" s="9">
        <v>18109.719721000001</v>
      </c>
      <c r="I64" s="9">
        <v>12987.043084000001</v>
      </c>
      <c r="J64" s="26">
        <f t="shared" si="9"/>
        <v>15548.381402500001</v>
      </c>
      <c r="K64" s="36">
        <f t="shared" si="10"/>
        <v>40854444.445535034</v>
      </c>
      <c r="L64" s="22"/>
      <c r="O64" s="9">
        <f t="shared" si="16"/>
        <v>19</v>
      </c>
      <c r="P64" s="13">
        <v>0</v>
      </c>
      <c r="Q64" s="9">
        <v>7165.0203739999997</v>
      </c>
      <c r="R64" s="9">
        <v>6006.9641469999997</v>
      </c>
      <c r="S64" s="9">
        <v>17652.723574</v>
      </c>
      <c r="T64" s="9">
        <v>24135.874717999999</v>
      </c>
      <c r="U64" s="24">
        <f t="shared" si="11"/>
        <v>13740.14570325</v>
      </c>
      <c r="V64" s="36">
        <f t="shared" si="12"/>
        <v>11046.245962771751</v>
      </c>
      <c r="W64" s="22"/>
      <c r="Z64" s="9">
        <f t="shared" si="17"/>
        <v>19</v>
      </c>
      <c r="AA64" s="13">
        <v>0</v>
      </c>
      <c r="AB64" s="9">
        <v>18114.526858000001</v>
      </c>
      <c r="AC64" s="9">
        <v>23370.316659</v>
      </c>
      <c r="AD64" s="9">
        <v>22521.918397000001</v>
      </c>
      <c r="AE64" s="9">
        <v>21546.363304999999</v>
      </c>
      <c r="AF64" s="9">
        <v>21000.712478000001</v>
      </c>
      <c r="AG64" s="9">
        <v>15405.521108999999</v>
      </c>
      <c r="AH64" s="24">
        <f t="shared" si="13"/>
        <v>20326.559800999999</v>
      </c>
      <c r="AI64" s="36">
        <f t="shared" si="14"/>
        <v>9921915.4027808569</v>
      </c>
      <c r="AJ64" s="22"/>
    </row>
    <row r="65" spans="3:36" x14ac:dyDescent="0.3">
      <c r="C65" s="9">
        <v>0</v>
      </c>
      <c r="F65" s="9">
        <f t="shared" si="15"/>
        <v>20</v>
      </c>
      <c r="G65" s="19">
        <v>0</v>
      </c>
      <c r="H65" s="9">
        <v>692.67947100000004</v>
      </c>
      <c r="I65" s="9">
        <v>8405.3283869999996</v>
      </c>
      <c r="J65" s="26">
        <f t="shared" si="9"/>
        <v>4549.0039289999995</v>
      </c>
      <c r="K65" s="36">
        <f t="shared" si="10"/>
        <v>21230247.959343992</v>
      </c>
      <c r="L65" s="22"/>
      <c r="O65" s="9">
        <f t="shared" si="16"/>
        <v>20</v>
      </c>
      <c r="P65" s="13">
        <v>0</v>
      </c>
      <c r="Q65" s="9">
        <v>15658.573557</v>
      </c>
      <c r="R65" s="9">
        <v>17402.197473</v>
      </c>
      <c r="S65" s="9">
        <v>13526.766347000001</v>
      </c>
      <c r="T65" s="9">
        <v>14592.187972</v>
      </c>
      <c r="U65" s="24">
        <f t="shared" si="11"/>
        <v>15294.93133725</v>
      </c>
      <c r="V65" s="36">
        <f t="shared" si="12"/>
        <v>2755224.0445937943</v>
      </c>
      <c r="W65" s="22"/>
      <c r="Z65" s="9">
        <f t="shared" si="17"/>
        <v>20</v>
      </c>
      <c r="AA65" s="13">
        <v>0</v>
      </c>
      <c r="AB65" s="9">
        <v>13704.037155</v>
      </c>
      <c r="AC65" s="9">
        <v>8348.5006900000008</v>
      </c>
      <c r="AD65" s="9">
        <v>21355.638663999998</v>
      </c>
      <c r="AE65" s="9">
        <v>21057.117343000002</v>
      </c>
      <c r="AF65" s="9">
        <v>31759.57372</v>
      </c>
      <c r="AG65" s="9">
        <v>31309.480295000001</v>
      </c>
      <c r="AH65" s="24">
        <f t="shared" si="13"/>
        <v>21255.724644500002</v>
      </c>
      <c r="AI65" s="36">
        <f t="shared" si="14"/>
        <v>16638828.780311534</v>
      </c>
      <c r="AJ65" s="22"/>
    </row>
    <row r="66" spans="3:36" x14ac:dyDescent="0.3">
      <c r="C66" s="9">
        <v>0</v>
      </c>
      <c r="F66" s="9">
        <f t="shared" si="15"/>
        <v>21</v>
      </c>
      <c r="G66" s="19">
        <v>0</v>
      </c>
      <c r="H66" s="9">
        <v>7669.7950250000004</v>
      </c>
      <c r="I66" s="9">
        <v>9465.2587640000002</v>
      </c>
      <c r="J66" s="26">
        <f t="shared" si="9"/>
        <v>8567.5268945000007</v>
      </c>
      <c r="K66" s="36">
        <f t="shared" si="10"/>
        <v>347046.29803999752</v>
      </c>
      <c r="L66" s="22"/>
      <c r="O66" s="9">
        <f t="shared" si="16"/>
        <v>21</v>
      </c>
      <c r="P66" s="13">
        <v>0</v>
      </c>
      <c r="Q66" s="9">
        <v>4197.6116789999996</v>
      </c>
      <c r="R66" s="9">
        <v>12585.388467000001</v>
      </c>
      <c r="S66" s="9">
        <v>14777.773606999999</v>
      </c>
      <c r="T66" s="9">
        <v>20171.399395</v>
      </c>
      <c r="U66" s="24">
        <f t="shared" si="11"/>
        <v>12933.043287</v>
      </c>
      <c r="V66" s="36">
        <f t="shared" si="12"/>
        <v>492805.81634644355</v>
      </c>
      <c r="W66" s="22"/>
      <c r="Z66" s="9">
        <f t="shared" si="17"/>
        <v>21</v>
      </c>
      <c r="AA66" s="13">
        <v>0</v>
      </c>
      <c r="AB66" s="9">
        <v>15773.440517000001</v>
      </c>
      <c r="AC66" s="9">
        <v>25592.836476</v>
      </c>
      <c r="AD66" s="9">
        <v>7047.3707539999996</v>
      </c>
      <c r="AE66" s="9">
        <v>16201.502186</v>
      </c>
      <c r="AF66" s="9">
        <v>24885.453828000002</v>
      </c>
      <c r="AG66" s="9">
        <v>26441.358463</v>
      </c>
      <c r="AH66" s="24">
        <f t="shared" si="13"/>
        <v>19323.660370666665</v>
      </c>
      <c r="AI66" s="36">
        <f t="shared" si="14"/>
        <v>4609642.3862989666</v>
      </c>
      <c r="AJ66" s="22"/>
    </row>
    <row r="67" spans="3:36" x14ac:dyDescent="0.3">
      <c r="C67" s="9">
        <v>0</v>
      </c>
      <c r="F67" s="9">
        <f t="shared" si="15"/>
        <v>22</v>
      </c>
      <c r="G67" s="19">
        <v>0</v>
      </c>
      <c r="H67" s="9">
        <v>1563.317438</v>
      </c>
      <c r="I67" s="9">
        <v>5211.3900199999998</v>
      </c>
      <c r="J67" s="26">
        <f t="shared" si="9"/>
        <v>3387.3537289999999</v>
      </c>
      <c r="K67" s="36">
        <f t="shared" si="10"/>
        <v>33284586.190935485</v>
      </c>
      <c r="L67" s="22"/>
      <c r="O67" s="9">
        <f t="shared" si="16"/>
        <v>22</v>
      </c>
      <c r="P67" s="13">
        <v>0</v>
      </c>
      <c r="Q67" s="9">
        <v>4554.5863810000001</v>
      </c>
      <c r="R67" s="9">
        <v>13553.642301</v>
      </c>
      <c r="S67" s="9">
        <v>8192.4783480000006</v>
      </c>
      <c r="T67" s="9">
        <v>24645.343058999999</v>
      </c>
      <c r="U67" s="24">
        <f t="shared" si="11"/>
        <v>12736.512522249999</v>
      </c>
      <c r="V67" s="36">
        <f t="shared" si="12"/>
        <v>807359.86004955834</v>
      </c>
      <c r="W67" s="22"/>
      <c r="Z67" s="9">
        <f t="shared" si="17"/>
        <v>22</v>
      </c>
      <c r="AA67" s="13">
        <v>0</v>
      </c>
      <c r="AB67" s="9">
        <v>777.19889499999999</v>
      </c>
      <c r="AC67" s="9">
        <v>12719.728773999999</v>
      </c>
      <c r="AD67" s="9">
        <v>8599.0686389999992</v>
      </c>
      <c r="AE67" s="9">
        <v>14211.618778</v>
      </c>
      <c r="AF67" s="9">
        <v>15024.333332</v>
      </c>
      <c r="AG67" s="9">
        <v>16193.301310999999</v>
      </c>
      <c r="AH67" s="24">
        <f t="shared" si="13"/>
        <v>11254.208288166667</v>
      </c>
      <c r="AI67" s="36">
        <f t="shared" si="14"/>
        <v>35075346.574367426</v>
      </c>
      <c r="AJ67" s="22"/>
    </row>
    <row r="68" spans="3:36" x14ac:dyDescent="0.3">
      <c r="C68" s="9">
        <v>0</v>
      </c>
      <c r="F68" s="9">
        <f t="shared" si="15"/>
        <v>23</v>
      </c>
      <c r="G68" s="19">
        <v>0</v>
      </c>
      <c r="H68" s="9">
        <v>15995.259005</v>
      </c>
      <c r="I68" s="9">
        <v>22355.137170000002</v>
      </c>
      <c r="J68" s="26">
        <f t="shared" si="9"/>
        <v>19175.198087500001</v>
      </c>
      <c r="K68" s="36">
        <f t="shared" si="10"/>
        <v>100371641.40405014</v>
      </c>
      <c r="L68" s="22"/>
      <c r="O68" s="9">
        <f t="shared" si="16"/>
        <v>23</v>
      </c>
      <c r="P68" s="13">
        <v>0</v>
      </c>
      <c r="Q68" s="9">
        <v>9663.2180489999992</v>
      </c>
      <c r="R68" s="9">
        <v>19616.686614999999</v>
      </c>
      <c r="S68" s="9">
        <v>15226.849544000001</v>
      </c>
      <c r="T68" s="9">
        <v>17306.618224999998</v>
      </c>
      <c r="U68" s="24">
        <f t="shared" si="11"/>
        <v>15453.343108249999</v>
      </c>
      <c r="V68" s="36">
        <f t="shared" si="12"/>
        <v>3306209.5353164733</v>
      </c>
      <c r="W68" s="22"/>
      <c r="Z68" s="9">
        <f t="shared" si="17"/>
        <v>23</v>
      </c>
      <c r="AA68" s="13">
        <v>0</v>
      </c>
      <c r="AB68" s="9">
        <v>11674.287781999999</v>
      </c>
      <c r="AC68" s="9">
        <v>21937.119050000001</v>
      </c>
      <c r="AD68" s="9">
        <v>23082.852617</v>
      </c>
      <c r="AE68" s="9">
        <v>24153.852112</v>
      </c>
      <c r="AF68" s="9">
        <v>13876.569394</v>
      </c>
      <c r="AG68" s="9">
        <v>16102.026351</v>
      </c>
      <c r="AH68" s="24">
        <f t="shared" si="13"/>
        <v>18471.117884333333</v>
      </c>
      <c r="AI68" s="36">
        <f t="shared" si="14"/>
        <v>1675640.3837971226</v>
      </c>
      <c r="AJ68" s="22"/>
    </row>
    <row r="69" spans="3:36" x14ac:dyDescent="0.3">
      <c r="C69" s="9">
        <v>0</v>
      </c>
      <c r="F69" s="9">
        <f t="shared" si="15"/>
        <v>24</v>
      </c>
      <c r="G69" s="19">
        <v>0</v>
      </c>
      <c r="H69" s="9">
        <v>5698.2241370000002</v>
      </c>
      <c r="I69" s="9">
        <v>9208.1572309999992</v>
      </c>
      <c r="J69" s="26">
        <f t="shared" si="9"/>
        <v>7453.1906839999992</v>
      </c>
      <c r="K69" s="36">
        <f t="shared" si="10"/>
        <v>2901716.5755146602</v>
      </c>
      <c r="L69" s="22"/>
      <c r="O69" s="9">
        <f t="shared" si="16"/>
        <v>24</v>
      </c>
      <c r="P69" s="13">
        <v>0</v>
      </c>
      <c r="Q69" s="9">
        <v>352.805545</v>
      </c>
      <c r="R69" s="9">
        <v>19345.45854</v>
      </c>
      <c r="S69" s="9">
        <v>11245.687993</v>
      </c>
      <c r="T69" s="9">
        <v>19870.062188</v>
      </c>
      <c r="U69" s="24">
        <f t="shared" si="11"/>
        <v>12703.5035665</v>
      </c>
      <c r="V69" s="36">
        <f t="shared" si="12"/>
        <v>867768.66112345643</v>
      </c>
      <c r="W69" s="22"/>
      <c r="Z69" s="9">
        <f t="shared" si="17"/>
        <v>24</v>
      </c>
      <c r="AA69" s="13">
        <v>0</v>
      </c>
      <c r="AB69" s="9">
        <v>448.60969999999998</v>
      </c>
      <c r="AC69" s="9">
        <v>4190.82503</v>
      </c>
      <c r="AD69" s="9">
        <v>14786.06372</v>
      </c>
      <c r="AE69" s="9">
        <v>9845.5305819999994</v>
      </c>
      <c r="AF69" s="9">
        <v>20767.365109999999</v>
      </c>
      <c r="AG69" s="9">
        <v>24772.352730999999</v>
      </c>
      <c r="AH69" s="24">
        <f t="shared" si="13"/>
        <v>12468.457812166665</v>
      </c>
      <c r="AI69" s="36">
        <f t="shared" si="14"/>
        <v>22167098.118524626</v>
      </c>
      <c r="AJ69" s="22"/>
    </row>
    <row r="70" spans="3:36" x14ac:dyDescent="0.3">
      <c r="C70" s="9">
        <v>0</v>
      </c>
      <c r="F70" s="9">
        <f t="shared" si="15"/>
        <v>25</v>
      </c>
      <c r="G70" s="19">
        <v>0</v>
      </c>
      <c r="H70" s="9">
        <v>3810.017836</v>
      </c>
      <c r="I70" s="9">
        <v>5964.4396749999996</v>
      </c>
      <c r="J70" s="26">
        <f t="shared" si="9"/>
        <v>4887.2287555000003</v>
      </c>
      <c r="K70" s="36">
        <f t="shared" si="10"/>
        <v>18227814.737290855</v>
      </c>
      <c r="L70" s="22"/>
      <c r="O70" s="9">
        <f t="shared" si="16"/>
        <v>25</v>
      </c>
      <c r="P70" s="13">
        <v>0</v>
      </c>
      <c r="Q70" s="9">
        <v>3986.2276189999998</v>
      </c>
      <c r="R70" s="9">
        <v>11437.853449</v>
      </c>
      <c r="S70" s="9">
        <v>2629.0297260000002</v>
      </c>
      <c r="T70" s="9">
        <v>11631.750869</v>
      </c>
      <c r="U70" s="24">
        <f t="shared" si="11"/>
        <v>7421.2154157499999</v>
      </c>
      <c r="V70" s="36">
        <f t="shared" si="12"/>
        <v>38611672.891094439</v>
      </c>
      <c r="W70" s="22"/>
      <c r="Z70" s="9">
        <f t="shared" si="17"/>
        <v>25</v>
      </c>
      <c r="AA70" s="13">
        <v>0</v>
      </c>
      <c r="AB70" s="9">
        <v>2892.3113880000001</v>
      </c>
      <c r="AC70" s="9">
        <v>17288.224432999999</v>
      </c>
      <c r="AD70" s="9">
        <v>19405.079624000002</v>
      </c>
      <c r="AE70" s="9">
        <v>42074.256665000001</v>
      </c>
      <c r="AF70" s="9">
        <v>33441.156433999997</v>
      </c>
      <c r="AG70" s="9">
        <v>23108.909036000001</v>
      </c>
      <c r="AH70" s="24">
        <f t="shared" si="13"/>
        <v>23034.989596666666</v>
      </c>
      <c r="AI70" s="36">
        <f t="shared" si="14"/>
        <v>34320112.418345802</v>
      </c>
      <c r="AJ70" s="22"/>
    </row>
    <row r="71" spans="3:36" x14ac:dyDescent="0.3">
      <c r="C71" s="9">
        <v>0</v>
      </c>
      <c r="F71" s="9">
        <f t="shared" si="15"/>
        <v>26</v>
      </c>
      <c r="G71" s="19">
        <v>0</v>
      </c>
      <c r="H71" s="9">
        <v>17473.012522000001</v>
      </c>
      <c r="I71" s="9">
        <v>13212.367923</v>
      </c>
      <c r="J71" s="26">
        <f t="shared" si="9"/>
        <v>15342.690222500001</v>
      </c>
      <c r="K71" s="36">
        <f t="shared" si="10"/>
        <v>38267300.867546104</v>
      </c>
      <c r="L71" s="22"/>
      <c r="O71" s="9">
        <f t="shared" si="16"/>
        <v>26</v>
      </c>
      <c r="P71" s="13">
        <v>0</v>
      </c>
      <c r="Q71" s="9">
        <v>1059.5454870000001</v>
      </c>
      <c r="R71" s="9">
        <v>3971.902791</v>
      </c>
      <c r="S71" s="9">
        <v>14661.016772999999</v>
      </c>
      <c r="T71" s="9">
        <v>19052.692351999998</v>
      </c>
      <c r="U71" s="24">
        <f t="shared" si="11"/>
        <v>9686.2893507499994</v>
      </c>
      <c r="V71" s="36">
        <f t="shared" si="12"/>
        <v>15592667.866001066</v>
      </c>
      <c r="W71" s="22"/>
      <c r="Z71" s="9">
        <f t="shared" si="17"/>
        <v>26</v>
      </c>
      <c r="AA71" s="13">
        <v>0</v>
      </c>
      <c r="AB71" s="9">
        <v>7564.8866829999997</v>
      </c>
      <c r="AC71" s="9">
        <v>10791.179298999999</v>
      </c>
      <c r="AD71" s="9">
        <v>20837.203636999999</v>
      </c>
      <c r="AE71" s="9">
        <v>22914.310966000001</v>
      </c>
      <c r="AF71" s="9">
        <v>34576.376413999998</v>
      </c>
      <c r="AG71" s="9">
        <v>28149.180379000001</v>
      </c>
      <c r="AH71" s="24">
        <f t="shared" si="13"/>
        <v>20805.522896333332</v>
      </c>
      <c r="AI71" s="36">
        <f t="shared" si="14"/>
        <v>13168699.659717258</v>
      </c>
      <c r="AJ71" s="22"/>
    </row>
    <row r="72" spans="3:36" x14ac:dyDescent="0.3">
      <c r="C72" s="9">
        <v>0</v>
      </c>
      <c r="F72" s="9">
        <f t="shared" si="15"/>
        <v>27</v>
      </c>
      <c r="G72" s="19">
        <v>0</v>
      </c>
      <c r="H72" s="9">
        <v>5624.0210319999996</v>
      </c>
      <c r="I72" s="9">
        <v>11167.839276000001</v>
      </c>
      <c r="J72" s="26">
        <f t="shared" si="9"/>
        <v>8395.9301539999997</v>
      </c>
      <c r="K72" s="36">
        <f t="shared" si="10"/>
        <v>578669.20019878366</v>
      </c>
      <c r="L72" s="22"/>
      <c r="O72" s="9">
        <f t="shared" si="16"/>
        <v>27</v>
      </c>
      <c r="P72" s="13">
        <v>0</v>
      </c>
      <c r="Q72" s="9">
        <v>2192.3638329999999</v>
      </c>
      <c r="R72" s="9">
        <v>3873.2775740000002</v>
      </c>
      <c r="S72" s="9">
        <v>24488.912048999999</v>
      </c>
      <c r="T72" s="9">
        <v>18151.638368</v>
      </c>
      <c r="U72" s="24">
        <f t="shared" si="11"/>
        <v>12176.547955999999</v>
      </c>
      <c r="V72" s="36">
        <f t="shared" si="12"/>
        <v>2127212.4042404592</v>
      </c>
      <c r="W72" s="22"/>
      <c r="Z72" s="9">
        <f t="shared" si="17"/>
        <v>27</v>
      </c>
      <c r="AA72" s="13">
        <v>0</v>
      </c>
      <c r="AB72" s="9">
        <v>825.40654099999995</v>
      </c>
      <c r="AC72" s="9">
        <v>13477.917616000001</v>
      </c>
      <c r="AD72" s="9">
        <v>14794.355432</v>
      </c>
      <c r="AE72" s="9">
        <v>13485.253205999999</v>
      </c>
      <c r="AF72" s="9">
        <v>27168.838847999999</v>
      </c>
      <c r="AG72" s="9">
        <v>24538.764911999999</v>
      </c>
      <c r="AH72" s="24">
        <f t="shared" si="13"/>
        <v>15715.089425833334</v>
      </c>
      <c r="AI72" s="36">
        <f t="shared" si="14"/>
        <v>2136166.8991487743</v>
      </c>
      <c r="AJ72" s="22"/>
    </row>
    <row r="73" spans="3:36" x14ac:dyDescent="0.3">
      <c r="C73" s="9">
        <v>0</v>
      </c>
      <c r="F73" s="9">
        <f t="shared" si="15"/>
        <v>28</v>
      </c>
      <c r="G73" s="19">
        <v>0</v>
      </c>
      <c r="H73" s="9">
        <v>10987.241167</v>
      </c>
      <c r="I73" s="9">
        <v>15459.469847</v>
      </c>
      <c r="J73" s="26">
        <f t="shared" si="9"/>
        <v>13223.355507</v>
      </c>
      <c r="K73" s="36">
        <f t="shared" si="10"/>
        <v>16538229.915927745</v>
      </c>
      <c r="L73" s="22"/>
      <c r="O73" s="9">
        <f t="shared" si="16"/>
        <v>28</v>
      </c>
      <c r="P73" s="13">
        <v>0</v>
      </c>
      <c r="Q73" s="9">
        <v>2418.6350069999999</v>
      </c>
      <c r="R73" s="9">
        <v>12903.674777</v>
      </c>
      <c r="S73" s="9">
        <v>13631.126829999999</v>
      </c>
      <c r="T73" s="9">
        <v>21118.20018</v>
      </c>
      <c r="U73" s="24">
        <f t="shared" si="11"/>
        <v>12517.9091985</v>
      </c>
      <c r="V73" s="36">
        <f t="shared" si="12"/>
        <v>1247991.4621471805</v>
      </c>
      <c r="W73" s="22"/>
      <c r="Z73" s="9">
        <f t="shared" si="17"/>
        <v>28</v>
      </c>
      <c r="AA73" s="13">
        <v>0</v>
      </c>
      <c r="AB73" s="9">
        <v>311.726428</v>
      </c>
      <c r="AC73" s="9">
        <v>7226.6858670000001</v>
      </c>
      <c r="AD73" s="9">
        <v>10066.51619</v>
      </c>
      <c r="AE73" s="9">
        <v>25659.819291</v>
      </c>
      <c r="AF73" s="9">
        <v>29104.319499000001</v>
      </c>
      <c r="AG73" s="9">
        <v>31820.294449000001</v>
      </c>
      <c r="AH73" s="24">
        <f t="shared" si="13"/>
        <v>17364.893620666669</v>
      </c>
      <c r="AI73" s="36">
        <f t="shared" si="14"/>
        <v>35434.683527115914</v>
      </c>
      <c r="AJ73" s="22"/>
    </row>
    <row r="74" spans="3:36" x14ac:dyDescent="0.3">
      <c r="C74" s="9">
        <v>0</v>
      </c>
      <c r="F74" s="9">
        <f t="shared" si="15"/>
        <v>29</v>
      </c>
      <c r="G74" s="19">
        <v>0</v>
      </c>
      <c r="H74" s="9">
        <v>4389.6538140000002</v>
      </c>
      <c r="I74" s="9">
        <v>22672.871737000001</v>
      </c>
      <c r="J74" s="26">
        <f t="shared" si="9"/>
        <v>13531.262775500001</v>
      </c>
      <c r="K74" s="36">
        <f t="shared" si="10"/>
        <v>19137383.485751327</v>
      </c>
      <c r="L74" s="22"/>
      <c r="O74" s="9">
        <f t="shared" si="16"/>
        <v>29</v>
      </c>
      <c r="P74" s="13">
        <v>0</v>
      </c>
      <c r="Q74" s="9">
        <v>2263.1442809999999</v>
      </c>
      <c r="R74" s="9">
        <v>11810.742791000001</v>
      </c>
      <c r="S74" s="9">
        <v>22398.051807</v>
      </c>
      <c r="T74" s="9">
        <v>20480.856122000001</v>
      </c>
      <c r="U74" s="24">
        <f t="shared" si="11"/>
        <v>14238.198750250001</v>
      </c>
      <c r="V74" s="36">
        <f t="shared" si="12"/>
        <v>363794.95225416921</v>
      </c>
      <c r="W74" s="22"/>
      <c r="Z74" s="9">
        <f t="shared" si="17"/>
        <v>29</v>
      </c>
      <c r="AA74" s="13">
        <v>0</v>
      </c>
      <c r="AB74" s="9">
        <v>9149.2272749999993</v>
      </c>
      <c r="AC74" s="9">
        <v>2725.5506089999999</v>
      </c>
      <c r="AD74" s="9">
        <v>17482.965850000001</v>
      </c>
      <c r="AE74" s="9">
        <v>11081.995375</v>
      </c>
      <c r="AF74" s="9">
        <v>22099.996181999999</v>
      </c>
      <c r="AG74" s="9">
        <v>26377.910691000001</v>
      </c>
      <c r="AH74" s="24">
        <f t="shared" si="13"/>
        <v>14819.607663666668</v>
      </c>
      <c r="AI74" s="36">
        <f t="shared" si="14"/>
        <v>5555660.8110403474</v>
      </c>
      <c r="AJ74" s="22"/>
    </row>
    <row r="75" spans="3:36" x14ac:dyDescent="0.3">
      <c r="C75" s="9">
        <v>0</v>
      </c>
      <c r="F75" s="9">
        <f t="shared" si="15"/>
        <v>30</v>
      </c>
      <c r="G75" s="19">
        <v>0</v>
      </c>
      <c r="H75" s="9">
        <v>6790.224252</v>
      </c>
      <c r="I75" s="9">
        <v>9542.4149859999998</v>
      </c>
      <c r="J75" s="26">
        <f t="shared" si="9"/>
        <v>8166.3196189999999</v>
      </c>
      <c r="K75" s="36">
        <f t="shared" si="10"/>
        <v>980721.08765952173</v>
      </c>
      <c r="L75" s="22"/>
      <c r="O75" s="9">
        <f t="shared" si="16"/>
        <v>30</v>
      </c>
      <c r="P75" s="13">
        <v>0</v>
      </c>
      <c r="Q75" s="9">
        <v>4574.7272549999998</v>
      </c>
      <c r="R75" s="9">
        <v>5485.6398339999996</v>
      </c>
      <c r="S75" s="9">
        <v>12103.251407</v>
      </c>
      <c r="T75" s="9">
        <v>25607.614573999999</v>
      </c>
      <c r="U75" s="24">
        <f t="shared" si="11"/>
        <v>11942.808267500001</v>
      </c>
      <c r="V75" s="36">
        <f t="shared" si="12"/>
        <v>2863663.7396885497</v>
      </c>
      <c r="W75" s="22"/>
      <c r="Z75" s="9">
        <f t="shared" si="17"/>
        <v>30</v>
      </c>
      <c r="AA75" s="13">
        <v>0</v>
      </c>
      <c r="AB75" s="9">
        <v>4847.1994679999998</v>
      </c>
      <c r="AC75" s="9">
        <v>18958.416808000002</v>
      </c>
      <c r="AD75" s="9">
        <v>12729.051362</v>
      </c>
      <c r="AE75" s="9">
        <v>24264.807614000001</v>
      </c>
      <c r="AF75" s="9">
        <v>17602.010421999999</v>
      </c>
      <c r="AG75" s="9">
        <v>25095.860429</v>
      </c>
      <c r="AH75" s="24">
        <f t="shared" si="13"/>
        <v>17249.557683833333</v>
      </c>
      <c r="AI75" s="36">
        <f t="shared" si="14"/>
        <v>5315.1518937823084</v>
      </c>
      <c r="AJ75" s="22"/>
    </row>
    <row r="76" spans="3:36" x14ac:dyDescent="0.3">
      <c r="C76" s="9">
        <v>0</v>
      </c>
      <c r="F76" s="9">
        <f t="shared" si="15"/>
        <v>31</v>
      </c>
      <c r="G76" s="19">
        <v>0</v>
      </c>
      <c r="H76" s="9">
        <v>2327.3479130000001</v>
      </c>
      <c r="I76" s="9">
        <v>7650.1459519999999</v>
      </c>
      <c r="J76" s="26">
        <f t="shared" si="9"/>
        <v>4988.7469325000002</v>
      </c>
      <c r="K76" s="36">
        <f t="shared" si="10"/>
        <v>17371276.355246469</v>
      </c>
      <c r="L76" s="22"/>
      <c r="O76" s="9">
        <f t="shared" si="16"/>
        <v>31</v>
      </c>
      <c r="P76" s="13">
        <v>0</v>
      </c>
      <c r="Q76" s="9">
        <v>6748.7447460000003</v>
      </c>
      <c r="R76" s="9">
        <v>13029.058907000001</v>
      </c>
      <c r="S76" s="9">
        <v>17901.837873</v>
      </c>
      <c r="T76" s="9">
        <v>15973.732781999999</v>
      </c>
      <c r="U76" s="24">
        <f t="shared" si="11"/>
        <v>13413.343577000001</v>
      </c>
      <c r="V76" s="36">
        <f t="shared" si="12"/>
        <v>49151.335038419311</v>
      </c>
      <c r="W76" s="22"/>
      <c r="Z76" s="9">
        <f t="shared" si="17"/>
        <v>31</v>
      </c>
      <c r="AA76" s="13">
        <v>0</v>
      </c>
      <c r="AB76" s="9">
        <v>6061.3624410000002</v>
      </c>
      <c r="AC76" s="9">
        <v>9476.9692790000008</v>
      </c>
      <c r="AD76" s="9">
        <v>19504.264029999998</v>
      </c>
      <c r="AE76" s="9">
        <v>17630.385709999999</v>
      </c>
      <c r="AF76" s="9">
        <v>29973.707482999998</v>
      </c>
      <c r="AG76" s="9">
        <v>23529.459647</v>
      </c>
      <c r="AH76" s="24">
        <f t="shared" si="13"/>
        <v>17696.024764999998</v>
      </c>
      <c r="AI76" s="36">
        <f t="shared" si="14"/>
        <v>269747.45037199691</v>
      </c>
      <c r="AJ76" s="22"/>
    </row>
    <row r="77" spans="3:36" x14ac:dyDescent="0.3">
      <c r="C77" s="9">
        <v>0</v>
      </c>
      <c r="F77" s="9">
        <f t="shared" si="15"/>
        <v>32</v>
      </c>
      <c r="G77" s="19">
        <v>0</v>
      </c>
      <c r="H77" s="9">
        <v>5150.2201370000002</v>
      </c>
      <c r="I77" s="9">
        <v>4321.486371</v>
      </c>
      <c r="J77" s="26">
        <f t="shared" si="9"/>
        <v>4735.8532539999997</v>
      </c>
      <c r="K77" s="36">
        <f t="shared" si="10"/>
        <v>19543295.772654846</v>
      </c>
      <c r="L77" s="22"/>
      <c r="O77" s="9">
        <f t="shared" si="16"/>
        <v>32</v>
      </c>
      <c r="P77" s="13">
        <v>0</v>
      </c>
      <c r="Q77" s="9">
        <v>10444.291407000001</v>
      </c>
      <c r="R77" s="9">
        <v>22033.925303</v>
      </c>
      <c r="S77" s="9">
        <v>24835.977243000001</v>
      </c>
      <c r="T77" s="9">
        <v>9821.1384309999994</v>
      </c>
      <c r="U77" s="24">
        <f t="shared" si="11"/>
        <v>16783.833096000002</v>
      </c>
      <c r="V77" s="36">
        <f t="shared" si="12"/>
        <v>9914869.1141301785</v>
      </c>
      <c r="W77" s="22"/>
      <c r="Z77" s="9">
        <f t="shared" si="17"/>
        <v>32</v>
      </c>
      <c r="AA77" s="13">
        <v>0</v>
      </c>
      <c r="AB77" s="9">
        <v>12132.040002</v>
      </c>
      <c r="AC77" s="9">
        <v>8388.2143290000004</v>
      </c>
      <c r="AD77" s="9">
        <v>15370.615900000001</v>
      </c>
      <c r="AE77" s="9">
        <v>27843.007828999998</v>
      </c>
      <c r="AF77" s="9">
        <v>22979.447561000001</v>
      </c>
      <c r="AG77" s="9">
        <v>25744.007017</v>
      </c>
      <c r="AH77" s="24">
        <f t="shared" si="13"/>
        <v>18742.888772999999</v>
      </c>
      <c r="AI77" s="36">
        <f t="shared" si="14"/>
        <v>2453095.7634711564</v>
      </c>
      <c r="AJ77" s="22"/>
    </row>
    <row r="78" spans="3:36" x14ac:dyDescent="0.3">
      <c r="C78" s="9">
        <v>0</v>
      </c>
      <c r="F78" s="9">
        <f t="shared" si="15"/>
        <v>33</v>
      </c>
      <c r="G78" s="19">
        <v>0</v>
      </c>
      <c r="H78" s="9">
        <v>9460.1263359999994</v>
      </c>
      <c r="I78" s="9">
        <v>5032.1567020000002</v>
      </c>
      <c r="J78" s="26">
        <f t="shared" si="9"/>
        <v>7246.1415189999998</v>
      </c>
      <c r="K78" s="36">
        <f t="shared" si="10"/>
        <v>3649978.6540556233</v>
      </c>
      <c r="L78" s="22"/>
      <c r="O78" s="9">
        <f t="shared" si="16"/>
        <v>33</v>
      </c>
      <c r="P78" s="13">
        <v>0</v>
      </c>
      <c r="Q78" s="9">
        <v>12257.986816000001</v>
      </c>
      <c r="R78" s="9">
        <v>17821.080096999998</v>
      </c>
      <c r="S78" s="9">
        <v>18127.052646</v>
      </c>
      <c r="T78" s="9">
        <v>18852.246987999999</v>
      </c>
      <c r="U78" s="24">
        <f t="shared" si="11"/>
        <v>16764.591636749999</v>
      </c>
      <c r="V78" s="36">
        <f t="shared" si="12"/>
        <v>9794064.7760759313</v>
      </c>
      <c r="W78" s="22"/>
      <c r="Z78" s="9">
        <f t="shared" si="17"/>
        <v>33</v>
      </c>
      <c r="AA78" s="13">
        <v>0</v>
      </c>
      <c r="AB78" s="9">
        <v>16314.368769000001</v>
      </c>
      <c r="AC78" s="9">
        <v>9702.6374780000006</v>
      </c>
      <c r="AD78" s="9">
        <v>16548.906158999998</v>
      </c>
      <c r="AE78" s="9">
        <v>23861.253341</v>
      </c>
      <c r="AF78" s="9">
        <v>27587.826566</v>
      </c>
      <c r="AG78" s="9">
        <v>23541.329867</v>
      </c>
      <c r="AH78" s="24">
        <f t="shared" si="13"/>
        <v>19592.720363333337</v>
      </c>
      <c r="AI78" s="36">
        <f t="shared" si="14"/>
        <v>5837383.4583950229</v>
      </c>
      <c r="AJ78" s="22"/>
    </row>
    <row r="79" spans="3:36" x14ac:dyDescent="0.3">
      <c r="C79" s="9">
        <v>0</v>
      </c>
      <c r="F79" s="9">
        <f t="shared" si="15"/>
        <v>34</v>
      </c>
      <c r="G79" s="19">
        <v>0</v>
      </c>
      <c r="H79" s="9">
        <v>807.79157999999995</v>
      </c>
      <c r="I79" s="9">
        <v>11741.666417</v>
      </c>
      <c r="J79" s="26">
        <f t="shared" si="9"/>
        <v>6274.7289984999998</v>
      </c>
      <c r="K79" s="36">
        <f t="shared" si="10"/>
        <v>8305372.1145667601</v>
      </c>
      <c r="L79" s="22"/>
      <c r="O79" s="9">
        <f t="shared" si="16"/>
        <v>34</v>
      </c>
      <c r="P79" s="13">
        <v>0</v>
      </c>
      <c r="Q79" s="9">
        <v>14269.366544</v>
      </c>
      <c r="R79" s="9">
        <v>9829.4891029999999</v>
      </c>
      <c r="S79" s="9">
        <v>16901.753659000002</v>
      </c>
      <c r="T79" s="9">
        <v>20683.197597999999</v>
      </c>
      <c r="U79" s="24">
        <f t="shared" si="11"/>
        <v>15420.951725999999</v>
      </c>
      <c r="V79" s="36">
        <f t="shared" si="12"/>
        <v>3189464.3316591084</v>
      </c>
      <c r="W79" s="22"/>
      <c r="Z79" s="9">
        <f t="shared" si="17"/>
        <v>34</v>
      </c>
      <c r="AA79" s="13">
        <v>0</v>
      </c>
      <c r="AB79" s="9">
        <v>389.87236999999999</v>
      </c>
      <c r="AC79" s="9">
        <v>4074.5795320000002</v>
      </c>
      <c r="AD79" s="9">
        <v>13206.594316999999</v>
      </c>
      <c r="AE79" s="9">
        <v>21343.681807000001</v>
      </c>
      <c r="AF79" s="9">
        <v>13892.785658000001</v>
      </c>
      <c r="AG79" s="9">
        <v>28851.379636000001</v>
      </c>
      <c r="AH79" s="24">
        <f t="shared" si="13"/>
        <v>13626.48222</v>
      </c>
      <c r="AI79" s="36">
        <f t="shared" si="14"/>
        <v>12603709.69561876</v>
      </c>
      <c r="AJ79" s="22"/>
    </row>
    <row r="80" spans="3:36" ht="15" thickBot="1" x14ac:dyDescent="0.35">
      <c r="C80" s="10">
        <v>0</v>
      </c>
      <c r="F80" s="10">
        <f t="shared" si="15"/>
        <v>35</v>
      </c>
      <c r="G80" s="20">
        <v>0</v>
      </c>
      <c r="H80" s="10">
        <v>561.40534400000001</v>
      </c>
      <c r="I80" s="10">
        <v>6209.7733120000003</v>
      </c>
      <c r="J80" s="27">
        <f t="shared" si="9"/>
        <v>3385.589328</v>
      </c>
      <c r="K80" s="37">
        <f t="shared" si="10"/>
        <v>33304947.94915849</v>
      </c>
      <c r="L80" s="22"/>
      <c r="O80" s="10">
        <f t="shared" si="16"/>
        <v>35</v>
      </c>
      <c r="P80" s="15">
        <v>0</v>
      </c>
      <c r="Q80" s="10">
        <v>18943.459878000001</v>
      </c>
      <c r="R80" s="10">
        <v>4701.5432190000001</v>
      </c>
      <c r="S80" s="10">
        <v>6381.3048559999997</v>
      </c>
      <c r="T80" s="10">
        <v>25083.510470000001</v>
      </c>
      <c r="U80" s="40">
        <f t="shared" si="11"/>
        <v>13777.454605750001</v>
      </c>
      <c r="V80" s="37">
        <f t="shared" si="12"/>
        <v>20280.61523677655</v>
      </c>
      <c r="W80" s="22"/>
      <c r="Z80" s="10">
        <f t="shared" si="17"/>
        <v>35</v>
      </c>
      <c r="AA80" s="15">
        <v>0</v>
      </c>
      <c r="AB80" s="10">
        <v>19656.507592000002</v>
      </c>
      <c r="AC80" s="10">
        <v>23255.716090999998</v>
      </c>
      <c r="AD80" s="10">
        <v>20332.952590000001</v>
      </c>
      <c r="AE80" s="10">
        <v>32113.996032999999</v>
      </c>
      <c r="AF80" s="10">
        <v>38485.105599000002</v>
      </c>
      <c r="AG80" s="10">
        <v>24211.681492</v>
      </c>
      <c r="AH80" s="40">
        <f t="shared" si="13"/>
        <v>26342.659899500006</v>
      </c>
      <c r="AI80" s="37">
        <f t="shared" si="14"/>
        <v>84015689.895584807</v>
      </c>
      <c r="AJ80" s="22"/>
    </row>
    <row r="86" spans="33:33" x14ac:dyDescent="0.3">
      <c r="AG86" s="24"/>
    </row>
    <row r="87" spans="33:33" x14ac:dyDescent="0.3">
      <c r="AG87" s="24"/>
    </row>
    <row r="88" spans="33:33" x14ac:dyDescent="0.3">
      <c r="AG88" s="24"/>
    </row>
    <row r="89" spans="33:33" x14ac:dyDescent="0.3">
      <c r="AG89" s="24"/>
    </row>
    <row r="90" spans="33:33" x14ac:dyDescent="0.3">
      <c r="AG90" s="24"/>
    </row>
    <row r="91" spans="33:33" x14ac:dyDescent="0.3">
      <c r="AG91" s="24"/>
    </row>
    <row r="92" spans="33:33" x14ac:dyDescent="0.3">
      <c r="AG92" s="24"/>
    </row>
    <row r="93" spans="33:33" x14ac:dyDescent="0.3">
      <c r="AG93" s="24"/>
    </row>
    <row r="94" spans="33:33" x14ac:dyDescent="0.3">
      <c r="AG94" s="24"/>
    </row>
    <row r="95" spans="33:33" x14ac:dyDescent="0.3">
      <c r="AG95" s="24"/>
    </row>
    <row r="96" spans="33:33" x14ac:dyDescent="0.3">
      <c r="AG96" s="24"/>
    </row>
    <row r="97" spans="33:33" x14ac:dyDescent="0.3">
      <c r="AG97" s="24"/>
    </row>
    <row r="98" spans="33:33" x14ac:dyDescent="0.3">
      <c r="AG98" s="24"/>
    </row>
    <row r="99" spans="33:33" x14ac:dyDescent="0.3">
      <c r="AG99" s="24"/>
    </row>
    <row r="100" spans="33:33" x14ac:dyDescent="0.3">
      <c r="AG100" s="24"/>
    </row>
    <row r="101" spans="33:33" x14ac:dyDescent="0.3">
      <c r="AG101" s="24"/>
    </row>
    <row r="102" spans="33:33" x14ac:dyDescent="0.3">
      <c r="AG102" s="24"/>
    </row>
    <row r="103" spans="33:33" x14ac:dyDescent="0.3">
      <c r="AG103" s="24"/>
    </row>
    <row r="104" spans="33:33" x14ac:dyDescent="0.3">
      <c r="AG104" s="24"/>
    </row>
    <row r="105" spans="33:33" x14ac:dyDescent="0.3">
      <c r="AG105" s="24"/>
    </row>
    <row r="106" spans="33:33" x14ac:dyDescent="0.3">
      <c r="AG106" s="24"/>
    </row>
    <row r="107" spans="33:33" x14ac:dyDescent="0.3">
      <c r="AG107" s="24"/>
    </row>
    <row r="108" spans="33:33" x14ac:dyDescent="0.3">
      <c r="AG108" s="24"/>
    </row>
    <row r="109" spans="33:33" x14ac:dyDescent="0.3">
      <c r="AG109" s="24"/>
    </row>
    <row r="110" spans="33:33" x14ac:dyDescent="0.3">
      <c r="AG110" s="24"/>
    </row>
    <row r="111" spans="33:33" x14ac:dyDescent="0.3">
      <c r="AG111" s="24"/>
    </row>
    <row r="112" spans="33:33" x14ac:dyDescent="0.3">
      <c r="AG112" s="24"/>
    </row>
    <row r="113" spans="33:33" x14ac:dyDescent="0.3">
      <c r="AG113" s="24"/>
    </row>
    <row r="114" spans="33:33" x14ac:dyDescent="0.3">
      <c r="AG114" s="24"/>
    </row>
    <row r="115" spans="33:33" x14ac:dyDescent="0.3">
      <c r="AG115" s="24"/>
    </row>
    <row r="116" spans="33:33" x14ac:dyDescent="0.3">
      <c r="AG116" s="24"/>
    </row>
    <row r="117" spans="33:33" x14ac:dyDescent="0.3">
      <c r="AG117" s="24"/>
    </row>
    <row r="118" spans="33:33" x14ac:dyDescent="0.3">
      <c r="AG118" s="24"/>
    </row>
    <row r="119" spans="33:33" x14ac:dyDescent="0.3">
      <c r="AG119" s="24"/>
    </row>
    <row r="120" spans="33:33" x14ac:dyDescent="0.3">
      <c r="AG120" s="24"/>
    </row>
  </sheetData>
  <sortState xmlns:xlrd2="http://schemas.microsoft.com/office/spreadsheetml/2017/richdata2" ref="AG86:AG120">
    <sortCondition ref="AG86:AG1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C56B-9E96-47E6-A210-0FBA3E40B8B8}">
  <dimension ref="B1:I29"/>
  <sheetViews>
    <sheetView workbookViewId="0">
      <selection activeCell="R13" sqref="R13"/>
    </sheetView>
  </sheetViews>
  <sheetFormatPr defaultRowHeight="14.4" x14ac:dyDescent="0.3"/>
  <cols>
    <col min="2" max="2" width="14" customWidth="1"/>
    <col min="3" max="3" width="18.21875" customWidth="1"/>
  </cols>
  <sheetData>
    <row r="1" spans="2:4" ht="15" thickBot="1" x14ac:dyDescent="0.35"/>
    <row r="2" spans="2:4" ht="15" thickBot="1" x14ac:dyDescent="0.35">
      <c r="B2" s="28" t="s">
        <v>16</v>
      </c>
      <c r="C2" s="29"/>
    </row>
    <row r="3" spans="2:4" ht="15" thickBot="1" x14ac:dyDescent="0.35">
      <c r="B3" s="8" t="s">
        <v>17</v>
      </c>
      <c r="C3" s="8" t="s">
        <v>15</v>
      </c>
      <c r="D3" s="6" t="s">
        <v>30</v>
      </c>
    </row>
    <row r="4" spans="2:4" x14ac:dyDescent="0.3">
      <c r="B4" s="8">
        <v>1</v>
      </c>
      <c r="C4" s="39">
        <v>0</v>
      </c>
      <c r="D4" s="41">
        <v>0</v>
      </c>
    </row>
    <row r="5" spans="2:4" x14ac:dyDescent="0.3">
      <c r="B5" s="9">
        <v>3</v>
      </c>
      <c r="C5" s="24">
        <v>5812.1864080428586</v>
      </c>
      <c r="D5" s="42">
        <v>677.73967829289995</v>
      </c>
    </row>
    <row r="6" spans="2:4" x14ac:dyDescent="0.3">
      <c r="B6" s="9">
        <v>5</v>
      </c>
      <c r="C6" s="24">
        <v>8053.3863813714306</v>
      </c>
      <c r="D6" s="42">
        <v>626.95545262958876</v>
      </c>
    </row>
    <row r="7" spans="2:4" ht="15" thickBot="1" x14ac:dyDescent="0.35">
      <c r="B7" s="10">
        <v>7</v>
      </c>
      <c r="C7" s="40">
        <v>10575.123450138095</v>
      </c>
      <c r="D7" s="43">
        <v>828.73678639843274</v>
      </c>
    </row>
    <row r="11" spans="2:4" ht="15" thickBot="1" x14ac:dyDescent="0.35"/>
    <row r="12" spans="2:4" ht="15" thickBot="1" x14ac:dyDescent="0.35">
      <c r="B12" s="30" t="s">
        <v>18</v>
      </c>
      <c r="C12" s="31"/>
    </row>
    <row r="13" spans="2:4" ht="15" thickBot="1" x14ac:dyDescent="0.35">
      <c r="B13" s="8" t="s">
        <v>17</v>
      </c>
      <c r="C13" s="8" t="s">
        <v>15</v>
      </c>
      <c r="D13" s="8" t="s">
        <v>30</v>
      </c>
    </row>
    <row r="14" spans="2:4" x14ac:dyDescent="0.3">
      <c r="B14" s="25">
        <v>1</v>
      </c>
      <c r="C14" s="25">
        <v>0</v>
      </c>
      <c r="D14" s="41">
        <v>0</v>
      </c>
    </row>
    <row r="15" spans="2:4" x14ac:dyDescent="0.3">
      <c r="B15" s="26">
        <v>3</v>
      </c>
      <c r="C15" s="26">
        <v>9156.6332499571436</v>
      </c>
      <c r="D15" s="42">
        <v>1458.0805093309555</v>
      </c>
    </row>
    <row r="16" spans="2:4" x14ac:dyDescent="0.3">
      <c r="B16" s="26">
        <v>5</v>
      </c>
      <c r="C16" s="26">
        <v>13635.044580692856</v>
      </c>
      <c r="D16" s="42">
        <v>927.67723331859088</v>
      </c>
    </row>
    <row r="17" spans="2:9" ht="15" thickBot="1" x14ac:dyDescent="0.35">
      <c r="B17" s="27">
        <v>7</v>
      </c>
      <c r="C17" s="27">
        <v>17176.652595576201</v>
      </c>
      <c r="D17" s="43">
        <v>1058.4518552361878</v>
      </c>
    </row>
    <row r="21" spans="2:9" ht="15" thickBot="1" x14ac:dyDescent="0.35"/>
    <row r="22" spans="2:9" ht="15" thickBot="1" x14ac:dyDescent="0.35">
      <c r="B22" s="8" t="s">
        <v>31</v>
      </c>
      <c r="C22" s="8">
        <v>700000</v>
      </c>
      <c r="E22" s="7" t="s">
        <v>33</v>
      </c>
      <c r="F22" s="17"/>
      <c r="G22" s="44"/>
      <c r="H22" s="17"/>
    </row>
    <row r="23" spans="2:9" ht="15" thickBot="1" x14ac:dyDescent="0.35">
      <c r="B23" s="10" t="s">
        <v>32</v>
      </c>
      <c r="C23" s="10">
        <v>100000</v>
      </c>
    </row>
    <row r="24" spans="2:9" ht="15" thickBot="1" x14ac:dyDescent="0.35">
      <c r="E24" s="7" t="s">
        <v>34</v>
      </c>
      <c r="F24" s="17"/>
      <c r="H24" s="7" t="s">
        <v>35</v>
      </c>
      <c r="I24" s="17"/>
    </row>
    <row r="25" spans="2:9" ht="15" thickBot="1" x14ac:dyDescent="0.35">
      <c r="E25" s="45" t="s">
        <v>17</v>
      </c>
      <c r="F25" s="45" t="s">
        <v>36</v>
      </c>
      <c r="H25" s="45" t="s">
        <v>17</v>
      </c>
      <c r="I25" s="45" t="s">
        <v>36</v>
      </c>
    </row>
    <row r="26" spans="2:9" x14ac:dyDescent="0.3">
      <c r="E26" s="8">
        <v>1</v>
      </c>
      <c r="F26" s="46">
        <f>C4/($C$22-$C$23)*100</f>
        <v>0</v>
      </c>
      <c r="H26" s="8">
        <v>1</v>
      </c>
      <c r="I26" s="46">
        <f>C14/($C$22-$C$23)*100</f>
        <v>0</v>
      </c>
    </row>
    <row r="27" spans="2:9" x14ac:dyDescent="0.3">
      <c r="E27" s="9">
        <v>3</v>
      </c>
      <c r="F27" s="47">
        <f t="shared" ref="F27:F29" si="0">C5/($C$22-$C$23)*100</f>
        <v>0.96869773467380982</v>
      </c>
      <c r="H27" s="9">
        <v>3</v>
      </c>
      <c r="I27" s="47">
        <f t="shared" ref="I27:I29" si="1">C15/($C$22-$C$23)*100</f>
        <v>1.5261055416595239</v>
      </c>
    </row>
    <row r="28" spans="2:9" x14ac:dyDescent="0.3">
      <c r="E28" s="9">
        <v>5</v>
      </c>
      <c r="F28" s="47">
        <f t="shared" si="0"/>
        <v>1.342231063561905</v>
      </c>
      <c r="H28" s="9">
        <v>5</v>
      </c>
      <c r="I28" s="47">
        <f t="shared" si="1"/>
        <v>2.2725074301154762</v>
      </c>
    </row>
    <row r="29" spans="2:9" ht="15" thickBot="1" x14ac:dyDescent="0.35">
      <c r="E29" s="10">
        <v>7</v>
      </c>
      <c r="F29" s="48">
        <f t="shared" si="0"/>
        <v>1.7625205750230157</v>
      </c>
      <c r="H29" s="10">
        <v>7</v>
      </c>
      <c r="I29" s="48">
        <f t="shared" si="1"/>
        <v>2.8627754325960333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EDAE-DBE0-4146-8A07-D5B8D5B54FDA}">
  <dimension ref="B1:AR121"/>
  <sheetViews>
    <sheetView topLeftCell="O1" zoomScale="55" zoomScaleNormal="55" workbookViewId="0">
      <selection activeCell="Y4" sqref="Y4:AR39"/>
    </sheetView>
  </sheetViews>
  <sheetFormatPr defaultRowHeight="14.4" x14ac:dyDescent="0.3"/>
  <cols>
    <col min="1" max="7" width="8.88671875" style="22"/>
    <col min="8" max="8" width="9.21875" style="22" customWidth="1"/>
    <col min="9" max="9" width="10.5546875" style="22" customWidth="1"/>
    <col min="10" max="10" width="24.44140625" style="22" customWidth="1"/>
    <col min="11" max="11" width="23.88671875" style="22" customWidth="1"/>
    <col min="12" max="12" width="23.6640625" style="22" customWidth="1"/>
    <col min="13" max="13" width="8.88671875" style="22"/>
    <col min="14" max="14" width="13.21875" style="22" customWidth="1"/>
    <col min="15" max="15" width="8.88671875" style="22"/>
    <col min="16" max="16" width="12.88671875" style="22" customWidth="1"/>
    <col min="17" max="20" width="8.88671875" style="22"/>
    <col min="21" max="21" width="23.77734375" style="22" customWidth="1"/>
    <col min="22" max="22" width="22.21875" style="22" customWidth="1"/>
    <col min="23" max="23" width="21.44140625" style="22" customWidth="1"/>
    <col min="24" max="28" width="8.88671875" style="22"/>
    <col min="29" max="29" width="14.77734375" style="22" customWidth="1"/>
    <col min="30" max="30" width="8.88671875" style="22"/>
    <col min="31" max="31" width="14" style="22" customWidth="1"/>
    <col min="32" max="32" width="8.88671875" style="22"/>
    <col min="33" max="33" width="12.88671875" style="22" customWidth="1"/>
    <col min="34" max="34" width="8.88671875" style="22"/>
    <col min="35" max="35" width="13.44140625" style="22" customWidth="1"/>
    <col min="36" max="36" width="8.88671875" style="22"/>
    <col min="37" max="37" width="15.44140625" style="22" customWidth="1"/>
    <col min="38" max="38" width="8.88671875" style="22"/>
    <col min="39" max="39" width="13.88671875" style="22" customWidth="1"/>
    <col min="40" max="40" width="14.109375" style="22" customWidth="1"/>
    <col min="41" max="41" width="21.21875" style="22" customWidth="1"/>
    <col min="42" max="42" width="14" style="22" customWidth="1"/>
    <col min="43" max="43" width="16.33203125" style="22" customWidth="1"/>
    <col min="44" max="16384" width="8.88671875" style="22"/>
  </cols>
  <sheetData>
    <row r="1" spans="2:44" ht="15" thickBot="1" x14ac:dyDescent="0.35">
      <c r="L1" s="22" t="s">
        <v>26</v>
      </c>
    </row>
    <row r="2" spans="2:44" s="1" customFormat="1" ht="33.6" customHeight="1" thickBot="1" x14ac:dyDescent="0.35">
      <c r="B2" s="2" t="s">
        <v>0</v>
      </c>
      <c r="C2" s="3"/>
      <c r="D2" s="3"/>
      <c r="E2" s="3"/>
      <c r="F2" s="3"/>
      <c r="G2" s="3"/>
      <c r="H2" s="4"/>
      <c r="J2" s="32" t="s">
        <v>19</v>
      </c>
      <c r="K2" s="33">
        <v>35</v>
      </c>
      <c r="L2" s="1">
        <v>1.96</v>
      </c>
      <c r="N2" s="34" t="s">
        <v>20</v>
      </c>
      <c r="P2" s="32" t="s">
        <v>21</v>
      </c>
      <c r="Q2" s="33">
        <v>0.05</v>
      </c>
    </row>
    <row r="3" spans="2:44" ht="15" thickBot="1" x14ac:dyDescent="0.35"/>
    <row r="4" spans="2:44" ht="15" thickBot="1" x14ac:dyDescent="0.35">
      <c r="C4" s="6" t="s">
        <v>3</v>
      </c>
      <c r="F4" s="6" t="s">
        <v>12</v>
      </c>
      <c r="G4" s="7" t="s">
        <v>3</v>
      </c>
      <c r="H4" s="6" t="s">
        <v>4</v>
      </c>
      <c r="I4" s="17" t="s">
        <v>5</v>
      </c>
      <c r="J4" s="8" t="s">
        <v>13</v>
      </c>
      <c r="K4" s="8" t="s">
        <v>23</v>
      </c>
      <c r="L4" s="6" t="s">
        <v>22</v>
      </c>
      <c r="O4" s="6" t="s">
        <v>12</v>
      </c>
      <c r="P4" s="6" t="s">
        <v>3</v>
      </c>
      <c r="Q4" s="6" t="s">
        <v>4</v>
      </c>
      <c r="R4" s="6" t="s">
        <v>5</v>
      </c>
      <c r="S4" s="6" t="s">
        <v>7</v>
      </c>
      <c r="T4" s="6" t="s">
        <v>8</v>
      </c>
      <c r="U4" s="8" t="s">
        <v>13</v>
      </c>
      <c r="V4" s="8" t="s">
        <v>23</v>
      </c>
      <c r="W4" s="6" t="s">
        <v>22</v>
      </c>
      <c r="Z4" s="6" t="s">
        <v>12</v>
      </c>
      <c r="AA4" s="6" t="s">
        <v>3</v>
      </c>
      <c r="AB4" s="6" t="s">
        <v>4</v>
      </c>
      <c r="AC4" s="8" t="s">
        <v>23</v>
      </c>
      <c r="AD4" s="6" t="s">
        <v>5</v>
      </c>
      <c r="AE4" s="8" t="s">
        <v>23</v>
      </c>
      <c r="AF4" s="6" t="s">
        <v>7</v>
      </c>
      <c r="AG4" s="8" t="s">
        <v>23</v>
      </c>
      <c r="AH4" s="6" t="s">
        <v>8</v>
      </c>
      <c r="AI4" s="8" t="s">
        <v>23</v>
      </c>
      <c r="AJ4" s="6" t="s">
        <v>10</v>
      </c>
      <c r="AK4" s="8" t="s">
        <v>23</v>
      </c>
      <c r="AL4" s="6" t="s">
        <v>11</v>
      </c>
      <c r="AM4" s="25" t="s">
        <v>23</v>
      </c>
      <c r="AN4" s="52" t="s">
        <v>3</v>
      </c>
      <c r="AO4" s="53"/>
      <c r="AP4" s="51"/>
    </row>
    <row r="5" spans="2:44" ht="15" thickBot="1" x14ac:dyDescent="0.35">
      <c r="B5" s="7" t="s">
        <v>1</v>
      </c>
      <c r="C5" s="8">
        <v>0</v>
      </c>
      <c r="E5" s="7" t="s">
        <v>2</v>
      </c>
      <c r="F5" s="8">
        <v>1</v>
      </c>
      <c r="G5" s="18">
        <v>0</v>
      </c>
      <c r="H5" s="18">
        <v>7881.1156940000001</v>
      </c>
      <c r="I5" s="12">
        <v>6151.6755590000002</v>
      </c>
      <c r="J5" s="25">
        <f t="shared" ref="J5:J39" si="0">AVERAGE(H5:I5)</f>
        <v>7016.3956264999997</v>
      </c>
      <c r="K5" s="35">
        <f t="shared" ref="K5:K39" si="1">(J5-$L$5)^2</f>
        <v>1450119.8418171585</v>
      </c>
      <c r="L5" s="17">
        <f>AVERAGE(J5:J39)</f>
        <v>5812.1864080428586</v>
      </c>
      <c r="N5" s="6" t="s">
        <v>6</v>
      </c>
      <c r="O5" s="8">
        <v>1</v>
      </c>
      <c r="P5" s="18">
        <v>0</v>
      </c>
      <c r="Q5" s="18">
        <v>10934.814791999999</v>
      </c>
      <c r="R5" s="18">
        <v>14483.102154</v>
      </c>
      <c r="S5" s="18">
        <v>14465.249247</v>
      </c>
      <c r="T5" s="11">
        <v>16337.792243</v>
      </c>
      <c r="U5" s="25">
        <f t="shared" ref="U5:U39" si="2">AVERAGE(Q5:T5)</f>
        <v>14055.239609</v>
      </c>
      <c r="V5" s="35">
        <f t="shared" ref="V5:V39" si="3">(U5-$W$5)^2</f>
        <v>36022242.165995479</v>
      </c>
      <c r="W5" s="17">
        <f>AVERAGE(U5:U39)</f>
        <v>8053.3863813714306</v>
      </c>
      <c r="Y5" s="6" t="s">
        <v>9</v>
      </c>
      <c r="Z5" s="8">
        <v>1</v>
      </c>
      <c r="AA5" s="18">
        <v>0</v>
      </c>
      <c r="AB5" s="11">
        <v>12097.333027000001</v>
      </c>
      <c r="AC5" s="18">
        <f t="shared" ref="AC5:AC39" si="4">(AB5-$AN$10)^2</f>
        <v>71227537.725215241</v>
      </c>
      <c r="AD5" s="12">
        <v>14202.529850000001</v>
      </c>
      <c r="AE5" s="18">
        <f t="shared" ref="AE5:AE39" si="5">(AD5-$AN$14)^2</f>
        <v>48524058.520468496</v>
      </c>
      <c r="AF5" s="12">
        <v>9437.3827600000004</v>
      </c>
      <c r="AG5" s="18">
        <f t="shared" ref="AG5:AG39" si="6">(AF5-$AN$18)^2</f>
        <v>594910.40914383053</v>
      </c>
      <c r="AH5" s="12">
        <v>8578.4405210000004</v>
      </c>
      <c r="AI5" s="18">
        <f t="shared" ref="AI5:AI39" si="7">(AH5-$AN$22)^2</f>
        <v>11159340.739839058</v>
      </c>
      <c r="AJ5" s="12">
        <v>10028.095336</v>
      </c>
      <c r="AK5" s="18">
        <f t="shared" ref="AK5:AK39" si="8">(AJ5-$AN$26)^2</f>
        <v>13330747.654345613</v>
      </c>
      <c r="AL5" s="12">
        <v>14771.677164000001</v>
      </c>
      <c r="AM5" s="18">
        <f t="shared" ref="AM5:AM39" si="9">(AL5-$AN$30)^2</f>
        <v>3911891.3368994468</v>
      </c>
      <c r="AN5" s="17" t="s">
        <v>37</v>
      </c>
      <c r="AO5" s="23" t="s">
        <v>24</v>
      </c>
      <c r="AP5" s="7" t="s">
        <v>25</v>
      </c>
      <c r="AQ5" s="23" t="s">
        <v>38</v>
      </c>
      <c r="AR5" s="23" t="s">
        <v>39</v>
      </c>
    </row>
    <row r="6" spans="2:44" ht="15" thickBot="1" x14ac:dyDescent="0.35">
      <c r="C6" s="9">
        <v>0</v>
      </c>
      <c r="F6" s="9">
        <f t="shared" ref="F6:F39" si="10">F5+1</f>
        <v>2</v>
      </c>
      <c r="G6" s="19">
        <v>0</v>
      </c>
      <c r="H6" s="19">
        <v>4658.917058</v>
      </c>
      <c r="I6" s="49">
        <v>4062.6180920000002</v>
      </c>
      <c r="J6" s="26">
        <f t="shared" si="0"/>
        <v>4360.7675749999999</v>
      </c>
      <c r="K6" s="36">
        <f t="shared" si="1"/>
        <v>2106616.6289114938</v>
      </c>
      <c r="O6" s="9">
        <f t="shared" ref="O6:O39" si="11">O5+1</f>
        <v>2</v>
      </c>
      <c r="P6" s="19">
        <v>0</v>
      </c>
      <c r="Q6" s="19">
        <v>2030.2901629999999</v>
      </c>
      <c r="R6" s="19">
        <v>6759.6491370000003</v>
      </c>
      <c r="S6" s="19">
        <v>8842.7311069999996</v>
      </c>
      <c r="T6" s="13">
        <v>3627.6171859999999</v>
      </c>
      <c r="U6" s="26">
        <f t="shared" si="2"/>
        <v>5315.0718982499993</v>
      </c>
      <c r="V6" s="36">
        <f t="shared" si="3"/>
        <v>7498366.2084725918</v>
      </c>
      <c r="Z6" s="9">
        <f t="shared" ref="Z6:Z39" si="12">Z5+1</f>
        <v>2</v>
      </c>
      <c r="AA6" s="19">
        <v>0</v>
      </c>
      <c r="AB6" s="13">
        <v>738.68757000000005</v>
      </c>
      <c r="AC6" s="19">
        <f t="shared" si="4"/>
        <v>8520587.8790072016</v>
      </c>
      <c r="AD6" s="14">
        <v>12276.587326999999</v>
      </c>
      <c r="AE6" s="19">
        <f t="shared" si="5"/>
        <v>25401385.322085559</v>
      </c>
      <c r="AF6" s="14">
        <v>13912.436116999999</v>
      </c>
      <c r="AG6" s="19">
        <f t="shared" si="6"/>
        <v>13717756.664524913</v>
      </c>
      <c r="AH6" s="14">
        <v>8073.4302180000004</v>
      </c>
      <c r="AI6" s="19">
        <f t="shared" si="7"/>
        <v>14788410.52505113</v>
      </c>
      <c r="AJ6" s="14">
        <v>14959.993469999999</v>
      </c>
      <c r="AK6" s="19">
        <f t="shared" si="8"/>
        <v>1640367.9330274214</v>
      </c>
      <c r="AL6" s="14">
        <v>23800.739663</v>
      </c>
      <c r="AM6" s="19">
        <f t="shared" si="9"/>
        <v>49719595.15915592</v>
      </c>
      <c r="AN6" s="17">
        <v>0</v>
      </c>
      <c r="AO6" s="50">
        <v>0</v>
      </c>
      <c r="AP6" s="27">
        <f>SQRT(AO6)</f>
        <v>0</v>
      </c>
      <c r="AQ6" s="6">
        <v>0</v>
      </c>
      <c r="AR6" s="23">
        <v>0</v>
      </c>
    </row>
    <row r="7" spans="2:44" ht="15" thickBot="1" x14ac:dyDescent="0.35">
      <c r="C7" s="9">
        <v>0</v>
      </c>
      <c r="F7" s="9">
        <f t="shared" si="10"/>
        <v>3</v>
      </c>
      <c r="G7" s="19">
        <v>0</v>
      </c>
      <c r="H7" s="19">
        <v>2711.0719399999998</v>
      </c>
      <c r="I7" s="49">
        <v>9088.0181140000004</v>
      </c>
      <c r="J7" s="26">
        <f t="shared" si="0"/>
        <v>5899.5450270000001</v>
      </c>
      <c r="K7" s="36">
        <f t="shared" si="1"/>
        <v>7631.528306099045</v>
      </c>
      <c r="L7" s="6" t="s">
        <v>24</v>
      </c>
      <c r="O7" s="9">
        <f t="shared" si="11"/>
        <v>3</v>
      </c>
      <c r="P7" s="19">
        <v>0</v>
      </c>
      <c r="Q7" s="19">
        <v>3999.8407280000001</v>
      </c>
      <c r="R7" s="19">
        <v>5524.4745140000005</v>
      </c>
      <c r="S7" s="19">
        <v>11607.845244</v>
      </c>
      <c r="T7" s="13">
        <v>9020.9424089999993</v>
      </c>
      <c r="U7" s="26">
        <f t="shared" si="2"/>
        <v>7538.27572375</v>
      </c>
      <c r="V7" s="36">
        <f t="shared" si="3"/>
        <v>265338.98959518271</v>
      </c>
      <c r="W7" s="17" t="s">
        <v>24</v>
      </c>
      <c r="Z7" s="9">
        <f t="shared" si="12"/>
        <v>3</v>
      </c>
      <c r="AA7" s="19">
        <v>0</v>
      </c>
      <c r="AB7" s="13">
        <v>800.318129</v>
      </c>
      <c r="AC7" s="19">
        <f t="shared" si="4"/>
        <v>8164586.433856057</v>
      </c>
      <c r="AD7" s="14">
        <v>5530.8409540000002</v>
      </c>
      <c r="AE7" s="19">
        <f t="shared" si="5"/>
        <v>2909643.345576792</v>
      </c>
      <c r="AF7" s="14">
        <v>10879.256088</v>
      </c>
      <c r="AG7" s="19">
        <f t="shared" si="6"/>
        <v>449662.74659231765</v>
      </c>
      <c r="AH7" s="14">
        <v>12607.93585</v>
      </c>
      <c r="AI7" s="19">
        <f t="shared" si="7"/>
        <v>474631.96462636272</v>
      </c>
      <c r="AJ7" s="14">
        <v>14541.299456000001</v>
      </c>
      <c r="AK7" s="19">
        <f t="shared" si="8"/>
        <v>743172.40758942813</v>
      </c>
      <c r="AL7" s="14">
        <v>19451.247178000001</v>
      </c>
      <c r="AM7" s="19">
        <f t="shared" si="9"/>
        <v>7299290.0581869362</v>
      </c>
      <c r="AN7" s="24"/>
      <c r="AO7" s="38"/>
      <c r="AP7" s="24"/>
    </row>
    <row r="8" spans="2:44" ht="15" thickBot="1" x14ac:dyDescent="0.35">
      <c r="C8" s="9">
        <v>0</v>
      </c>
      <c r="F8" s="9">
        <f t="shared" si="10"/>
        <v>4</v>
      </c>
      <c r="G8" s="19">
        <v>0</v>
      </c>
      <c r="H8" s="19">
        <v>646.93996700000002</v>
      </c>
      <c r="I8" s="49">
        <v>9005.1218219999992</v>
      </c>
      <c r="J8" s="26">
        <f t="shared" si="0"/>
        <v>4826.0308944999997</v>
      </c>
      <c r="K8" s="36">
        <f t="shared" si="1"/>
        <v>972502.69689097977</v>
      </c>
      <c r="L8" s="6">
        <f>SUM(K5:K39)/(K2-1)</f>
        <v>4184867.6342252512</v>
      </c>
      <c r="O8" s="9">
        <f t="shared" si="11"/>
        <v>4</v>
      </c>
      <c r="P8" s="19">
        <v>0</v>
      </c>
      <c r="Q8" s="19">
        <v>4056.4519100000002</v>
      </c>
      <c r="R8" s="19">
        <v>7352.2493700000005</v>
      </c>
      <c r="S8" s="19">
        <v>8382.6275229999992</v>
      </c>
      <c r="T8" s="13">
        <v>6330.344564</v>
      </c>
      <c r="U8" s="26">
        <f t="shared" si="2"/>
        <v>6530.4183417499999</v>
      </c>
      <c r="V8" s="36">
        <f t="shared" si="3"/>
        <v>2319431.6497083437</v>
      </c>
      <c r="W8" s="17">
        <f>SUM(V5:V39)/($K$2-1)</f>
        <v>3581205.7177657802</v>
      </c>
      <c r="Z8" s="9">
        <f t="shared" si="12"/>
        <v>4</v>
      </c>
      <c r="AA8" s="19">
        <v>0</v>
      </c>
      <c r="AB8" s="13">
        <v>547.65443200000004</v>
      </c>
      <c r="AC8" s="19">
        <f t="shared" si="4"/>
        <v>9672334.7575530428</v>
      </c>
      <c r="AD8" s="14">
        <v>6524.5311730000003</v>
      </c>
      <c r="AE8" s="19">
        <f t="shared" si="5"/>
        <v>507054.29687370121</v>
      </c>
      <c r="AF8" s="14">
        <v>6514.5082599999996</v>
      </c>
      <c r="AG8" s="19">
        <f t="shared" si="6"/>
        <v>13646957.418006521</v>
      </c>
      <c r="AH8" s="14">
        <v>14456.445071</v>
      </c>
      <c r="AI8" s="19">
        <f t="shared" si="7"/>
        <v>6438625.1282285023</v>
      </c>
      <c r="AJ8" s="14">
        <v>17784.154329000001</v>
      </c>
      <c r="AK8" s="19">
        <f t="shared" si="8"/>
        <v>16850444.986083977</v>
      </c>
      <c r="AL8" s="14">
        <v>19545.219880000001</v>
      </c>
      <c r="AM8" s="19">
        <f t="shared" si="9"/>
        <v>7815896.7524912879</v>
      </c>
      <c r="AN8" s="55" t="s">
        <v>4</v>
      </c>
      <c r="AO8" s="53"/>
      <c r="AP8" s="24"/>
    </row>
    <row r="9" spans="2:44" ht="15" thickBot="1" x14ac:dyDescent="0.35">
      <c r="C9" s="9">
        <v>0</v>
      </c>
      <c r="F9" s="9">
        <f t="shared" si="10"/>
        <v>5</v>
      </c>
      <c r="G9" s="19">
        <v>0</v>
      </c>
      <c r="H9" s="19">
        <v>2798.4188490000001</v>
      </c>
      <c r="I9" s="49">
        <v>11752.687452</v>
      </c>
      <c r="J9" s="26">
        <f t="shared" si="0"/>
        <v>7275.5531504999999</v>
      </c>
      <c r="K9" s="36">
        <f t="shared" si="1"/>
        <v>2141442.2229296253</v>
      </c>
      <c r="O9" s="9">
        <f t="shared" si="11"/>
        <v>5</v>
      </c>
      <c r="P9" s="19">
        <v>0</v>
      </c>
      <c r="Q9" s="19">
        <v>1457.178662</v>
      </c>
      <c r="R9" s="19">
        <v>10532.443740999999</v>
      </c>
      <c r="S9" s="19">
        <v>8609.6859729999996</v>
      </c>
      <c r="T9" s="13">
        <v>13724.070831999999</v>
      </c>
      <c r="U9" s="26">
        <f t="shared" si="2"/>
        <v>8580.8448019999996</v>
      </c>
      <c r="V9" s="36">
        <f t="shared" si="3"/>
        <v>278212.38549198443</v>
      </c>
      <c r="Z9" s="9">
        <f t="shared" si="12"/>
        <v>5</v>
      </c>
      <c r="AA9" s="19">
        <v>0</v>
      </c>
      <c r="AB9" s="13">
        <v>2323.0962960000002</v>
      </c>
      <c r="AC9" s="19">
        <f t="shared" si="4"/>
        <v>1781146.1579559052</v>
      </c>
      <c r="AD9" s="14">
        <v>11599.69953</v>
      </c>
      <c r="AE9" s="19">
        <f t="shared" si="5"/>
        <v>19036562.250030775</v>
      </c>
      <c r="AF9" s="14">
        <v>12968.584210000001</v>
      </c>
      <c r="AG9" s="19">
        <f t="shared" si="6"/>
        <v>7617031.9710467272</v>
      </c>
      <c r="AH9" s="14">
        <v>18066.333972</v>
      </c>
      <c r="AI9" s="19">
        <f t="shared" si="7"/>
        <v>37789709.245582372</v>
      </c>
      <c r="AJ9" s="14">
        <v>17838.825652</v>
      </c>
      <c r="AK9" s="19">
        <f t="shared" si="8"/>
        <v>17302277.776648901</v>
      </c>
      <c r="AL9" s="14">
        <v>17656.009072000001</v>
      </c>
      <c r="AM9" s="19">
        <f t="shared" si="9"/>
        <v>821709.12211009068</v>
      </c>
      <c r="AN9" s="17" t="s">
        <v>22</v>
      </c>
      <c r="AO9" s="23" t="s">
        <v>24</v>
      </c>
      <c r="AP9" s="7" t="s">
        <v>25</v>
      </c>
      <c r="AQ9" s="23" t="s">
        <v>38</v>
      </c>
      <c r="AR9" s="23" t="s">
        <v>39</v>
      </c>
    </row>
    <row r="10" spans="2:44" ht="15" thickBot="1" x14ac:dyDescent="0.35">
      <c r="C10" s="9">
        <v>0</v>
      </c>
      <c r="F10" s="9">
        <f t="shared" si="10"/>
        <v>6</v>
      </c>
      <c r="G10" s="19">
        <v>0</v>
      </c>
      <c r="H10" s="19">
        <v>7491.3099759999996</v>
      </c>
      <c r="I10" s="49">
        <v>6304.8771479999996</v>
      </c>
      <c r="J10" s="26">
        <f t="shared" si="0"/>
        <v>6898.093562</v>
      </c>
      <c r="K10" s="36">
        <f t="shared" si="1"/>
        <v>1179194.3470152989</v>
      </c>
      <c r="L10" s="6" t="s">
        <v>25</v>
      </c>
      <c r="O10" s="9">
        <f t="shared" si="11"/>
        <v>6</v>
      </c>
      <c r="P10" s="19">
        <v>0</v>
      </c>
      <c r="Q10" s="19">
        <v>1673.0398769999999</v>
      </c>
      <c r="R10" s="19">
        <v>6175.6454519999998</v>
      </c>
      <c r="S10" s="19">
        <v>7075.4967269999997</v>
      </c>
      <c r="T10" s="13">
        <v>8138.3328240000001</v>
      </c>
      <c r="U10" s="26">
        <f t="shared" si="2"/>
        <v>5765.6287199999997</v>
      </c>
      <c r="V10" s="36">
        <f t="shared" si="3"/>
        <v>5233835.1171636786</v>
      </c>
      <c r="W10" s="17" t="s">
        <v>25</v>
      </c>
      <c r="Z10" s="9">
        <f t="shared" si="12"/>
        <v>6</v>
      </c>
      <c r="AA10" s="19">
        <v>0</v>
      </c>
      <c r="AB10" s="13">
        <v>4518.738644</v>
      </c>
      <c r="AC10" s="19">
        <f t="shared" si="4"/>
        <v>741401.02325344656</v>
      </c>
      <c r="AD10" s="14">
        <v>3241.9714549999999</v>
      </c>
      <c r="AE10" s="19">
        <f t="shared" si="5"/>
        <v>15957126.115608586</v>
      </c>
      <c r="AF10" s="14">
        <v>8115.5636119999999</v>
      </c>
      <c r="AG10" s="19">
        <f t="shared" si="6"/>
        <v>4381166.0018011723</v>
      </c>
      <c r="AH10" s="14">
        <v>8641.5275899999997</v>
      </c>
      <c r="AI10" s="19">
        <f t="shared" si="7"/>
        <v>10741828.446735336</v>
      </c>
      <c r="AJ10" s="14">
        <v>11196.177723000001</v>
      </c>
      <c r="AK10" s="19">
        <f t="shared" si="8"/>
        <v>6165523.6648874991</v>
      </c>
      <c r="AL10" s="14">
        <v>13830.229743</v>
      </c>
      <c r="AM10" s="19">
        <f t="shared" si="9"/>
        <v>8522298.4867075086</v>
      </c>
      <c r="AN10" s="17">
        <f>AVERAGE(AB5:AB39)</f>
        <v>3657.6921741428578</v>
      </c>
      <c r="AO10" s="50">
        <f>SUM(AC5:AC39)/$K$2</f>
        <v>6637201.0570683731</v>
      </c>
      <c r="AP10" s="27">
        <f>SQRT(AO10)</f>
        <v>2576.2765878430782</v>
      </c>
      <c r="AQ10" s="6">
        <f>AN10-(AP10/SQRT($K$2))*$L$2</f>
        <v>2804.1705352702252</v>
      </c>
      <c r="AR10" s="6">
        <f>AN10-AQ10</f>
        <v>853.52163887263259</v>
      </c>
    </row>
    <row r="11" spans="2:44" ht="15" thickBot="1" x14ac:dyDescent="0.35">
      <c r="C11" s="9">
        <v>0</v>
      </c>
      <c r="F11" s="9">
        <f t="shared" si="10"/>
        <v>7</v>
      </c>
      <c r="G11" s="19">
        <v>0</v>
      </c>
      <c r="H11" s="19">
        <v>3681.5025639999999</v>
      </c>
      <c r="I11" s="49">
        <v>10938.352437</v>
      </c>
      <c r="J11" s="26">
        <f t="shared" si="0"/>
        <v>7309.9275005</v>
      </c>
      <c r="K11" s="36">
        <f t="shared" si="1"/>
        <v>2243228.3800347112</v>
      </c>
      <c r="L11" s="6">
        <f>SQRT(L8)</f>
        <v>2045.6949025270731</v>
      </c>
      <c r="O11" s="9">
        <f t="shared" si="11"/>
        <v>7</v>
      </c>
      <c r="P11" s="19">
        <v>0</v>
      </c>
      <c r="Q11" s="19">
        <v>6600.479026</v>
      </c>
      <c r="R11" s="19">
        <v>8811.7257759999993</v>
      </c>
      <c r="S11" s="19">
        <v>10216.695395999999</v>
      </c>
      <c r="T11" s="13">
        <v>7834.9467059999997</v>
      </c>
      <c r="U11" s="26">
        <f t="shared" si="2"/>
        <v>8365.9617259999995</v>
      </c>
      <c r="V11" s="36">
        <f t="shared" si="3"/>
        <v>97703.346069668638</v>
      </c>
      <c r="W11" s="17">
        <f>SQRT(W8)</f>
        <v>1892.4073868397841</v>
      </c>
      <c r="Z11" s="9">
        <f t="shared" si="12"/>
        <v>7</v>
      </c>
      <c r="AA11" s="19">
        <v>0</v>
      </c>
      <c r="AB11" s="13">
        <v>1697.406579</v>
      </c>
      <c r="AC11" s="19">
        <f t="shared" si="4"/>
        <v>3842719.614524588</v>
      </c>
      <c r="AD11" s="14">
        <v>6190.1700790000004</v>
      </c>
      <c r="AE11" s="19">
        <f t="shared" si="5"/>
        <v>1095033.629418463</v>
      </c>
      <c r="AF11" s="14">
        <v>16504.746893</v>
      </c>
      <c r="AG11" s="19">
        <f t="shared" si="6"/>
        <v>39640368.719155021</v>
      </c>
      <c r="AH11" s="14">
        <v>16200.200091999999</v>
      </c>
      <c r="AI11" s="19">
        <f t="shared" si="7"/>
        <v>18328670.245735653</v>
      </c>
      <c r="AJ11" s="14">
        <v>11056.745500000001</v>
      </c>
      <c r="AK11" s="19">
        <f t="shared" si="8"/>
        <v>6877398.6065369137</v>
      </c>
      <c r="AL11" s="14">
        <v>15673.119108999999</v>
      </c>
      <c r="AM11" s="19">
        <f t="shared" si="9"/>
        <v>1158654.689667505</v>
      </c>
      <c r="AN11" s="24"/>
      <c r="AO11" s="38"/>
      <c r="AP11" s="24"/>
    </row>
    <row r="12" spans="2:44" ht="15" thickBot="1" x14ac:dyDescent="0.35">
      <c r="C12" s="9">
        <v>0</v>
      </c>
      <c r="F12" s="9">
        <f t="shared" si="10"/>
        <v>8</v>
      </c>
      <c r="G12" s="19">
        <v>0</v>
      </c>
      <c r="H12" s="19">
        <v>4695.6238219999996</v>
      </c>
      <c r="I12" s="49">
        <v>5009.7623709999998</v>
      </c>
      <c r="J12" s="26">
        <f t="shared" si="0"/>
        <v>4852.6930964999992</v>
      </c>
      <c r="K12" s="36">
        <f t="shared" si="1"/>
        <v>920627.41489548259</v>
      </c>
      <c r="O12" s="9">
        <f t="shared" si="11"/>
        <v>8</v>
      </c>
      <c r="P12" s="19">
        <v>0</v>
      </c>
      <c r="Q12" s="19">
        <v>2084.1465290000001</v>
      </c>
      <c r="R12" s="19">
        <v>5093.3173109999998</v>
      </c>
      <c r="S12" s="19">
        <v>11082.278909000001</v>
      </c>
      <c r="T12" s="13">
        <v>10965.434466000001</v>
      </c>
      <c r="U12" s="26">
        <f t="shared" si="2"/>
        <v>7306.2943037500008</v>
      </c>
      <c r="V12" s="36">
        <f t="shared" si="3"/>
        <v>558146.57244470448</v>
      </c>
      <c r="Z12" s="9">
        <f t="shared" si="12"/>
        <v>8</v>
      </c>
      <c r="AA12" s="19">
        <v>0</v>
      </c>
      <c r="AB12" s="13">
        <v>767.83331399999997</v>
      </c>
      <c r="AC12" s="19">
        <f t="shared" si="4"/>
        <v>8351284.2315461775</v>
      </c>
      <c r="AD12" s="14">
        <v>5641.4299410000003</v>
      </c>
      <c r="AE12" s="19">
        <f t="shared" si="5"/>
        <v>2544595.032156067</v>
      </c>
      <c r="AF12" s="14">
        <v>9968.4539179999992</v>
      </c>
      <c r="AG12" s="19">
        <f t="shared" si="6"/>
        <v>57711.989284031995</v>
      </c>
      <c r="AH12" s="14">
        <v>8224.8555230000002</v>
      </c>
      <c r="AI12" s="19">
        <f t="shared" si="7"/>
        <v>13646706.85292637</v>
      </c>
      <c r="AJ12" s="14">
        <v>11661.015463</v>
      </c>
      <c r="AK12" s="19">
        <f t="shared" si="8"/>
        <v>4073169.6418234892</v>
      </c>
      <c r="AL12" s="14">
        <v>18695.250048999998</v>
      </c>
      <c r="AM12" s="19">
        <f t="shared" si="9"/>
        <v>3785836.8424176467</v>
      </c>
      <c r="AN12" s="55" t="s">
        <v>5</v>
      </c>
      <c r="AO12" s="53"/>
      <c r="AP12" s="24"/>
    </row>
    <row r="13" spans="2:44" ht="15" thickBot="1" x14ac:dyDescent="0.35">
      <c r="C13" s="9">
        <v>0</v>
      </c>
      <c r="F13" s="9">
        <f t="shared" si="10"/>
        <v>9</v>
      </c>
      <c r="G13" s="19">
        <v>0</v>
      </c>
      <c r="H13" s="19">
        <v>3516.4620679999998</v>
      </c>
      <c r="I13" s="49">
        <v>8965.4300559999992</v>
      </c>
      <c r="J13" s="26">
        <f t="shared" si="0"/>
        <v>6240.9460619999991</v>
      </c>
      <c r="K13" s="36">
        <f t="shared" si="1"/>
        <v>183834.84086144684</v>
      </c>
      <c r="L13" s="6" t="s">
        <v>27</v>
      </c>
      <c r="O13" s="9">
        <f t="shared" si="11"/>
        <v>9</v>
      </c>
      <c r="P13" s="19">
        <v>0</v>
      </c>
      <c r="Q13" s="19">
        <v>814.78038700000002</v>
      </c>
      <c r="R13" s="19">
        <v>4001.9231479999999</v>
      </c>
      <c r="S13" s="19">
        <v>12839.097238</v>
      </c>
      <c r="T13" s="13">
        <v>16464.472274</v>
      </c>
      <c r="U13" s="26">
        <f t="shared" si="2"/>
        <v>8530.0682617499988</v>
      </c>
      <c r="V13" s="36">
        <f t="shared" si="3"/>
        <v>227225.61508124758</v>
      </c>
      <c r="W13" s="17" t="s">
        <v>27</v>
      </c>
      <c r="Z13" s="9">
        <f t="shared" si="12"/>
        <v>9</v>
      </c>
      <c r="AA13" s="19">
        <v>0</v>
      </c>
      <c r="AB13" s="13">
        <v>786.88219800000002</v>
      </c>
      <c r="AC13" s="19">
        <f t="shared" si="4"/>
        <v>8241549.9191213539</v>
      </c>
      <c r="AD13" s="14">
        <v>11975.786672</v>
      </c>
      <c r="AE13" s="19">
        <f t="shared" si="5"/>
        <v>22459808.566312116</v>
      </c>
      <c r="AF13" s="14">
        <v>4037.343832</v>
      </c>
      <c r="AG13" s="19">
        <f t="shared" si="6"/>
        <v>38085477.92544543</v>
      </c>
      <c r="AH13" s="14">
        <v>13302.088325999999</v>
      </c>
      <c r="AI13" s="19">
        <f t="shared" si="7"/>
        <v>1912932.0310874861</v>
      </c>
      <c r="AJ13" s="14">
        <v>11266.675576</v>
      </c>
      <c r="AK13" s="19">
        <f t="shared" si="8"/>
        <v>5820394.6115761651</v>
      </c>
      <c r="AL13" s="14">
        <v>16137.203418999999</v>
      </c>
      <c r="AM13" s="19">
        <f t="shared" si="9"/>
        <v>374940.58986219397</v>
      </c>
      <c r="AN13" s="17" t="s">
        <v>22</v>
      </c>
      <c r="AO13" s="23" t="s">
        <v>24</v>
      </c>
      <c r="AP13" s="7" t="s">
        <v>25</v>
      </c>
      <c r="AQ13" s="23" t="s">
        <v>38</v>
      </c>
      <c r="AR13" s="23" t="s">
        <v>39</v>
      </c>
    </row>
    <row r="14" spans="2:44" ht="15" thickBot="1" x14ac:dyDescent="0.35">
      <c r="C14" s="9">
        <v>0</v>
      </c>
      <c r="F14" s="9">
        <f t="shared" si="10"/>
        <v>10</v>
      </c>
      <c r="G14" s="19">
        <v>0</v>
      </c>
      <c r="H14" s="19">
        <v>1112.1727739999999</v>
      </c>
      <c r="I14" s="49">
        <v>5721.5516260000004</v>
      </c>
      <c r="J14" s="26">
        <f t="shared" si="0"/>
        <v>3416.8622</v>
      </c>
      <c r="K14" s="36">
        <f t="shared" si="1"/>
        <v>5737578.061636148</v>
      </c>
      <c r="L14" s="6">
        <f>L5-(L11/SQRT($K$2))*$L$2</f>
        <v>5134.4467297499586</v>
      </c>
      <c r="O14" s="9">
        <f t="shared" si="11"/>
        <v>10</v>
      </c>
      <c r="P14" s="19">
        <v>0</v>
      </c>
      <c r="Q14" s="19">
        <v>9111.2878000000001</v>
      </c>
      <c r="R14" s="19">
        <v>2896.977836</v>
      </c>
      <c r="S14" s="19">
        <v>7707.0660239999997</v>
      </c>
      <c r="T14" s="13">
        <v>15166.927194</v>
      </c>
      <c r="U14" s="26">
        <f t="shared" si="2"/>
        <v>8720.5647134999999</v>
      </c>
      <c r="V14" s="36">
        <f t="shared" si="3"/>
        <v>445126.92686185957</v>
      </c>
      <c r="W14" s="17">
        <f>W5-(W11/SQRT($K$2))*$L$2</f>
        <v>7426.4309287418419</v>
      </c>
      <c r="Z14" s="9">
        <f t="shared" si="12"/>
        <v>10</v>
      </c>
      <c r="AA14" s="19">
        <v>0</v>
      </c>
      <c r="AB14" s="13">
        <v>5460.4048709999997</v>
      </c>
      <c r="AC14" s="19">
        <f t="shared" si="4"/>
        <v>3249773.0674099498</v>
      </c>
      <c r="AD14" s="14">
        <v>6160.9184420000001</v>
      </c>
      <c r="AE14" s="19">
        <f t="shared" si="5"/>
        <v>1157109.368634684</v>
      </c>
      <c r="AF14" s="14">
        <v>6921.220045</v>
      </c>
      <c r="AG14" s="19">
        <f t="shared" si="6"/>
        <v>10807439.741030773</v>
      </c>
      <c r="AH14" s="14">
        <v>10628.731175999999</v>
      </c>
      <c r="AI14" s="19">
        <f t="shared" si="7"/>
        <v>1664794.8382840264</v>
      </c>
      <c r="AJ14" s="14">
        <v>12970.482878999999</v>
      </c>
      <c r="AK14" s="19">
        <f t="shared" si="8"/>
        <v>502315.36127494613</v>
      </c>
      <c r="AL14" s="14">
        <v>18967.908371000001</v>
      </c>
      <c r="AM14" s="19">
        <f t="shared" si="9"/>
        <v>4921214.3782915268</v>
      </c>
      <c r="AN14" s="17">
        <f>AVERAGE(AD5:AD39)</f>
        <v>7236.6086244571443</v>
      </c>
      <c r="AO14" s="50">
        <f>SUM(AE5:AE39)/$K$2</f>
        <v>10891807.810335418</v>
      </c>
      <c r="AP14" s="27">
        <f>SQRT(AO14)</f>
        <v>3300.2738992900904</v>
      </c>
      <c r="AQ14" s="6">
        <f>AN14-(AP14/SQRT($K$2))*$L$2</f>
        <v>6143.2263375773837</v>
      </c>
      <c r="AR14" s="6">
        <f>AN14-AQ14</f>
        <v>1093.3822868797606</v>
      </c>
    </row>
    <row r="15" spans="2:44" ht="15" thickBot="1" x14ac:dyDescent="0.35">
      <c r="C15" s="9">
        <v>0</v>
      </c>
      <c r="F15" s="9">
        <f t="shared" si="10"/>
        <v>11</v>
      </c>
      <c r="G15" s="19">
        <v>0</v>
      </c>
      <c r="H15" s="19">
        <v>1893.885612</v>
      </c>
      <c r="I15" s="49">
        <v>5538.5140030000002</v>
      </c>
      <c r="J15" s="26">
        <f t="shared" si="0"/>
        <v>3716.1998075000001</v>
      </c>
      <c r="K15" s="36">
        <f t="shared" si="1"/>
        <v>4393159.8296552077</v>
      </c>
      <c r="L15" s="6" t="s">
        <v>28</v>
      </c>
      <c r="O15" s="9">
        <f t="shared" si="11"/>
        <v>11</v>
      </c>
      <c r="P15" s="19">
        <v>0</v>
      </c>
      <c r="Q15" s="19">
        <v>1240.4044469999999</v>
      </c>
      <c r="R15" s="19">
        <v>7950.964129</v>
      </c>
      <c r="S15" s="19">
        <v>7757.5804260000004</v>
      </c>
      <c r="T15" s="13">
        <v>14074.044012</v>
      </c>
      <c r="U15" s="26">
        <f t="shared" si="2"/>
        <v>7755.7482534999999</v>
      </c>
      <c r="V15" s="36">
        <f t="shared" si="3"/>
        <v>88588.455162810133</v>
      </c>
      <c r="W15" s="17" t="s">
        <v>28</v>
      </c>
      <c r="Z15" s="9">
        <f t="shared" si="12"/>
        <v>11</v>
      </c>
      <c r="AA15" s="19">
        <v>0</v>
      </c>
      <c r="AB15" s="13">
        <v>1204.2603879999999</v>
      </c>
      <c r="AC15" s="19">
        <f t="shared" si="4"/>
        <v>6019327.5292561352</v>
      </c>
      <c r="AD15" s="14">
        <v>4147.8566959999998</v>
      </c>
      <c r="AE15" s="19">
        <f t="shared" si="5"/>
        <v>9540388.4755477291</v>
      </c>
      <c r="AF15" s="14">
        <v>4789.7969590000002</v>
      </c>
      <c r="AG15" s="19">
        <f t="shared" si="6"/>
        <v>29364370.530534986</v>
      </c>
      <c r="AH15" s="14">
        <v>12073.496238</v>
      </c>
      <c r="AI15" s="19">
        <f t="shared" si="7"/>
        <v>23868.943857210827</v>
      </c>
      <c r="AJ15" s="14">
        <v>14191.366465999999</v>
      </c>
      <c r="AK15" s="19">
        <f t="shared" si="8"/>
        <v>262288.90490146185</v>
      </c>
      <c r="AL15" s="14">
        <v>14816.474732000001</v>
      </c>
      <c r="AM15" s="19">
        <f t="shared" si="9"/>
        <v>3736692.4030796802</v>
      </c>
      <c r="AN15" s="56"/>
      <c r="AO15" s="54"/>
      <c r="AP15" s="24"/>
    </row>
    <row r="16" spans="2:44" ht="15" thickBot="1" x14ac:dyDescent="0.35">
      <c r="C16" s="9">
        <v>0</v>
      </c>
      <c r="F16" s="9">
        <f t="shared" si="10"/>
        <v>12</v>
      </c>
      <c r="G16" s="19">
        <v>0</v>
      </c>
      <c r="H16" s="19">
        <v>9368.5863389999995</v>
      </c>
      <c r="I16" s="49">
        <v>7070.9898599999997</v>
      </c>
      <c r="J16" s="26">
        <f t="shared" si="0"/>
        <v>8219.7880994999996</v>
      </c>
      <c r="K16" s="36">
        <f t="shared" si="1"/>
        <v>5796545.9047072865</v>
      </c>
      <c r="L16" s="6">
        <f>L5+(L11/SQRT($K$2))*$L$2</f>
        <v>6489.9260863357586</v>
      </c>
      <c r="O16" s="9">
        <f t="shared" si="11"/>
        <v>12</v>
      </c>
      <c r="P16" s="19">
        <v>0</v>
      </c>
      <c r="Q16" s="19">
        <v>2497.3684910000002</v>
      </c>
      <c r="R16" s="19">
        <v>6058.905949</v>
      </c>
      <c r="S16" s="19">
        <v>5782.573883</v>
      </c>
      <c r="T16" s="13">
        <v>5611.1030909999999</v>
      </c>
      <c r="U16" s="26">
        <f t="shared" si="2"/>
        <v>4987.4878535000007</v>
      </c>
      <c r="V16" s="36">
        <f t="shared" si="3"/>
        <v>9399733.7832042016</v>
      </c>
      <c r="W16" s="17">
        <f>W5+(W11/SQRT($K$2))*$L$2</f>
        <v>8680.3418340010194</v>
      </c>
      <c r="Z16" s="9">
        <f t="shared" si="12"/>
        <v>12</v>
      </c>
      <c r="AA16" s="19">
        <v>0</v>
      </c>
      <c r="AB16" s="13">
        <v>5925.551802</v>
      </c>
      <c r="AC16" s="19">
        <f t="shared" si="4"/>
        <v>5143187.2916643359</v>
      </c>
      <c r="AD16" s="14">
        <v>12553.014513</v>
      </c>
      <c r="AE16" s="19">
        <f t="shared" si="5"/>
        <v>28264171.571733151</v>
      </c>
      <c r="AF16" s="14">
        <v>8063.3396849999999</v>
      </c>
      <c r="AG16" s="19">
        <f t="shared" si="6"/>
        <v>4602515.5984723922</v>
      </c>
      <c r="AH16" s="14">
        <v>10202.945385000001</v>
      </c>
      <c r="AI16" s="19">
        <f t="shared" si="7"/>
        <v>2944845.0377899236</v>
      </c>
      <c r="AJ16" s="14">
        <v>15222.692523</v>
      </c>
      <c r="AK16" s="19">
        <f t="shared" si="8"/>
        <v>2382292.0659962492</v>
      </c>
      <c r="AL16" s="14">
        <v>12887.373818</v>
      </c>
      <c r="AM16" s="19">
        <f t="shared" si="9"/>
        <v>14916229.863028811</v>
      </c>
      <c r="AN16" s="55" t="s">
        <v>7</v>
      </c>
      <c r="AO16" s="53"/>
      <c r="AP16" s="24"/>
    </row>
    <row r="17" spans="3:44" ht="15" thickBot="1" x14ac:dyDescent="0.35">
      <c r="C17" s="9">
        <v>0</v>
      </c>
      <c r="F17" s="9">
        <f t="shared" si="10"/>
        <v>13</v>
      </c>
      <c r="G17" s="19">
        <v>0</v>
      </c>
      <c r="H17" s="19">
        <v>8692.4117079999996</v>
      </c>
      <c r="I17" s="49">
        <v>3894.367452</v>
      </c>
      <c r="J17" s="26">
        <f t="shared" si="0"/>
        <v>6293.38958</v>
      </c>
      <c r="K17" s="36">
        <f t="shared" si="1"/>
        <v>231556.49270161422</v>
      </c>
      <c r="O17" s="9">
        <f t="shared" si="11"/>
        <v>13</v>
      </c>
      <c r="P17" s="19">
        <v>0</v>
      </c>
      <c r="Q17" s="19">
        <v>702.48286099999996</v>
      </c>
      <c r="R17" s="19">
        <v>6008.0754649999999</v>
      </c>
      <c r="S17" s="19">
        <v>9625.6554529999994</v>
      </c>
      <c r="T17" s="13">
        <v>10703.669265</v>
      </c>
      <c r="U17" s="26">
        <f t="shared" si="2"/>
        <v>6759.9707610000005</v>
      </c>
      <c r="V17" s="36">
        <f t="shared" si="3"/>
        <v>1672923.9670208115</v>
      </c>
      <c r="Z17" s="9">
        <f t="shared" si="12"/>
        <v>13</v>
      </c>
      <c r="AA17" s="19">
        <v>0</v>
      </c>
      <c r="AB17" s="13">
        <v>2870.8371999999999</v>
      </c>
      <c r="AC17" s="19">
        <f t="shared" si="4"/>
        <v>619140.75033335749</v>
      </c>
      <c r="AD17" s="14">
        <v>9066.7877970000009</v>
      </c>
      <c r="AE17" s="19">
        <f t="shared" si="5"/>
        <v>3349555.8036096552</v>
      </c>
      <c r="AF17" s="14">
        <v>14427.608201999999</v>
      </c>
      <c r="AG17" s="19">
        <f t="shared" si="6"/>
        <v>17799295.132306218</v>
      </c>
      <c r="AH17" s="14">
        <v>14539.590636999999</v>
      </c>
      <c r="AI17" s="19">
        <f t="shared" si="7"/>
        <v>6867492.8492834903</v>
      </c>
      <c r="AJ17" s="14">
        <v>11545.934169</v>
      </c>
      <c r="AK17" s="19">
        <f t="shared" si="8"/>
        <v>4550929.6708877841</v>
      </c>
      <c r="AL17" s="14">
        <v>22252.740494000001</v>
      </c>
      <c r="AM17" s="19">
        <f t="shared" si="9"/>
        <v>30285354.967729092</v>
      </c>
      <c r="AN17" s="17" t="s">
        <v>22</v>
      </c>
      <c r="AO17" s="23" t="s">
        <v>24</v>
      </c>
      <c r="AP17" s="7" t="s">
        <v>25</v>
      </c>
      <c r="AQ17" s="23" t="s">
        <v>38</v>
      </c>
      <c r="AR17" s="23" t="s">
        <v>39</v>
      </c>
    </row>
    <row r="18" spans="3:44" ht="15" thickBot="1" x14ac:dyDescent="0.35">
      <c r="C18" s="9">
        <v>0</v>
      </c>
      <c r="F18" s="9">
        <f t="shared" si="10"/>
        <v>14</v>
      </c>
      <c r="G18" s="19">
        <v>0</v>
      </c>
      <c r="H18" s="19">
        <v>1351.746069</v>
      </c>
      <c r="I18" s="49">
        <v>6249.7204439999996</v>
      </c>
      <c r="J18" s="26">
        <f t="shared" si="0"/>
        <v>3800.7332564999997</v>
      </c>
      <c r="K18" s="36">
        <f t="shared" si="1"/>
        <v>4045943.7808516994</v>
      </c>
      <c r="O18" s="9">
        <f t="shared" si="11"/>
        <v>14</v>
      </c>
      <c r="P18" s="19">
        <v>0</v>
      </c>
      <c r="Q18" s="19">
        <v>2840.9240490000002</v>
      </c>
      <c r="R18" s="19">
        <v>8026.6138959999998</v>
      </c>
      <c r="S18" s="19">
        <v>8568.0450820000005</v>
      </c>
      <c r="T18" s="13">
        <v>12673.364071</v>
      </c>
      <c r="U18" s="26">
        <f t="shared" si="2"/>
        <v>8027.2367745000001</v>
      </c>
      <c r="V18" s="36">
        <f t="shared" si="3"/>
        <v>683.80193953036405</v>
      </c>
      <c r="Z18" s="9">
        <f t="shared" si="12"/>
        <v>14</v>
      </c>
      <c r="AA18" s="19">
        <v>0</v>
      </c>
      <c r="AB18" s="13">
        <v>2797.9240140000002</v>
      </c>
      <c r="AC18" s="19">
        <f t="shared" si="4"/>
        <v>739201.28919543442</v>
      </c>
      <c r="AD18" s="14">
        <v>9209.2495650000001</v>
      </c>
      <c r="AE18" s="19">
        <f t="shared" si="5"/>
        <v>3891312.2803058028</v>
      </c>
      <c r="AF18" s="14">
        <v>10875.197001</v>
      </c>
      <c r="AG18" s="19">
        <f t="shared" si="6"/>
        <v>444235.42718357511</v>
      </c>
      <c r="AH18" s="14">
        <v>11524.734315</v>
      </c>
      <c r="AI18" s="19">
        <f t="shared" si="7"/>
        <v>155445.79708088163</v>
      </c>
      <c r="AJ18" s="14">
        <v>8234.4308760000004</v>
      </c>
      <c r="AK18" s="19">
        <f t="shared" si="8"/>
        <v>29645782.800728749</v>
      </c>
      <c r="AL18" s="14">
        <v>19251.028868000001</v>
      </c>
      <c r="AM18" s="19">
        <f t="shared" si="9"/>
        <v>6257509.8715725308</v>
      </c>
      <c r="AN18" s="17">
        <f>AVERAGE(AF5:AF39)</f>
        <v>10208.687115714287</v>
      </c>
      <c r="AO18" s="50">
        <f>SUM(AG5:AG39)/$K$2</f>
        <v>11092395.736966722</v>
      </c>
      <c r="AP18" s="27">
        <f>SQRT(AO18)</f>
        <v>3330.5248440698833</v>
      </c>
      <c r="AQ18" s="6">
        <f>AN18-(AP18/SQRT($K$2))*$L$2</f>
        <v>9105.2826766759681</v>
      </c>
      <c r="AR18" s="6">
        <f>AN18-AQ18</f>
        <v>1103.4044390383187</v>
      </c>
    </row>
    <row r="19" spans="3:44" ht="15" thickBot="1" x14ac:dyDescent="0.35">
      <c r="C19" s="9">
        <v>0</v>
      </c>
      <c r="F19" s="9">
        <f t="shared" si="10"/>
        <v>15</v>
      </c>
      <c r="G19" s="19">
        <v>0</v>
      </c>
      <c r="H19" s="19">
        <v>431.83721700000001</v>
      </c>
      <c r="I19" s="49">
        <v>11998.646478000001</v>
      </c>
      <c r="J19" s="26">
        <f t="shared" si="0"/>
        <v>6215.2418475000004</v>
      </c>
      <c r="K19" s="36">
        <f t="shared" si="1"/>
        <v>162453.68727598971</v>
      </c>
      <c r="L19" s="6" t="s">
        <v>29</v>
      </c>
      <c r="O19" s="9">
        <f t="shared" si="11"/>
        <v>15</v>
      </c>
      <c r="P19" s="19">
        <v>0</v>
      </c>
      <c r="Q19" s="19">
        <v>5373.7339149999998</v>
      </c>
      <c r="R19" s="19">
        <v>11036.026522</v>
      </c>
      <c r="S19" s="19">
        <v>11159.217780000001</v>
      </c>
      <c r="T19" s="13">
        <v>14571.954841000001</v>
      </c>
      <c r="U19" s="26">
        <f t="shared" si="2"/>
        <v>10535.233264500001</v>
      </c>
      <c r="V19" s="36">
        <f t="shared" si="3"/>
        <v>6159563.9512949977</v>
      </c>
      <c r="W19" s="17" t="s">
        <v>29</v>
      </c>
      <c r="Z19" s="9">
        <f t="shared" si="12"/>
        <v>15</v>
      </c>
      <c r="AA19" s="19">
        <v>0</v>
      </c>
      <c r="AB19" s="13">
        <v>4283.2264100000002</v>
      </c>
      <c r="AC19" s="19">
        <f t="shared" si="4"/>
        <v>391293.08022937912</v>
      </c>
      <c r="AD19" s="14">
        <v>6604.4509079999998</v>
      </c>
      <c r="AE19" s="19">
        <f t="shared" si="5"/>
        <v>399623.37847631151</v>
      </c>
      <c r="AF19" s="14">
        <v>18266.780965999998</v>
      </c>
      <c r="AG19" s="19">
        <f t="shared" si="6"/>
        <v>64932876.500012405</v>
      </c>
      <c r="AH19" s="14">
        <v>6319.7512049999996</v>
      </c>
      <c r="AI19" s="19">
        <f t="shared" si="7"/>
        <v>31351592.276250467</v>
      </c>
      <c r="AJ19" s="14">
        <v>11019.784211</v>
      </c>
      <c r="AK19" s="19">
        <f t="shared" si="8"/>
        <v>7072625.18710283</v>
      </c>
      <c r="AL19" s="14">
        <v>13923.831005</v>
      </c>
      <c r="AM19" s="19">
        <f t="shared" si="9"/>
        <v>7984559.803628834</v>
      </c>
      <c r="AN19" s="24"/>
      <c r="AO19" s="38"/>
      <c r="AP19" s="24"/>
    </row>
    <row r="20" spans="3:44" ht="15" thickBot="1" x14ac:dyDescent="0.35">
      <c r="C20" s="9">
        <v>0</v>
      </c>
      <c r="F20" s="9">
        <f t="shared" si="10"/>
        <v>16</v>
      </c>
      <c r="G20" s="19">
        <v>0</v>
      </c>
      <c r="H20" s="19">
        <v>1704.95334</v>
      </c>
      <c r="I20" s="49">
        <v>9226.9634600000009</v>
      </c>
      <c r="J20" s="26">
        <f t="shared" si="0"/>
        <v>5465.9584000000004</v>
      </c>
      <c r="K20" s="36">
        <f t="shared" si="1"/>
        <v>119873.83355332546</v>
      </c>
      <c r="L20" s="6">
        <f>L5-L14</f>
        <v>677.73967829289995</v>
      </c>
      <c r="O20" s="9">
        <f t="shared" si="11"/>
        <v>16</v>
      </c>
      <c r="P20" s="19">
        <v>0</v>
      </c>
      <c r="Q20" s="19">
        <v>1346.056421</v>
      </c>
      <c r="R20" s="19">
        <v>3774.2547629999999</v>
      </c>
      <c r="S20" s="19">
        <v>9948.0371809999997</v>
      </c>
      <c r="T20" s="13">
        <v>18826.077243</v>
      </c>
      <c r="U20" s="26">
        <f t="shared" si="2"/>
        <v>8473.6064019999994</v>
      </c>
      <c r="V20" s="36">
        <f t="shared" si="3"/>
        <v>176584.86573707481</v>
      </c>
      <c r="W20" s="17">
        <f>W5-W14</f>
        <v>626.95545262958876</v>
      </c>
      <c r="Z20" s="9">
        <f t="shared" si="12"/>
        <v>16</v>
      </c>
      <c r="AA20" s="19">
        <v>0</v>
      </c>
      <c r="AB20" s="13">
        <v>5222.638731</v>
      </c>
      <c r="AC20" s="19">
        <f t="shared" si="4"/>
        <v>2449057.7258190247</v>
      </c>
      <c r="AD20" s="14">
        <v>7070.8025289999996</v>
      </c>
      <c r="AE20" s="19">
        <f t="shared" si="5"/>
        <v>27491.661290743777</v>
      </c>
      <c r="AF20" s="14">
        <v>7126.4037099999996</v>
      </c>
      <c r="AG20" s="19">
        <f t="shared" si="6"/>
        <v>9500470.9931416661</v>
      </c>
      <c r="AH20" s="14">
        <v>11796.458930999999</v>
      </c>
      <c r="AI20" s="19">
        <f t="shared" si="7"/>
        <v>15016.427569078061</v>
      </c>
      <c r="AJ20" s="14">
        <v>15604.910633</v>
      </c>
      <c r="AK20" s="19">
        <f t="shared" si="8"/>
        <v>3708265.2462743409</v>
      </c>
      <c r="AL20" s="14">
        <v>18151.894680000001</v>
      </c>
      <c r="AM20" s="19">
        <f t="shared" si="9"/>
        <v>1966634.1433969019</v>
      </c>
      <c r="AN20" s="55" t="s">
        <v>8</v>
      </c>
      <c r="AO20" s="17"/>
      <c r="AP20" s="24"/>
    </row>
    <row r="21" spans="3:44" ht="15" thickBot="1" x14ac:dyDescent="0.35">
      <c r="C21" s="9">
        <v>0</v>
      </c>
      <c r="F21" s="9">
        <f t="shared" si="10"/>
        <v>17</v>
      </c>
      <c r="G21" s="19">
        <v>0</v>
      </c>
      <c r="H21" s="19">
        <v>4503.8613189999996</v>
      </c>
      <c r="I21" s="49">
        <v>7340.5744679999998</v>
      </c>
      <c r="J21" s="26">
        <f t="shared" si="0"/>
        <v>5922.2178934999993</v>
      </c>
      <c r="K21" s="36">
        <f t="shared" si="1"/>
        <v>12106.927791904956</v>
      </c>
      <c r="O21" s="9">
        <f t="shared" si="11"/>
        <v>17</v>
      </c>
      <c r="P21" s="19">
        <v>0</v>
      </c>
      <c r="Q21" s="19">
        <v>2648.3810250000001</v>
      </c>
      <c r="R21" s="19">
        <v>7727.4018409999999</v>
      </c>
      <c r="S21" s="19">
        <v>11813.044112</v>
      </c>
      <c r="T21" s="13">
        <v>11420.305936000001</v>
      </c>
      <c r="U21" s="26">
        <f t="shared" si="2"/>
        <v>8402.2832285000004</v>
      </c>
      <c r="V21" s="36">
        <f t="shared" si="3"/>
        <v>121729.0099362566</v>
      </c>
      <c r="Z21" s="9">
        <f t="shared" si="12"/>
        <v>17</v>
      </c>
      <c r="AA21" s="19">
        <v>0</v>
      </c>
      <c r="AB21" s="13">
        <v>4762.5640750000002</v>
      </c>
      <c r="AC21" s="19">
        <f t="shared" si="4"/>
        <v>1220741.9173036753</v>
      </c>
      <c r="AD21" s="14">
        <v>4556.549927</v>
      </c>
      <c r="AE21" s="19">
        <f t="shared" si="5"/>
        <v>7182714.6218156852</v>
      </c>
      <c r="AF21" s="14">
        <v>7608.1602810000004</v>
      </c>
      <c r="AG21" s="19">
        <f t="shared" si="6"/>
        <v>6762739.818069106</v>
      </c>
      <c r="AH21" s="14">
        <v>13794.483039999999</v>
      </c>
      <c r="AI21" s="19">
        <f t="shared" si="7"/>
        <v>3517434.8889142871</v>
      </c>
      <c r="AJ21" s="14">
        <v>10817.988765</v>
      </c>
      <c r="AK21" s="19">
        <f t="shared" si="8"/>
        <v>8186672.6600426175</v>
      </c>
      <c r="AL21" s="14">
        <v>17429.934114</v>
      </c>
      <c r="AM21" s="19">
        <f t="shared" si="9"/>
        <v>462953.37184534542</v>
      </c>
      <c r="AN21" s="17" t="s">
        <v>22</v>
      </c>
      <c r="AO21" s="23" t="s">
        <v>24</v>
      </c>
      <c r="AP21" s="7" t="s">
        <v>25</v>
      </c>
      <c r="AQ21" s="23" t="s">
        <v>38</v>
      </c>
      <c r="AR21" s="23" t="s">
        <v>39</v>
      </c>
    </row>
    <row r="22" spans="3:44" ht="15" thickBot="1" x14ac:dyDescent="0.35">
      <c r="C22" s="9">
        <v>0</v>
      </c>
      <c r="F22" s="9">
        <f t="shared" si="10"/>
        <v>18</v>
      </c>
      <c r="G22" s="19">
        <v>0</v>
      </c>
      <c r="H22" s="19">
        <v>588.00518999999997</v>
      </c>
      <c r="I22" s="49">
        <v>8024.0389100000002</v>
      </c>
      <c r="J22" s="26">
        <f t="shared" si="0"/>
        <v>4306.0220500000005</v>
      </c>
      <c r="K22" s="36">
        <f t="shared" si="1"/>
        <v>2268531.0734386547</v>
      </c>
      <c r="O22" s="9">
        <f t="shared" si="11"/>
        <v>18</v>
      </c>
      <c r="P22" s="19">
        <v>0</v>
      </c>
      <c r="Q22" s="19">
        <v>5807.8523770000002</v>
      </c>
      <c r="R22" s="19">
        <v>10491.458649</v>
      </c>
      <c r="S22" s="19">
        <v>8342.4459549999992</v>
      </c>
      <c r="T22" s="13">
        <v>11447.264444</v>
      </c>
      <c r="U22" s="26">
        <f t="shared" si="2"/>
        <v>9022.2553562499997</v>
      </c>
      <c r="V22" s="36">
        <f t="shared" si="3"/>
        <v>938707.09048224939</v>
      </c>
      <c r="Z22" s="9">
        <f t="shared" si="12"/>
        <v>18</v>
      </c>
      <c r="AA22" s="19">
        <v>0</v>
      </c>
      <c r="AB22" s="13">
        <v>902.09120299999995</v>
      </c>
      <c r="AC22" s="19">
        <f t="shared" si="4"/>
        <v>7593336.7121634614</v>
      </c>
      <c r="AD22" s="14">
        <v>11855.442744</v>
      </c>
      <c r="AE22" s="19">
        <f t="shared" si="5"/>
        <v>21333628.623853225</v>
      </c>
      <c r="AF22" s="14">
        <v>12898.0725</v>
      </c>
      <c r="AG22" s="19">
        <f t="shared" si="6"/>
        <v>7232793.7452096138</v>
      </c>
      <c r="AH22" s="14">
        <v>16483.490938999999</v>
      </c>
      <c r="AI22" s="19">
        <f t="shared" si="7"/>
        <v>20834573.286715083</v>
      </c>
      <c r="AJ22" s="14">
        <v>16096.893461</v>
      </c>
      <c r="AK22" s="19">
        <f t="shared" si="8"/>
        <v>5845120.8992176149</v>
      </c>
      <c r="AL22" s="14">
        <v>14514.409415</v>
      </c>
      <c r="AM22" s="19">
        <f t="shared" si="9"/>
        <v>4995752.159219387</v>
      </c>
      <c r="AN22" s="17">
        <f>AVERAGE(AH5:AH39)</f>
        <v>11919.000465057143</v>
      </c>
      <c r="AO22" s="50">
        <f>SUM(AI5:AI39)/$K$2</f>
        <v>11239444.06405325</v>
      </c>
      <c r="AP22" s="27">
        <f>SQRT(AO22)</f>
        <v>3352.5280109274627</v>
      </c>
      <c r="AQ22" s="6">
        <f>AN22-(AP22/SQRT($K$2))*$L$2</f>
        <v>10808.306366544648</v>
      </c>
      <c r="AR22" s="6">
        <f>AN22-AQ22</f>
        <v>1110.6940985124947</v>
      </c>
    </row>
    <row r="23" spans="3:44" ht="15" thickBot="1" x14ac:dyDescent="0.35">
      <c r="C23" s="9">
        <v>0</v>
      </c>
      <c r="F23" s="9">
        <f t="shared" si="10"/>
        <v>19</v>
      </c>
      <c r="G23" s="19">
        <v>0</v>
      </c>
      <c r="H23" s="19">
        <v>2507.3208909999998</v>
      </c>
      <c r="I23" s="49">
        <v>9829.8522229999999</v>
      </c>
      <c r="J23" s="26">
        <f t="shared" si="0"/>
        <v>6168.5865569999996</v>
      </c>
      <c r="K23" s="36">
        <f t="shared" si="1"/>
        <v>127021.06617667231</v>
      </c>
      <c r="O23" s="9">
        <f t="shared" si="11"/>
        <v>19</v>
      </c>
      <c r="P23" s="19">
        <v>0</v>
      </c>
      <c r="Q23" s="19">
        <v>4248.9111839999996</v>
      </c>
      <c r="R23" s="19">
        <v>2032.06259</v>
      </c>
      <c r="S23" s="19">
        <v>12173.845353000001</v>
      </c>
      <c r="T23" s="13">
        <v>13477.565898000001</v>
      </c>
      <c r="U23" s="26">
        <f t="shared" si="2"/>
        <v>7983.0962562500008</v>
      </c>
      <c r="V23" s="36">
        <f t="shared" si="3"/>
        <v>4940.701689586258</v>
      </c>
      <c r="Z23" s="9">
        <f t="shared" si="12"/>
        <v>19</v>
      </c>
      <c r="AA23" s="19">
        <v>0</v>
      </c>
      <c r="AB23" s="13">
        <v>6471.1631189999998</v>
      </c>
      <c r="AC23" s="19">
        <f t="shared" si="4"/>
        <v>7915618.7575553395</v>
      </c>
      <c r="AD23" s="14">
        <v>3646.6048470000001</v>
      </c>
      <c r="AE23" s="19">
        <f t="shared" si="5"/>
        <v>12888127.122156564</v>
      </c>
      <c r="AF23" s="14">
        <v>8942.7176159999999</v>
      </c>
      <c r="AG23" s="19">
        <f t="shared" si="6"/>
        <v>1602678.7742068421</v>
      </c>
      <c r="AH23" s="14">
        <v>9207.395638</v>
      </c>
      <c r="AI23" s="19">
        <f t="shared" si="7"/>
        <v>7352800.7381195966</v>
      </c>
      <c r="AJ23" s="14">
        <v>9614.5386450000005</v>
      </c>
      <c r="AK23" s="19">
        <f t="shared" si="8"/>
        <v>16521674.976386277</v>
      </c>
      <c r="AL23" s="14">
        <v>10901.052390999999</v>
      </c>
      <c r="AM23" s="19">
        <f t="shared" si="9"/>
        <v>34204659.28288652</v>
      </c>
      <c r="AN23" s="24"/>
      <c r="AO23" s="38"/>
      <c r="AP23" s="24"/>
    </row>
    <row r="24" spans="3:44" ht="15" thickBot="1" x14ac:dyDescent="0.35">
      <c r="C24" s="9">
        <v>0</v>
      </c>
      <c r="F24" s="9">
        <f t="shared" si="10"/>
        <v>20</v>
      </c>
      <c r="G24" s="19">
        <v>0</v>
      </c>
      <c r="H24" s="19">
        <v>638.37742700000001</v>
      </c>
      <c r="I24" s="49">
        <v>4031.1375240000002</v>
      </c>
      <c r="J24" s="26">
        <f t="shared" si="0"/>
        <v>2334.7574755000001</v>
      </c>
      <c r="K24" s="36">
        <f t="shared" si="1"/>
        <v>12092511.980886165</v>
      </c>
      <c r="O24" s="9">
        <f t="shared" si="11"/>
        <v>20</v>
      </c>
      <c r="P24" s="19">
        <v>0</v>
      </c>
      <c r="Q24" s="19">
        <v>1113.203215</v>
      </c>
      <c r="R24" s="19">
        <v>3948.323277</v>
      </c>
      <c r="S24" s="19">
        <v>10583.814531</v>
      </c>
      <c r="T24" s="13">
        <v>5480.6004860000003</v>
      </c>
      <c r="U24" s="26">
        <f t="shared" si="2"/>
        <v>5281.4853772500001</v>
      </c>
      <c r="V24" s="36">
        <f t="shared" si="3"/>
        <v>7683435.1766493954</v>
      </c>
      <c r="Z24" s="9">
        <f t="shared" si="12"/>
        <v>20</v>
      </c>
      <c r="AA24" s="19">
        <v>0</v>
      </c>
      <c r="AB24" s="13">
        <v>1972.1141299999999</v>
      </c>
      <c r="AC24" s="19">
        <f t="shared" si="4"/>
        <v>2841173.342896462</v>
      </c>
      <c r="AD24" s="14">
        <v>7689.8358689999995</v>
      </c>
      <c r="AE24" s="19">
        <f t="shared" si="5"/>
        <v>205414.93519590911</v>
      </c>
      <c r="AF24" s="14">
        <v>6089.4205540000003</v>
      </c>
      <c r="AG24" s="19">
        <f t="shared" si="6"/>
        <v>16968357.006457441</v>
      </c>
      <c r="AH24" s="14">
        <v>9630.4147830000002</v>
      </c>
      <c r="AI24" s="19">
        <f t="shared" si="7"/>
        <v>5237624.4241169561</v>
      </c>
      <c r="AJ24" s="14">
        <v>13188.232499</v>
      </c>
      <c r="AK24" s="19">
        <f t="shared" si="8"/>
        <v>241073.613312298</v>
      </c>
      <c r="AL24" s="14">
        <v>11660.125561000001</v>
      </c>
      <c r="AM24" s="19">
        <f t="shared" si="9"/>
        <v>25902010.514910847</v>
      </c>
      <c r="AN24" s="55" t="s">
        <v>10</v>
      </c>
      <c r="AO24" s="17"/>
      <c r="AP24" s="24"/>
    </row>
    <row r="25" spans="3:44" ht="15" thickBot="1" x14ac:dyDescent="0.35">
      <c r="C25" s="9">
        <v>0</v>
      </c>
      <c r="F25" s="9">
        <f t="shared" si="10"/>
        <v>21</v>
      </c>
      <c r="G25" s="19">
        <v>0</v>
      </c>
      <c r="H25" s="19">
        <v>6418.9142789999996</v>
      </c>
      <c r="I25" s="49">
        <v>5302.4298699999999</v>
      </c>
      <c r="J25" s="26">
        <f t="shared" si="0"/>
        <v>5860.6720745000002</v>
      </c>
      <c r="K25" s="36">
        <f t="shared" si="1"/>
        <v>2350.8598517931891</v>
      </c>
      <c r="O25" s="9">
        <f t="shared" si="11"/>
        <v>21</v>
      </c>
      <c r="P25" s="19">
        <v>0</v>
      </c>
      <c r="Q25" s="19">
        <v>2796.3321759999999</v>
      </c>
      <c r="R25" s="19">
        <v>4905.2338060000002</v>
      </c>
      <c r="S25" s="19">
        <v>9085.7495450000006</v>
      </c>
      <c r="T25" s="13">
        <v>18499.436412999999</v>
      </c>
      <c r="U25" s="26">
        <f t="shared" si="2"/>
        <v>8821.6879850000005</v>
      </c>
      <c r="V25" s="36">
        <f t="shared" si="3"/>
        <v>590287.35413823207</v>
      </c>
      <c r="Z25" s="9">
        <f t="shared" si="12"/>
        <v>21</v>
      </c>
      <c r="AA25" s="19">
        <v>0</v>
      </c>
      <c r="AB25" s="13">
        <v>6337.2836580000003</v>
      </c>
      <c r="AC25" s="19">
        <f t="shared" si="4"/>
        <v>7180210.5203597229</v>
      </c>
      <c r="AD25" s="14">
        <v>8876.8633800000007</v>
      </c>
      <c r="AE25" s="19">
        <f t="shared" si="5"/>
        <v>2690435.6630809554</v>
      </c>
      <c r="AF25" s="14">
        <v>7934.4832139999999</v>
      </c>
      <c r="AG25" s="19">
        <f t="shared" si="6"/>
        <v>5172003.3865724867</v>
      </c>
      <c r="AH25" s="14">
        <v>9199.0044749999997</v>
      </c>
      <c r="AI25" s="19">
        <f t="shared" si="7"/>
        <v>7398378.1859269375</v>
      </c>
      <c r="AJ25" s="14">
        <v>15128.697655</v>
      </c>
      <c r="AK25" s="19">
        <f t="shared" si="8"/>
        <v>2100971.0446826243</v>
      </c>
      <c r="AL25" s="14">
        <v>11460.529791999999</v>
      </c>
      <c r="AM25" s="19">
        <f t="shared" si="9"/>
        <v>27973495.111408789</v>
      </c>
      <c r="AN25" s="17" t="s">
        <v>22</v>
      </c>
      <c r="AO25" s="23" t="s">
        <v>24</v>
      </c>
      <c r="AP25" s="7" t="s">
        <v>25</v>
      </c>
      <c r="AQ25" s="23" t="s">
        <v>38</v>
      </c>
      <c r="AR25" s="23" t="s">
        <v>39</v>
      </c>
    </row>
    <row r="26" spans="3:44" ht="15" thickBot="1" x14ac:dyDescent="0.35">
      <c r="C26" s="9">
        <v>0</v>
      </c>
      <c r="F26" s="9">
        <f t="shared" si="10"/>
        <v>22</v>
      </c>
      <c r="G26" s="19">
        <v>0</v>
      </c>
      <c r="H26" s="19">
        <v>3808.4307749999998</v>
      </c>
      <c r="I26" s="49">
        <v>3653.9322769999999</v>
      </c>
      <c r="J26" s="26">
        <f t="shared" si="0"/>
        <v>3731.1815259999998</v>
      </c>
      <c r="K26" s="36">
        <f t="shared" si="1"/>
        <v>4330581.3190862127</v>
      </c>
      <c r="O26" s="9">
        <f t="shared" si="11"/>
        <v>22</v>
      </c>
      <c r="P26" s="19">
        <v>0</v>
      </c>
      <c r="Q26" s="19">
        <v>2316.511262</v>
      </c>
      <c r="R26" s="19">
        <v>13321.762753999999</v>
      </c>
      <c r="S26" s="19">
        <v>9017.5676220000005</v>
      </c>
      <c r="T26" s="13">
        <v>5660.1432590000004</v>
      </c>
      <c r="U26" s="26">
        <f t="shared" si="2"/>
        <v>7578.9962242499996</v>
      </c>
      <c r="V26" s="36">
        <f t="shared" si="3"/>
        <v>225046.021173696</v>
      </c>
      <c r="Z26" s="9">
        <f t="shared" si="12"/>
        <v>22</v>
      </c>
      <c r="AA26" s="19">
        <v>0</v>
      </c>
      <c r="AB26" s="13">
        <v>6490.0820599999997</v>
      </c>
      <c r="AC26" s="19">
        <f t="shared" si="4"/>
        <v>8022432.4655058337</v>
      </c>
      <c r="AD26" s="14">
        <v>5823.214798</v>
      </c>
      <c r="AE26" s="19">
        <f t="shared" si="5"/>
        <v>1997682.1086671681</v>
      </c>
      <c r="AF26" s="14">
        <v>7716.5391289999998</v>
      </c>
      <c r="AG26" s="19">
        <f t="shared" si="6"/>
        <v>6210801.5876840744</v>
      </c>
      <c r="AH26" s="14">
        <v>15392.677417999999</v>
      </c>
      <c r="AI26" s="19">
        <f t="shared" si="7"/>
        <v>12066431.573406368</v>
      </c>
      <c r="AJ26" s="14">
        <v>8999.4812469999997</v>
      </c>
      <c r="AK26" s="19">
        <f t="shared" si="8"/>
        <v>21900001.377137255</v>
      </c>
      <c r="AL26" s="14">
        <v>14219.408524</v>
      </c>
      <c r="AM26" s="19">
        <f t="shared" si="9"/>
        <v>6401501.2463543285</v>
      </c>
      <c r="AN26" s="17">
        <f>AVERAGE(AJ5:AJ39)</f>
        <v>13679.224976857144</v>
      </c>
      <c r="AO26" s="50">
        <f>SUM(AK5:AK39)/$K$2</f>
        <v>14820292.95416308</v>
      </c>
      <c r="AP26" s="27">
        <f>SQRT(AO26)</f>
        <v>3849.7133600000766</v>
      </c>
      <c r="AQ26" s="6">
        <f>AN26-(AP26/SQRT($K$2))*$L$2</f>
        <v>12403.813139586946</v>
      </c>
      <c r="AR26" s="6">
        <f>AN26-AQ26</f>
        <v>1275.4118372701978</v>
      </c>
    </row>
    <row r="27" spans="3:44" ht="15" thickBot="1" x14ac:dyDescent="0.35">
      <c r="C27" s="9">
        <v>0</v>
      </c>
      <c r="F27" s="9">
        <f t="shared" si="10"/>
        <v>23</v>
      </c>
      <c r="G27" s="19">
        <v>0</v>
      </c>
      <c r="H27" s="19">
        <v>5646.353916</v>
      </c>
      <c r="I27" s="49">
        <v>7972.2957450000004</v>
      </c>
      <c r="J27" s="26">
        <f t="shared" si="0"/>
        <v>6809.3248304999997</v>
      </c>
      <c r="K27" s="36">
        <f t="shared" si="1"/>
        <v>994285.03354031604</v>
      </c>
      <c r="O27" s="9">
        <f t="shared" si="11"/>
        <v>23</v>
      </c>
      <c r="P27" s="19">
        <v>0</v>
      </c>
      <c r="Q27" s="19">
        <v>5518.4906950000004</v>
      </c>
      <c r="R27" s="19">
        <v>3592.628866</v>
      </c>
      <c r="S27" s="19">
        <v>5940.204729</v>
      </c>
      <c r="T27" s="13">
        <v>11282.177443</v>
      </c>
      <c r="U27" s="26">
        <f t="shared" si="2"/>
        <v>6583.3754332500002</v>
      </c>
      <c r="V27" s="36">
        <f t="shared" si="3"/>
        <v>2160932.1875968669</v>
      </c>
      <c r="Z27" s="9">
        <f t="shared" si="12"/>
        <v>23</v>
      </c>
      <c r="AA27" s="19">
        <v>0</v>
      </c>
      <c r="AB27" s="13">
        <v>3428.3888769999999</v>
      </c>
      <c r="AC27" s="19">
        <f t="shared" si="4"/>
        <v>52580.002080585786</v>
      </c>
      <c r="AD27" s="14">
        <v>9560.2663229999998</v>
      </c>
      <c r="AE27" s="19">
        <f t="shared" si="5"/>
        <v>5399385.0999974804</v>
      </c>
      <c r="AF27" s="14">
        <v>10372.293712000001</v>
      </c>
      <c r="AG27" s="19">
        <f t="shared" si="6"/>
        <v>26767.118348196524</v>
      </c>
      <c r="AH27" s="14">
        <v>12482.171205000001</v>
      </c>
      <c r="AI27" s="19">
        <f t="shared" si="7"/>
        <v>317161.28232778603</v>
      </c>
      <c r="AJ27" s="14">
        <v>13214.933977000001</v>
      </c>
      <c r="AK27" s="19">
        <f t="shared" si="8"/>
        <v>215566.13254834566</v>
      </c>
      <c r="AL27" s="14">
        <v>16471.691522000001</v>
      </c>
      <c r="AM27" s="19">
        <f t="shared" si="9"/>
        <v>77192.744319817677</v>
      </c>
      <c r="AN27" s="24"/>
      <c r="AO27" s="38"/>
      <c r="AP27" s="24"/>
    </row>
    <row r="28" spans="3:44" ht="15" thickBot="1" x14ac:dyDescent="0.35">
      <c r="C28" s="9">
        <v>0</v>
      </c>
      <c r="F28" s="9">
        <f t="shared" si="10"/>
        <v>24</v>
      </c>
      <c r="G28" s="19">
        <v>0</v>
      </c>
      <c r="H28" s="19">
        <v>3549.882439</v>
      </c>
      <c r="I28" s="49">
        <v>7941.7356159999999</v>
      </c>
      <c r="J28" s="26">
        <f t="shared" si="0"/>
        <v>5745.8090274999995</v>
      </c>
      <c r="K28" s="36">
        <f t="shared" si="1"/>
        <v>4405.9566477315302</v>
      </c>
      <c r="O28" s="9">
        <f t="shared" si="11"/>
        <v>24</v>
      </c>
      <c r="P28" s="19">
        <v>0</v>
      </c>
      <c r="Q28" s="19">
        <v>2936.2279819999999</v>
      </c>
      <c r="R28" s="19">
        <v>4043.3315299999999</v>
      </c>
      <c r="S28" s="19">
        <v>11795.491327</v>
      </c>
      <c r="T28" s="13">
        <v>16924.427023</v>
      </c>
      <c r="U28" s="26">
        <f t="shared" si="2"/>
        <v>8924.8694654999999</v>
      </c>
      <c r="V28" s="36">
        <f t="shared" si="3"/>
        <v>759482.76592224301</v>
      </c>
      <c r="Z28" s="9">
        <f t="shared" si="12"/>
        <v>24</v>
      </c>
      <c r="AA28" s="19">
        <v>0</v>
      </c>
      <c r="AB28" s="13">
        <v>1400.762277</v>
      </c>
      <c r="AC28" s="19">
        <f t="shared" si="4"/>
        <v>5093732.5606172718</v>
      </c>
      <c r="AD28" s="14">
        <v>6694.2707499999997</v>
      </c>
      <c r="AE28" s="19">
        <f t="shared" si="5"/>
        <v>294130.37007069355</v>
      </c>
      <c r="AF28" s="14">
        <v>8215.5971480000007</v>
      </c>
      <c r="AG28" s="19">
        <f t="shared" si="6"/>
        <v>3972407.6194033339</v>
      </c>
      <c r="AH28" s="14">
        <v>7452.3061269999998</v>
      </c>
      <c r="AI28" s="19">
        <f t="shared" si="7"/>
        <v>19951358.309631739</v>
      </c>
      <c r="AJ28" s="14">
        <v>13219.773628000001</v>
      </c>
      <c r="AK28" s="19">
        <f t="shared" si="8"/>
        <v>211095.54196664802</v>
      </c>
      <c r="AL28" s="14">
        <v>19311.452195999998</v>
      </c>
      <c r="AM28" s="19">
        <f t="shared" si="9"/>
        <v>6563458.944220908</v>
      </c>
      <c r="AN28" s="55" t="s">
        <v>11</v>
      </c>
      <c r="AO28" s="17"/>
      <c r="AP28" s="24"/>
    </row>
    <row r="29" spans="3:44" ht="15" thickBot="1" x14ac:dyDescent="0.35">
      <c r="C29" s="9">
        <v>0</v>
      </c>
      <c r="F29" s="9">
        <f t="shared" si="10"/>
        <v>25</v>
      </c>
      <c r="G29" s="19">
        <v>0</v>
      </c>
      <c r="H29" s="19">
        <v>7110.4776570000004</v>
      </c>
      <c r="I29" s="49">
        <v>8174.878189</v>
      </c>
      <c r="J29" s="26">
        <f t="shared" si="0"/>
        <v>7642.6779230000002</v>
      </c>
      <c r="K29" s="36">
        <f t="shared" si="1"/>
        <v>3350699.1863300912</v>
      </c>
      <c r="O29" s="9">
        <f t="shared" si="11"/>
        <v>25</v>
      </c>
      <c r="P29" s="19">
        <v>0</v>
      </c>
      <c r="Q29" s="19">
        <v>493.24305900000002</v>
      </c>
      <c r="R29" s="19">
        <v>14376.364908</v>
      </c>
      <c r="S29" s="19">
        <v>8485.7781880000002</v>
      </c>
      <c r="T29" s="13">
        <v>9199.3558680000006</v>
      </c>
      <c r="U29" s="26">
        <f t="shared" si="2"/>
        <v>8138.6855057499997</v>
      </c>
      <c r="V29" s="36">
        <f t="shared" si="3"/>
        <v>7275.9406197506023</v>
      </c>
      <c r="Z29" s="9">
        <f t="shared" si="12"/>
        <v>25</v>
      </c>
      <c r="AA29" s="19">
        <v>0</v>
      </c>
      <c r="AB29" s="13">
        <v>5890.7685320000001</v>
      </c>
      <c r="AC29" s="19">
        <f t="shared" si="4"/>
        <v>4986630.0200205194</v>
      </c>
      <c r="AD29" s="14">
        <v>2922.389099</v>
      </c>
      <c r="AE29" s="19">
        <f t="shared" si="5"/>
        <v>18612490.113835666</v>
      </c>
      <c r="AF29" s="14">
        <v>9552.5961490000009</v>
      </c>
      <c r="AG29" s="19">
        <f t="shared" si="6"/>
        <v>430455.35660408629</v>
      </c>
      <c r="AH29" s="14">
        <v>13017.457645</v>
      </c>
      <c r="AI29" s="19">
        <f t="shared" si="7"/>
        <v>1206608.1761680157</v>
      </c>
      <c r="AJ29" s="14">
        <v>16519.215554999999</v>
      </c>
      <c r="AK29" s="19">
        <f t="shared" si="8"/>
        <v>8065546.4839401888</v>
      </c>
      <c r="AL29" s="14">
        <v>12310.664135000001</v>
      </c>
      <c r="AM29" s="19">
        <f t="shared" si="9"/>
        <v>19703506.5935404</v>
      </c>
      <c r="AN29" s="17" t="s">
        <v>22</v>
      </c>
      <c r="AO29" s="23" t="s">
        <v>24</v>
      </c>
      <c r="AP29" s="7" t="s">
        <v>25</v>
      </c>
      <c r="AQ29" s="23" t="s">
        <v>38</v>
      </c>
      <c r="AR29" s="23" t="s">
        <v>39</v>
      </c>
    </row>
    <row r="30" spans="3:44" ht="15" thickBot="1" x14ac:dyDescent="0.35">
      <c r="C30" s="9">
        <v>0</v>
      </c>
      <c r="F30" s="9">
        <f t="shared" si="10"/>
        <v>26</v>
      </c>
      <c r="G30" s="19">
        <v>0</v>
      </c>
      <c r="H30" s="19">
        <v>6276.3239750000002</v>
      </c>
      <c r="I30" s="49">
        <v>2241.063756</v>
      </c>
      <c r="J30" s="26">
        <f t="shared" si="0"/>
        <v>4258.6938655000004</v>
      </c>
      <c r="K30" s="36">
        <f t="shared" si="1"/>
        <v>2413339.0797362742</v>
      </c>
      <c r="O30" s="9">
        <f t="shared" si="11"/>
        <v>26</v>
      </c>
      <c r="P30" s="19">
        <v>0</v>
      </c>
      <c r="Q30" s="19">
        <v>1903.8343910000001</v>
      </c>
      <c r="R30" s="19">
        <v>16673.433163000002</v>
      </c>
      <c r="S30" s="19">
        <v>6314.4869390000003</v>
      </c>
      <c r="T30" s="13">
        <v>13866.119565999999</v>
      </c>
      <c r="U30" s="26">
        <f t="shared" si="2"/>
        <v>9689.4685147500004</v>
      </c>
      <c r="V30" s="36">
        <f t="shared" si="3"/>
        <v>2676764.7471605721</v>
      </c>
      <c r="Z30" s="9">
        <f t="shared" si="12"/>
        <v>26</v>
      </c>
      <c r="AA30" s="19">
        <v>0</v>
      </c>
      <c r="AB30" s="13">
        <v>3377.2333429999999</v>
      </c>
      <c r="AC30" s="19">
        <f t="shared" si="4"/>
        <v>78657.155966018079</v>
      </c>
      <c r="AD30" s="14">
        <v>7832.6711649999997</v>
      </c>
      <c r="AE30" s="19">
        <f t="shared" si="5"/>
        <v>355290.55223840318</v>
      </c>
      <c r="AF30" s="14">
        <v>8674.4095099999995</v>
      </c>
      <c r="AG30" s="19">
        <f t="shared" si="6"/>
        <v>2354007.7713963664</v>
      </c>
      <c r="AH30" s="14">
        <v>11605.387894</v>
      </c>
      <c r="AI30" s="19">
        <f t="shared" si="7"/>
        <v>98352.8447250717</v>
      </c>
      <c r="AJ30" s="14">
        <v>9999.6849949999996</v>
      </c>
      <c r="AK30" s="19">
        <f t="shared" si="8"/>
        <v>13539014.478085272</v>
      </c>
      <c r="AL30" s="14">
        <v>8810.2264849999992</v>
      </c>
      <c r="AM30" s="19">
        <f t="shared" si="9"/>
        <v>63032498.139245301</v>
      </c>
      <c r="AN30" s="17">
        <f>AVERAGE(AL5:AL39)</f>
        <v>16749.527344599999</v>
      </c>
      <c r="AO30" s="50">
        <f>SUM(AM5:AM39)/$K$2</f>
        <v>13466816.346180083</v>
      </c>
      <c r="AP30" s="27">
        <f>SQRT(AO30)</f>
        <v>3669.7161124779236</v>
      </c>
      <c r="AQ30" s="6">
        <f>AN30-(AP30/SQRT($K$2))*$L$2</f>
        <v>15533.748679646247</v>
      </c>
      <c r="AR30" s="6">
        <f>AN30-AQ30</f>
        <v>1215.778664953752</v>
      </c>
    </row>
    <row r="31" spans="3:44" x14ac:dyDescent="0.3">
      <c r="C31" s="9">
        <v>0</v>
      </c>
      <c r="F31" s="9">
        <f t="shared" si="10"/>
        <v>27</v>
      </c>
      <c r="G31" s="19">
        <v>0</v>
      </c>
      <c r="H31" s="19">
        <v>1879.742229</v>
      </c>
      <c r="I31" s="49">
        <v>6599.1493289999999</v>
      </c>
      <c r="J31" s="26">
        <f t="shared" si="0"/>
        <v>4239.4457789999997</v>
      </c>
      <c r="K31" s="36">
        <f t="shared" si="1"/>
        <v>2473513.0862421277</v>
      </c>
      <c r="O31" s="9">
        <f t="shared" si="11"/>
        <v>27</v>
      </c>
      <c r="P31" s="19">
        <v>0</v>
      </c>
      <c r="Q31" s="19">
        <v>3885.487388</v>
      </c>
      <c r="R31" s="19">
        <v>7623.6914930000003</v>
      </c>
      <c r="S31" s="19">
        <v>17299.993759000001</v>
      </c>
      <c r="T31" s="13">
        <v>11993.724119</v>
      </c>
      <c r="U31" s="26">
        <f t="shared" si="2"/>
        <v>10200.724189750001</v>
      </c>
      <c r="V31" s="36">
        <f t="shared" si="3"/>
        <v>4611059.6632920811</v>
      </c>
      <c r="Z31" s="9">
        <f t="shared" si="12"/>
        <v>27</v>
      </c>
      <c r="AA31" s="19">
        <v>0</v>
      </c>
      <c r="AB31" s="13">
        <v>1099.909034</v>
      </c>
      <c r="AC31" s="19">
        <f t="shared" si="4"/>
        <v>6542254.5919990567</v>
      </c>
      <c r="AD31" s="14">
        <v>11407.070825999999</v>
      </c>
      <c r="AE31" s="19">
        <f t="shared" si="5"/>
        <v>17392754.974497676</v>
      </c>
      <c r="AF31" s="14">
        <v>16093.193311999999</v>
      </c>
      <c r="AG31" s="19">
        <f t="shared" si="6"/>
        <v>34627413.174124949</v>
      </c>
      <c r="AH31" s="14">
        <v>19762.723827999998</v>
      </c>
      <c r="AI31" s="19">
        <f t="shared" si="7"/>
        <v>61523996.194375582</v>
      </c>
      <c r="AJ31" s="14">
        <v>28294.761779</v>
      </c>
      <c r="AK31" s="19">
        <f t="shared" si="8"/>
        <v>213613916.01479223</v>
      </c>
      <c r="AL31" s="14">
        <v>24896.128949000002</v>
      </c>
      <c r="AM31" s="19">
        <f t="shared" si="9"/>
        <v>66367117.700812697</v>
      </c>
      <c r="AN31" s="24"/>
      <c r="AO31" s="38"/>
      <c r="AP31" s="24"/>
    </row>
    <row r="32" spans="3:44" x14ac:dyDescent="0.3">
      <c r="C32" s="9">
        <v>0</v>
      </c>
      <c r="F32" s="9">
        <f t="shared" si="10"/>
        <v>28</v>
      </c>
      <c r="G32" s="19">
        <v>0</v>
      </c>
      <c r="H32" s="19">
        <v>1593.7083270000001</v>
      </c>
      <c r="I32" s="49">
        <v>8693.5040850000005</v>
      </c>
      <c r="J32" s="26">
        <f t="shared" si="0"/>
        <v>5143.6062060000004</v>
      </c>
      <c r="K32" s="36">
        <f t="shared" si="1"/>
        <v>446999.48656366911</v>
      </c>
      <c r="O32" s="9">
        <f t="shared" si="11"/>
        <v>28</v>
      </c>
      <c r="P32" s="19">
        <v>0</v>
      </c>
      <c r="Q32" s="19">
        <v>6990.3267470000001</v>
      </c>
      <c r="R32" s="19">
        <v>3106.927142</v>
      </c>
      <c r="S32" s="19">
        <v>10817.353907999999</v>
      </c>
      <c r="T32" s="13">
        <v>13013.230938999999</v>
      </c>
      <c r="U32" s="26">
        <f t="shared" si="2"/>
        <v>8481.9596839999995</v>
      </c>
      <c r="V32" s="36">
        <f t="shared" si="3"/>
        <v>183675.07572595886</v>
      </c>
      <c r="Z32" s="9">
        <f t="shared" si="12"/>
        <v>28</v>
      </c>
      <c r="AA32" s="19">
        <v>0</v>
      </c>
      <c r="AB32" s="13">
        <v>4246.9906510000001</v>
      </c>
      <c r="AC32" s="19">
        <f t="shared" si="4"/>
        <v>347272.69482614787</v>
      </c>
      <c r="AD32" s="14">
        <v>6138.1400439999998</v>
      </c>
      <c r="AE32" s="19">
        <f t="shared" si="5"/>
        <v>1206633.2222515342</v>
      </c>
      <c r="AF32" s="14">
        <v>11044.581372000001</v>
      </c>
      <c r="AG32" s="19">
        <f t="shared" si="6"/>
        <v>698719.20769144641</v>
      </c>
      <c r="AH32" s="14">
        <v>12481.301802</v>
      </c>
      <c r="AI32" s="19">
        <f t="shared" si="7"/>
        <v>316182.79352772469</v>
      </c>
      <c r="AJ32" s="14">
        <v>7265.8708470000001</v>
      </c>
      <c r="AK32" s="19">
        <f t="shared" si="8"/>
        <v>41131111.194955677</v>
      </c>
      <c r="AL32" s="14">
        <v>14661.991148999999</v>
      </c>
      <c r="AM32" s="19">
        <f t="shared" si="9"/>
        <v>4357807.3679401204</v>
      </c>
      <c r="AN32" s="24"/>
      <c r="AO32" s="38"/>
      <c r="AP32" s="24"/>
    </row>
    <row r="33" spans="2:44" x14ac:dyDescent="0.3">
      <c r="C33" s="9">
        <v>0</v>
      </c>
      <c r="F33" s="9">
        <f t="shared" si="10"/>
        <v>29</v>
      </c>
      <c r="G33" s="19">
        <v>0</v>
      </c>
      <c r="H33" s="19">
        <v>4406.5047930000001</v>
      </c>
      <c r="I33" s="49">
        <v>6421.4543439999998</v>
      </c>
      <c r="J33" s="26">
        <f t="shared" si="0"/>
        <v>5413.9795684999999</v>
      </c>
      <c r="K33" s="36">
        <f t="shared" si="1"/>
        <v>158568.68705871201</v>
      </c>
      <c r="O33" s="9">
        <f t="shared" si="11"/>
        <v>29</v>
      </c>
      <c r="P33" s="19">
        <v>0</v>
      </c>
      <c r="Q33" s="19">
        <v>6667.6437219999998</v>
      </c>
      <c r="R33" s="19">
        <v>2214.5055120000002</v>
      </c>
      <c r="S33" s="19">
        <v>6437.5892080000003</v>
      </c>
      <c r="T33" s="13">
        <v>7036.9740169999995</v>
      </c>
      <c r="U33" s="26">
        <f t="shared" si="2"/>
        <v>5589.1781147500005</v>
      </c>
      <c r="V33" s="36">
        <f t="shared" si="3"/>
        <v>6072322.3812853927</v>
      </c>
      <c r="Z33" s="9">
        <f t="shared" si="12"/>
        <v>29</v>
      </c>
      <c r="AA33" s="19">
        <v>0</v>
      </c>
      <c r="AB33" s="13">
        <v>6357.6463030000004</v>
      </c>
      <c r="AC33" s="19">
        <f t="shared" si="4"/>
        <v>7289752.2979327319</v>
      </c>
      <c r="AD33" s="14">
        <v>11465.36123</v>
      </c>
      <c r="AE33" s="19">
        <f t="shared" si="5"/>
        <v>17882348.598885495</v>
      </c>
      <c r="AF33" s="14">
        <v>11037.167712</v>
      </c>
      <c r="AG33" s="19">
        <f t="shared" si="6"/>
        <v>686380.0984219315</v>
      </c>
      <c r="AH33" s="14">
        <v>12912.309651</v>
      </c>
      <c r="AI33" s="19">
        <f t="shared" si="7"/>
        <v>986663.13887846097</v>
      </c>
      <c r="AJ33" s="14">
        <v>17462.347668999999</v>
      </c>
      <c r="AK33" s="19">
        <f t="shared" si="8"/>
        <v>14312017.303806204</v>
      </c>
      <c r="AL33" s="14">
        <v>20762.145385</v>
      </c>
      <c r="AM33" s="19">
        <f t="shared" si="9"/>
        <v>16101103.538143542</v>
      </c>
      <c r="AN33" s="24"/>
      <c r="AO33" s="38"/>
      <c r="AP33" s="24"/>
    </row>
    <row r="34" spans="2:44" x14ac:dyDescent="0.3">
      <c r="C34" s="9">
        <v>0</v>
      </c>
      <c r="F34" s="9">
        <f t="shared" si="10"/>
        <v>30</v>
      </c>
      <c r="G34" s="19">
        <v>0</v>
      </c>
      <c r="H34" s="19">
        <v>9010.6064800000004</v>
      </c>
      <c r="I34" s="49">
        <v>1690.1643019999999</v>
      </c>
      <c r="J34" s="26">
        <f t="shared" si="0"/>
        <v>5350.3853909999998</v>
      </c>
      <c r="K34" s="36">
        <f t="shared" si="1"/>
        <v>213260.17934181876</v>
      </c>
      <c r="O34" s="9">
        <f t="shared" si="11"/>
        <v>30</v>
      </c>
      <c r="P34" s="19">
        <v>0</v>
      </c>
      <c r="Q34" s="19">
        <v>7016.3548559999999</v>
      </c>
      <c r="R34" s="19">
        <v>3871.0735850000001</v>
      </c>
      <c r="S34" s="19">
        <v>8671.1421640000008</v>
      </c>
      <c r="T34" s="13">
        <v>13798.583538000001</v>
      </c>
      <c r="U34" s="26">
        <f t="shared" si="2"/>
        <v>8339.2885357499999</v>
      </c>
      <c r="V34" s="36">
        <f t="shared" si="3"/>
        <v>81740.041878307282</v>
      </c>
      <c r="Z34" s="9">
        <f t="shared" si="12"/>
        <v>30</v>
      </c>
      <c r="AA34" s="19">
        <v>0</v>
      </c>
      <c r="AB34" s="13">
        <v>1035.4082880000001</v>
      </c>
      <c r="AC34" s="19">
        <f t="shared" si="4"/>
        <v>6876372.7795244874</v>
      </c>
      <c r="AD34" s="14">
        <v>4383.8048689999996</v>
      </c>
      <c r="AE34" s="19">
        <f t="shared" si="5"/>
        <v>8138489.2671503881</v>
      </c>
      <c r="AF34" s="14">
        <v>9143.5361950000006</v>
      </c>
      <c r="AG34" s="19">
        <f t="shared" si="6"/>
        <v>1134546.4838984918</v>
      </c>
      <c r="AH34" s="14">
        <v>13688.942186</v>
      </c>
      <c r="AI34" s="19">
        <f t="shared" si="7"/>
        <v>3132693.6955341641</v>
      </c>
      <c r="AJ34" s="14">
        <v>12886.621671999999</v>
      </c>
      <c r="AK34" s="19">
        <f t="shared" si="8"/>
        <v>628219.99887046742</v>
      </c>
      <c r="AL34" s="14">
        <v>16906.891227</v>
      </c>
      <c r="AM34" s="19">
        <f t="shared" si="9"/>
        <v>24763.391484001306</v>
      </c>
      <c r="AN34" s="24"/>
      <c r="AO34" s="38"/>
      <c r="AP34" s="24"/>
    </row>
    <row r="35" spans="2:44" x14ac:dyDescent="0.3">
      <c r="C35" s="9">
        <v>0</v>
      </c>
      <c r="F35" s="9">
        <f t="shared" si="10"/>
        <v>31</v>
      </c>
      <c r="G35" s="19">
        <v>0</v>
      </c>
      <c r="H35" s="19">
        <v>715.91802299999995</v>
      </c>
      <c r="I35" s="49">
        <v>9142.1427650000005</v>
      </c>
      <c r="J35" s="26">
        <f t="shared" si="0"/>
        <v>4929.0303940000003</v>
      </c>
      <c r="K35" s="36">
        <f t="shared" si="1"/>
        <v>779964.54514006921</v>
      </c>
      <c r="O35" s="9">
        <f t="shared" si="11"/>
        <v>31</v>
      </c>
      <c r="P35" s="19">
        <v>0</v>
      </c>
      <c r="Q35" s="19">
        <v>5825.4035780000004</v>
      </c>
      <c r="R35" s="19">
        <v>9560.0299379999997</v>
      </c>
      <c r="S35" s="19">
        <v>11780.340767</v>
      </c>
      <c r="T35" s="13">
        <v>8112.3748480000004</v>
      </c>
      <c r="U35" s="26">
        <f t="shared" si="2"/>
        <v>8819.5372827499996</v>
      </c>
      <c r="V35" s="36">
        <f t="shared" si="3"/>
        <v>586987.20368319366</v>
      </c>
      <c r="Z35" s="9">
        <f t="shared" si="12"/>
        <v>31</v>
      </c>
      <c r="AA35" s="19">
        <v>0</v>
      </c>
      <c r="AB35" s="13">
        <v>3789.0291619999998</v>
      </c>
      <c r="AC35" s="19">
        <f t="shared" si="4"/>
        <v>17249.404379387077</v>
      </c>
      <c r="AD35" s="14">
        <v>3129.4457790000001</v>
      </c>
      <c r="AE35" s="19">
        <f t="shared" si="5"/>
        <v>16868786.639103621</v>
      </c>
      <c r="AF35" s="14">
        <v>9569.5260830000007</v>
      </c>
      <c r="AG35" s="19">
        <f t="shared" si="6"/>
        <v>408526.82574039284</v>
      </c>
      <c r="AH35" s="14">
        <v>9820.1838729999999</v>
      </c>
      <c r="AI35" s="19">
        <f t="shared" si="7"/>
        <v>4405031.0870943591</v>
      </c>
      <c r="AJ35" s="14">
        <v>16996.231360000002</v>
      </c>
      <c r="AK35" s="19">
        <f t="shared" si="8"/>
        <v>11002531.345810464</v>
      </c>
      <c r="AL35" s="14">
        <v>21512.258180000001</v>
      </c>
      <c r="AM35" s="19">
        <f t="shared" si="9"/>
        <v>22683605.010469995</v>
      </c>
      <c r="AN35" s="24"/>
      <c r="AO35" s="38"/>
      <c r="AP35" s="24"/>
    </row>
    <row r="36" spans="2:44" x14ac:dyDescent="0.3">
      <c r="C36" s="9">
        <v>0</v>
      </c>
      <c r="F36" s="9">
        <f t="shared" si="10"/>
        <v>32</v>
      </c>
      <c r="G36" s="19">
        <v>0</v>
      </c>
      <c r="H36" s="19">
        <v>2970.9482360000002</v>
      </c>
      <c r="I36" s="49">
        <v>12162.653689000001</v>
      </c>
      <c r="J36" s="26">
        <f t="shared" si="0"/>
        <v>7566.8009625000004</v>
      </c>
      <c r="K36" s="36">
        <f t="shared" si="1"/>
        <v>3078672.2347128345</v>
      </c>
      <c r="O36" s="9">
        <f t="shared" si="11"/>
        <v>32</v>
      </c>
      <c r="P36" s="19">
        <v>0</v>
      </c>
      <c r="Q36" s="19">
        <v>1230.5235290000001</v>
      </c>
      <c r="R36" s="19">
        <v>5111.8602739999997</v>
      </c>
      <c r="S36" s="19">
        <v>7499.8300929999996</v>
      </c>
      <c r="T36" s="13">
        <v>9733.985686</v>
      </c>
      <c r="U36" s="26">
        <f t="shared" si="2"/>
        <v>5894.0498955000003</v>
      </c>
      <c r="V36" s="36">
        <f t="shared" si="3"/>
        <v>4662734.0592155783</v>
      </c>
      <c r="Z36" s="9">
        <f t="shared" si="12"/>
        <v>32</v>
      </c>
      <c r="AA36" s="19">
        <v>0</v>
      </c>
      <c r="AB36" s="13">
        <v>7848.1595619999998</v>
      </c>
      <c r="AC36" s="19">
        <f t="shared" si="4"/>
        <v>17560016.928694259</v>
      </c>
      <c r="AD36" s="14">
        <v>7361.1285859999998</v>
      </c>
      <c r="AE36" s="19">
        <f t="shared" si="5"/>
        <v>15505.220822634219</v>
      </c>
      <c r="AF36" s="14">
        <v>13505.730414</v>
      </c>
      <c r="AG36" s="19">
        <f t="shared" si="6"/>
        <v>10870494.510770733</v>
      </c>
      <c r="AH36" s="14">
        <v>18176.585523999998</v>
      </c>
      <c r="AI36" s="19">
        <f t="shared" si="7"/>
        <v>39157370.769904859</v>
      </c>
      <c r="AJ36" s="14">
        <v>19984.889460999999</v>
      </c>
      <c r="AK36" s="19">
        <f t="shared" si="8"/>
        <v>39761404.586580582</v>
      </c>
      <c r="AL36" s="14">
        <v>15697.303048</v>
      </c>
      <c r="AM36" s="19">
        <f t="shared" si="9"/>
        <v>1107175.9703553636</v>
      </c>
      <c r="AN36" s="24"/>
      <c r="AO36" s="38"/>
      <c r="AP36" s="24"/>
    </row>
    <row r="37" spans="2:44" x14ac:dyDescent="0.3">
      <c r="C37" s="9">
        <v>0</v>
      </c>
      <c r="F37" s="9">
        <f t="shared" si="10"/>
        <v>33</v>
      </c>
      <c r="G37" s="19">
        <v>0</v>
      </c>
      <c r="H37" s="19">
        <v>2629.19778</v>
      </c>
      <c r="I37" s="49">
        <v>3189.7413969999998</v>
      </c>
      <c r="J37" s="26">
        <f t="shared" si="0"/>
        <v>2909.4695885000001</v>
      </c>
      <c r="K37" s="36">
        <f t="shared" si="1"/>
        <v>8425764.9344570078</v>
      </c>
      <c r="O37" s="9">
        <f t="shared" si="11"/>
        <v>33</v>
      </c>
      <c r="P37" s="19">
        <v>0</v>
      </c>
      <c r="Q37" s="19">
        <v>6605.6267850000004</v>
      </c>
      <c r="R37" s="19">
        <v>9276.3420920000008</v>
      </c>
      <c r="S37" s="19">
        <v>10767.620421</v>
      </c>
      <c r="T37" s="13">
        <v>21145.006484000001</v>
      </c>
      <c r="U37" s="26">
        <f t="shared" si="2"/>
        <v>11948.648945500001</v>
      </c>
      <c r="V37" s="36">
        <f t="shared" si="3"/>
        <v>15173070.443501486</v>
      </c>
      <c r="Z37" s="9">
        <f t="shared" si="12"/>
        <v>33</v>
      </c>
      <c r="AA37" s="19">
        <v>0</v>
      </c>
      <c r="AB37" s="13">
        <v>1475.4458050000001</v>
      </c>
      <c r="AC37" s="19">
        <f t="shared" si="4"/>
        <v>4762199.2156371847</v>
      </c>
      <c r="AD37" s="14">
        <v>2100.7539459999998</v>
      </c>
      <c r="AE37" s="19">
        <f t="shared" si="5"/>
        <v>26377003.278230138</v>
      </c>
      <c r="AF37" s="14">
        <v>14594.214284</v>
      </c>
      <c r="AG37" s="19">
        <f t="shared" si="6"/>
        <v>19232848.543772101</v>
      </c>
      <c r="AH37" s="14">
        <v>12432.119284</v>
      </c>
      <c r="AI37" s="19">
        <f t="shared" si="7"/>
        <v>263290.92235331307</v>
      </c>
      <c r="AJ37" s="14">
        <v>13058.851788</v>
      </c>
      <c r="AK37" s="19">
        <f t="shared" si="8"/>
        <v>384862.89345278137</v>
      </c>
      <c r="AL37" s="14">
        <v>20354.084115000001</v>
      </c>
      <c r="AM37" s="19">
        <f t="shared" si="9"/>
        <v>12992829.511036495</v>
      </c>
      <c r="AN37" s="24"/>
      <c r="AO37" s="38"/>
      <c r="AP37" s="24"/>
    </row>
    <row r="38" spans="2:44" x14ac:dyDescent="0.3">
      <c r="C38" s="9">
        <v>0</v>
      </c>
      <c r="F38" s="9">
        <f t="shared" si="10"/>
        <v>34</v>
      </c>
      <c r="G38" s="19">
        <v>0</v>
      </c>
      <c r="H38" s="19">
        <v>9332.7619699999996</v>
      </c>
      <c r="I38" s="49">
        <v>12263.655247000001</v>
      </c>
      <c r="J38" s="26">
        <f t="shared" si="0"/>
        <v>10798.208608500001</v>
      </c>
      <c r="K38" s="36">
        <f t="shared" si="1"/>
        <v>24860417.383451484</v>
      </c>
      <c r="O38" s="9">
        <f t="shared" si="11"/>
        <v>34</v>
      </c>
      <c r="P38" s="19">
        <v>0</v>
      </c>
      <c r="Q38" s="19">
        <v>5068.2722219999996</v>
      </c>
      <c r="R38" s="19">
        <v>6572.4239550000002</v>
      </c>
      <c r="S38" s="19">
        <v>7822.6217939999997</v>
      </c>
      <c r="T38" s="13">
        <v>16088.468280999999</v>
      </c>
      <c r="U38" s="26">
        <f t="shared" si="2"/>
        <v>8887.9465629999995</v>
      </c>
      <c r="V38" s="36">
        <f t="shared" si="3"/>
        <v>696490.69675990986</v>
      </c>
      <c r="Z38" s="9">
        <f t="shared" si="12"/>
        <v>34</v>
      </c>
      <c r="AA38" s="19">
        <v>0</v>
      </c>
      <c r="AB38" s="13">
        <v>5808.7430839999997</v>
      </c>
      <c r="AC38" s="19">
        <f t="shared" si="4"/>
        <v>4627020.016797238</v>
      </c>
      <c r="AD38" s="14">
        <v>3076.5384060000001</v>
      </c>
      <c r="AE38" s="19">
        <f t="shared" si="5"/>
        <v>17306184.222494066</v>
      </c>
      <c r="AF38" s="14">
        <v>8142.9383399999997</v>
      </c>
      <c r="AG38" s="19">
        <f t="shared" si="6"/>
        <v>4267318.0043650763</v>
      </c>
      <c r="AH38" s="14">
        <v>8349.9214009999996</v>
      </c>
      <c r="AI38" s="19">
        <f t="shared" si="7"/>
        <v>12738325.365491012</v>
      </c>
      <c r="AJ38" s="14">
        <v>13358.572738000001</v>
      </c>
      <c r="AK38" s="19">
        <f t="shared" si="8"/>
        <v>102817.85828409826</v>
      </c>
      <c r="AL38" s="14">
        <v>18748.068391000001</v>
      </c>
      <c r="AM38" s="19">
        <f t="shared" si="9"/>
        <v>3994166.314145613</v>
      </c>
      <c r="AN38" s="24"/>
      <c r="AO38" s="38"/>
      <c r="AP38" s="24"/>
    </row>
    <row r="39" spans="2:44" ht="15" thickBot="1" x14ac:dyDescent="0.35">
      <c r="C39" s="10">
        <v>0</v>
      </c>
      <c r="F39" s="10">
        <f t="shared" si="10"/>
        <v>35</v>
      </c>
      <c r="G39" s="20">
        <v>0</v>
      </c>
      <c r="H39" s="20">
        <v>12459.408165999999</v>
      </c>
      <c r="I39" s="16">
        <v>12515.649584000001</v>
      </c>
      <c r="J39" s="27">
        <f t="shared" si="0"/>
        <v>12487.528875</v>
      </c>
      <c r="K39" s="37">
        <f t="shared" si="1"/>
        <v>44560197.051161453</v>
      </c>
      <c r="O39" s="10">
        <f t="shared" si="11"/>
        <v>35</v>
      </c>
      <c r="P39" s="20">
        <v>0</v>
      </c>
      <c r="Q39" s="20">
        <v>3808.974463</v>
      </c>
      <c r="R39" s="20">
        <v>3204.199936</v>
      </c>
      <c r="S39" s="20">
        <v>7076.2581840000003</v>
      </c>
      <c r="T39" s="15">
        <v>10043.908943</v>
      </c>
      <c r="U39" s="27">
        <f t="shared" si="2"/>
        <v>6033.3353815</v>
      </c>
      <c r="V39" s="37">
        <f t="shared" si="3"/>
        <v>4080606.0420815665</v>
      </c>
      <c r="Z39" s="10">
        <f t="shared" si="12"/>
        <v>35</v>
      </c>
      <c r="AA39" s="20">
        <v>0</v>
      </c>
      <c r="AB39" s="15">
        <v>3282.6493270000001</v>
      </c>
      <c r="AC39" s="20">
        <f t="shared" si="4"/>
        <v>140657.1371930209</v>
      </c>
      <c r="AD39" s="16">
        <v>2764.321837</v>
      </c>
      <c r="AE39" s="20">
        <f t="shared" si="5"/>
        <v>20001349.10926374</v>
      </c>
      <c r="AF39" s="16">
        <v>13360.249266999999</v>
      </c>
      <c r="AG39" s="20">
        <f t="shared" si="6"/>
        <v>9932343.9934166279</v>
      </c>
      <c r="AH39" s="16">
        <v>6039.1745140000003</v>
      </c>
      <c r="AI39" s="20">
        <f t="shared" si="7"/>
        <v>34572353.214725032</v>
      </c>
      <c r="AJ39" s="16">
        <v>13542.702187000001</v>
      </c>
      <c r="AK39" s="20">
        <f t="shared" si="8"/>
        <v>18638.472150377605</v>
      </c>
      <c r="AL39" s="16">
        <v>15793.145237000001</v>
      </c>
      <c r="AM39" s="20">
        <f t="shared" si="9"/>
        <v>914666.73573741526</v>
      </c>
      <c r="AN39" s="24"/>
      <c r="AO39" s="38"/>
      <c r="AP39" s="24"/>
    </row>
    <row r="40" spans="2:44" x14ac:dyDescent="0.3">
      <c r="P40" s="5"/>
      <c r="Q40" s="5"/>
      <c r="R40" s="5"/>
      <c r="S40" s="5"/>
      <c r="T40" s="5"/>
      <c r="AO40" s="24"/>
      <c r="AP40" s="24"/>
    </row>
    <row r="42" spans="2:44" ht="32.4" customHeight="1" thickBot="1" x14ac:dyDescent="0.35"/>
    <row r="43" spans="2:44" ht="45" customHeight="1" thickBot="1" x14ac:dyDescent="0.35">
      <c r="B43" s="2" t="s">
        <v>14</v>
      </c>
      <c r="C43" s="3"/>
      <c r="D43" s="3"/>
      <c r="E43" s="3"/>
      <c r="F43" s="3"/>
      <c r="G43" s="3"/>
      <c r="H43" s="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2:44" ht="15" thickBot="1" x14ac:dyDescent="0.35"/>
    <row r="45" spans="2:44" ht="15" thickBot="1" x14ac:dyDescent="0.35">
      <c r="C45" s="6" t="s">
        <v>3</v>
      </c>
      <c r="F45" s="6" t="s">
        <v>12</v>
      </c>
      <c r="G45" s="7" t="s">
        <v>3</v>
      </c>
      <c r="H45" s="6" t="s">
        <v>4</v>
      </c>
      <c r="I45" s="6" t="s">
        <v>5</v>
      </c>
      <c r="J45" s="8" t="s">
        <v>13</v>
      </c>
      <c r="K45" s="8" t="s">
        <v>23</v>
      </c>
      <c r="L45" s="6" t="s">
        <v>22</v>
      </c>
      <c r="O45" s="6" t="s">
        <v>12</v>
      </c>
      <c r="P45" s="6" t="s">
        <v>3</v>
      </c>
      <c r="Q45" s="6" t="s">
        <v>4</v>
      </c>
      <c r="R45" s="6" t="s">
        <v>5</v>
      </c>
      <c r="S45" s="6" t="s">
        <v>7</v>
      </c>
      <c r="T45" s="6" t="s">
        <v>8</v>
      </c>
      <c r="U45" s="8" t="s">
        <v>13</v>
      </c>
      <c r="V45" s="8" t="s">
        <v>23</v>
      </c>
      <c r="W45" s="6" t="s">
        <v>22</v>
      </c>
      <c r="Z45" s="6" t="s">
        <v>12</v>
      </c>
      <c r="AA45" s="6" t="s">
        <v>3</v>
      </c>
      <c r="AB45" s="6" t="s">
        <v>4</v>
      </c>
      <c r="AC45" s="8" t="s">
        <v>23</v>
      </c>
      <c r="AD45" s="6" t="s">
        <v>5</v>
      </c>
      <c r="AE45" s="8" t="s">
        <v>23</v>
      </c>
      <c r="AF45" s="6" t="s">
        <v>7</v>
      </c>
      <c r="AG45" s="8" t="s">
        <v>23</v>
      </c>
      <c r="AH45" s="6" t="s">
        <v>8</v>
      </c>
      <c r="AI45" s="8" t="s">
        <v>23</v>
      </c>
      <c r="AJ45" s="6" t="s">
        <v>10</v>
      </c>
      <c r="AK45" s="8" t="s">
        <v>23</v>
      </c>
      <c r="AL45" s="6" t="s">
        <v>11</v>
      </c>
      <c r="AM45" s="25" t="s">
        <v>23</v>
      </c>
      <c r="AN45" s="52" t="s">
        <v>3</v>
      </c>
      <c r="AO45" s="53"/>
      <c r="AP45" s="51"/>
    </row>
    <row r="46" spans="2:44" ht="15" thickBot="1" x14ac:dyDescent="0.35">
      <c r="B46" s="7" t="s">
        <v>1</v>
      </c>
      <c r="C46" s="8">
        <v>0</v>
      </c>
      <c r="E46" s="7" t="s">
        <v>2</v>
      </c>
      <c r="F46" s="8">
        <v>1</v>
      </c>
      <c r="G46" s="18">
        <v>0</v>
      </c>
      <c r="H46" s="8">
        <v>4114.3579659999996</v>
      </c>
      <c r="I46" s="9">
        <v>4605.2431429999997</v>
      </c>
      <c r="J46" s="25">
        <f t="shared" ref="J46:J80" si="13">AVERAGE(H46:I46)</f>
        <v>4359.8005544999996</v>
      </c>
      <c r="K46" s="35">
        <f t="shared" ref="K46:K80" si="14">(J46-$L$46)^2</f>
        <v>23009603.908206649</v>
      </c>
      <c r="L46" s="17">
        <f>AVERAGE(J46:J80)</f>
        <v>9156.6332499571436</v>
      </c>
      <c r="N46" s="6" t="s">
        <v>6</v>
      </c>
      <c r="O46" s="8">
        <v>1</v>
      </c>
      <c r="P46" s="11">
        <v>0</v>
      </c>
      <c r="Q46" s="8">
        <v>6488.5588509999998</v>
      </c>
      <c r="R46" s="8">
        <v>8582.7344780000003</v>
      </c>
      <c r="S46" s="8">
        <v>16855.398971999999</v>
      </c>
      <c r="T46" s="8">
        <v>23041.405999999999</v>
      </c>
      <c r="U46" s="39">
        <f t="shared" ref="U46:U80" si="15">AVERAGE(Q46:T46)</f>
        <v>13742.02457525</v>
      </c>
      <c r="V46" s="35">
        <f t="shared" ref="V46:V80" si="16">(U46-$W$46)^2</f>
        <v>11444.719235446362</v>
      </c>
      <c r="W46" s="17">
        <f>AVERAGE(U46:U80)</f>
        <v>13635.044580692856</v>
      </c>
      <c r="Y46" s="6" t="s">
        <v>9</v>
      </c>
      <c r="Z46" s="8">
        <v>1</v>
      </c>
      <c r="AA46" s="18">
        <v>0</v>
      </c>
      <c r="AB46" s="9">
        <v>7577.1924060000001</v>
      </c>
      <c r="AC46" s="18">
        <f t="shared" ref="AC46:AC80" si="17">(AB46-$AN$10)^2</f>
        <v>15362482.067528192</v>
      </c>
      <c r="AD46" s="8">
        <v>11555.18217</v>
      </c>
      <c r="AE46" s="18">
        <f t="shared" ref="AE46:AE80" si="18">(AD46-$AN$14)^2</f>
        <v>18650077.46826259</v>
      </c>
      <c r="AF46" s="8">
        <v>27370.448366000001</v>
      </c>
      <c r="AG46" s="18">
        <f t="shared" ref="AG46:AG80" si="19">(AF46-$AN$18)^2</f>
        <v>294526049.21180832</v>
      </c>
      <c r="AH46" s="8">
        <v>24649.387648</v>
      </c>
      <c r="AI46" s="18">
        <f t="shared" ref="AI46:AI80" si="20">(AH46-$AN$22)^2</f>
        <v>162062757.82763577</v>
      </c>
      <c r="AJ46" s="8">
        <v>17664.959875</v>
      </c>
      <c r="AK46" s="18">
        <f t="shared" ref="AK46:AK80" si="21">(AJ46-$AN$26)^2</f>
        <v>15886082.678273849</v>
      </c>
      <c r="AL46" s="8">
        <v>21887.322451</v>
      </c>
      <c r="AM46" s="18">
        <f t="shared" ref="AM46:AM80" si="22">(AL46-$AN$30)^2</f>
        <v>26396938.555347797</v>
      </c>
      <c r="AN46" s="17" t="s">
        <v>37</v>
      </c>
      <c r="AO46" s="23" t="s">
        <v>24</v>
      </c>
      <c r="AP46" s="7" t="s">
        <v>25</v>
      </c>
      <c r="AQ46" s="23" t="s">
        <v>38</v>
      </c>
      <c r="AR46" s="23" t="s">
        <v>39</v>
      </c>
    </row>
    <row r="47" spans="2:44" ht="15" thickBot="1" x14ac:dyDescent="0.35">
      <c r="C47" s="9">
        <v>0</v>
      </c>
      <c r="F47" s="9">
        <f t="shared" ref="F47:F80" si="23">F46+1</f>
        <v>2</v>
      </c>
      <c r="G47" s="19">
        <v>0</v>
      </c>
      <c r="H47" s="9">
        <v>3180.7257249999998</v>
      </c>
      <c r="I47" s="9">
        <v>3991.7949429999999</v>
      </c>
      <c r="J47" s="26">
        <f t="shared" si="13"/>
        <v>3586.2603339999996</v>
      </c>
      <c r="K47" s="36">
        <f t="shared" si="14"/>
        <v>31029054.422828894</v>
      </c>
      <c r="O47" s="9">
        <f t="shared" ref="O47:O80" si="24">O46+1</f>
        <v>2</v>
      </c>
      <c r="P47" s="13">
        <v>0</v>
      </c>
      <c r="Q47" s="9">
        <v>13608.99307</v>
      </c>
      <c r="R47" s="9">
        <v>10919.563351000001</v>
      </c>
      <c r="S47" s="9">
        <v>7107.4508830000004</v>
      </c>
      <c r="T47" s="9">
        <v>22723.255894000002</v>
      </c>
      <c r="U47" s="22">
        <f t="shared" si="15"/>
        <v>13589.8157995</v>
      </c>
      <c r="V47" s="36">
        <f t="shared" si="16"/>
        <v>2045.6426481912747</v>
      </c>
      <c r="Z47" s="9">
        <f t="shared" ref="Z47:Z80" si="25">Z46+1</f>
        <v>2</v>
      </c>
      <c r="AA47" s="19">
        <v>0</v>
      </c>
      <c r="AB47" s="9">
        <v>1281.0041289999999</v>
      </c>
      <c r="AC47" s="19">
        <f t="shared" si="17"/>
        <v>5648646.0639249794</v>
      </c>
      <c r="AD47" s="9">
        <v>4249.6217070000002</v>
      </c>
      <c r="AE47" s="19">
        <f t="shared" si="18"/>
        <v>8922090.8450601306</v>
      </c>
      <c r="AF47" s="9">
        <v>16531.731331999999</v>
      </c>
      <c r="AG47" s="19">
        <f t="shared" si="19"/>
        <v>39980888.161104202</v>
      </c>
      <c r="AH47" s="9">
        <v>12485.278084</v>
      </c>
      <c r="AI47" s="19">
        <f t="shared" si="20"/>
        <v>320670.34171559138</v>
      </c>
      <c r="AJ47" s="9">
        <v>16537.795008000001</v>
      </c>
      <c r="AK47" s="19">
        <f t="shared" si="21"/>
        <v>8171422.6229480756</v>
      </c>
      <c r="AL47" s="9">
        <v>25135.257138000001</v>
      </c>
      <c r="AM47" s="19">
        <f t="shared" si="22"/>
        <v>70320464.167916432</v>
      </c>
      <c r="AN47" s="17">
        <v>0</v>
      </c>
      <c r="AO47" s="50">
        <v>0</v>
      </c>
      <c r="AP47" s="27">
        <f>SQRT(AO47)</f>
        <v>0</v>
      </c>
      <c r="AQ47" s="6">
        <v>0</v>
      </c>
      <c r="AR47" s="23">
        <v>0</v>
      </c>
    </row>
    <row r="48" spans="2:44" ht="15" thickBot="1" x14ac:dyDescent="0.35">
      <c r="C48" s="9">
        <v>0</v>
      </c>
      <c r="F48" s="9">
        <f t="shared" si="23"/>
        <v>3</v>
      </c>
      <c r="G48" s="19">
        <v>0</v>
      </c>
      <c r="H48" s="9">
        <v>13926.451498</v>
      </c>
      <c r="I48" s="9">
        <v>12269.680961</v>
      </c>
      <c r="J48" s="26">
        <f t="shared" si="13"/>
        <v>13098.0662295</v>
      </c>
      <c r="K48" s="36">
        <f t="shared" si="14"/>
        <v>15534893.932228081</v>
      </c>
      <c r="L48" s="17" t="s">
        <v>24</v>
      </c>
      <c r="O48" s="9">
        <f t="shared" si="24"/>
        <v>3</v>
      </c>
      <c r="P48" s="13">
        <v>0</v>
      </c>
      <c r="Q48" s="9">
        <v>3454.4123589999999</v>
      </c>
      <c r="R48" s="9">
        <v>17130.803696999999</v>
      </c>
      <c r="S48" s="9">
        <v>25794.725525999998</v>
      </c>
      <c r="T48" s="9">
        <v>26970.412328999999</v>
      </c>
      <c r="U48" s="22">
        <f t="shared" si="15"/>
        <v>18337.58847775</v>
      </c>
      <c r="V48" s="36">
        <f t="shared" si="16"/>
        <v>22113919.103749383</v>
      </c>
      <c r="W48" s="17" t="s">
        <v>24</v>
      </c>
      <c r="Z48" s="9">
        <f t="shared" si="25"/>
        <v>3</v>
      </c>
      <c r="AA48" s="19">
        <v>0</v>
      </c>
      <c r="AB48" s="9">
        <v>15463.646616</v>
      </c>
      <c r="AC48" s="19">
        <f t="shared" si="17"/>
        <v>139380560.28320637</v>
      </c>
      <c r="AD48" s="9">
        <v>6256.254226</v>
      </c>
      <c r="AE48" s="19">
        <f t="shared" si="18"/>
        <v>961094.74657426914</v>
      </c>
      <c r="AF48" s="9">
        <v>10728.329888</v>
      </c>
      <c r="AG48" s="19">
        <f t="shared" si="19"/>
        <v>270028.61078878178</v>
      </c>
      <c r="AH48" s="9">
        <v>23907.104678</v>
      </c>
      <c r="AI48" s="19">
        <f t="shared" si="20"/>
        <v>143714642.62037829</v>
      </c>
      <c r="AJ48" s="9">
        <v>23546.416071</v>
      </c>
      <c r="AK48" s="19">
        <f t="shared" si="21"/>
        <v>97361460.088332087</v>
      </c>
      <c r="AL48" s="9">
        <v>24760.758038</v>
      </c>
      <c r="AM48" s="19">
        <f t="shared" si="22"/>
        <v>64179817.222874254</v>
      </c>
      <c r="AN48" s="24"/>
      <c r="AO48" s="38"/>
      <c r="AP48" s="24"/>
    </row>
    <row r="49" spans="3:44" ht="15" thickBot="1" x14ac:dyDescent="0.35">
      <c r="C49" s="9">
        <v>0</v>
      </c>
      <c r="F49" s="9">
        <f t="shared" si="23"/>
        <v>4</v>
      </c>
      <c r="G49" s="19">
        <v>0</v>
      </c>
      <c r="H49" s="9">
        <v>6467.514604</v>
      </c>
      <c r="I49" s="9">
        <v>17063.141449999999</v>
      </c>
      <c r="J49" s="26">
        <f t="shared" si="13"/>
        <v>11765.328027</v>
      </c>
      <c r="K49" s="36">
        <f t="shared" si="14"/>
        <v>6805288.4397706762</v>
      </c>
      <c r="L49" s="17">
        <f>SUM(K46:K80)/($K$2-1)</f>
        <v>19369522.336833268</v>
      </c>
      <c r="O49" s="9">
        <f t="shared" si="24"/>
        <v>4</v>
      </c>
      <c r="P49" s="13">
        <v>0</v>
      </c>
      <c r="Q49" s="9">
        <v>15133.687089999999</v>
      </c>
      <c r="R49" s="9">
        <v>10229.716423</v>
      </c>
      <c r="S49" s="9">
        <v>13927.374249</v>
      </c>
      <c r="T49" s="9">
        <v>16217.664482</v>
      </c>
      <c r="U49" s="22">
        <f t="shared" si="15"/>
        <v>13877.110561</v>
      </c>
      <c r="V49" s="36">
        <f t="shared" si="16"/>
        <v>58595.93882205816</v>
      </c>
      <c r="W49" s="17">
        <f>SUM(V46:V80)/($K$2-1)</f>
        <v>7840607.2268370455</v>
      </c>
      <c r="Z49" s="9">
        <f t="shared" si="25"/>
        <v>4</v>
      </c>
      <c r="AA49" s="19">
        <v>0</v>
      </c>
      <c r="AB49" s="9">
        <v>11131.50532</v>
      </c>
      <c r="AC49" s="19">
        <f t="shared" si="17"/>
        <v>55857882.939187035</v>
      </c>
      <c r="AD49" s="9">
        <v>16094.996739</v>
      </c>
      <c r="AE49" s="19">
        <f t="shared" si="18"/>
        <v>78471039.98787415</v>
      </c>
      <c r="AF49" s="9">
        <v>21919.363361</v>
      </c>
      <c r="AG49" s="19">
        <f t="shared" si="19"/>
        <v>137139938.12189907</v>
      </c>
      <c r="AH49" s="9">
        <v>24683.826727</v>
      </c>
      <c r="AI49" s="19">
        <f t="shared" si="20"/>
        <v>162940789.49758604</v>
      </c>
      <c r="AJ49" s="9">
        <v>13549.288565999999</v>
      </c>
      <c r="AK49" s="19">
        <f t="shared" si="21"/>
        <v>16883.470866436644</v>
      </c>
      <c r="AL49" s="9">
        <v>19231.253779999999</v>
      </c>
      <c r="AM49" s="19">
        <f t="shared" si="22"/>
        <v>6158966.1001631897</v>
      </c>
      <c r="AN49" s="55" t="s">
        <v>4</v>
      </c>
      <c r="AO49" s="53"/>
      <c r="AP49" s="24"/>
    </row>
    <row r="50" spans="3:44" ht="15" thickBot="1" x14ac:dyDescent="0.35">
      <c r="C50" s="9">
        <v>0</v>
      </c>
      <c r="F50" s="9">
        <f t="shared" si="23"/>
        <v>5</v>
      </c>
      <c r="G50" s="19">
        <v>0</v>
      </c>
      <c r="H50" s="9">
        <v>5468.9745759999996</v>
      </c>
      <c r="I50" s="9">
        <v>9349.3790809999991</v>
      </c>
      <c r="J50" s="26">
        <f t="shared" si="13"/>
        <v>7409.1768284999998</v>
      </c>
      <c r="K50" s="36">
        <f t="shared" si="14"/>
        <v>3053603.9448918067</v>
      </c>
      <c r="O50" s="9">
        <f t="shared" si="24"/>
        <v>5</v>
      </c>
      <c r="P50" s="13">
        <v>0</v>
      </c>
      <c r="Q50" s="9">
        <v>8205.7632529999992</v>
      </c>
      <c r="R50" s="9">
        <v>12876.512805</v>
      </c>
      <c r="S50" s="9">
        <v>17121.182282999998</v>
      </c>
      <c r="T50" s="9">
        <v>10254.200257</v>
      </c>
      <c r="U50" s="22">
        <f t="shared" si="15"/>
        <v>12114.414649499999</v>
      </c>
      <c r="V50" s="36">
        <f t="shared" si="16"/>
        <v>2312315.3876395957</v>
      </c>
      <c r="Z50" s="9">
        <f t="shared" si="25"/>
        <v>5</v>
      </c>
      <c r="AA50" s="19">
        <v>0</v>
      </c>
      <c r="AB50" s="9">
        <v>11183.015454</v>
      </c>
      <c r="AC50" s="19">
        <f t="shared" si="17"/>
        <v>56630490.466359861</v>
      </c>
      <c r="AD50" s="9">
        <v>7822.8649720000003</v>
      </c>
      <c r="AE50" s="19">
        <f t="shared" si="18"/>
        <v>343696.50503428996</v>
      </c>
      <c r="AF50" s="9">
        <v>18415.036509000001</v>
      </c>
      <c r="AG50" s="19">
        <f t="shared" si="19"/>
        <v>67344170.364680812</v>
      </c>
      <c r="AH50" s="9">
        <v>17372.052530000001</v>
      </c>
      <c r="AI50" s="19">
        <f t="shared" si="20"/>
        <v>29735776.822977569</v>
      </c>
      <c r="AJ50" s="9">
        <v>10063.415492</v>
      </c>
      <c r="AK50" s="19">
        <f t="shared" si="21"/>
        <v>13074078.230782881</v>
      </c>
      <c r="AL50" s="9">
        <v>20653.586959</v>
      </c>
      <c r="AM50" s="19">
        <f t="shared" si="22"/>
        <v>15241681.472789085</v>
      </c>
      <c r="AN50" s="17" t="s">
        <v>22</v>
      </c>
      <c r="AO50" s="23" t="s">
        <v>24</v>
      </c>
      <c r="AP50" s="7" t="s">
        <v>25</v>
      </c>
      <c r="AQ50" s="23" t="s">
        <v>38</v>
      </c>
      <c r="AR50" s="23" t="s">
        <v>39</v>
      </c>
    </row>
    <row r="51" spans="3:44" ht="15" thickBot="1" x14ac:dyDescent="0.35">
      <c r="C51" s="9">
        <v>0</v>
      </c>
      <c r="F51" s="9">
        <f t="shared" si="23"/>
        <v>6</v>
      </c>
      <c r="G51" s="19">
        <v>0</v>
      </c>
      <c r="H51" s="9">
        <v>4113.0818419999996</v>
      </c>
      <c r="I51" s="9">
        <v>6870.4966869999998</v>
      </c>
      <c r="J51" s="26">
        <f t="shared" si="13"/>
        <v>5491.7892644999993</v>
      </c>
      <c r="K51" s="36">
        <f t="shared" si="14"/>
        <v>13431081.437741404</v>
      </c>
      <c r="L51" s="17" t="s">
        <v>25</v>
      </c>
      <c r="O51" s="9">
        <f t="shared" si="24"/>
        <v>6</v>
      </c>
      <c r="P51" s="13">
        <v>0</v>
      </c>
      <c r="Q51" s="9">
        <v>9649.0571419999997</v>
      </c>
      <c r="R51" s="9">
        <v>20498.691733</v>
      </c>
      <c r="S51" s="9">
        <v>20378.603730999999</v>
      </c>
      <c r="T51" s="9">
        <v>29910.088125999999</v>
      </c>
      <c r="U51" s="22">
        <f t="shared" si="15"/>
        <v>20109.110183000001</v>
      </c>
      <c r="V51" s="36">
        <f t="shared" si="16"/>
        <v>41913525.422976568</v>
      </c>
      <c r="W51" s="17" t="s">
        <v>25</v>
      </c>
      <c r="Z51" s="9">
        <f t="shared" si="25"/>
        <v>6</v>
      </c>
      <c r="AA51" s="19">
        <v>0</v>
      </c>
      <c r="AB51" s="9">
        <v>14675.529468000001</v>
      </c>
      <c r="AC51" s="19">
        <f t="shared" si="17"/>
        <v>121392738.63390929</v>
      </c>
      <c r="AD51" s="9">
        <v>13347.718309</v>
      </c>
      <c r="AE51" s="19">
        <f t="shared" si="18"/>
        <v>37345661.576513477</v>
      </c>
      <c r="AF51" s="9">
        <v>18110.411842000001</v>
      </c>
      <c r="AG51" s="19">
        <f t="shared" si="19"/>
        <v>62437253.649995051</v>
      </c>
      <c r="AH51" s="9">
        <v>25481.210916</v>
      </c>
      <c r="AI51" s="19">
        <f t="shared" si="20"/>
        <v>183933552.31566367</v>
      </c>
      <c r="AJ51" s="9">
        <v>11948.00294</v>
      </c>
      <c r="AK51" s="19">
        <f t="shared" si="21"/>
        <v>2997129.7408997961</v>
      </c>
      <c r="AL51" s="9">
        <v>28508.328689999998</v>
      </c>
      <c r="AM51" s="19">
        <f t="shared" si="22"/>
        <v>138269409.08058083</v>
      </c>
      <c r="AN51" s="17">
        <f>AVERAGE(AB46:AB80)</f>
        <v>8634.0532860000021</v>
      </c>
      <c r="AO51" s="50">
        <f>SUM(AC46:AC80)/$K$2</f>
        <v>58563575.13888827</v>
      </c>
      <c r="AP51" s="27">
        <f>SQRT(AO51)</f>
        <v>7652.684178697581</v>
      </c>
      <c r="AQ51" s="6">
        <f>AN51-(AP51/SQRT($K$2))*$L$2</f>
        <v>6098.7154372618152</v>
      </c>
      <c r="AR51" s="6">
        <f>AN51-AQ51</f>
        <v>2535.3378487381869</v>
      </c>
    </row>
    <row r="52" spans="3:44" ht="15" thickBot="1" x14ac:dyDescent="0.35">
      <c r="C52" s="9">
        <v>0</v>
      </c>
      <c r="F52" s="9">
        <f t="shared" si="23"/>
        <v>7</v>
      </c>
      <c r="G52" s="19">
        <v>0</v>
      </c>
      <c r="H52" s="9">
        <v>7368.0102729999999</v>
      </c>
      <c r="I52" s="9">
        <v>9083.3992369999996</v>
      </c>
      <c r="J52" s="26">
        <f t="shared" si="13"/>
        <v>8225.7047549999988</v>
      </c>
      <c r="K52" s="36">
        <f t="shared" si="14"/>
        <v>866627.86272317462</v>
      </c>
      <c r="L52" s="17">
        <f>SQRT(L49)</f>
        <v>4401.0819507063561</v>
      </c>
      <c r="O52" s="9">
        <f t="shared" si="24"/>
        <v>7</v>
      </c>
      <c r="P52" s="13">
        <v>0</v>
      </c>
      <c r="Q52" s="9">
        <v>10514.299392000001</v>
      </c>
      <c r="R52" s="9">
        <v>7644.850477</v>
      </c>
      <c r="S52" s="9">
        <v>18749.887094000002</v>
      </c>
      <c r="T52" s="9">
        <v>16230.53198</v>
      </c>
      <c r="U52" s="22">
        <f t="shared" si="15"/>
        <v>13284.892235750001</v>
      </c>
      <c r="V52" s="36">
        <f t="shared" si="16"/>
        <v>122606.66466898016</v>
      </c>
      <c r="W52" s="17">
        <f>SQRT(W49)</f>
        <v>2800.1084312642333</v>
      </c>
      <c r="Z52" s="9">
        <f t="shared" si="25"/>
        <v>7</v>
      </c>
      <c r="AA52" s="19">
        <v>0</v>
      </c>
      <c r="AB52" s="9">
        <v>4450.6305380000003</v>
      </c>
      <c r="AC52" s="19">
        <f t="shared" si="17"/>
        <v>628751.2488764422</v>
      </c>
      <c r="AD52" s="9">
        <v>9912.3678029999992</v>
      </c>
      <c r="AE52" s="19">
        <f t="shared" si="18"/>
        <v>7159687.1815563338</v>
      </c>
      <c r="AF52" s="9">
        <v>8656.7398599999997</v>
      </c>
      <c r="AG52" s="19">
        <f t="shared" si="19"/>
        <v>2408540.2845191071</v>
      </c>
      <c r="AH52" s="9">
        <v>15238.417312</v>
      </c>
      <c r="AI52" s="19">
        <f t="shared" si="20"/>
        <v>11018528.203768058</v>
      </c>
      <c r="AJ52" s="9">
        <v>16420.709738000001</v>
      </c>
      <c r="AK52" s="19">
        <f t="shared" si="21"/>
        <v>7515738.6955785118</v>
      </c>
      <c r="AL52" s="9">
        <v>29239.184765000002</v>
      </c>
      <c r="AM52" s="19">
        <f t="shared" si="22"/>
        <v>155991542.47895285</v>
      </c>
      <c r="AN52" s="24"/>
      <c r="AO52" s="38"/>
      <c r="AP52" s="24"/>
    </row>
    <row r="53" spans="3:44" ht="15" thickBot="1" x14ac:dyDescent="0.35">
      <c r="C53" s="9">
        <v>0</v>
      </c>
      <c r="F53" s="9">
        <f t="shared" si="23"/>
        <v>8</v>
      </c>
      <c r="G53" s="19">
        <v>0</v>
      </c>
      <c r="H53" s="9">
        <v>3503.4667300000001</v>
      </c>
      <c r="I53" s="9">
        <v>22240.961213999999</v>
      </c>
      <c r="J53" s="26">
        <f t="shared" si="13"/>
        <v>12872.213972</v>
      </c>
      <c r="K53" s="36">
        <f t="shared" si="14"/>
        <v>13805540.10201651</v>
      </c>
      <c r="O53" s="9">
        <f t="shared" si="24"/>
        <v>8</v>
      </c>
      <c r="P53" s="13">
        <v>0</v>
      </c>
      <c r="Q53" s="9">
        <v>745.11630000000002</v>
      </c>
      <c r="R53" s="9">
        <v>7657.3041899999998</v>
      </c>
      <c r="S53" s="9">
        <v>17265.876472</v>
      </c>
      <c r="T53" s="9">
        <v>19580.385945000002</v>
      </c>
      <c r="U53" s="22">
        <f t="shared" si="15"/>
        <v>11312.170726750001</v>
      </c>
      <c r="V53" s="36">
        <f t="shared" si="16"/>
        <v>5395742.9413313363</v>
      </c>
      <c r="Z53" s="9">
        <f t="shared" si="25"/>
        <v>8</v>
      </c>
      <c r="AA53" s="19">
        <v>0</v>
      </c>
      <c r="AB53" s="9">
        <v>1596.489967</v>
      </c>
      <c r="AC53" s="19">
        <f t="shared" si="17"/>
        <v>4248554.5387305887</v>
      </c>
      <c r="AD53" s="9">
        <v>13309.730003999999</v>
      </c>
      <c r="AE53" s="19">
        <f t="shared" si="18"/>
        <v>36882803.290660508</v>
      </c>
      <c r="AF53" s="9">
        <v>24274.157788</v>
      </c>
      <c r="AG53" s="19">
        <f t="shared" si="19"/>
        <v>197837465.23292953</v>
      </c>
      <c r="AH53" s="9">
        <v>10760.409455000001</v>
      </c>
      <c r="AI53" s="19">
        <f t="shared" si="20"/>
        <v>1342333.1285852282</v>
      </c>
      <c r="AJ53" s="9">
        <v>14991.365431</v>
      </c>
      <c r="AK53" s="19">
        <f t="shared" si="21"/>
        <v>1721712.5713982217</v>
      </c>
      <c r="AL53" s="9">
        <v>36210.423650999997</v>
      </c>
      <c r="AM53" s="19">
        <f t="shared" si="22"/>
        <v>378726485.04845309</v>
      </c>
      <c r="AN53" s="55" t="s">
        <v>5</v>
      </c>
      <c r="AO53" s="53"/>
      <c r="AP53" s="24"/>
    </row>
    <row r="54" spans="3:44" ht="15" thickBot="1" x14ac:dyDescent="0.35">
      <c r="C54" s="9">
        <v>0</v>
      </c>
      <c r="F54" s="9">
        <f t="shared" si="23"/>
        <v>9</v>
      </c>
      <c r="G54" s="19">
        <v>0</v>
      </c>
      <c r="H54" s="9">
        <v>4704.0575330000001</v>
      </c>
      <c r="I54" s="9">
        <v>12072.354609</v>
      </c>
      <c r="J54" s="26">
        <f t="shared" si="13"/>
        <v>8388.2060710000005</v>
      </c>
      <c r="K54" s="36">
        <f t="shared" si="14"/>
        <v>590480.32936003315</v>
      </c>
      <c r="L54" s="17" t="s">
        <v>27</v>
      </c>
      <c r="O54" s="9">
        <f t="shared" si="24"/>
        <v>9</v>
      </c>
      <c r="P54" s="13">
        <v>0</v>
      </c>
      <c r="Q54" s="9">
        <v>3011.7031019999999</v>
      </c>
      <c r="R54" s="9">
        <v>13668.437094000001</v>
      </c>
      <c r="S54" s="9">
        <v>10683.276728000001</v>
      </c>
      <c r="T54" s="9">
        <v>11294.57346</v>
      </c>
      <c r="U54" s="22">
        <f t="shared" si="15"/>
        <v>9664.4975960000011</v>
      </c>
      <c r="V54" s="36">
        <f t="shared" si="16"/>
        <v>15765243.357653527</v>
      </c>
      <c r="W54" s="17" t="s">
        <v>27</v>
      </c>
      <c r="Z54" s="9">
        <f t="shared" si="25"/>
        <v>9</v>
      </c>
      <c r="AA54" s="19">
        <v>0</v>
      </c>
      <c r="AB54" s="9">
        <v>2069.0703050000002</v>
      </c>
      <c r="AC54" s="19">
        <f t="shared" si="17"/>
        <v>2523719.4431189466</v>
      </c>
      <c r="AD54" s="9">
        <v>20321.91891</v>
      </c>
      <c r="AE54" s="19">
        <f t="shared" si="18"/>
        <v>171225345.26893362</v>
      </c>
      <c r="AF54" s="9">
        <v>11652.456403</v>
      </c>
      <c r="AG54" s="19">
        <f t="shared" si="19"/>
        <v>2084469.7549094965</v>
      </c>
      <c r="AH54" s="9">
        <v>9481.1428739999992</v>
      </c>
      <c r="AI54" s="19">
        <f t="shared" si="20"/>
        <v>5943149.6342749391</v>
      </c>
      <c r="AJ54" s="9">
        <v>19805.143495</v>
      </c>
      <c r="AK54" s="19">
        <f t="shared" si="21"/>
        <v>37526877.690925568</v>
      </c>
      <c r="AL54" s="9">
        <v>24426.243312999999</v>
      </c>
      <c r="AM54" s="19">
        <f t="shared" si="22"/>
        <v>58931968.059487544</v>
      </c>
      <c r="AN54" s="17" t="s">
        <v>22</v>
      </c>
      <c r="AO54" s="23" t="s">
        <v>24</v>
      </c>
      <c r="AP54" s="7" t="s">
        <v>25</v>
      </c>
      <c r="AQ54" s="23" t="s">
        <v>38</v>
      </c>
      <c r="AR54" s="23" t="s">
        <v>39</v>
      </c>
    </row>
    <row r="55" spans="3:44" ht="15" thickBot="1" x14ac:dyDescent="0.35">
      <c r="C55" s="9">
        <v>0</v>
      </c>
      <c r="F55" s="9">
        <f t="shared" si="23"/>
        <v>10</v>
      </c>
      <c r="G55" s="19">
        <v>0</v>
      </c>
      <c r="H55" s="9">
        <v>13750.397309</v>
      </c>
      <c r="I55" s="9">
        <v>27437.442468000001</v>
      </c>
      <c r="J55" s="26">
        <f t="shared" si="13"/>
        <v>20593.919888500001</v>
      </c>
      <c r="K55" s="36">
        <f t="shared" si="14"/>
        <v>130811525.65219097</v>
      </c>
      <c r="L55" s="17">
        <f>L46-(L52/SQRT($K$2))*$L$2</f>
        <v>7698.5527406261881</v>
      </c>
      <c r="O55" s="9">
        <f t="shared" si="24"/>
        <v>10</v>
      </c>
      <c r="P55" s="13">
        <v>0</v>
      </c>
      <c r="Q55" s="9">
        <v>735.98535900000002</v>
      </c>
      <c r="R55" s="9">
        <v>5748.1184759999996</v>
      </c>
      <c r="S55" s="9">
        <v>20434.019909999999</v>
      </c>
      <c r="T55" s="9">
        <v>25168.430767999998</v>
      </c>
      <c r="U55" s="22">
        <f t="shared" si="15"/>
        <v>13021.638628249999</v>
      </c>
      <c r="V55" s="36">
        <f t="shared" si="16"/>
        <v>376266.86249232927</v>
      </c>
      <c r="W55" s="17">
        <f>W46-(W52/SQRT($K$2))*$L$2</f>
        <v>12707.367347374266</v>
      </c>
      <c r="Z55" s="9">
        <f t="shared" si="25"/>
        <v>10</v>
      </c>
      <c r="AA55" s="19">
        <v>0</v>
      </c>
      <c r="AB55" s="9">
        <v>14921.431866999999</v>
      </c>
      <c r="AC55" s="19">
        <f t="shared" si="17"/>
        <v>126871831.8684455</v>
      </c>
      <c r="AD55" s="9">
        <v>24962.662812999999</v>
      </c>
      <c r="AE55" s="19">
        <f t="shared" si="18"/>
        <v>314212997.09515762</v>
      </c>
      <c r="AF55" s="9">
        <v>16948.451308</v>
      </c>
      <c r="AG55" s="19">
        <f t="shared" si="19"/>
        <v>45424421.367616691</v>
      </c>
      <c r="AH55" s="9">
        <v>21795.020274999999</v>
      </c>
      <c r="AI55" s="19">
        <f t="shared" si="20"/>
        <v>97535767.286383733</v>
      </c>
      <c r="AJ55" s="9">
        <v>24157.859838</v>
      </c>
      <c r="AK55" s="19">
        <f t="shared" si="21"/>
        <v>109801788.55315837</v>
      </c>
      <c r="AL55" s="9">
        <v>20192.537701000001</v>
      </c>
      <c r="AM55" s="19">
        <f t="shared" si="22"/>
        <v>11854320.314277668</v>
      </c>
      <c r="AN55" s="17">
        <f>AVERAGE(AD46:AD80)</f>
        <v>12268.627713228574</v>
      </c>
      <c r="AO55" s="50">
        <f>SUM(AE46:AE80)/$K$2</f>
        <v>70732657.93797493</v>
      </c>
      <c r="AP55" s="27">
        <f>SQRT(AO55)</f>
        <v>8410.2709788671455</v>
      </c>
      <c r="AQ55" s="6">
        <f>AN55-(AP55/SQRT($K$2))*$L$2</f>
        <v>9482.3010031545164</v>
      </c>
      <c r="AR55" s="6">
        <f>AN55-AQ55</f>
        <v>2786.3267100740577</v>
      </c>
    </row>
    <row r="56" spans="3:44" ht="15" thickBot="1" x14ac:dyDescent="0.35">
      <c r="C56" s="9">
        <v>0</v>
      </c>
      <c r="F56" s="9">
        <f t="shared" si="23"/>
        <v>11</v>
      </c>
      <c r="G56" s="19">
        <v>0</v>
      </c>
      <c r="H56" s="9">
        <v>8959.4501020000007</v>
      </c>
      <c r="I56" s="9">
        <v>15127.408476000001</v>
      </c>
      <c r="J56" s="26">
        <f t="shared" si="13"/>
        <v>12043.429289</v>
      </c>
      <c r="K56" s="36">
        <f t="shared" si="14"/>
        <v>8333591.3710335232</v>
      </c>
      <c r="L56" s="17" t="s">
        <v>28</v>
      </c>
      <c r="O56" s="9">
        <f t="shared" si="24"/>
        <v>11</v>
      </c>
      <c r="P56" s="13">
        <v>0</v>
      </c>
      <c r="Q56" s="9">
        <v>19391.894362999999</v>
      </c>
      <c r="R56" s="9">
        <v>8451.4925050000002</v>
      </c>
      <c r="S56" s="9">
        <v>6602.955078</v>
      </c>
      <c r="T56" s="9">
        <v>21023.141116999999</v>
      </c>
      <c r="U56" s="22">
        <f t="shared" si="15"/>
        <v>13867.37076575</v>
      </c>
      <c r="V56" s="36">
        <f t="shared" si="16"/>
        <v>53975.456263206062</v>
      </c>
      <c r="W56" s="17" t="s">
        <v>28</v>
      </c>
      <c r="Z56" s="9">
        <f t="shared" si="25"/>
        <v>11</v>
      </c>
      <c r="AA56" s="19">
        <v>0</v>
      </c>
      <c r="AB56" s="9">
        <v>7780.8895560000001</v>
      </c>
      <c r="AC56" s="19">
        <f t="shared" si="17"/>
        <v>17000756.649753593</v>
      </c>
      <c r="AD56" s="9">
        <v>5536.5728749999998</v>
      </c>
      <c r="AE56" s="19">
        <f t="shared" si="18"/>
        <v>2890121.5494323149</v>
      </c>
      <c r="AF56" s="9">
        <v>5430.2023330000002</v>
      </c>
      <c r="AG56" s="19">
        <f t="shared" si="19"/>
        <v>22833916.818632003</v>
      </c>
      <c r="AH56" s="9">
        <v>14599.504650000001</v>
      </c>
      <c r="AI56" s="19">
        <f t="shared" si="20"/>
        <v>7185102.6854961757</v>
      </c>
      <c r="AJ56" s="9">
        <v>28749.325106</v>
      </c>
      <c r="AK56" s="19">
        <f t="shared" si="21"/>
        <v>227107917.90239155</v>
      </c>
      <c r="AL56" s="9">
        <v>27423.340647000001</v>
      </c>
      <c r="AM56" s="19">
        <f t="shared" si="22"/>
        <v>113930290.41449124</v>
      </c>
      <c r="AN56" s="56"/>
      <c r="AO56" s="54"/>
      <c r="AP56" s="24"/>
    </row>
    <row r="57" spans="3:44" ht="15" thickBot="1" x14ac:dyDescent="0.35">
      <c r="C57" s="9">
        <v>0</v>
      </c>
      <c r="F57" s="9">
        <f t="shared" si="23"/>
        <v>12</v>
      </c>
      <c r="G57" s="19">
        <v>0</v>
      </c>
      <c r="H57" s="9">
        <v>4164.1448499999997</v>
      </c>
      <c r="I57" s="9">
        <v>11522.921533999999</v>
      </c>
      <c r="J57" s="26">
        <f t="shared" si="13"/>
        <v>7843.533191999999</v>
      </c>
      <c r="K57" s="36">
        <f t="shared" si="14"/>
        <v>1724231.7622070564</v>
      </c>
      <c r="L57" s="17">
        <f>L46+(L52/SQRT($K$2))*$L$2</f>
        <v>10614.713759288099</v>
      </c>
      <c r="O57" s="9">
        <f t="shared" si="24"/>
        <v>12</v>
      </c>
      <c r="P57" s="13">
        <v>0</v>
      </c>
      <c r="Q57" s="9">
        <v>6175.527908</v>
      </c>
      <c r="R57" s="9">
        <v>19308.781634999999</v>
      </c>
      <c r="S57" s="9">
        <v>7443.0895840000003</v>
      </c>
      <c r="T57" s="9">
        <v>13668.916932</v>
      </c>
      <c r="U57" s="22">
        <f t="shared" si="15"/>
        <v>11649.079014749999</v>
      </c>
      <c r="V57" s="36">
        <f t="shared" si="16"/>
        <v>3944059.2291107331</v>
      </c>
      <c r="W57" s="17">
        <f>W46+(W52/SQRT($K$2))*$L$2</f>
        <v>14562.721814011447</v>
      </c>
      <c r="Z57" s="9">
        <f t="shared" si="25"/>
        <v>12</v>
      </c>
      <c r="AA57" s="19">
        <v>0</v>
      </c>
      <c r="AB57" s="9">
        <v>9350.0254499999992</v>
      </c>
      <c r="AC57" s="19">
        <f t="shared" si="17"/>
        <v>32402658.123430494</v>
      </c>
      <c r="AD57" s="9">
        <v>4116.4221299999999</v>
      </c>
      <c r="AE57" s="19">
        <f t="shared" si="18"/>
        <v>9735563.7601927631</v>
      </c>
      <c r="AF57" s="9">
        <v>6778.155377</v>
      </c>
      <c r="AG57" s="19">
        <f t="shared" si="19"/>
        <v>11768548.010326067</v>
      </c>
      <c r="AH57" s="9">
        <v>27258.143448999999</v>
      </c>
      <c r="AI57" s="19">
        <f t="shared" si="20"/>
        <v>235289307.48184335</v>
      </c>
      <c r="AJ57" s="9">
        <v>29006.058455999999</v>
      </c>
      <c r="AK57" s="19">
        <f t="shared" si="21"/>
        <v>234911824.49737427</v>
      </c>
      <c r="AL57" s="9">
        <v>16732.84749</v>
      </c>
      <c r="AM57" s="19">
        <f t="shared" si="22"/>
        <v>278.21754947711077</v>
      </c>
      <c r="AN57" s="55" t="s">
        <v>7</v>
      </c>
      <c r="AO57" s="53"/>
      <c r="AP57" s="24"/>
    </row>
    <row r="58" spans="3:44" ht="15" thickBot="1" x14ac:dyDescent="0.35">
      <c r="C58" s="9">
        <v>0</v>
      </c>
      <c r="F58" s="9">
        <f t="shared" si="23"/>
        <v>13</v>
      </c>
      <c r="G58" s="19">
        <v>0</v>
      </c>
      <c r="H58" s="9">
        <v>7596.5289519999997</v>
      </c>
      <c r="I58" s="9">
        <v>13001.455383</v>
      </c>
      <c r="J58" s="26">
        <f t="shared" si="13"/>
        <v>10298.992167500001</v>
      </c>
      <c r="K58" s="36">
        <f t="shared" si="14"/>
        <v>1304983.8964896877</v>
      </c>
      <c r="O58" s="9">
        <f t="shared" si="24"/>
        <v>13</v>
      </c>
      <c r="P58" s="13">
        <v>0</v>
      </c>
      <c r="Q58" s="9">
        <v>19932.284694000002</v>
      </c>
      <c r="R58" s="9">
        <v>19657.489066999999</v>
      </c>
      <c r="S58" s="9">
        <v>20902.699438</v>
      </c>
      <c r="T58" s="9">
        <v>18730.450485000001</v>
      </c>
      <c r="U58" s="22">
        <f t="shared" si="15"/>
        <v>19805.730921000002</v>
      </c>
      <c r="V58" s="36">
        <f t="shared" si="16"/>
        <v>38077369.910453193</v>
      </c>
      <c r="Z58" s="9">
        <f t="shared" si="25"/>
        <v>13</v>
      </c>
      <c r="AA58" s="19">
        <v>0</v>
      </c>
      <c r="AB58" s="9">
        <v>7746.607105</v>
      </c>
      <c r="AC58" s="19">
        <f t="shared" si="17"/>
        <v>16719225.311786469</v>
      </c>
      <c r="AD58" s="9">
        <v>15139.840767</v>
      </c>
      <c r="AE58" s="19">
        <f t="shared" si="18"/>
        <v>62461078.298922531</v>
      </c>
      <c r="AF58" s="9">
        <v>14890.344268999999</v>
      </c>
      <c r="AG58" s="19">
        <f t="shared" si="19"/>
        <v>21917913.70091128</v>
      </c>
      <c r="AH58" s="9">
        <v>9884.7100809999993</v>
      </c>
      <c r="AI58" s="19">
        <f t="shared" si="20"/>
        <v>4138337.3666673601</v>
      </c>
      <c r="AJ58" s="9">
        <v>27485.907304</v>
      </c>
      <c r="AK58" s="19">
        <f t="shared" si="21"/>
        <v>190624476.88263887</v>
      </c>
      <c r="AL58" s="9">
        <v>21704.178817</v>
      </c>
      <c r="AM58" s="19">
        <f t="shared" si="22"/>
        <v>24548571.212955497</v>
      </c>
      <c r="AN58" s="17" t="s">
        <v>22</v>
      </c>
      <c r="AO58" s="23" t="s">
        <v>24</v>
      </c>
      <c r="AP58" s="7" t="s">
        <v>25</v>
      </c>
      <c r="AQ58" s="23" t="s">
        <v>38</v>
      </c>
      <c r="AR58" s="23" t="s">
        <v>39</v>
      </c>
    </row>
    <row r="59" spans="3:44" ht="15" thickBot="1" x14ac:dyDescent="0.35">
      <c r="C59" s="9">
        <v>0</v>
      </c>
      <c r="F59" s="9">
        <f t="shared" si="23"/>
        <v>14</v>
      </c>
      <c r="G59" s="19">
        <v>0</v>
      </c>
      <c r="H59" s="9">
        <v>6424.7780560000001</v>
      </c>
      <c r="I59" s="9">
        <v>17610.483037999998</v>
      </c>
      <c r="J59" s="26">
        <f t="shared" si="13"/>
        <v>12017.630546999999</v>
      </c>
      <c r="K59" s="36">
        <f t="shared" si="14"/>
        <v>8185305.5336865243</v>
      </c>
      <c r="O59" s="9">
        <f t="shared" si="24"/>
        <v>14</v>
      </c>
      <c r="P59" s="13">
        <v>0</v>
      </c>
      <c r="Q59" s="9">
        <v>8180.0589470000004</v>
      </c>
      <c r="R59" s="9">
        <v>8536.7565900000009</v>
      </c>
      <c r="S59" s="9">
        <v>5110.1962739999999</v>
      </c>
      <c r="T59" s="9">
        <v>23805.902812</v>
      </c>
      <c r="U59" s="22">
        <f t="shared" si="15"/>
        <v>11408.228655750001</v>
      </c>
      <c r="V59" s="36">
        <f t="shared" si="16"/>
        <v>4958709.1635791045</v>
      </c>
      <c r="Z59" s="9">
        <f t="shared" si="25"/>
        <v>14</v>
      </c>
      <c r="AA59" s="19">
        <v>0</v>
      </c>
      <c r="AB59" s="9">
        <v>12823.152592</v>
      </c>
      <c r="AC59" s="19">
        <f t="shared" si="17"/>
        <v>84005664.671306029</v>
      </c>
      <c r="AD59" s="9">
        <v>21038.500212999999</v>
      </c>
      <c r="AE59" s="19">
        <f t="shared" si="18"/>
        <v>190492211.42188999</v>
      </c>
      <c r="AF59" s="9">
        <v>19863.723698999998</v>
      </c>
      <c r="AG59" s="19">
        <f t="shared" si="19"/>
        <v>93219731.424585432</v>
      </c>
      <c r="AH59" s="9">
        <v>27174.401108999999</v>
      </c>
      <c r="AI59" s="19">
        <f t="shared" si="20"/>
        <v>232727248.80721211</v>
      </c>
      <c r="AJ59" s="9">
        <v>10012.992425</v>
      </c>
      <c r="AK59" s="19">
        <f t="shared" si="21"/>
        <v>13441261.124296941</v>
      </c>
      <c r="AL59" s="9">
        <v>22629.144907000002</v>
      </c>
      <c r="AM59" s="19">
        <f t="shared" si="22"/>
        <v>34569902.680082545</v>
      </c>
      <c r="AN59" s="17">
        <f>AVERAGE(AF46:AF80)</f>
        <v>16034.229404542855</v>
      </c>
      <c r="AO59" s="50">
        <f>SUM(AG46:AG80)/$K$2</f>
        <v>63219461.299055658</v>
      </c>
      <c r="AP59" s="27">
        <f>SQRT(AO59)</f>
        <v>7951.0666768085684</v>
      </c>
      <c r="AQ59" s="6">
        <f>AN59-(AP59/SQRT($K$2))*$L$2</f>
        <v>13400.03729458118</v>
      </c>
      <c r="AR59" s="6">
        <f>AN59-AQ59</f>
        <v>2634.1921099616757</v>
      </c>
    </row>
    <row r="60" spans="3:44" ht="15" thickBot="1" x14ac:dyDescent="0.35">
      <c r="C60" s="9">
        <v>0</v>
      </c>
      <c r="F60" s="9">
        <f t="shared" si="23"/>
        <v>15</v>
      </c>
      <c r="G60" s="19">
        <v>0</v>
      </c>
      <c r="H60" s="9">
        <v>12726.112069000001</v>
      </c>
      <c r="I60" s="9">
        <v>8074.7883080000001</v>
      </c>
      <c r="J60" s="26">
        <f t="shared" si="13"/>
        <v>10400.450188500001</v>
      </c>
      <c r="K60" s="36">
        <f t="shared" si="14"/>
        <v>1547080.576606126</v>
      </c>
      <c r="L60" s="17" t="s">
        <v>29</v>
      </c>
      <c r="O60" s="9">
        <f t="shared" si="24"/>
        <v>15</v>
      </c>
      <c r="P60" s="13">
        <v>0</v>
      </c>
      <c r="Q60" s="9">
        <v>11896.375147999999</v>
      </c>
      <c r="R60" s="9">
        <v>9289.8287139999993</v>
      </c>
      <c r="S60" s="9">
        <v>14285.094245</v>
      </c>
      <c r="T60" s="9">
        <v>16108.475887000001</v>
      </c>
      <c r="U60" s="22">
        <f t="shared" si="15"/>
        <v>12894.943498499999</v>
      </c>
      <c r="V60" s="36">
        <f t="shared" si="16"/>
        <v>547749.61186303897</v>
      </c>
      <c r="W60" s="17" t="s">
        <v>29</v>
      </c>
      <c r="Z60" s="9">
        <f t="shared" si="25"/>
        <v>15</v>
      </c>
      <c r="AA60" s="19">
        <v>0</v>
      </c>
      <c r="AB60" s="9">
        <v>6363.9755699999996</v>
      </c>
      <c r="AC60" s="19">
        <f t="shared" si="17"/>
        <v>7323969.8186920639</v>
      </c>
      <c r="AD60" s="9">
        <v>11771.547412</v>
      </c>
      <c r="AE60" s="19">
        <f t="shared" si="18"/>
        <v>20565669.806760665</v>
      </c>
      <c r="AF60" s="9">
        <v>14989.942564999999</v>
      </c>
      <c r="AG60" s="19">
        <f t="shared" si="19"/>
        <v>22860403.67132432</v>
      </c>
      <c r="AH60" s="9">
        <v>29282.051751999999</v>
      </c>
      <c r="AI60" s="19">
        <f t="shared" si="20"/>
        <v>301475549.99300802</v>
      </c>
      <c r="AJ60" s="9">
        <v>18224.519313000001</v>
      </c>
      <c r="AK60" s="19">
        <f t="shared" si="21"/>
        <v>20659700.602172334</v>
      </c>
      <c r="AL60" s="9">
        <v>20330.179477000001</v>
      </c>
      <c r="AM60" s="19">
        <f t="shared" si="22"/>
        <v>12821069.693260683</v>
      </c>
      <c r="AN60" s="24"/>
      <c r="AO60" s="38"/>
      <c r="AP60" s="24"/>
    </row>
    <row r="61" spans="3:44" ht="15" thickBot="1" x14ac:dyDescent="0.35">
      <c r="C61" s="9">
        <v>0</v>
      </c>
      <c r="F61" s="9">
        <f t="shared" si="23"/>
        <v>16</v>
      </c>
      <c r="G61" s="19">
        <v>0</v>
      </c>
      <c r="H61" s="9">
        <v>1269.7569370000001</v>
      </c>
      <c r="I61" s="9">
        <v>14434.887074</v>
      </c>
      <c r="J61" s="26">
        <f t="shared" si="13"/>
        <v>7852.3220055000002</v>
      </c>
      <c r="K61" s="36">
        <f t="shared" si="14"/>
        <v>1701227.8224173421</v>
      </c>
      <c r="L61" s="17">
        <f>L46-L55</f>
        <v>1458.0805093309555</v>
      </c>
      <c r="O61" s="9">
        <f t="shared" si="24"/>
        <v>16</v>
      </c>
      <c r="P61" s="13">
        <v>0</v>
      </c>
      <c r="Q61" s="9">
        <v>2811.6306500000001</v>
      </c>
      <c r="R61" s="9">
        <v>3796.4210250000001</v>
      </c>
      <c r="S61" s="9">
        <v>15877.513927</v>
      </c>
      <c r="T61" s="9">
        <v>13603.205947</v>
      </c>
      <c r="U61" s="22">
        <f t="shared" si="15"/>
        <v>9022.1928872500011</v>
      </c>
      <c r="V61" s="36">
        <f t="shared" si="16"/>
        <v>21278400.74569862</v>
      </c>
      <c r="W61" s="17">
        <f>W46-W55</f>
        <v>927.67723331859088</v>
      </c>
      <c r="Z61" s="9">
        <f t="shared" si="25"/>
        <v>16</v>
      </c>
      <c r="AA61" s="19">
        <v>0</v>
      </c>
      <c r="AB61" s="9">
        <v>12197.361997</v>
      </c>
      <c r="AC61" s="19">
        <f t="shared" si="17"/>
        <v>72925960.683416933</v>
      </c>
      <c r="AD61" s="9">
        <v>5831.6362099999997</v>
      </c>
      <c r="AE61" s="19">
        <f t="shared" si="18"/>
        <v>1973947.4853855385</v>
      </c>
      <c r="AF61" s="9">
        <v>9354.5439189999997</v>
      </c>
      <c r="AG61" s="19">
        <f t="shared" si="19"/>
        <v>729560.6004933014</v>
      </c>
      <c r="AH61" s="9">
        <v>14489.530846</v>
      </c>
      <c r="AI61" s="19">
        <f t="shared" si="20"/>
        <v>6607626.4393502288</v>
      </c>
      <c r="AJ61" s="9">
        <v>15685.01319</v>
      </c>
      <c r="AK61" s="19">
        <f t="shared" si="21"/>
        <v>4023186.3559828112</v>
      </c>
      <c r="AL61" s="9">
        <v>26874.381237000001</v>
      </c>
      <c r="AM61" s="19">
        <f t="shared" si="22"/>
        <v>102512666.34244747</v>
      </c>
      <c r="AN61" s="55" t="s">
        <v>8</v>
      </c>
      <c r="AO61" s="17"/>
      <c r="AP61" s="24"/>
    </row>
    <row r="62" spans="3:44" ht="15" thickBot="1" x14ac:dyDescent="0.35">
      <c r="C62" s="9">
        <v>0</v>
      </c>
      <c r="F62" s="9">
        <f t="shared" si="23"/>
        <v>17</v>
      </c>
      <c r="G62" s="19">
        <v>0</v>
      </c>
      <c r="H62" s="9">
        <v>5864.7208760000003</v>
      </c>
      <c r="I62" s="9">
        <v>15449.063305</v>
      </c>
      <c r="J62" s="26">
        <f t="shared" si="13"/>
        <v>10656.8920905</v>
      </c>
      <c r="K62" s="36">
        <f t="shared" si="14"/>
        <v>2250776.5886269948</v>
      </c>
      <c r="O62" s="9">
        <f t="shared" si="24"/>
        <v>17</v>
      </c>
      <c r="P62" s="13">
        <v>0</v>
      </c>
      <c r="Q62" s="9">
        <v>5695.3454279999996</v>
      </c>
      <c r="R62" s="9">
        <v>29505.577986</v>
      </c>
      <c r="S62" s="9">
        <v>20384.411754000001</v>
      </c>
      <c r="T62" s="9">
        <v>15004.333456</v>
      </c>
      <c r="U62" s="22">
        <f t="shared" si="15"/>
        <v>17647.417156</v>
      </c>
      <c r="V62" s="36">
        <f t="shared" si="16"/>
        <v>16099133.683076875</v>
      </c>
      <c r="Z62" s="9">
        <f t="shared" si="25"/>
        <v>17</v>
      </c>
      <c r="AA62" s="19">
        <v>0</v>
      </c>
      <c r="AB62" s="9">
        <v>17078.232168999999</v>
      </c>
      <c r="AC62" s="19">
        <f t="shared" si="17"/>
        <v>180110893.75356013</v>
      </c>
      <c r="AD62" s="9">
        <v>14123.637932</v>
      </c>
      <c r="AE62" s="19">
        <f t="shared" si="18"/>
        <v>47431172.682954222</v>
      </c>
      <c r="AF62" s="9">
        <v>22292.986515000001</v>
      </c>
      <c r="AG62" s="19">
        <f t="shared" si="19"/>
        <v>146030291.97157705</v>
      </c>
      <c r="AH62" s="9">
        <v>13276.021368</v>
      </c>
      <c r="AI62" s="19">
        <f t="shared" si="20"/>
        <v>1841505.7310238469</v>
      </c>
      <c r="AJ62" s="9">
        <v>25635.752084</v>
      </c>
      <c r="AK62" s="19">
        <f t="shared" si="21"/>
        <v>142958540.46384192</v>
      </c>
      <c r="AL62" s="9">
        <v>15144.128234</v>
      </c>
      <c r="AM62" s="19">
        <f t="shared" si="22"/>
        <v>2577306.304315269</v>
      </c>
      <c r="AN62" s="17" t="s">
        <v>22</v>
      </c>
      <c r="AO62" s="23" t="s">
        <v>24</v>
      </c>
      <c r="AP62" s="7" t="s">
        <v>25</v>
      </c>
      <c r="AQ62" s="23" t="s">
        <v>38</v>
      </c>
      <c r="AR62" s="23" t="s">
        <v>39</v>
      </c>
    </row>
    <row r="63" spans="3:44" ht="15" thickBot="1" x14ac:dyDescent="0.35">
      <c r="C63" s="9">
        <v>0</v>
      </c>
      <c r="F63" s="9">
        <f t="shared" si="23"/>
        <v>18</v>
      </c>
      <c r="G63" s="19">
        <v>0</v>
      </c>
      <c r="H63" s="9">
        <v>3002.5103559999998</v>
      </c>
      <c r="I63" s="9">
        <v>6437.382748</v>
      </c>
      <c r="J63" s="26">
        <f t="shared" si="13"/>
        <v>4719.9465519999994</v>
      </c>
      <c r="K63" s="36">
        <f t="shared" si="14"/>
        <v>19684188.855829868</v>
      </c>
      <c r="O63" s="9">
        <f t="shared" si="24"/>
        <v>18</v>
      </c>
      <c r="P63" s="13">
        <v>0</v>
      </c>
      <c r="Q63" s="9">
        <v>1193.615945</v>
      </c>
      <c r="R63" s="9">
        <v>11087.552465000001</v>
      </c>
      <c r="S63" s="9">
        <v>13593.546601</v>
      </c>
      <c r="T63" s="9">
        <v>33620.128539999998</v>
      </c>
      <c r="U63" s="22">
        <f t="shared" si="15"/>
        <v>14873.71088775</v>
      </c>
      <c r="V63" s="36">
        <f t="shared" si="16"/>
        <v>1534294.2202385806</v>
      </c>
      <c r="Z63" s="9">
        <f t="shared" si="25"/>
        <v>18</v>
      </c>
      <c r="AA63" s="19">
        <v>0</v>
      </c>
      <c r="AB63" s="9">
        <v>3865.0946370000001</v>
      </c>
      <c r="AC63" s="19">
        <f t="shared" si="17"/>
        <v>43015.781599208327</v>
      </c>
      <c r="AD63" s="9">
        <v>2485.0767510000001</v>
      </c>
      <c r="AE63" s="19">
        <f t="shared" si="18"/>
        <v>22577055.144479163</v>
      </c>
      <c r="AF63" s="9">
        <v>15319.585943</v>
      </c>
      <c r="AG63" s="19">
        <f t="shared" si="19"/>
        <v>26121286.822750479</v>
      </c>
      <c r="AH63" s="9">
        <v>20355.451634000001</v>
      </c>
      <c r="AI63" s="19">
        <f t="shared" si="20"/>
        <v>71173708.325957313</v>
      </c>
      <c r="AJ63" s="9">
        <v>16931.616219</v>
      </c>
      <c r="AK63" s="19">
        <f t="shared" si="21"/>
        <v>10578048.791967548</v>
      </c>
      <c r="AL63" s="9">
        <v>21925.129218999999</v>
      </c>
      <c r="AM63" s="19">
        <f t="shared" si="22"/>
        <v>26786854.762292787</v>
      </c>
      <c r="AN63" s="17">
        <f>AVERAGE(AH46:AH80)</f>
        <v>20327.497643742856</v>
      </c>
      <c r="AO63" s="50">
        <f>SUM(AI46:AI80)/$K$2</f>
        <v>123224495.78994492</v>
      </c>
      <c r="AP63" s="27">
        <f>SQRT(AO63)</f>
        <v>11100.652944306696</v>
      </c>
      <c r="AQ63" s="6">
        <f>AN63-(AP63/SQRT($K$2))*$L$2</f>
        <v>16649.846129813843</v>
      </c>
      <c r="AR63" s="6">
        <f>AN63-AQ63</f>
        <v>3677.6515139290132</v>
      </c>
    </row>
    <row r="64" spans="3:44" ht="15" thickBot="1" x14ac:dyDescent="0.35">
      <c r="C64" s="9">
        <v>0</v>
      </c>
      <c r="F64" s="9">
        <f t="shared" si="23"/>
        <v>19</v>
      </c>
      <c r="G64" s="19">
        <v>0</v>
      </c>
      <c r="H64" s="9">
        <v>18109.719721000001</v>
      </c>
      <c r="I64" s="9">
        <v>12987.043084000001</v>
      </c>
      <c r="J64" s="26">
        <f t="shared" si="13"/>
        <v>15548.381402500001</v>
      </c>
      <c r="K64" s="36">
        <f t="shared" si="14"/>
        <v>40854444.445535034</v>
      </c>
      <c r="O64" s="9">
        <f t="shared" si="24"/>
        <v>19</v>
      </c>
      <c r="P64" s="13">
        <v>0</v>
      </c>
      <c r="Q64" s="9">
        <v>7165.0203739999997</v>
      </c>
      <c r="R64" s="9">
        <v>6006.9641469999997</v>
      </c>
      <c r="S64" s="9">
        <v>17652.723574</v>
      </c>
      <c r="T64" s="9">
        <v>24135.874717999999</v>
      </c>
      <c r="U64" s="22">
        <f t="shared" si="15"/>
        <v>13740.14570325</v>
      </c>
      <c r="V64" s="36">
        <f t="shared" si="16"/>
        <v>11046.245962771751</v>
      </c>
      <c r="Z64" s="9">
        <f t="shared" si="25"/>
        <v>19</v>
      </c>
      <c r="AA64" s="19">
        <v>0</v>
      </c>
      <c r="AB64" s="9">
        <v>18114.526858000001</v>
      </c>
      <c r="AC64" s="19">
        <f t="shared" si="17"/>
        <v>209000069.07637486</v>
      </c>
      <c r="AD64" s="9">
        <v>23370.316659</v>
      </c>
      <c r="AE64" s="19">
        <f t="shared" si="18"/>
        <v>260296534.94387266</v>
      </c>
      <c r="AF64" s="9">
        <v>22521.918397000001</v>
      </c>
      <c r="AG64" s="19">
        <f t="shared" si="19"/>
        <v>151615664.58643302</v>
      </c>
      <c r="AH64" s="9">
        <v>21546.363304999999</v>
      </c>
      <c r="AI64" s="19">
        <f t="shared" si="20"/>
        <v>92686115.251912579</v>
      </c>
      <c r="AJ64" s="9">
        <v>21000.712478000001</v>
      </c>
      <c r="AK64" s="19">
        <f t="shared" si="21"/>
        <v>53604179.229391083</v>
      </c>
      <c r="AL64" s="9">
        <v>15405.521108999999</v>
      </c>
      <c r="AM64" s="19">
        <f t="shared" si="22"/>
        <v>1806352.7613316823</v>
      </c>
      <c r="AN64" s="24"/>
      <c r="AO64" s="38"/>
      <c r="AP64" s="24"/>
    </row>
    <row r="65" spans="3:44" ht="15" thickBot="1" x14ac:dyDescent="0.35">
      <c r="C65" s="9">
        <v>0</v>
      </c>
      <c r="F65" s="9">
        <f t="shared" si="23"/>
        <v>20</v>
      </c>
      <c r="G65" s="19">
        <v>0</v>
      </c>
      <c r="H65" s="9">
        <v>692.67947100000004</v>
      </c>
      <c r="I65" s="9">
        <v>8405.3283869999996</v>
      </c>
      <c r="J65" s="26">
        <f t="shared" si="13"/>
        <v>4549.0039289999995</v>
      </c>
      <c r="K65" s="36">
        <f t="shared" si="14"/>
        <v>21230247.959343992</v>
      </c>
      <c r="O65" s="9">
        <f t="shared" si="24"/>
        <v>20</v>
      </c>
      <c r="P65" s="13">
        <v>0</v>
      </c>
      <c r="Q65" s="9">
        <v>15658.573557</v>
      </c>
      <c r="R65" s="9">
        <v>17402.197473</v>
      </c>
      <c r="S65" s="9">
        <v>13526.766347000001</v>
      </c>
      <c r="T65" s="9">
        <v>14592.187972</v>
      </c>
      <c r="U65" s="22">
        <f t="shared" si="15"/>
        <v>15294.93133725</v>
      </c>
      <c r="V65" s="36">
        <f t="shared" si="16"/>
        <v>2755224.0445937943</v>
      </c>
      <c r="Z65" s="9">
        <f t="shared" si="25"/>
        <v>20</v>
      </c>
      <c r="AA65" s="19">
        <v>0</v>
      </c>
      <c r="AB65" s="9">
        <v>13704.037155</v>
      </c>
      <c r="AC65" s="19">
        <f t="shared" si="17"/>
        <v>100929047.47439349</v>
      </c>
      <c r="AD65" s="9">
        <v>8348.5006900000008</v>
      </c>
      <c r="AE65" s="19">
        <f t="shared" si="18"/>
        <v>1236303.9654171597</v>
      </c>
      <c r="AF65" s="9">
        <v>21355.638663999998</v>
      </c>
      <c r="AG65" s="19">
        <f t="shared" si="19"/>
        <v>124254528.81982923</v>
      </c>
      <c r="AH65" s="9">
        <v>21057.117343000002</v>
      </c>
      <c r="AI65" s="19">
        <f t="shared" si="20"/>
        <v>83505180.074944139</v>
      </c>
      <c r="AJ65" s="9">
        <v>31759.57372</v>
      </c>
      <c r="AK65" s="19">
        <f t="shared" si="21"/>
        <v>326899010.67366755</v>
      </c>
      <c r="AL65" s="9">
        <v>31309.480295000001</v>
      </c>
      <c r="AM65" s="19">
        <f t="shared" si="22"/>
        <v>211992229.91786173</v>
      </c>
      <c r="AN65" s="55" t="s">
        <v>10</v>
      </c>
      <c r="AO65" s="17"/>
      <c r="AP65" s="24"/>
    </row>
    <row r="66" spans="3:44" ht="15" thickBot="1" x14ac:dyDescent="0.35">
      <c r="C66" s="9">
        <v>0</v>
      </c>
      <c r="F66" s="9">
        <f t="shared" si="23"/>
        <v>21</v>
      </c>
      <c r="G66" s="19">
        <v>0</v>
      </c>
      <c r="H66" s="9">
        <v>7669.7950250000004</v>
      </c>
      <c r="I66" s="9">
        <v>9465.2587640000002</v>
      </c>
      <c r="J66" s="26">
        <f t="shared" si="13"/>
        <v>8567.5268945000007</v>
      </c>
      <c r="K66" s="36">
        <f t="shared" si="14"/>
        <v>347046.29803999752</v>
      </c>
      <c r="O66" s="9">
        <f t="shared" si="24"/>
        <v>21</v>
      </c>
      <c r="P66" s="13">
        <v>0</v>
      </c>
      <c r="Q66" s="9">
        <v>4197.6116789999996</v>
      </c>
      <c r="R66" s="9">
        <v>12585.388467000001</v>
      </c>
      <c r="S66" s="9">
        <v>14777.773606999999</v>
      </c>
      <c r="T66" s="9">
        <v>20171.399395</v>
      </c>
      <c r="U66" s="22">
        <f t="shared" si="15"/>
        <v>12933.043287</v>
      </c>
      <c r="V66" s="36">
        <f t="shared" si="16"/>
        <v>492805.81634644355</v>
      </c>
      <c r="Z66" s="9">
        <f t="shared" si="25"/>
        <v>21</v>
      </c>
      <c r="AA66" s="19">
        <v>0</v>
      </c>
      <c r="AB66" s="9">
        <v>15773.440517000001</v>
      </c>
      <c r="AC66" s="19">
        <f t="shared" si="17"/>
        <v>146791357.90744561</v>
      </c>
      <c r="AD66" s="9">
        <v>25592.836476</v>
      </c>
      <c r="AE66" s="19">
        <f t="shared" si="18"/>
        <v>336951100.93775761</v>
      </c>
      <c r="AF66" s="9">
        <v>7047.3707539999996</v>
      </c>
      <c r="AG66" s="19">
        <f t="shared" si="19"/>
        <v>9993921.1388424579</v>
      </c>
      <c r="AH66" s="9">
        <v>16201.502186</v>
      </c>
      <c r="AI66" s="19">
        <f t="shared" si="20"/>
        <v>18339820.989878532</v>
      </c>
      <c r="AJ66" s="9">
        <v>24885.453828000002</v>
      </c>
      <c r="AK66" s="19">
        <f t="shared" si="21"/>
        <v>125579565.06418657</v>
      </c>
      <c r="AL66" s="9">
        <v>26441.358463</v>
      </c>
      <c r="AM66" s="19">
        <f t="shared" si="22"/>
        <v>93931590.427586615</v>
      </c>
      <c r="AN66" s="17" t="s">
        <v>22</v>
      </c>
      <c r="AO66" s="23" t="s">
        <v>24</v>
      </c>
      <c r="AP66" s="7" t="s">
        <v>25</v>
      </c>
      <c r="AQ66" s="23" t="s">
        <v>38</v>
      </c>
      <c r="AR66" s="23" t="s">
        <v>39</v>
      </c>
    </row>
    <row r="67" spans="3:44" ht="15" thickBot="1" x14ac:dyDescent="0.35">
      <c r="C67" s="9">
        <v>0</v>
      </c>
      <c r="F67" s="9">
        <f t="shared" si="23"/>
        <v>22</v>
      </c>
      <c r="G67" s="19">
        <v>0</v>
      </c>
      <c r="H67" s="9">
        <v>1563.317438</v>
      </c>
      <c r="I67" s="9">
        <v>5211.3900199999998</v>
      </c>
      <c r="J67" s="26">
        <f t="shared" si="13"/>
        <v>3387.3537289999999</v>
      </c>
      <c r="K67" s="36">
        <f t="shared" si="14"/>
        <v>33284586.190935485</v>
      </c>
      <c r="O67" s="9">
        <f t="shared" si="24"/>
        <v>22</v>
      </c>
      <c r="P67" s="13">
        <v>0</v>
      </c>
      <c r="Q67" s="9">
        <v>4554.5863810000001</v>
      </c>
      <c r="R67" s="9">
        <v>13553.642301</v>
      </c>
      <c r="S67" s="9">
        <v>8192.4783480000006</v>
      </c>
      <c r="T67" s="9">
        <v>24645.343058999999</v>
      </c>
      <c r="U67" s="22">
        <f t="shared" si="15"/>
        <v>12736.512522249999</v>
      </c>
      <c r="V67" s="36">
        <f t="shared" si="16"/>
        <v>807359.86004955834</v>
      </c>
      <c r="Z67" s="9">
        <f t="shared" si="25"/>
        <v>22</v>
      </c>
      <c r="AA67" s="19">
        <v>0</v>
      </c>
      <c r="AB67" s="9">
        <v>777.19889499999999</v>
      </c>
      <c r="AC67" s="19">
        <f t="shared" si="17"/>
        <v>8297241.5311871739</v>
      </c>
      <c r="AD67" s="9">
        <v>12719.728773999999</v>
      </c>
      <c r="AE67" s="19">
        <f t="shared" si="18"/>
        <v>30064606.574322861</v>
      </c>
      <c r="AF67" s="9">
        <v>8599.0686389999992</v>
      </c>
      <c r="AG67" s="19">
        <f t="shared" si="19"/>
        <v>2590871.6405800241</v>
      </c>
      <c r="AH67" s="9">
        <v>14211.618778</v>
      </c>
      <c r="AI67" s="19">
        <f t="shared" si="20"/>
        <v>5256098.7288409527</v>
      </c>
      <c r="AJ67" s="9">
        <v>15024.333332</v>
      </c>
      <c r="AK67" s="19">
        <f t="shared" si="21"/>
        <v>1809316.4870751209</v>
      </c>
      <c r="AL67" s="9">
        <v>16193.301310999999</v>
      </c>
      <c r="AM67" s="19">
        <f t="shared" si="22"/>
        <v>309387.40045438823</v>
      </c>
      <c r="AN67" s="17">
        <f>AVERAGE(AJ46:AJ80)</f>
        <v>21846.906259400006</v>
      </c>
      <c r="AO67" s="50">
        <f>SUM(AK46:AK80)/$K$2</f>
        <v>119737355.07608822</v>
      </c>
      <c r="AP67" s="27">
        <f>SQRT(AO67)</f>
        <v>10942.45653754623</v>
      </c>
      <c r="AQ67" s="6">
        <f>AN67-(AP67/SQRT($K$2))*$L$2</f>
        <v>18221.665289043493</v>
      </c>
      <c r="AR67" s="6">
        <f>AN67-AQ67</f>
        <v>3625.2409703565136</v>
      </c>
    </row>
    <row r="68" spans="3:44" ht="15" thickBot="1" x14ac:dyDescent="0.35">
      <c r="C68" s="9">
        <v>0</v>
      </c>
      <c r="F68" s="9">
        <f t="shared" si="23"/>
        <v>23</v>
      </c>
      <c r="G68" s="19">
        <v>0</v>
      </c>
      <c r="H68" s="9">
        <v>15995.259005</v>
      </c>
      <c r="I68" s="9">
        <v>22355.137170000002</v>
      </c>
      <c r="J68" s="26">
        <f t="shared" si="13"/>
        <v>19175.198087500001</v>
      </c>
      <c r="K68" s="36">
        <f t="shared" si="14"/>
        <v>100371641.40405014</v>
      </c>
      <c r="O68" s="9">
        <f t="shared" si="24"/>
        <v>23</v>
      </c>
      <c r="P68" s="13">
        <v>0</v>
      </c>
      <c r="Q68" s="9">
        <v>9663.2180489999992</v>
      </c>
      <c r="R68" s="9">
        <v>19616.686614999999</v>
      </c>
      <c r="S68" s="9">
        <v>15226.849544000001</v>
      </c>
      <c r="T68" s="9">
        <v>17306.618224999998</v>
      </c>
      <c r="U68" s="22">
        <f t="shared" si="15"/>
        <v>15453.343108249999</v>
      </c>
      <c r="V68" s="36">
        <f t="shared" si="16"/>
        <v>3306209.5353164733</v>
      </c>
      <c r="Z68" s="9">
        <f t="shared" si="25"/>
        <v>23</v>
      </c>
      <c r="AA68" s="19">
        <v>0</v>
      </c>
      <c r="AB68" s="9">
        <v>11674.287781999999</v>
      </c>
      <c r="AC68" s="19">
        <f t="shared" si="17"/>
        <v>64265805.139914416</v>
      </c>
      <c r="AD68" s="9">
        <v>21937.119050000001</v>
      </c>
      <c r="AE68" s="19">
        <f t="shared" si="18"/>
        <v>216105006.77149421</v>
      </c>
      <c r="AF68" s="9">
        <v>23082.852617</v>
      </c>
      <c r="AG68" s="19">
        <f t="shared" si="19"/>
        <v>165744137.35449523</v>
      </c>
      <c r="AH68" s="9">
        <v>24153.852112</v>
      </c>
      <c r="AI68" s="19">
        <f t="shared" si="20"/>
        <v>149691594.82270035</v>
      </c>
      <c r="AJ68" s="9">
        <v>13876.569394</v>
      </c>
      <c r="AK68" s="19">
        <f t="shared" si="21"/>
        <v>38944.818977453717</v>
      </c>
      <c r="AL68" s="9">
        <v>16102.026351</v>
      </c>
      <c r="AM68" s="19">
        <f t="shared" si="22"/>
        <v>419257.53671298566</v>
      </c>
      <c r="AN68" s="24"/>
      <c r="AO68" s="38"/>
      <c r="AP68" s="24"/>
    </row>
    <row r="69" spans="3:44" ht="15" thickBot="1" x14ac:dyDescent="0.35">
      <c r="C69" s="9">
        <v>0</v>
      </c>
      <c r="F69" s="9">
        <f t="shared" si="23"/>
        <v>24</v>
      </c>
      <c r="G69" s="19">
        <v>0</v>
      </c>
      <c r="H69" s="9">
        <v>5698.2241370000002</v>
      </c>
      <c r="I69" s="9">
        <v>9208.1572309999992</v>
      </c>
      <c r="J69" s="26">
        <f t="shared" si="13"/>
        <v>7453.1906839999992</v>
      </c>
      <c r="K69" s="36">
        <f t="shared" si="14"/>
        <v>2901716.5755146602</v>
      </c>
      <c r="O69" s="9">
        <f t="shared" si="24"/>
        <v>24</v>
      </c>
      <c r="P69" s="13">
        <v>0</v>
      </c>
      <c r="Q69" s="9">
        <v>352.805545</v>
      </c>
      <c r="R69" s="9">
        <v>19345.45854</v>
      </c>
      <c r="S69" s="9">
        <v>11245.687993</v>
      </c>
      <c r="T69" s="9">
        <v>19870.062188</v>
      </c>
      <c r="U69" s="22">
        <f t="shared" si="15"/>
        <v>12703.5035665</v>
      </c>
      <c r="V69" s="36">
        <f t="shared" si="16"/>
        <v>867768.66112345643</v>
      </c>
      <c r="Z69" s="9">
        <f t="shared" si="25"/>
        <v>24</v>
      </c>
      <c r="AA69" s="19">
        <v>0</v>
      </c>
      <c r="AB69" s="9">
        <v>448.60969999999998</v>
      </c>
      <c r="AC69" s="19">
        <f t="shared" si="17"/>
        <v>10298210.325850846</v>
      </c>
      <c r="AD69" s="9">
        <v>4190.82503</v>
      </c>
      <c r="AE69" s="19">
        <f t="shared" si="18"/>
        <v>9276797.7042642813</v>
      </c>
      <c r="AF69" s="9">
        <v>14786.06372</v>
      </c>
      <c r="AG69" s="19">
        <f t="shared" si="19"/>
        <v>20952376.577462208</v>
      </c>
      <c r="AH69" s="9">
        <v>9845.5305819999994</v>
      </c>
      <c r="AI69" s="19">
        <f t="shared" si="20"/>
        <v>4299277.3559450032</v>
      </c>
      <c r="AJ69" s="9">
        <v>20767.365109999999</v>
      </c>
      <c r="AK69" s="19">
        <f t="shared" si="21"/>
        <v>50241730.547070414</v>
      </c>
      <c r="AL69" s="9">
        <v>24772.352730999999</v>
      </c>
      <c r="AM69" s="19">
        <f t="shared" si="22"/>
        <v>64365727.180664308</v>
      </c>
      <c r="AN69" s="55" t="s">
        <v>11</v>
      </c>
      <c r="AO69" s="17"/>
      <c r="AP69" s="24"/>
    </row>
    <row r="70" spans="3:44" ht="15" thickBot="1" x14ac:dyDescent="0.35">
      <c r="C70" s="9">
        <v>0</v>
      </c>
      <c r="F70" s="9">
        <f t="shared" si="23"/>
        <v>25</v>
      </c>
      <c r="G70" s="19">
        <v>0</v>
      </c>
      <c r="H70" s="9">
        <v>3810.017836</v>
      </c>
      <c r="I70" s="9">
        <v>5964.4396749999996</v>
      </c>
      <c r="J70" s="26">
        <f t="shared" si="13"/>
        <v>4887.2287555000003</v>
      </c>
      <c r="K70" s="36">
        <f t="shared" si="14"/>
        <v>18227814.737290855</v>
      </c>
      <c r="O70" s="9">
        <f t="shared" si="24"/>
        <v>25</v>
      </c>
      <c r="P70" s="13">
        <v>0</v>
      </c>
      <c r="Q70" s="9">
        <v>3986.2276189999998</v>
      </c>
      <c r="R70" s="9">
        <v>11437.853449</v>
      </c>
      <c r="S70" s="9">
        <v>2629.0297260000002</v>
      </c>
      <c r="T70" s="9">
        <v>11631.750869</v>
      </c>
      <c r="U70" s="22">
        <f t="shared" si="15"/>
        <v>7421.2154157499999</v>
      </c>
      <c r="V70" s="36">
        <f t="shared" si="16"/>
        <v>38611672.891094439</v>
      </c>
      <c r="Z70" s="9">
        <f t="shared" si="25"/>
        <v>25</v>
      </c>
      <c r="AA70" s="19">
        <v>0</v>
      </c>
      <c r="AB70" s="9">
        <v>2892.3113880000001</v>
      </c>
      <c r="AC70" s="19">
        <f t="shared" si="17"/>
        <v>585807.74779665889</v>
      </c>
      <c r="AD70" s="9">
        <v>17288.224432999999</v>
      </c>
      <c r="AE70" s="19">
        <f t="shared" si="18"/>
        <v>101034980.36254862</v>
      </c>
      <c r="AF70" s="9">
        <v>19405.079624000002</v>
      </c>
      <c r="AG70" s="19">
        <f t="shared" si="19"/>
        <v>84573635.16645363</v>
      </c>
      <c r="AH70" s="9">
        <v>42074.256665000001</v>
      </c>
      <c r="AI70" s="19">
        <f t="shared" si="20"/>
        <v>909339476.48419213</v>
      </c>
      <c r="AJ70" s="9">
        <v>33441.156433999997</v>
      </c>
      <c r="AK70" s="19">
        <f t="shared" si="21"/>
        <v>390533934.9168123</v>
      </c>
      <c r="AL70" s="9">
        <v>23108.909036000001</v>
      </c>
      <c r="AM70" s="19">
        <f t="shared" si="22"/>
        <v>40441735.496913545</v>
      </c>
      <c r="AN70" s="17" t="s">
        <v>22</v>
      </c>
      <c r="AO70" s="23" t="s">
        <v>24</v>
      </c>
      <c r="AP70" s="7" t="s">
        <v>25</v>
      </c>
      <c r="AQ70" s="23" t="s">
        <v>38</v>
      </c>
      <c r="AR70" s="23" t="s">
        <v>39</v>
      </c>
    </row>
    <row r="71" spans="3:44" ht="15" thickBot="1" x14ac:dyDescent="0.35">
      <c r="C71" s="9">
        <v>0</v>
      </c>
      <c r="F71" s="9">
        <f t="shared" si="23"/>
        <v>26</v>
      </c>
      <c r="G71" s="19">
        <v>0</v>
      </c>
      <c r="H71" s="9">
        <v>17473.012522000001</v>
      </c>
      <c r="I71" s="9">
        <v>13212.367923</v>
      </c>
      <c r="J71" s="26">
        <f t="shared" si="13"/>
        <v>15342.690222500001</v>
      </c>
      <c r="K71" s="36">
        <f t="shared" si="14"/>
        <v>38267300.867546104</v>
      </c>
      <c r="O71" s="9">
        <f t="shared" si="24"/>
        <v>26</v>
      </c>
      <c r="P71" s="13">
        <v>0</v>
      </c>
      <c r="Q71" s="9">
        <v>1059.5454870000001</v>
      </c>
      <c r="R71" s="9">
        <v>3971.902791</v>
      </c>
      <c r="S71" s="9">
        <v>14661.016772999999</v>
      </c>
      <c r="T71" s="9">
        <v>19052.692351999998</v>
      </c>
      <c r="U71" s="22">
        <f t="shared" si="15"/>
        <v>9686.2893507499994</v>
      </c>
      <c r="V71" s="36">
        <f t="shared" si="16"/>
        <v>15592667.866001066</v>
      </c>
      <c r="Z71" s="9">
        <f t="shared" si="25"/>
        <v>26</v>
      </c>
      <c r="AA71" s="19">
        <v>0</v>
      </c>
      <c r="AB71" s="9">
        <v>7564.8866829999997</v>
      </c>
      <c r="AC71" s="19">
        <f t="shared" si="17"/>
        <v>15266168.930043403</v>
      </c>
      <c r="AD71" s="9">
        <v>10791.179298999999</v>
      </c>
      <c r="AE71" s="19">
        <f t="shared" si="18"/>
        <v>12634972.680320049</v>
      </c>
      <c r="AF71" s="9">
        <v>20837.203636999999</v>
      </c>
      <c r="AG71" s="19">
        <f t="shared" si="19"/>
        <v>112965363.44324332</v>
      </c>
      <c r="AH71" s="9">
        <v>22914.310966000001</v>
      </c>
      <c r="AI71" s="19">
        <f t="shared" si="20"/>
        <v>120896853.01214428</v>
      </c>
      <c r="AJ71" s="9">
        <v>34576.376413999998</v>
      </c>
      <c r="AK71" s="19">
        <f t="shared" si="21"/>
        <v>436690938.18688178</v>
      </c>
      <c r="AL71" s="9">
        <v>28149.180379000001</v>
      </c>
      <c r="AM71" s="19">
        <f t="shared" si="22"/>
        <v>129952089.30470517</v>
      </c>
      <c r="AN71" s="17">
        <f>AVERAGE(AL46:AL80)</f>
        <v>23948.601266542864</v>
      </c>
      <c r="AO71" s="50">
        <f>SUM(AM46:AM80)/$K$2</f>
        <v>74638271.099427328</v>
      </c>
      <c r="AP71" s="27">
        <f>SQRT(AO71)</f>
        <v>8639.3443674521586</v>
      </c>
      <c r="AQ71" s="6">
        <f>AN71-(AP71/SQRT($K$2))*$L$2</f>
        <v>21086.382435657786</v>
      </c>
      <c r="AR71" s="6">
        <f>AN71-AQ71</f>
        <v>2862.2188308850782</v>
      </c>
    </row>
    <row r="72" spans="3:44" x14ac:dyDescent="0.3">
      <c r="C72" s="9">
        <v>0</v>
      </c>
      <c r="F72" s="9">
        <f t="shared" si="23"/>
        <v>27</v>
      </c>
      <c r="G72" s="19">
        <v>0</v>
      </c>
      <c r="H72" s="9">
        <v>5624.0210319999996</v>
      </c>
      <c r="I72" s="9">
        <v>11167.839276000001</v>
      </c>
      <c r="J72" s="26">
        <f t="shared" si="13"/>
        <v>8395.9301539999997</v>
      </c>
      <c r="K72" s="36">
        <f t="shared" si="14"/>
        <v>578669.20019878366</v>
      </c>
      <c r="O72" s="9">
        <f t="shared" si="24"/>
        <v>27</v>
      </c>
      <c r="P72" s="13">
        <v>0</v>
      </c>
      <c r="Q72" s="9">
        <v>2192.3638329999999</v>
      </c>
      <c r="R72" s="9">
        <v>3873.2775740000002</v>
      </c>
      <c r="S72" s="9">
        <v>24488.912048999999</v>
      </c>
      <c r="T72" s="9">
        <v>18151.638368</v>
      </c>
      <c r="U72" s="22">
        <f t="shared" si="15"/>
        <v>12176.547955999999</v>
      </c>
      <c r="V72" s="36">
        <f t="shared" si="16"/>
        <v>2127212.4042404592</v>
      </c>
      <c r="Z72" s="9">
        <f t="shared" si="25"/>
        <v>27</v>
      </c>
      <c r="AA72" s="19">
        <v>0</v>
      </c>
      <c r="AB72" s="9">
        <v>825.40654099999995</v>
      </c>
      <c r="AC72" s="19">
        <f t="shared" si="17"/>
        <v>8021841.9077074397</v>
      </c>
      <c r="AD72" s="9">
        <v>13477.917616000001</v>
      </c>
      <c r="AE72" s="19">
        <f t="shared" si="18"/>
        <v>38953937.927913703</v>
      </c>
      <c r="AF72" s="9">
        <v>14794.355432</v>
      </c>
      <c r="AG72" s="19">
        <f t="shared" si="19"/>
        <v>21028353.90698665</v>
      </c>
      <c r="AH72" s="9">
        <v>13485.253205999999</v>
      </c>
      <c r="AI72" s="19">
        <f t="shared" si="20"/>
        <v>2453147.6485110112</v>
      </c>
      <c r="AJ72" s="9">
        <v>27168.838847999999</v>
      </c>
      <c r="AK72" s="19">
        <f t="shared" si="21"/>
        <v>181969682.39252976</v>
      </c>
      <c r="AL72" s="9">
        <v>24538.764911999999</v>
      </c>
      <c r="AM72" s="19">
        <f t="shared" si="22"/>
        <v>60672221.881395459</v>
      </c>
      <c r="AN72" s="24"/>
      <c r="AO72" s="38"/>
      <c r="AP72" s="24"/>
    </row>
    <row r="73" spans="3:44" x14ac:dyDescent="0.3">
      <c r="C73" s="9">
        <v>0</v>
      </c>
      <c r="F73" s="9">
        <f t="shared" si="23"/>
        <v>28</v>
      </c>
      <c r="G73" s="19">
        <v>0</v>
      </c>
      <c r="H73" s="9">
        <v>10987.241167</v>
      </c>
      <c r="I73" s="9">
        <v>15459.469847</v>
      </c>
      <c r="J73" s="26">
        <f t="shared" si="13"/>
        <v>13223.355507</v>
      </c>
      <c r="K73" s="36">
        <f t="shared" si="14"/>
        <v>16538229.915927745</v>
      </c>
      <c r="O73" s="9">
        <f t="shared" si="24"/>
        <v>28</v>
      </c>
      <c r="P73" s="13">
        <v>0</v>
      </c>
      <c r="Q73" s="9">
        <v>2418.6350069999999</v>
      </c>
      <c r="R73" s="9">
        <v>12903.674777</v>
      </c>
      <c r="S73" s="9">
        <v>13631.126829999999</v>
      </c>
      <c r="T73" s="9">
        <v>21118.20018</v>
      </c>
      <c r="U73" s="22">
        <f t="shared" si="15"/>
        <v>12517.9091985</v>
      </c>
      <c r="V73" s="36">
        <f t="shared" si="16"/>
        <v>1247991.4621471805</v>
      </c>
      <c r="Z73" s="9">
        <f t="shared" si="25"/>
        <v>28</v>
      </c>
      <c r="AA73" s="19">
        <v>0</v>
      </c>
      <c r="AB73" s="9">
        <v>311.726428</v>
      </c>
      <c r="AC73" s="19">
        <f t="shared" si="17"/>
        <v>11195486.774361331</v>
      </c>
      <c r="AD73" s="9">
        <v>7226.6858670000001</v>
      </c>
      <c r="AE73" s="19">
        <f t="shared" si="18"/>
        <v>98.46111555330971</v>
      </c>
      <c r="AF73" s="9">
        <v>10066.51619</v>
      </c>
      <c r="AG73" s="19">
        <f t="shared" si="19"/>
        <v>20212.572118457188</v>
      </c>
      <c r="AH73" s="9">
        <v>25659.819291</v>
      </c>
      <c r="AI73" s="19">
        <f t="shared" si="20"/>
        <v>188810102.00738564</v>
      </c>
      <c r="AJ73" s="9">
        <v>29104.319499000001</v>
      </c>
      <c r="AK73" s="19">
        <f t="shared" si="21"/>
        <v>237933541.01704159</v>
      </c>
      <c r="AL73" s="9">
        <v>31820.294449000001</v>
      </c>
      <c r="AM73" s="19">
        <f t="shared" si="22"/>
        <v>227128021.11506522</v>
      </c>
      <c r="AN73" s="24"/>
      <c r="AO73" s="38"/>
      <c r="AP73" s="24"/>
    </row>
    <row r="74" spans="3:44" x14ac:dyDescent="0.3">
      <c r="C74" s="9">
        <v>0</v>
      </c>
      <c r="F74" s="9">
        <f t="shared" si="23"/>
        <v>29</v>
      </c>
      <c r="G74" s="19">
        <v>0</v>
      </c>
      <c r="H74" s="9">
        <v>4389.6538140000002</v>
      </c>
      <c r="I74" s="9">
        <v>22672.871737000001</v>
      </c>
      <c r="J74" s="26">
        <f t="shared" si="13"/>
        <v>13531.262775500001</v>
      </c>
      <c r="K74" s="36">
        <f t="shared" si="14"/>
        <v>19137383.485751327</v>
      </c>
      <c r="O74" s="9">
        <f t="shared" si="24"/>
        <v>29</v>
      </c>
      <c r="P74" s="13">
        <v>0</v>
      </c>
      <c r="Q74" s="9">
        <v>2263.1442809999999</v>
      </c>
      <c r="R74" s="9">
        <v>11810.742791000001</v>
      </c>
      <c r="S74" s="9">
        <v>22398.051807</v>
      </c>
      <c r="T74" s="9">
        <v>20480.856122000001</v>
      </c>
      <c r="U74" s="22">
        <f t="shared" si="15"/>
        <v>14238.198750250001</v>
      </c>
      <c r="V74" s="36">
        <f t="shared" si="16"/>
        <v>363794.95225416921</v>
      </c>
      <c r="Z74" s="9">
        <f t="shared" si="25"/>
        <v>29</v>
      </c>
      <c r="AA74" s="19">
        <v>0</v>
      </c>
      <c r="AB74" s="9">
        <v>9149.2272749999993</v>
      </c>
      <c r="AC74" s="19">
        <f t="shared" si="17"/>
        <v>30156957.763946056</v>
      </c>
      <c r="AD74" s="9">
        <v>2725.5506089999999</v>
      </c>
      <c r="AE74" s="19">
        <f t="shared" si="18"/>
        <v>20349644.41882015</v>
      </c>
      <c r="AF74" s="9">
        <v>17482.965850000001</v>
      </c>
      <c r="AG74" s="19">
        <f t="shared" si="19"/>
        <v>52915131.104081362</v>
      </c>
      <c r="AH74" s="9">
        <v>11081.995375</v>
      </c>
      <c r="AI74" s="19">
        <f t="shared" si="20"/>
        <v>700577.52078156488</v>
      </c>
      <c r="AJ74" s="9">
        <v>22099.996181999999</v>
      </c>
      <c r="AK74" s="19">
        <f t="shared" si="21"/>
        <v>70909387.689363047</v>
      </c>
      <c r="AL74" s="9">
        <v>26377.910691000001</v>
      </c>
      <c r="AM74" s="19">
        <f t="shared" si="22"/>
        <v>92705765.8652329</v>
      </c>
      <c r="AN74" s="24"/>
      <c r="AO74" s="38"/>
      <c r="AP74" s="24"/>
    </row>
    <row r="75" spans="3:44" x14ac:dyDescent="0.3">
      <c r="C75" s="9">
        <v>0</v>
      </c>
      <c r="F75" s="9">
        <f t="shared" si="23"/>
        <v>30</v>
      </c>
      <c r="G75" s="19">
        <v>0</v>
      </c>
      <c r="H75" s="9">
        <v>6790.224252</v>
      </c>
      <c r="I75" s="9">
        <v>9542.4149859999998</v>
      </c>
      <c r="J75" s="26">
        <f t="shared" si="13"/>
        <v>8166.3196189999999</v>
      </c>
      <c r="K75" s="36">
        <f t="shared" si="14"/>
        <v>980721.08765952173</v>
      </c>
      <c r="O75" s="9">
        <f t="shared" si="24"/>
        <v>30</v>
      </c>
      <c r="P75" s="13">
        <v>0</v>
      </c>
      <c r="Q75" s="9">
        <v>4574.7272549999998</v>
      </c>
      <c r="R75" s="9">
        <v>5485.6398339999996</v>
      </c>
      <c r="S75" s="9">
        <v>12103.251407</v>
      </c>
      <c r="T75" s="9">
        <v>25607.614573999999</v>
      </c>
      <c r="U75" s="22">
        <f t="shared" si="15"/>
        <v>11942.808267500001</v>
      </c>
      <c r="V75" s="36">
        <f t="shared" si="16"/>
        <v>2863663.7396885497</v>
      </c>
      <c r="Z75" s="9">
        <f t="shared" si="25"/>
        <v>30</v>
      </c>
      <c r="AA75" s="19">
        <v>0</v>
      </c>
      <c r="AB75" s="9">
        <v>4847.1994679999998</v>
      </c>
      <c r="AC75" s="19">
        <f t="shared" si="17"/>
        <v>1414927.6021393412</v>
      </c>
      <c r="AD75" s="9">
        <v>18958.416808000002</v>
      </c>
      <c r="AE75" s="19">
        <f t="shared" si="18"/>
        <v>137400787.09177229</v>
      </c>
      <c r="AF75" s="9">
        <v>12729.051362</v>
      </c>
      <c r="AG75" s="19">
        <f t="shared" si="19"/>
        <v>6352235.9339553518</v>
      </c>
      <c r="AH75" s="9">
        <v>24264.807614000001</v>
      </c>
      <c r="AI75" s="19">
        <f t="shared" si="20"/>
        <v>152418954.15888858</v>
      </c>
      <c r="AJ75" s="9">
        <v>17602.010421999999</v>
      </c>
      <c r="AK75" s="19">
        <f t="shared" si="21"/>
        <v>15388245.648624633</v>
      </c>
      <c r="AL75" s="9">
        <v>25095.860429</v>
      </c>
      <c r="AM75" s="19">
        <f t="shared" si="22"/>
        <v>69661275.955750033</v>
      </c>
      <c r="AN75" s="24"/>
      <c r="AO75" s="38"/>
      <c r="AP75" s="24"/>
    </row>
    <row r="76" spans="3:44" x14ac:dyDescent="0.3">
      <c r="C76" s="9">
        <v>0</v>
      </c>
      <c r="F76" s="9">
        <f t="shared" si="23"/>
        <v>31</v>
      </c>
      <c r="G76" s="19">
        <v>0</v>
      </c>
      <c r="H76" s="9">
        <v>2327.3479130000001</v>
      </c>
      <c r="I76" s="9">
        <v>7650.1459519999999</v>
      </c>
      <c r="J76" s="26">
        <f t="shared" si="13"/>
        <v>4988.7469325000002</v>
      </c>
      <c r="K76" s="36">
        <f t="shared" si="14"/>
        <v>17371276.355246469</v>
      </c>
      <c r="O76" s="9">
        <f t="shared" si="24"/>
        <v>31</v>
      </c>
      <c r="P76" s="13">
        <v>0</v>
      </c>
      <c r="Q76" s="9">
        <v>6748.7447460000003</v>
      </c>
      <c r="R76" s="9">
        <v>13029.058907000001</v>
      </c>
      <c r="S76" s="9">
        <v>17901.837873</v>
      </c>
      <c r="T76" s="9">
        <v>15973.732781999999</v>
      </c>
      <c r="U76" s="22">
        <f t="shared" si="15"/>
        <v>13413.343577000001</v>
      </c>
      <c r="V76" s="36">
        <f t="shared" si="16"/>
        <v>49151.335038419311</v>
      </c>
      <c r="Z76" s="9">
        <f t="shared" si="25"/>
        <v>31</v>
      </c>
      <c r="AA76" s="19">
        <v>0</v>
      </c>
      <c r="AB76" s="9">
        <v>6061.3624410000002</v>
      </c>
      <c r="AC76" s="19">
        <f t="shared" si="17"/>
        <v>5777630.7517730864</v>
      </c>
      <c r="AD76" s="9">
        <v>9476.9692790000008</v>
      </c>
      <c r="AE76" s="19">
        <f t="shared" si="18"/>
        <v>5019215.8624236966</v>
      </c>
      <c r="AF76" s="9">
        <v>19504.264029999998</v>
      </c>
      <c r="AG76" s="19">
        <f t="shared" si="19"/>
        <v>86407750.169401467</v>
      </c>
      <c r="AH76" s="9">
        <v>17630.385709999999</v>
      </c>
      <c r="AI76" s="19">
        <f t="shared" si="20"/>
        <v>32619921.416150965</v>
      </c>
      <c r="AJ76" s="9">
        <v>29973.707482999998</v>
      </c>
      <c r="AK76" s="19">
        <f t="shared" si="21"/>
        <v>265510160.14299554</v>
      </c>
      <c r="AL76" s="9">
        <v>23529.459647</v>
      </c>
      <c r="AM76" s="19">
        <f t="shared" si="22"/>
        <v>45967482.025126971</v>
      </c>
      <c r="AN76" s="24"/>
      <c r="AO76" s="38"/>
      <c r="AP76" s="24"/>
    </row>
    <row r="77" spans="3:44" x14ac:dyDescent="0.3">
      <c r="C77" s="9">
        <v>0</v>
      </c>
      <c r="F77" s="9">
        <f t="shared" si="23"/>
        <v>32</v>
      </c>
      <c r="G77" s="19">
        <v>0</v>
      </c>
      <c r="H77" s="9">
        <v>5150.2201370000002</v>
      </c>
      <c r="I77" s="9">
        <v>4321.486371</v>
      </c>
      <c r="J77" s="26">
        <f t="shared" si="13"/>
        <v>4735.8532539999997</v>
      </c>
      <c r="K77" s="36">
        <f t="shared" si="14"/>
        <v>19543295.772654846</v>
      </c>
      <c r="O77" s="9">
        <f t="shared" si="24"/>
        <v>32</v>
      </c>
      <c r="P77" s="13">
        <v>0</v>
      </c>
      <c r="Q77" s="9">
        <v>10444.291407000001</v>
      </c>
      <c r="R77" s="9">
        <v>22033.925303</v>
      </c>
      <c r="S77" s="9">
        <v>24835.977243000001</v>
      </c>
      <c r="T77" s="9">
        <v>9821.1384309999994</v>
      </c>
      <c r="U77" s="22">
        <f t="shared" si="15"/>
        <v>16783.833096000002</v>
      </c>
      <c r="V77" s="36">
        <f t="shared" si="16"/>
        <v>9914869.1141301785</v>
      </c>
      <c r="Z77" s="9">
        <f t="shared" si="25"/>
        <v>32</v>
      </c>
      <c r="AA77" s="19">
        <v>0</v>
      </c>
      <c r="AB77" s="9">
        <v>12132.040002</v>
      </c>
      <c r="AC77" s="19">
        <f t="shared" si="17"/>
        <v>71814571.107507065</v>
      </c>
      <c r="AD77" s="9">
        <v>8388.2143290000004</v>
      </c>
      <c r="AE77" s="19">
        <f t="shared" si="18"/>
        <v>1326195.6987356478</v>
      </c>
      <c r="AF77" s="9">
        <v>15370.615900000001</v>
      </c>
      <c r="AG77" s="19">
        <f t="shared" si="19"/>
        <v>26645508.774037387</v>
      </c>
      <c r="AH77" s="9">
        <v>27843.007828999998</v>
      </c>
      <c r="AI77" s="19">
        <f t="shared" si="20"/>
        <v>253574010.52690628</v>
      </c>
      <c r="AJ77" s="9">
        <v>22979.447561000001</v>
      </c>
      <c r="AK77" s="19">
        <f t="shared" si="21"/>
        <v>86494140.114600837</v>
      </c>
      <c r="AL77" s="9">
        <v>25744.007017</v>
      </c>
      <c r="AM77" s="19">
        <f t="shared" si="22"/>
        <v>80900664.577216819</v>
      </c>
      <c r="AN77" s="24"/>
      <c r="AO77" s="38"/>
      <c r="AP77" s="24"/>
    </row>
    <row r="78" spans="3:44" x14ac:dyDescent="0.3">
      <c r="C78" s="9">
        <v>0</v>
      </c>
      <c r="F78" s="9">
        <f t="shared" si="23"/>
        <v>33</v>
      </c>
      <c r="G78" s="19">
        <v>0</v>
      </c>
      <c r="H78" s="9">
        <v>9460.1263359999994</v>
      </c>
      <c r="I78" s="9">
        <v>5032.1567020000002</v>
      </c>
      <c r="J78" s="26">
        <f t="shared" si="13"/>
        <v>7246.1415189999998</v>
      </c>
      <c r="K78" s="36">
        <f t="shared" si="14"/>
        <v>3649978.6540556233</v>
      </c>
      <c r="O78" s="9">
        <f t="shared" si="24"/>
        <v>33</v>
      </c>
      <c r="P78" s="13">
        <v>0</v>
      </c>
      <c r="Q78" s="9">
        <v>12257.986816000001</v>
      </c>
      <c r="R78" s="9">
        <v>17821.080096999998</v>
      </c>
      <c r="S78" s="9">
        <v>18127.052646</v>
      </c>
      <c r="T78" s="9">
        <v>18852.246987999999</v>
      </c>
      <c r="U78" s="22">
        <f t="shared" si="15"/>
        <v>16764.591636749999</v>
      </c>
      <c r="V78" s="36">
        <f t="shared" si="16"/>
        <v>9794064.7760759313</v>
      </c>
      <c r="Z78" s="9">
        <f t="shared" si="25"/>
        <v>33</v>
      </c>
      <c r="AA78" s="19">
        <v>0</v>
      </c>
      <c r="AB78" s="9">
        <v>16314.368769000001</v>
      </c>
      <c r="AC78" s="19">
        <f t="shared" si="17"/>
        <v>160191462.4268046</v>
      </c>
      <c r="AD78" s="9">
        <v>9702.6374780000006</v>
      </c>
      <c r="AE78" s="19">
        <f t="shared" si="18"/>
        <v>6081298.3065058943</v>
      </c>
      <c r="AF78" s="9">
        <v>16548.906158999998</v>
      </c>
      <c r="AG78" s="19">
        <f t="shared" si="19"/>
        <v>40198377.516842782</v>
      </c>
      <c r="AH78" s="9">
        <v>23861.253341</v>
      </c>
      <c r="AI78" s="19">
        <f t="shared" si="20"/>
        <v>142617403.75296545</v>
      </c>
      <c r="AJ78" s="9">
        <v>27587.826566</v>
      </c>
      <c r="AK78" s="19">
        <f t="shared" si="21"/>
        <v>193449198.16550717</v>
      </c>
      <c r="AL78" s="9">
        <v>23541.329867</v>
      </c>
      <c r="AM78" s="19">
        <f t="shared" si="22"/>
        <v>46128581.503279015</v>
      </c>
      <c r="AN78" s="24"/>
      <c r="AO78" s="38"/>
      <c r="AP78" s="24"/>
    </row>
    <row r="79" spans="3:44" x14ac:dyDescent="0.3">
      <c r="C79" s="9">
        <v>0</v>
      </c>
      <c r="F79" s="9">
        <f t="shared" si="23"/>
        <v>34</v>
      </c>
      <c r="G79" s="19">
        <v>0</v>
      </c>
      <c r="H79" s="9">
        <v>807.79157999999995</v>
      </c>
      <c r="I79" s="9">
        <v>11741.666417</v>
      </c>
      <c r="J79" s="26">
        <f t="shared" si="13"/>
        <v>6274.7289984999998</v>
      </c>
      <c r="K79" s="36">
        <f t="shared" si="14"/>
        <v>8305372.1145667601</v>
      </c>
      <c r="O79" s="9">
        <f t="shared" si="24"/>
        <v>34</v>
      </c>
      <c r="P79" s="13">
        <v>0</v>
      </c>
      <c r="Q79" s="9">
        <v>14269.366544</v>
      </c>
      <c r="R79" s="9">
        <v>9829.4891029999999</v>
      </c>
      <c r="S79" s="9">
        <v>16901.753659000002</v>
      </c>
      <c r="T79" s="9">
        <v>20683.197597999999</v>
      </c>
      <c r="U79" s="22">
        <f t="shared" si="15"/>
        <v>15420.951725999999</v>
      </c>
      <c r="V79" s="36">
        <f t="shared" si="16"/>
        <v>3189464.3316591084</v>
      </c>
      <c r="Z79" s="9">
        <f t="shared" si="25"/>
        <v>34</v>
      </c>
      <c r="AA79" s="19">
        <v>0</v>
      </c>
      <c r="AB79" s="9">
        <v>389.87236999999999</v>
      </c>
      <c r="AC79" s="19">
        <f t="shared" si="17"/>
        <v>10678646.272348264</v>
      </c>
      <c r="AD79" s="9">
        <v>4074.5795320000002</v>
      </c>
      <c r="AE79" s="19">
        <f t="shared" si="18"/>
        <v>9998427.9815453496</v>
      </c>
      <c r="AF79" s="9">
        <v>13206.594316999999</v>
      </c>
      <c r="AG79" s="19">
        <f t="shared" si="19"/>
        <v>8987447.5875207316</v>
      </c>
      <c r="AH79" s="9">
        <v>21343.681807000001</v>
      </c>
      <c r="AI79" s="19">
        <f t="shared" si="20"/>
        <v>88824618.397165835</v>
      </c>
      <c r="AJ79" s="9">
        <v>13892.785658000001</v>
      </c>
      <c r="AK79" s="19">
        <f t="shared" si="21"/>
        <v>45608.164530201037</v>
      </c>
      <c r="AL79" s="9">
        <v>28851.379636000001</v>
      </c>
      <c r="AM79" s="19">
        <f t="shared" si="22"/>
        <v>146454828.88286349</v>
      </c>
      <c r="AN79" s="24"/>
      <c r="AO79" s="38"/>
      <c r="AP79" s="24"/>
    </row>
    <row r="80" spans="3:44" ht="15" thickBot="1" x14ac:dyDescent="0.35">
      <c r="C80" s="10">
        <v>0</v>
      </c>
      <c r="F80" s="10">
        <f t="shared" si="23"/>
        <v>35</v>
      </c>
      <c r="G80" s="20">
        <v>0</v>
      </c>
      <c r="H80" s="10">
        <v>561.40534400000001</v>
      </c>
      <c r="I80" s="10">
        <v>6209.7733120000003</v>
      </c>
      <c r="J80" s="27">
        <f t="shared" si="13"/>
        <v>3385.589328</v>
      </c>
      <c r="K80" s="37">
        <f t="shared" si="14"/>
        <v>33304947.94915849</v>
      </c>
      <c r="O80" s="10">
        <f t="shared" si="24"/>
        <v>35</v>
      </c>
      <c r="P80" s="15">
        <v>0</v>
      </c>
      <c r="Q80" s="10">
        <v>18943.459878000001</v>
      </c>
      <c r="R80" s="10">
        <v>4701.5432190000001</v>
      </c>
      <c r="S80" s="10">
        <v>6381.3048559999997</v>
      </c>
      <c r="T80" s="10">
        <v>25083.510470000001</v>
      </c>
      <c r="U80" s="40">
        <f t="shared" si="15"/>
        <v>13777.454605750001</v>
      </c>
      <c r="V80" s="37">
        <f t="shared" si="16"/>
        <v>20280.61523677655</v>
      </c>
      <c r="Z80" s="10">
        <f t="shared" si="25"/>
        <v>35</v>
      </c>
      <c r="AA80" s="20">
        <v>0</v>
      </c>
      <c r="AB80" s="10">
        <v>19656.507592000002</v>
      </c>
      <c r="AC80" s="20">
        <f t="shared" si="17"/>
        <v>255962094.77466345</v>
      </c>
      <c r="AD80" s="10">
        <v>23255.716090999998</v>
      </c>
      <c r="AE80" s="20">
        <f t="shared" si="18"/>
        <v>256611804.02464899</v>
      </c>
      <c r="AF80" s="10">
        <v>20332.952590000001</v>
      </c>
      <c r="AG80" s="20">
        <f t="shared" si="19"/>
        <v>102500751.39381373</v>
      </c>
      <c r="AH80" s="10">
        <v>32113.996032999999</v>
      </c>
      <c r="AI80" s="20">
        <f t="shared" si="20"/>
        <v>407837845.98923165</v>
      </c>
      <c r="AJ80" s="10">
        <v>38485.105599000002</v>
      </c>
      <c r="AK80" s="20">
        <f t="shared" si="21"/>
        <v>615331713.44000268</v>
      </c>
      <c r="AL80" s="10">
        <v>24211.681492</v>
      </c>
      <c r="AM80" s="20">
        <f t="shared" si="22"/>
        <v>55683744.519559026</v>
      </c>
      <c r="AN80" s="24"/>
      <c r="AO80" s="38"/>
      <c r="AP80" s="24"/>
    </row>
    <row r="82" spans="25:43" x14ac:dyDescent="0.3"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</row>
    <row r="83" spans="25:43" x14ac:dyDescent="0.3"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</row>
    <row r="84" spans="25:43" x14ac:dyDescent="0.3">
      <c r="Y84" s="24"/>
      <c r="Z84" s="24"/>
      <c r="AA84" s="1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38"/>
      <c r="AP84" s="24"/>
      <c r="AQ84" s="24"/>
    </row>
    <row r="85" spans="25:43" x14ac:dyDescent="0.3">
      <c r="Y85" s="24"/>
      <c r="Z85" s="24"/>
      <c r="AA85" s="1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38"/>
      <c r="AP85" s="24"/>
      <c r="AQ85" s="24"/>
    </row>
    <row r="86" spans="25:43" x14ac:dyDescent="0.3">
      <c r="Y86" s="24"/>
      <c r="Z86" s="24"/>
      <c r="AA86" s="1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38"/>
      <c r="AP86" s="24"/>
      <c r="AQ86" s="24"/>
    </row>
    <row r="87" spans="25:43" x14ac:dyDescent="0.3">
      <c r="Y87" s="24"/>
      <c r="Z87" s="24"/>
      <c r="AA87" s="1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38"/>
      <c r="AP87" s="24"/>
      <c r="AQ87" s="24"/>
    </row>
    <row r="88" spans="25:43" x14ac:dyDescent="0.3">
      <c r="Y88" s="24"/>
      <c r="Z88" s="24"/>
      <c r="AA88" s="1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38"/>
      <c r="AP88" s="24"/>
      <c r="AQ88" s="24"/>
    </row>
    <row r="89" spans="25:43" x14ac:dyDescent="0.3">
      <c r="Y89" s="24"/>
      <c r="Z89" s="24"/>
      <c r="AA89" s="1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38"/>
      <c r="AP89" s="24"/>
      <c r="AQ89" s="24"/>
    </row>
    <row r="90" spans="25:43" x14ac:dyDescent="0.3">
      <c r="Y90" s="24"/>
      <c r="Z90" s="24"/>
      <c r="AA90" s="1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38"/>
      <c r="AP90" s="24"/>
      <c r="AQ90" s="24"/>
    </row>
    <row r="91" spans="25:43" x14ac:dyDescent="0.3">
      <c r="Y91" s="24"/>
      <c r="Z91" s="24"/>
      <c r="AA91" s="1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38"/>
      <c r="AP91" s="24"/>
      <c r="AQ91" s="24"/>
    </row>
    <row r="92" spans="25:43" x14ac:dyDescent="0.3">
      <c r="Y92" s="24"/>
      <c r="Z92" s="24"/>
      <c r="AA92" s="1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38"/>
      <c r="AP92" s="24"/>
      <c r="AQ92" s="24"/>
    </row>
    <row r="93" spans="25:43" x14ac:dyDescent="0.3">
      <c r="Y93" s="24"/>
      <c r="Z93" s="24"/>
      <c r="AA93" s="1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38"/>
      <c r="AP93" s="24"/>
      <c r="AQ93" s="24"/>
    </row>
    <row r="94" spans="25:43" x14ac:dyDescent="0.3">
      <c r="Y94" s="24"/>
      <c r="Z94" s="24"/>
      <c r="AA94" s="1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38"/>
      <c r="AP94" s="24"/>
      <c r="AQ94" s="24"/>
    </row>
    <row r="95" spans="25:43" x14ac:dyDescent="0.3">
      <c r="Y95" s="24"/>
      <c r="Z95" s="24"/>
      <c r="AA95" s="1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38"/>
      <c r="AP95" s="24"/>
      <c r="AQ95" s="24"/>
    </row>
    <row r="96" spans="25:43" x14ac:dyDescent="0.3">
      <c r="Y96" s="24"/>
      <c r="Z96" s="24"/>
      <c r="AA96" s="1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38"/>
      <c r="AP96" s="24"/>
      <c r="AQ96" s="24"/>
    </row>
    <row r="97" spans="25:43" x14ac:dyDescent="0.3">
      <c r="Y97" s="24"/>
      <c r="Z97" s="24"/>
      <c r="AA97" s="1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38"/>
      <c r="AP97" s="24"/>
      <c r="AQ97" s="24"/>
    </row>
    <row r="98" spans="25:43" x14ac:dyDescent="0.3">
      <c r="Y98" s="24"/>
      <c r="Z98" s="24"/>
      <c r="AA98" s="1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38"/>
      <c r="AP98" s="24"/>
      <c r="AQ98" s="24"/>
    </row>
    <row r="99" spans="25:43" x14ac:dyDescent="0.3">
      <c r="Y99" s="24"/>
      <c r="Z99" s="24"/>
      <c r="AA99" s="1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38"/>
      <c r="AP99" s="24"/>
      <c r="AQ99" s="24"/>
    </row>
    <row r="100" spans="25:43" x14ac:dyDescent="0.3">
      <c r="Y100" s="24"/>
      <c r="Z100" s="24"/>
      <c r="AA100" s="1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38"/>
      <c r="AP100" s="24"/>
      <c r="AQ100" s="24"/>
    </row>
    <row r="101" spans="25:43" x14ac:dyDescent="0.3">
      <c r="Y101" s="24"/>
      <c r="Z101" s="24"/>
      <c r="AA101" s="1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38"/>
      <c r="AP101" s="24"/>
      <c r="AQ101" s="24"/>
    </row>
    <row r="102" spans="25:43" x14ac:dyDescent="0.3">
      <c r="Y102" s="24"/>
      <c r="Z102" s="24"/>
      <c r="AA102" s="1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38"/>
      <c r="AP102" s="24"/>
      <c r="AQ102" s="24"/>
    </row>
    <row r="103" spans="25:43" x14ac:dyDescent="0.3">
      <c r="Y103" s="24"/>
      <c r="Z103" s="24"/>
      <c r="AA103" s="1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38"/>
      <c r="AP103" s="24"/>
      <c r="AQ103" s="24"/>
    </row>
    <row r="104" spans="25:43" x14ac:dyDescent="0.3">
      <c r="Y104" s="24"/>
      <c r="Z104" s="24"/>
      <c r="AA104" s="1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38"/>
      <c r="AP104" s="24"/>
      <c r="AQ104" s="24"/>
    </row>
    <row r="105" spans="25:43" x14ac:dyDescent="0.3">
      <c r="Y105" s="24"/>
      <c r="Z105" s="24"/>
      <c r="AA105" s="1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38"/>
      <c r="AP105" s="24"/>
      <c r="AQ105" s="24"/>
    </row>
    <row r="106" spans="25:43" x14ac:dyDescent="0.3">
      <c r="Y106" s="24"/>
      <c r="Z106" s="24"/>
      <c r="AA106" s="1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38"/>
      <c r="AP106" s="24"/>
      <c r="AQ106" s="24"/>
    </row>
    <row r="107" spans="25:43" x14ac:dyDescent="0.3">
      <c r="Y107" s="24"/>
      <c r="Z107" s="24"/>
      <c r="AA107" s="1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38"/>
      <c r="AP107" s="24"/>
      <c r="AQ107" s="24"/>
    </row>
    <row r="108" spans="25:43" x14ac:dyDescent="0.3">
      <c r="Y108" s="24"/>
      <c r="Z108" s="24"/>
      <c r="AA108" s="1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38"/>
      <c r="AP108" s="24"/>
      <c r="AQ108" s="24"/>
    </row>
    <row r="109" spans="25:43" x14ac:dyDescent="0.3">
      <c r="Y109" s="24"/>
      <c r="Z109" s="24"/>
      <c r="AA109" s="1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38"/>
      <c r="AP109" s="24"/>
      <c r="AQ109" s="24"/>
    </row>
    <row r="110" spans="25:43" x14ac:dyDescent="0.3">
      <c r="Y110" s="24"/>
      <c r="Z110" s="24"/>
      <c r="AA110" s="1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38"/>
      <c r="AP110" s="24"/>
      <c r="AQ110" s="24"/>
    </row>
    <row r="111" spans="25:43" x14ac:dyDescent="0.3">
      <c r="Y111" s="24"/>
      <c r="Z111" s="24"/>
      <c r="AA111" s="1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38"/>
      <c r="AP111" s="24"/>
      <c r="AQ111" s="24"/>
    </row>
    <row r="112" spans="25:43" x14ac:dyDescent="0.3">
      <c r="Y112" s="24"/>
      <c r="Z112" s="24"/>
      <c r="AA112" s="1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38"/>
      <c r="AP112" s="24"/>
      <c r="AQ112" s="24"/>
    </row>
    <row r="113" spans="25:43" x14ac:dyDescent="0.3">
      <c r="Y113" s="24"/>
      <c r="Z113" s="24"/>
      <c r="AA113" s="1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38"/>
      <c r="AP113" s="24"/>
      <c r="AQ113" s="24"/>
    </row>
    <row r="114" spans="25:43" x14ac:dyDescent="0.3">
      <c r="Y114" s="24"/>
      <c r="Z114" s="24"/>
      <c r="AA114" s="1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38"/>
      <c r="AP114" s="24"/>
      <c r="AQ114" s="24"/>
    </row>
    <row r="115" spans="25:43" x14ac:dyDescent="0.3">
      <c r="Y115" s="24"/>
      <c r="Z115" s="24"/>
      <c r="AA115" s="1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38"/>
      <c r="AP115" s="24"/>
      <c r="AQ115" s="24"/>
    </row>
    <row r="116" spans="25:43" x14ac:dyDescent="0.3">
      <c r="Y116" s="24"/>
      <c r="Z116" s="24"/>
      <c r="AA116" s="1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38"/>
      <c r="AP116" s="24"/>
      <c r="AQ116" s="24"/>
    </row>
    <row r="117" spans="25:43" x14ac:dyDescent="0.3">
      <c r="Y117" s="24"/>
      <c r="Z117" s="24"/>
      <c r="AA117" s="1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38"/>
      <c r="AP117" s="24"/>
      <c r="AQ117" s="24"/>
    </row>
    <row r="118" spans="25:43" x14ac:dyDescent="0.3">
      <c r="Y118" s="24"/>
      <c r="Z118" s="24"/>
      <c r="AA118" s="1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38"/>
      <c r="AP118" s="24"/>
      <c r="AQ118" s="24"/>
    </row>
    <row r="119" spans="25:43" x14ac:dyDescent="0.3"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</row>
    <row r="120" spans="25:43" x14ac:dyDescent="0.3"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</row>
    <row r="121" spans="25:43" x14ac:dyDescent="0.3"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C3C27-1230-433D-9AF1-84BED8D5BD67}">
  <dimension ref="B1:D22"/>
  <sheetViews>
    <sheetView workbookViewId="0">
      <selection activeCell="D9" sqref="D9"/>
    </sheetView>
  </sheetViews>
  <sheetFormatPr defaultRowHeight="14.4" x14ac:dyDescent="0.3"/>
  <sheetData>
    <row r="1" spans="2:4" ht="15" thickBot="1" x14ac:dyDescent="0.35"/>
    <row r="2" spans="2:4" ht="15" thickBot="1" x14ac:dyDescent="0.35">
      <c r="B2" s="7" t="s">
        <v>41</v>
      </c>
      <c r="C2" s="44"/>
      <c r="D2" s="17"/>
    </row>
    <row r="3" spans="2:4" ht="15" thickBot="1" x14ac:dyDescent="0.35">
      <c r="B3" s="6" t="s">
        <v>40</v>
      </c>
      <c r="C3" s="6" t="s">
        <v>22</v>
      </c>
      <c r="D3" s="8" t="s">
        <v>30</v>
      </c>
    </row>
    <row r="4" spans="2:4" x14ac:dyDescent="0.3">
      <c r="B4" s="8">
        <v>1</v>
      </c>
      <c r="C4" s="25">
        <v>0</v>
      </c>
      <c r="D4" s="8">
        <v>0</v>
      </c>
    </row>
    <row r="5" spans="2:4" x14ac:dyDescent="0.3">
      <c r="B5" s="9">
        <f>B4+1</f>
        <v>2</v>
      </c>
      <c r="C5" s="26">
        <v>3657.6921741428578</v>
      </c>
      <c r="D5" s="9">
        <v>853.52163887263259</v>
      </c>
    </row>
    <row r="6" spans="2:4" x14ac:dyDescent="0.3">
      <c r="B6" s="9">
        <f t="shared" ref="B6:B10" si="0">B5+1</f>
        <v>3</v>
      </c>
      <c r="C6" s="26">
        <v>7236.6086244571443</v>
      </c>
      <c r="D6" s="9">
        <v>1093.3822868797606</v>
      </c>
    </row>
    <row r="7" spans="2:4" x14ac:dyDescent="0.3">
      <c r="B7" s="9">
        <f t="shared" si="0"/>
        <v>4</v>
      </c>
      <c r="C7" s="26">
        <v>10208.687115714287</v>
      </c>
      <c r="D7" s="9">
        <v>1103.4044390383187</v>
      </c>
    </row>
    <row r="8" spans="2:4" x14ac:dyDescent="0.3">
      <c r="B8" s="9">
        <f t="shared" si="0"/>
        <v>5</v>
      </c>
      <c r="C8" s="26">
        <v>11919.000465057143</v>
      </c>
      <c r="D8" s="9">
        <v>1110.6940985124947</v>
      </c>
    </row>
    <row r="9" spans="2:4" x14ac:dyDescent="0.3">
      <c r="B9" s="9">
        <f t="shared" si="0"/>
        <v>6</v>
      </c>
      <c r="C9" s="26">
        <v>13679.224976857144</v>
      </c>
      <c r="D9" s="9">
        <v>1275.4118372701978</v>
      </c>
    </row>
    <row r="10" spans="2:4" ht="15" thickBot="1" x14ac:dyDescent="0.35">
      <c r="B10" s="10">
        <f t="shared" si="0"/>
        <v>7</v>
      </c>
      <c r="C10" s="27">
        <v>16749.527344599999</v>
      </c>
      <c r="D10" s="10">
        <v>1215.778664953752</v>
      </c>
    </row>
    <row r="13" spans="2:4" ht="15" thickBot="1" x14ac:dyDescent="0.35"/>
    <row r="14" spans="2:4" ht="15" thickBot="1" x14ac:dyDescent="0.35">
      <c r="B14" s="7" t="s">
        <v>42</v>
      </c>
      <c r="C14" s="44"/>
      <c r="D14" s="17"/>
    </row>
    <row r="15" spans="2:4" ht="15" thickBot="1" x14ac:dyDescent="0.35">
      <c r="B15" s="6" t="s">
        <v>40</v>
      </c>
      <c r="C15" s="6" t="s">
        <v>22</v>
      </c>
      <c r="D15" s="6" t="s">
        <v>30</v>
      </c>
    </row>
    <row r="16" spans="2:4" x14ac:dyDescent="0.3">
      <c r="B16" s="8">
        <v>1</v>
      </c>
      <c r="C16" s="8">
        <v>0</v>
      </c>
      <c r="D16" s="8">
        <v>0</v>
      </c>
    </row>
    <row r="17" spans="2:4" x14ac:dyDescent="0.3">
      <c r="B17" s="9">
        <f>B16+1</f>
        <v>2</v>
      </c>
      <c r="C17" s="9">
        <v>8634.0532860000021</v>
      </c>
      <c r="D17" s="9">
        <v>2535.3378487381869</v>
      </c>
    </row>
    <row r="18" spans="2:4" x14ac:dyDescent="0.3">
      <c r="B18" s="9">
        <f t="shared" ref="B18:B22" si="1">B17+1</f>
        <v>3</v>
      </c>
      <c r="C18" s="9">
        <v>12268.627713228574</v>
      </c>
      <c r="D18" s="9">
        <v>2786.3267100740577</v>
      </c>
    </row>
    <row r="19" spans="2:4" x14ac:dyDescent="0.3">
      <c r="B19" s="9">
        <f t="shared" si="1"/>
        <v>4</v>
      </c>
      <c r="C19" s="9">
        <v>16034.229404542855</v>
      </c>
      <c r="D19" s="9">
        <v>2634.1921099616757</v>
      </c>
    </row>
    <row r="20" spans="2:4" x14ac:dyDescent="0.3">
      <c r="B20" s="9">
        <f t="shared" si="1"/>
        <v>5</v>
      </c>
      <c r="C20" s="9">
        <v>20327.497643742856</v>
      </c>
      <c r="D20" s="9">
        <v>3677.6515139290132</v>
      </c>
    </row>
    <row r="21" spans="2:4" x14ac:dyDescent="0.3">
      <c r="B21" s="9">
        <f t="shared" si="1"/>
        <v>6</v>
      </c>
      <c r="C21" s="9">
        <v>21846.906259400006</v>
      </c>
      <c r="D21" s="9">
        <v>3625.2409703565136</v>
      </c>
    </row>
    <row r="22" spans="2:4" ht="15" thickBot="1" x14ac:dyDescent="0.35">
      <c r="B22" s="10">
        <f t="shared" si="1"/>
        <v>7</v>
      </c>
      <c r="C22" s="10">
        <v>23948.601266542864</v>
      </c>
      <c r="D22" s="10">
        <v>2862.2188308850782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8AC5-F399-4B0A-871C-7AC69E450D58}">
  <dimension ref="B1:V286"/>
  <sheetViews>
    <sheetView tabSelected="1" zoomScale="40" zoomScaleNormal="40" workbookViewId="0">
      <selection activeCell="G19" sqref="G19"/>
    </sheetView>
  </sheetViews>
  <sheetFormatPr defaultRowHeight="14.4" x14ac:dyDescent="0.3"/>
  <cols>
    <col min="3" max="3" width="13" customWidth="1"/>
    <col min="5" max="5" width="16.77734375" customWidth="1"/>
    <col min="6" max="6" width="13.6640625" customWidth="1"/>
    <col min="7" max="7" width="13.33203125" customWidth="1"/>
    <col min="8" max="8" width="13.88671875" customWidth="1"/>
    <col min="9" max="9" width="14.5546875" customWidth="1"/>
    <col min="10" max="10" width="13" customWidth="1"/>
    <col min="11" max="11" width="14.109375" customWidth="1"/>
    <col min="12" max="12" width="15.5546875" customWidth="1"/>
    <col min="13" max="13" width="17.5546875" customWidth="1"/>
    <col min="14" max="14" width="15.44140625" customWidth="1"/>
    <col min="15" max="15" width="13.77734375" customWidth="1"/>
    <col min="16" max="16" width="14.77734375" customWidth="1"/>
    <col min="17" max="17" width="13.77734375" customWidth="1"/>
    <col min="18" max="18" width="14.77734375" customWidth="1"/>
    <col min="19" max="19" width="16" bestFit="1" customWidth="1"/>
    <col min="20" max="20" width="14.6640625" customWidth="1"/>
    <col min="21" max="21" width="17.33203125" customWidth="1"/>
    <col min="22" max="22" width="14.109375" customWidth="1"/>
  </cols>
  <sheetData>
    <row r="1" spans="2:22" ht="15" thickBot="1" x14ac:dyDescent="0.35"/>
    <row r="2" spans="2:22" ht="15" thickBot="1" x14ac:dyDescent="0.35">
      <c r="B2" s="22"/>
      <c r="C2" s="22"/>
      <c r="D2" s="6" t="s">
        <v>12</v>
      </c>
      <c r="E2" s="6" t="s">
        <v>3</v>
      </c>
      <c r="F2" s="8" t="s">
        <v>4</v>
      </c>
      <c r="G2" s="8" t="s">
        <v>23</v>
      </c>
      <c r="H2" s="8" t="s">
        <v>5</v>
      </c>
      <c r="I2" s="8" t="s">
        <v>23</v>
      </c>
      <c r="J2" s="8" t="s">
        <v>7</v>
      </c>
      <c r="K2" s="8" t="s">
        <v>23</v>
      </c>
      <c r="L2" s="8" t="s">
        <v>8</v>
      </c>
      <c r="M2" s="8" t="s">
        <v>23</v>
      </c>
      <c r="N2" s="8" t="s">
        <v>10</v>
      </c>
      <c r="O2" s="8" t="s">
        <v>23</v>
      </c>
      <c r="P2" s="8" t="s">
        <v>11</v>
      </c>
      <c r="Q2" s="25" t="s">
        <v>23</v>
      </c>
      <c r="R2" s="52" t="s">
        <v>3</v>
      </c>
      <c r="S2" s="53"/>
      <c r="T2" s="51"/>
      <c r="U2" s="22"/>
      <c r="V2" s="22"/>
    </row>
    <row r="3" spans="2:22" ht="15" thickBot="1" x14ac:dyDescent="0.35">
      <c r="B3" s="22"/>
      <c r="C3" s="6" t="s">
        <v>9</v>
      </c>
      <c r="D3" s="8">
        <v>1</v>
      </c>
      <c r="E3" s="11">
        <v>0</v>
      </c>
      <c r="F3" s="8">
        <v>26738.982067000001</v>
      </c>
      <c r="G3" s="11">
        <f>(F3-$R$8)^2</f>
        <v>1084818.9505498977</v>
      </c>
      <c r="H3" s="8">
        <v>25205.594519999999</v>
      </c>
      <c r="I3" s="18">
        <f>(H3-$R$12)^2</f>
        <v>3574669.3263036879</v>
      </c>
      <c r="J3" s="8">
        <v>24859.250672999999</v>
      </c>
      <c r="K3" s="18">
        <f>(J3-$R$16)^2</f>
        <v>3069346.3111128337</v>
      </c>
      <c r="L3" s="8">
        <v>24830.739476999999</v>
      </c>
      <c r="M3" s="18">
        <f>(L3-$R$20)^2</f>
        <v>8785210.0958682839</v>
      </c>
      <c r="N3" s="8">
        <v>24805.089926000001</v>
      </c>
      <c r="O3" s="18">
        <f>(N3-$R$24)^2</f>
        <v>7920429.4941744469</v>
      </c>
      <c r="P3" s="8">
        <v>28088.100754999999</v>
      </c>
      <c r="Q3" s="59">
        <f>(P3-$R$28)^2</f>
        <v>355562.50172814931</v>
      </c>
      <c r="R3" s="17" t="s">
        <v>37</v>
      </c>
      <c r="S3" s="23" t="s">
        <v>24</v>
      </c>
      <c r="T3" s="7" t="s">
        <v>25</v>
      </c>
      <c r="U3" s="23" t="s">
        <v>38</v>
      </c>
      <c r="V3" s="23" t="s">
        <v>39</v>
      </c>
    </row>
    <row r="4" spans="2:22" ht="15" thickBot="1" x14ac:dyDescent="0.35">
      <c r="B4" s="22"/>
      <c r="C4" s="22"/>
      <c r="D4" s="9">
        <f t="shared" ref="D4:D37" si="0">D3+1</f>
        <v>2</v>
      </c>
      <c r="E4" s="13">
        <v>0</v>
      </c>
      <c r="F4" s="9">
        <v>25947.967863999998</v>
      </c>
      <c r="G4" s="13">
        <f t="shared" ref="G4:G37" si="1">(F4-$R$8)^2</f>
        <v>62766.393086335091</v>
      </c>
      <c r="H4" s="9">
        <v>28893.507526000001</v>
      </c>
      <c r="I4" s="19">
        <f t="shared" ref="I4:I37" si="2">(H4-$R$12)^2</f>
        <v>3230047.9380307691</v>
      </c>
      <c r="J4" s="9">
        <v>25702.583574</v>
      </c>
      <c r="K4" s="19">
        <f t="shared" ref="K4:K37" si="3">(J4-$R$16)^2</f>
        <v>825594.11313175072</v>
      </c>
      <c r="L4" s="9">
        <v>29087.437938999999</v>
      </c>
      <c r="M4" s="19">
        <f t="shared" ref="M4:M37" si="4">(L4-$R$20)^2</f>
        <v>1671106.7795926735</v>
      </c>
      <c r="N4" s="9">
        <v>28624.245178000001</v>
      </c>
      <c r="O4" s="19">
        <f t="shared" ref="O4:O37" si="5">(N4-$R$24)^2</f>
        <v>1009682.3041459097</v>
      </c>
      <c r="P4" s="9">
        <v>27046.594733000002</v>
      </c>
      <c r="Q4" s="60">
        <f t="shared" ref="Q4:Q37" si="6">(P4-$R$28)^2</f>
        <v>2682377.8356798729</v>
      </c>
      <c r="R4" s="17">
        <v>0</v>
      </c>
      <c r="S4" s="50">
        <v>0</v>
      </c>
      <c r="T4" s="27">
        <f>SQRT(S4)</f>
        <v>0</v>
      </c>
      <c r="U4" s="6">
        <v>0</v>
      </c>
      <c r="V4" s="23">
        <v>0</v>
      </c>
    </row>
    <row r="5" spans="2:22" ht="15" thickBot="1" x14ac:dyDescent="0.35">
      <c r="B5" s="22"/>
      <c r="C5" s="22"/>
      <c r="D5" s="9">
        <f t="shared" si="0"/>
        <v>3</v>
      </c>
      <c r="E5" s="13">
        <v>0</v>
      </c>
      <c r="F5" s="9">
        <v>28168.624416999999</v>
      </c>
      <c r="G5" s="13">
        <f t="shared" si="1"/>
        <v>6106773.9501067214</v>
      </c>
      <c r="H5" s="9">
        <v>27572.948213</v>
      </c>
      <c r="I5" s="19">
        <f t="shared" si="2"/>
        <v>227218.19687537247</v>
      </c>
      <c r="J5" s="9">
        <v>27862.366045999999</v>
      </c>
      <c r="K5" s="19">
        <f t="shared" si="3"/>
        <v>1565402.2867584347</v>
      </c>
      <c r="L5" s="9">
        <v>27119.892360999998</v>
      </c>
      <c r="M5" s="19">
        <f t="shared" si="4"/>
        <v>455399.07137877343</v>
      </c>
      <c r="N5" s="9">
        <v>28748.922290999999</v>
      </c>
      <c r="O5" s="19">
        <f t="shared" si="5"/>
        <v>1275785.1664142169</v>
      </c>
      <c r="P5" s="9">
        <v>31280.018900999999</v>
      </c>
      <c r="Q5" s="60">
        <f t="shared" si="6"/>
        <v>6737282.2614416033</v>
      </c>
      <c r="R5" s="24"/>
      <c r="S5" s="38"/>
      <c r="T5" s="24"/>
      <c r="U5" s="22"/>
      <c r="V5" s="22"/>
    </row>
    <row r="6" spans="2:22" ht="15" thickBot="1" x14ac:dyDescent="0.35">
      <c r="B6" s="22"/>
      <c r="C6" s="22"/>
      <c r="D6" s="9">
        <f t="shared" si="0"/>
        <v>4</v>
      </c>
      <c r="E6" s="13">
        <v>0</v>
      </c>
      <c r="F6" s="9">
        <v>26148.864346999999</v>
      </c>
      <c r="G6" s="13">
        <f t="shared" si="1"/>
        <v>203787.87358271188</v>
      </c>
      <c r="H6" s="9">
        <v>29138.321627000001</v>
      </c>
      <c r="I6" s="19">
        <f t="shared" si="2"/>
        <v>4169958.0462830095</v>
      </c>
      <c r="J6" s="9">
        <v>27400.856917000001</v>
      </c>
      <c r="K6" s="19">
        <f t="shared" si="3"/>
        <v>623549.09206914576</v>
      </c>
      <c r="L6" s="9">
        <v>28819.017394999999</v>
      </c>
      <c r="M6" s="19">
        <f t="shared" si="4"/>
        <v>1049174.9397203322</v>
      </c>
      <c r="N6" s="9">
        <v>27239.694554000002</v>
      </c>
      <c r="O6" s="19">
        <f t="shared" si="5"/>
        <v>144188.13954115313</v>
      </c>
      <c r="P6" s="9">
        <v>25638.432395</v>
      </c>
      <c r="Q6" s="60">
        <f t="shared" si="6"/>
        <v>9277866.0987917874</v>
      </c>
      <c r="R6" s="55" t="s">
        <v>4</v>
      </c>
      <c r="S6" s="53"/>
      <c r="T6" s="24"/>
      <c r="U6" s="22"/>
      <c r="V6" s="22"/>
    </row>
    <row r="7" spans="2:22" ht="15" thickBot="1" x14ac:dyDescent="0.35">
      <c r="B7" s="22"/>
      <c r="C7" s="22"/>
      <c r="D7" s="9">
        <f t="shared" si="0"/>
        <v>5</v>
      </c>
      <c r="E7" s="13">
        <v>0</v>
      </c>
      <c r="F7" s="9">
        <v>29406.086977999999</v>
      </c>
      <c r="G7" s="13">
        <f t="shared" si="1"/>
        <v>13754094.714636914</v>
      </c>
      <c r="H7" s="9">
        <v>28629.187087999999</v>
      </c>
      <c r="I7" s="19">
        <f t="shared" si="2"/>
        <v>2349822.1865582904</v>
      </c>
      <c r="J7" s="9">
        <v>28195.747239</v>
      </c>
      <c r="K7" s="19">
        <f t="shared" si="3"/>
        <v>2510771.9842511583</v>
      </c>
      <c r="L7" s="9">
        <v>26968.978313</v>
      </c>
      <c r="M7" s="19">
        <f t="shared" si="4"/>
        <v>681857.56749871338</v>
      </c>
      <c r="N7" s="9">
        <v>28611.623421</v>
      </c>
      <c r="O7" s="19">
        <f t="shared" si="5"/>
        <v>984476.18559508363</v>
      </c>
      <c r="P7" s="9">
        <v>30758.925590999999</v>
      </c>
      <c r="Q7" s="60">
        <f t="shared" si="6"/>
        <v>4303692.2195190648</v>
      </c>
      <c r="R7" s="17" t="s">
        <v>22</v>
      </c>
      <c r="S7" s="23" t="s">
        <v>24</v>
      </c>
      <c r="T7" s="7" t="s">
        <v>25</v>
      </c>
      <c r="U7" s="23" t="s">
        <v>38</v>
      </c>
      <c r="V7" s="23" t="s">
        <v>39</v>
      </c>
    </row>
    <row r="8" spans="2:22" ht="15" thickBot="1" x14ac:dyDescent="0.35">
      <c r="B8" s="22"/>
      <c r="C8" s="22"/>
      <c r="D8" s="9">
        <f t="shared" si="0"/>
        <v>6</v>
      </c>
      <c r="E8" s="13">
        <v>0</v>
      </c>
      <c r="F8" s="9">
        <v>26062.261634999999</v>
      </c>
      <c r="G8" s="13">
        <f t="shared" si="1"/>
        <v>133098.00345896641</v>
      </c>
      <c r="H8" s="9">
        <v>29196.837462</v>
      </c>
      <c r="I8" s="19">
        <f t="shared" si="2"/>
        <v>4412366.379921237</v>
      </c>
      <c r="J8" s="9">
        <v>24789.078130999998</v>
      </c>
      <c r="K8" s="19">
        <f t="shared" si="3"/>
        <v>3320148.7679657219</v>
      </c>
      <c r="L8" s="9">
        <v>28835.982147999999</v>
      </c>
      <c r="M8" s="19">
        <f t="shared" si="4"/>
        <v>1084216.4780112978</v>
      </c>
      <c r="N8" s="9">
        <v>29744.063166</v>
      </c>
      <c r="O8" s="19">
        <f t="shared" si="5"/>
        <v>4514126.9061359661</v>
      </c>
      <c r="P8" s="9">
        <v>28875.621434000001</v>
      </c>
      <c r="Q8" s="60">
        <f t="shared" si="6"/>
        <v>36568.93603337041</v>
      </c>
      <c r="R8" s="17">
        <f>AVERAGE(F3:F37)</f>
        <v>25697.435644342855</v>
      </c>
      <c r="S8" s="50">
        <f>SUM(G3:G37)/35</f>
        <v>3022063.7764167758</v>
      </c>
      <c r="T8" s="27">
        <f>SQRT(S8)</f>
        <v>1738.4084032288777</v>
      </c>
      <c r="U8" s="6">
        <f>R8-(T8/SQRT(35))*1.96</f>
        <v>25121.500127032537</v>
      </c>
      <c r="V8" s="6">
        <f>R8-U8</f>
        <v>575.93551731031766</v>
      </c>
    </row>
    <row r="9" spans="2:22" ht="15" thickBot="1" x14ac:dyDescent="0.35">
      <c r="B9" s="22"/>
      <c r="C9" s="22"/>
      <c r="D9" s="9">
        <f t="shared" si="0"/>
        <v>7</v>
      </c>
      <c r="E9" s="13">
        <v>0</v>
      </c>
      <c r="F9" s="9">
        <v>26808.727256999999</v>
      </c>
      <c r="G9" s="13">
        <f t="shared" si="1"/>
        <v>1234969.0483621147</v>
      </c>
      <c r="H9" s="9">
        <v>25013.874694999999</v>
      </c>
      <c r="I9" s="19">
        <f t="shared" si="2"/>
        <v>4336387.3392995773</v>
      </c>
      <c r="J9" s="9">
        <v>25870.498079000001</v>
      </c>
      <c r="K9" s="19">
        <f t="shared" si="3"/>
        <v>548647.73519571975</v>
      </c>
      <c r="L9" s="9">
        <v>25661.701617999999</v>
      </c>
      <c r="M9" s="19">
        <f t="shared" si="4"/>
        <v>4549788.6872151941</v>
      </c>
      <c r="N9" s="9">
        <v>27112.058878</v>
      </c>
      <c r="O9" s="19">
        <f t="shared" si="5"/>
        <v>257410.93256640536</v>
      </c>
      <c r="P9" s="9">
        <v>30958.611280000001</v>
      </c>
      <c r="Q9" s="60">
        <f t="shared" si="6"/>
        <v>5172076.1830558982</v>
      </c>
      <c r="R9" s="24"/>
      <c r="S9" s="38"/>
      <c r="T9" s="24"/>
      <c r="U9" s="22"/>
      <c r="V9" s="22"/>
    </row>
    <row r="10" spans="2:22" ht="15" thickBot="1" x14ac:dyDescent="0.35">
      <c r="B10" s="22"/>
      <c r="C10" s="22"/>
      <c r="D10" s="9">
        <f t="shared" si="0"/>
        <v>8</v>
      </c>
      <c r="E10" s="13">
        <v>0</v>
      </c>
      <c r="F10" s="9">
        <v>26781.872038000001</v>
      </c>
      <c r="G10" s="13">
        <f t="shared" si="1"/>
        <v>1176002.2918881171</v>
      </c>
      <c r="H10" s="9">
        <v>28171.168254</v>
      </c>
      <c r="I10" s="19">
        <f t="shared" si="2"/>
        <v>1155397.4126977264</v>
      </c>
      <c r="J10" s="9">
        <v>28328.966381999999</v>
      </c>
      <c r="K10" s="19">
        <f t="shared" si="3"/>
        <v>2950701.8640833679</v>
      </c>
      <c r="L10" s="9">
        <v>30176.696421000001</v>
      </c>
      <c r="M10" s="19">
        <f t="shared" si="4"/>
        <v>5673787.9185170913</v>
      </c>
      <c r="N10" s="9">
        <v>28448.038694999999</v>
      </c>
      <c r="O10" s="19">
        <f t="shared" si="5"/>
        <v>686616.08787176316</v>
      </c>
      <c r="P10" s="9">
        <v>28992.807144999999</v>
      </c>
      <c r="Q10" s="60">
        <f t="shared" si="6"/>
        <v>95120.288101128026</v>
      </c>
      <c r="R10" s="55" t="s">
        <v>5</v>
      </c>
      <c r="S10" s="53"/>
      <c r="T10" s="24"/>
      <c r="U10" s="22"/>
      <c r="V10" s="22"/>
    </row>
    <row r="11" spans="2:22" ht="15" thickBot="1" x14ac:dyDescent="0.35">
      <c r="B11" s="22"/>
      <c r="C11" s="22"/>
      <c r="D11" s="9">
        <f t="shared" si="0"/>
        <v>9</v>
      </c>
      <c r="E11" s="13">
        <v>0</v>
      </c>
      <c r="F11" s="9">
        <v>26441.936996</v>
      </c>
      <c r="G11" s="13">
        <f t="shared" si="1"/>
        <v>554282.26261931635</v>
      </c>
      <c r="H11" s="9">
        <v>28657.478145000001</v>
      </c>
      <c r="I11" s="19">
        <f t="shared" si="2"/>
        <v>2437358.0271243546</v>
      </c>
      <c r="J11" s="9">
        <v>26249.376885999998</v>
      </c>
      <c r="K11" s="19">
        <f t="shared" si="3"/>
        <v>130920.06884821742</v>
      </c>
      <c r="L11" s="9">
        <v>30066.684474000002</v>
      </c>
      <c r="M11" s="19">
        <f t="shared" si="4"/>
        <v>5161799.9164114939</v>
      </c>
      <c r="N11" s="9">
        <v>28916.196261000001</v>
      </c>
      <c r="O11" s="19">
        <f t="shared" si="5"/>
        <v>1681639.8547325046</v>
      </c>
      <c r="P11" s="9">
        <v>29718.935115</v>
      </c>
      <c r="Q11" s="60">
        <f t="shared" si="6"/>
        <v>1070280.7530472623</v>
      </c>
      <c r="R11" s="17" t="s">
        <v>22</v>
      </c>
      <c r="S11" s="23" t="s">
        <v>24</v>
      </c>
      <c r="T11" s="7" t="s">
        <v>25</v>
      </c>
      <c r="U11" s="23" t="s">
        <v>38</v>
      </c>
      <c r="V11" s="23" t="s">
        <v>39</v>
      </c>
    </row>
    <row r="12" spans="2:22" ht="15" thickBot="1" x14ac:dyDescent="0.35">
      <c r="B12" s="22"/>
      <c r="C12" s="22"/>
      <c r="D12" s="9">
        <f t="shared" si="0"/>
        <v>10</v>
      </c>
      <c r="E12" s="13">
        <v>0</v>
      </c>
      <c r="F12" s="9">
        <v>24393.783877999998</v>
      </c>
      <c r="G12" s="13">
        <f t="shared" si="1"/>
        <v>1699507.9278888502</v>
      </c>
      <c r="H12" s="9">
        <v>24362.518929999998</v>
      </c>
      <c r="I12" s="19">
        <f t="shared" si="2"/>
        <v>7473417.4047971498</v>
      </c>
      <c r="J12" s="9">
        <v>27369.548763999999</v>
      </c>
      <c r="K12" s="19">
        <f t="shared" si="3"/>
        <v>575084.24839082477</v>
      </c>
      <c r="L12" s="9">
        <v>29265.498227</v>
      </c>
      <c r="M12" s="19">
        <f t="shared" si="4"/>
        <v>2163173.927282088</v>
      </c>
      <c r="N12" s="9">
        <v>26635.217677000001</v>
      </c>
      <c r="O12" s="19">
        <f t="shared" si="5"/>
        <v>968645.72468764416</v>
      </c>
      <c r="P12" s="9">
        <v>25720.087878999999</v>
      </c>
      <c r="Q12" s="60">
        <f t="shared" si="6"/>
        <v>8787095.2075896095</v>
      </c>
      <c r="R12" s="17">
        <f>AVERAGE(H3:H37)</f>
        <v>27096.274113771426</v>
      </c>
      <c r="S12" s="50">
        <f>SUM(I3:I41)/35</f>
        <v>4633858.9186770068</v>
      </c>
      <c r="T12" s="27">
        <f>SQRT(S12)</f>
        <v>2152.6399881719672</v>
      </c>
      <c r="U12" s="6">
        <f>R12-(T12/SQRT(35))*1.96</f>
        <v>26383.10347856973</v>
      </c>
      <c r="V12" s="6">
        <f>R12-U12</f>
        <v>713.1706352016954</v>
      </c>
    </row>
    <row r="13" spans="2:22" ht="15" thickBot="1" x14ac:dyDescent="0.35">
      <c r="B13" s="22"/>
      <c r="C13" s="22"/>
      <c r="D13" s="9">
        <f t="shared" si="0"/>
        <v>11</v>
      </c>
      <c r="E13" s="13">
        <v>0</v>
      </c>
      <c r="F13" s="9">
        <v>27071.125051999999</v>
      </c>
      <c r="G13" s="13">
        <f t="shared" si="1"/>
        <v>1887022.5887094361</v>
      </c>
      <c r="H13" s="9">
        <v>26099.308793</v>
      </c>
      <c r="I13" s="19">
        <f t="shared" si="2"/>
        <v>993939.8508208713</v>
      </c>
      <c r="J13" s="9">
        <v>28154.583301999999</v>
      </c>
      <c r="K13" s="19">
        <f t="shared" si="3"/>
        <v>2382014.5153106917</v>
      </c>
      <c r="L13" s="9">
        <v>28509.940179000001</v>
      </c>
      <c r="M13" s="19">
        <f t="shared" si="4"/>
        <v>511532.772706724</v>
      </c>
      <c r="N13" s="9">
        <v>27400.892399</v>
      </c>
      <c r="O13" s="19">
        <f t="shared" si="5"/>
        <v>47752.427797918208</v>
      </c>
      <c r="P13" s="9">
        <v>28437.152368999999</v>
      </c>
      <c r="Q13" s="60">
        <f t="shared" si="6"/>
        <v>61127.125353214949</v>
      </c>
      <c r="R13" s="56"/>
      <c r="S13" s="54"/>
      <c r="T13" s="24"/>
      <c r="U13" s="22"/>
      <c r="V13" s="22"/>
    </row>
    <row r="14" spans="2:22" ht="15" thickBot="1" x14ac:dyDescent="0.35">
      <c r="B14" s="22"/>
      <c r="C14" s="22"/>
      <c r="D14" s="9">
        <f t="shared" si="0"/>
        <v>12</v>
      </c>
      <c r="E14" s="13">
        <v>0</v>
      </c>
      <c r="F14" s="9">
        <v>23041.322399000001</v>
      </c>
      <c r="G14" s="13">
        <f t="shared" si="1"/>
        <v>7054937.5720857512</v>
      </c>
      <c r="H14" s="9">
        <v>32405.022187999999</v>
      </c>
      <c r="I14" s="19">
        <f t="shared" si="2"/>
        <v>28182806.115625586</v>
      </c>
      <c r="J14" s="9">
        <v>30284.713670000001</v>
      </c>
      <c r="K14" s="19">
        <f t="shared" si="3"/>
        <v>13494661.026903654</v>
      </c>
      <c r="L14" s="9">
        <v>27597.462491999999</v>
      </c>
      <c r="M14" s="19">
        <f t="shared" si="4"/>
        <v>38912.491426378881</v>
      </c>
      <c r="N14" s="9">
        <v>29384.023830999999</v>
      </c>
      <c r="O14" s="19">
        <f t="shared" si="5"/>
        <v>3113841.8986443919</v>
      </c>
      <c r="P14" s="9">
        <v>26020.247805999999</v>
      </c>
      <c r="Q14" s="60">
        <f t="shared" si="6"/>
        <v>7097660.9483277453</v>
      </c>
      <c r="R14" s="55" t="s">
        <v>7</v>
      </c>
      <c r="S14" s="53"/>
      <c r="T14" s="24"/>
      <c r="U14" s="22"/>
      <c r="V14" s="22"/>
    </row>
    <row r="15" spans="2:22" ht="15" thickBot="1" x14ac:dyDescent="0.35">
      <c r="B15" s="22"/>
      <c r="C15" s="22"/>
      <c r="D15" s="9">
        <f t="shared" si="0"/>
        <v>13</v>
      </c>
      <c r="E15" s="13">
        <v>0</v>
      </c>
      <c r="F15" s="9">
        <v>28188.318738999998</v>
      </c>
      <c r="G15" s="13">
        <f t="shared" si="1"/>
        <v>6204498.5912487479</v>
      </c>
      <c r="H15" s="9">
        <v>25480.456599000001</v>
      </c>
      <c r="I15" s="19">
        <f t="shared" si="2"/>
        <v>2610866.2410421032</v>
      </c>
      <c r="J15" s="9">
        <v>27742.365621000001</v>
      </c>
      <c r="K15" s="19">
        <f t="shared" si="3"/>
        <v>1279522.8350048715</v>
      </c>
      <c r="L15" s="9">
        <v>26766.249736999998</v>
      </c>
      <c r="M15" s="19">
        <f t="shared" si="4"/>
        <v>1057761.3372179142</v>
      </c>
      <c r="N15" s="9">
        <v>28038.332644999999</v>
      </c>
      <c r="O15" s="19">
        <f t="shared" si="5"/>
        <v>175491.41693394928</v>
      </c>
      <c r="P15" s="9">
        <v>26411.483065</v>
      </c>
      <c r="Q15" s="60">
        <f t="shared" si="6"/>
        <v>5166112.1789132673</v>
      </c>
      <c r="R15" s="17" t="s">
        <v>22</v>
      </c>
      <c r="S15" s="23" t="s">
        <v>24</v>
      </c>
      <c r="T15" s="7" t="s">
        <v>25</v>
      </c>
      <c r="U15" s="23" t="s">
        <v>38</v>
      </c>
      <c r="V15" s="23" t="s">
        <v>39</v>
      </c>
    </row>
    <row r="16" spans="2:22" ht="15" thickBot="1" x14ac:dyDescent="0.35">
      <c r="B16" s="22"/>
      <c r="C16" s="22"/>
      <c r="D16" s="9">
        <f t="shared" si="0"/>
        <v>14</v>
      </c>
      <c r="E16" s="13">
        <v>0</v>
      </c>
      <c r="F16" s="9">
        <v>25110.807917999999</v>
      </c>
      <c r="G16" s="13">
        <f t="shared" si="1"/>
        <v>344132.08931418933</v>
      </c>
      <c r="H16" s="9">
        <v>27511.878842999999</v>
      </c>
      <c r="I16" s="19">
        <f t="shared" si="2"/>
        <v>172727.29095715546</v>
      </c>
      <c r="J16" s="9">
        <v>25706.069673999998</v>
      </c>
      <c r="K16" s="19">
        <f t="shared" si="3"/>
        <v>819271.17104802944</v>
      </c>
      <c r="L16" s="9">
        <v>25899.785183</v>
      </c>
      <c r="M16" s="19">
        <f t="shared" si="4"/>
        <v>3590796.8559108539</v>
      </c>
      <c r="N16" s="9">
        <v>27206.380069999999</v>
      </c>
      <c r="O16" s="19">
        <f t="shared" si="5"/>
        <v>170598.42166584011</v>
      </c>
      <c r="P16" s="9">
        <v>28216.644925000001</v>
      </c>
      <c r="Q16" s="60">
        <f t="shared" si="6"/>
        <v>218786.74009772626</v>
      </c>
      <c r="R16" s="17">
        <f>AVERAGE(J3:J37)</f>
        <v>26611.205669885716</v>
      </c>
      <c r="S16" s="50">
        <f>SUM(K3:K37)/35</f>
        <v>4420044.5155140059</v>
      </c>
      <c r="T16" s="27">
        <f>SQRT(S16)</f>
        <v>2102.3901910715826</v>
      </c>
      <c r="U16" s="6">
        <f>R16-(T16/SQRT(35))*1.96</f>
        <v>25914.682815972927</v>
      </c>
      <c r="V16" s="6">
        <f>R16-U16</f>
        <v>696.52285391278929</v>
      </c>
    </row>
    <row r="17" spans="2:22" ht="15" thickBot="1" x14ac:dyDescent="0.35">
      <c r="B17" s="22"/>
      <c r="C17" s="22"/>
      <c r="D17" s="9">
        <f t="shared" si="0"/>
        <v>15</v>
      </c>
      <c r="E17" s="13">
        <v>0</v>
      </c>
      <c r="F17" s="9">
        <v>24685.306762</v>
      </c>
      <c r="G17" s="13">
        <f t="shared" si="1"/>
        <v>1024404.8744725967</v>
      </c>
      <c r="H17" s="9">
        <v>27188.764158000002</v>
      </c>
      <c r="I17" s="19">
        <f t="shared" si="2"/>
        <v>8554.4082814039721</v>
      </c>
      <c r="J17" s="9">
        <v>23693.154985000001</v>
      </c>
      <c r="K17" s="19">
        <f t="shared" si="3"/>
        <v>8515019.7995619904</v>
      </c>
      <c r="L17" s="9">
        <v>28056.961381000001</v>
      </c>
      <c r="M17" s="19">
        <f t="shared" si="4"/>
        <v>68767.927012446205</v>
      </c>
      <c r="N17" s="9">
        <v>25737.404313999999</v>
      </c>
      <c r="O17" s="19">
        <f t="shared" si="5"/>
        <v>3541966.8115427564</v>
      </c>
      <c r="P17" s="9">
        <v>27083.298735</v>
      </c>
      <c r="Q17" s="60">
        <f t="shared" si="6"/>
        <v>2563497.6371046342</v>
      </c>
      <c r="R17" s="24"/>
      <c r="S17" s="38"/>
      <c r="T17" s="24"/>
      <c r="U17" s="22"/>
      <c r="V17" s="22"/>
    </row>
    <row r="18" spans="2:22" ht="15" thickBot="1" x14ac:dyDescent="0.35">
      <c r="B18" s="22"/>
      <c r="C18" s="22"/>
      <c r="D18" s="9">
        <f t="shared" si="0"/>
        <v>16</v>
      </c>
      <c r="E18" s="13">
        <v>0</v>
      </c>
      <c r="F18" s="9">
        <v>26001.494652000001</v>
      </c>
      <c r="G18" s="13">
        <f t="shared" si="1"/>
        <v>92451.880137448461</v>
      </c>
      <c r="H18" s="9">
        <v>26647.547342000002</v>
      </c>
      <c r="I18" s="19">
        <f t="shared" si="2"/>
        <v>201355.71570440361</v>
      </c>
      <c r="J18" s="9">
        <v>27996.341480999999</v>
      </c>
      <c r="K18" s="19">
        <f t="shared" si="3"/>
        <v>1918601.2152312242</v>
      </c>
      <c r="L18" s="9">
        <v>24784.996196</v>
      </c>
      <c r="M18" s="19">
        <f t="shared" si="4"/>
        <v>9058467.387635015</v>
      </c>
      <c r="N18" s="9">
        <v>25336.439817999999</v>
      </c>
      <c r="O18" s="19">
        <f t="shared" si="5"/>
        <v>5211978.8226109147</v>
      </c>
      <c r="P18" s="9">
        <v>25552.734603000001</v>
      </c>
      <c r="Q18" s="60">
        <f t="shared" si="6"/>
        <v>9807274.1283079572</v>
      </c>
      <c r="R18" s="55" t="s">
        <v>8</v>
      </c>
      <c r="S18" s="17"/>
      <c r="T18" s="24"/>
      <c r="U18" s="22"/>
      <c r="V18" s="22"/>
    </row>
    <row r="19" spans="2:22" ht="15" thickBot="1" x14ac:dyDescent="0.35">
      <c r="B19" s="22"/>
      <c r="C19" s="22"/>
      <c r="D19" s="9">
        <f t="shared" si="0"/>
        <v>17</v>
      </c>
      <c r="E19" s="13">
        <v>0</v>
      </c>
      <c r="F19" s="9">
        <v>23939.410602</v>
      </c>
      <c r="G19" s="13">
        <f t="shared" si="1"/>
        <v>3090652.0495045977</v>
      </c>
      <c r="H19" s="9">
        <v>24564.144698</v>
      </c>
      <c r="I19" s="19">
        <f t="shared" si="2"/>
        <v>6411679.3782149414</v>
      </c>
      <c r="J19" s="9">
        <v>28523.695979</v>
      </c>
      <c r="K19" s="19">
        <f t="shared" si="3"/>
        <v>3657619.1824560501</v>
      </c>
      <c r="L19" s="9">
        <v>29659.246211999998</v>
      </c>
      <c r="M19" s="19">
        <f t="shared" si="4"/>
        <v>3476439.4032699792</v>
      </c>
      <c r="N19" s="9">
        <v>27078.206013999999</v>
      </c>
      <c r="O19" s="19">
        <f t="shared" si="5"/>
        <v>292907.91113841295</v>
      </c>
      <c r="P19" s="9">
        <v>30042.229498000001</v>
      </c>
      <c r="Q19" s="60">
        <f t="shared" si="6"/>
        <v>1843724.3723068854</v>
      </c>
      <c r="R19" s="17" t="s">
        <v>22</v>
      </c>
      <c r="S19" s="23" t="s">
        <v>24</v>
      </c>
      <c r="T19" s="7" t="s">
        <v>25</v>
      </c>
      <c r="U19" s="23" t="s">
        <v>38</v>
      </c>
      <c r="V19" s="23" t="s">
        <v>39</v>
      </c>
    </row>
    <row r="20" spans="2:22" ht="15" thickBot="1" x14ac:dyDescent="0.35">
      <c r="B20" s="22"/>
      <c r="C20" s="22"/>
      <c r="D20" s="9">
        <f t="shared" si="0"/>
        <v>18</v>
      </c>
      <c r="E20" s="13">
        <v>0</v>
      </c>
      <c r="F20" s="9">
        <v>25027.293142999999</v>
      </c>
      <c r="G20" s="13">
        <f t="shared" si="1"/>
        <v>449090.9721060599</v>
      </c>
      <c r="H20" s="9">
        <v>26363.956883999999</v>
      </c>
      <c r="I20" s="19">
        <f t="shared" si="2"/>
        <v>536288.5250200961</v>
      </c>
      <c r="J20" s="9">
        <v>24042.227697999999</v>
      </c>
      <c r="K20" s="19">
        <f t="shared" si="3"/>
        <v>6599647.8200340522</v>
      </c>
      <c r="L20" s="9">
        <v>26214.989945000001</v>
      </c>
      <c r="M20" s="19">
        <f t="shared" si="4"/>
        <v>2495562.7988605606</v>
      </c>
      <c r="N20" s="9">
        <v>28999.899217999999</v>
      </c>
      <c r="O20" s="19">
        <f t="shared" si="5"/>
        <v>1905734.7768378991</v>
      </c>
      <c r="P20" s="9">
        <v>27407.605304000001</v>
      </c>
      <c r="Q20" s="60">
        <f t="shared" si="6"/>
        <v>1630182.6673057352</v>
      </c>
      <c r="R20" s="17">
        <f>AVERAGE(L3:L37)</f>
        <v>27794.724985714285</v>
      </c>
      <c r="S20" s="50">
        <f>SUM(M3:M37)/35</f>
        <v>3021047.2030838709</v>
      </c>
      <c r="T20" s="27">
        <f>SQRT(S20)</f>
        <v>1738.1159924135877</v>
      </c>
      <c r="U20" s="6">
        <f>R20-(T20/SQRT(35))*1.96</f>
        <v>27218.886344243878</v>
      </c>
      <c r="V20" s="6">
        <f>R20-U20</f>
        <v>575.83864147040731</v>
      </c>
    </row>
    <row r="21" spans="2:22" ht="15" thickBot="1" x14ac:dyDescent="0.35">
      <c r="B21" s="22"/>
      <c r="C21" s="22"/>
      <c r="D21" s="9">
        <f t="shared" si="0"/>
        <v>19</v>
      </c>
      <c r="E21" s="13">
        <v>0</v>
      </c>
      <c r="F21" s="9">
        <v>26282.839350999999</v>
      </c>
      <c r="G21" s="13">
        <f t="shared" si="1"/>
        <v>342697.49976792309</v>
      </c>
      <c r="H21" s="9">
        <v>26269.570602</v>
      </c>
      <c r="I21" s="19">
        <f t="shared" si="2"/>
        <v>683438.69637520798</v>
      </c>
      <c r="J21" s="9">
        <v>26911.116514000001</v>
      </c>
      <c r="K21" s="19">
        <f t="shared" si="3"/>
        <v>89946.514417343133</v>
      </c>
      <c r="L21" s="9">
        <v>28770.007403</v>
      </c>
      <c r="M21" s="19">
        <f t="shared" si="4"/>
        <v>951175.79346666648</v>
      </c>
      <c r="N21" s="9">
        <v>28050.940676999999</v>
      </c>
      <c r="O21" s="19">
        <f t="shared" si="5"/>
        <v>186213.81620542085</v>
      </c>
      <c r="P21" s="9">
        <v>30479.179599999999</v>
      </c>
      <c r="Q21" s="60">
        <f t="shared" si="6"/>
        <v>3221264.7779317359</v>
      </c>
      <c r="R21" s="24"/>
      <c r="S21" s="38"/>
      <c r="T21" s="24"/>
      <c r="U21" s="22"/>
      <c r="V21" s="22"/>
    </row>
    <row r="22" spans="2:22" ht="15" thickBot="1" x14ac:dyDescent="0.35">
      <c r="B22" s="22"/>
      <c r="C22" s="22"/>
      <c r="D22" s="9">
        <f t="shared" si="0"/>
        <v>20</v>
      </c>
      <c r="E22" s="13">
        <v>0</v>
      </c>
      <c r="F22" s="9">
        <v>26437.149879000001</v>
      </c>
      <c r="G22" s="13">
        <f t="shared" si="1"/>
        <v>547177.14895440638</v>
      </c>
      <c r="H22" s="9">
        <v>26246.297866000001</v>
      </c>
      <c r="I22" s="19">
        <f t="shared" si="2"/>
        <v>722459.62177559058</v>
      </c>
      <c r="J22" s="9">
        <v>23560.669986000001</v>
      </c>
      <c r="K22" s="19">
        <f t="shared" si="3"/>
        <v>9305767.9586600885</v>
      </c>
      <c r="L22" s="9">
        <v>26236.719808999998</v>
      </c>
      <c r="M22" s="19">
        <f t="shared" si="4"/>
        <v>2427380.1306685158</v>
      </c>
      <c r="N22" s="9">
        <v>24404.868794000002</v>
      </c>
      <c r="O22" s="19">
        <f t="shared" si="5"/>
        <v>10333311.733174</v>
      </c>
      <c r="P22" s="9">
        <v>29418.757120999999</v>
      </c>
      <c r="Q22" s="60">
        <f t="shared" si="6"/>
        <v>539293.051080251</v>
      </c>
      <c r="R22" s="55" t="s">
        <v>10</v>
      </c>
      <c r="S22" s="17"/>
      <c r="T22" s="24"/>
      <c r="U22" s="22"/>
      <c r="V22" s="22"/>
    </row>
    <row r="23" spans="2:22" ht="15" thickBot="1" x14ac:dyDescent="0.35">
      <c r="B23" s="22"/>
      <c r="C23" s="22"/>
      <c r="D23" s="9">
        <f t="shared" si="0"/>
        <v>21</v>
      </c>
      <c r="E23" s="13">
        <v>0</v>
      </c>
      <c r="F23" s="9">
        <v>22427.252206000001</v>
      </c>
      <c r="G23" s="13">
        <f t="shared" si="1"/>
        <v>10694099.720411891</v>
      </c>
      <c r="H23" s="9">
        <v>24763.078333000001</v>
      </c>
      <c r="I23" s="19">
        <f t="shared" si="2"/>
        <v>5443802.5514095761</v>
      </c>
      <c r="J23" s="9">
        <v>22172.44341</v>
      </c>
      <c r="K23" s="19">
        <f t="shared" si="3"/>
        <v>19702610.39978575</v>
      </c>
      <c r="L23" s="9">
        <v>26582.491534000001</v>
      </c>
      <c r="M23" s="19">
        <f t="shared" si="4"/>
        <v>1469509.9414551284</v>
      </c>
      <c r="N23" s="9">
        <v>27781.356904</v>
      </c>
      <c r="O23" s="19">
        <f t="shared" si="5"/>
        <v>26224.957467318633</v>
      </c>
      <c r="P23" s="9">
        <v>29316.188174999999</v>
      </c>
      <c r="Q23" s="60">
        <f t="shared" si="6"/>
        <v>399167.19836757903</v>
      </c>
      <c r="R23" s="17" t="s">
        <v>22</v>
      </c>
      <c r="S23" s="23" t="s">
        <v>24</v>
      </c>
      <c r="T23" s="7" t="s">
        <v>25</v>
      </c>
      <c r="U23" s="23" t="s">
        <v>38</v>
      </c>
      <c r="V23" s="23" t="s">
        <v>39</v>
      </c>
    </row>
    <row r="24" spans="2:22" ht="15" thickBot="1" x14ac:dyDescent="0.35">
      <c r="B24" s="22"/>
      <c r="C24" s="22"/>
      <c r="D24" s="9">
        <f t="shared" si="0"/>
        <v>22</v>
      </c>
      <c r="E24" s="13">
        <v>0</v>
      </c>
      <c r="F24" s="9">
        <v>23545.355679</v>
      </c>
      <c r="G24" s="13">
        <f t="shared" si="1"/>
        <v>4631448.1772301029</v>
      </c>
      <c r="H24" s="9">
        <v>22786.937902999998</v>
      </c>
      <c r="I24" s="19">
        <f t="shared" si="2"/>
        <v>18570378.577465843</v>
      </c>
      <c r="J24" s="9">
        <v>25114.024314999999</v>
      </c>
      <c r="K24" s="19">
        <f t="shared" si="3"/>
        <v>2241552.0094174319</v>
      </c>
      <c r="L24" s="9">
        <v>29289.333325</v>
      </c>
      <c r="M24" s="19">
        <f t="shared" si="4"/>
        <v>2233854.0878624013</v>
      </c>
      <c r="N24" s="9">
        <v>26876.240217999999</v>
      </c>
      <c r="O24" s="19">
        <f t="shared" si="5"/>
        <v>552309.7790823275</v>
      </c>
      <c r="P24" s="9">
        <v>28337.258807999999</v>
      </c>
      <c r="Q24" s="60">
        <f t="shared" si="6"/>
        <v>120501.01804053034</v>
      </c>
      <c r="R24" s="17">
        <f>AVERAGE(N3:N37)</f>
        <v>27619.41568791429</v>
      </c>
      <c r="S24" s="50">
        <f>SUM(O3:O37)/35</f>
        <v>1755695.300726844</v>
      </c>
      <c r="T24" s="27">
        <f>SQRT(S24)</f>
        <v>1325.026528310601</v>
      </c>
      <c r="U24" s="6">
        <f>R24-(T24/SQRT(35))*1.96</f>
        <v>27180.433779166586</v>
      </c>
      <c r="V24" s="6">
        <f>R24-U24</f>
        <v>438.98190874770444</v>
      </c>
    </row>
    <row r="25" spans="2:22" ht="15" thickBot="1" x14ac:dyDescent="0.35">
      <c r="B25" s="22"/>
      <c r="C25" s="22"/>
      <c r="D25" s="9">
        <f t="shared" si="0"/>
        <v>23</v>
      </c>
      <c r="E25" s="13">
        <v>0</v>
      </c>
      <c r="F25" s="9">
        <v>27805.791098000002</v>
      </c>
      <c r="G25" s="13">
        <f t="shared" si="1"/>
        <v>4445162.7189658321</v>
      </c>
      <c r="H25" s="9">
        <v>26813.777762000002</v>
      </c>
      <c r="I25" s="19">
        <f t="shared" si="2"/>
        <v>79804.188764164181</v>
      </c>
      <c r="J25" s="9">
        <v>28309.005010000001</v>
      </c>
      <c r="K25" s="19">
        <f t="shared" si="3"/>
        <v>2882522.5992925013</v>
      </c>
      <c r="L25" s="9">
        <v>29495.842857</v>
      </c>
      <c r="M25" s="19">
        <f t="shared" si="4"/>
        <v>2893802.0120076407</v>
      </c>
      <c r="N25" s="9">
        <v>27839.868802000001</v>
      </c>
      <c r="O25" s="19">
        <f t="shared" si="5"/>
        <v>48599.575510087372</v>
      </c>
      <c r="P25" s="9">
        <v>29548.104357</v>
      </c>
      <c r="Q25" s="60">
        <f t="shared" si="6"/>
        <v>746000.11784179509</v>
      </c>
      <c r="R25" s="24"/>
      <c r="S25" s="38"/>
      <c r="T25" s="24"/>
      <c r="U25" s="22"/>
      <c r="V25" s="22"/>
    </row>
    <row r="26" spans="2:22" ht="15" thickBot="1" x14ac:dyDescent="0.35">
      <c r="B26" s="22"/>
      <c r="C26" s="22"/>
      <c r="D26" s="9">
        <f t="shared" si="0"/>
        <v>24</v>
      </c>
      <c r="E26" s="13">
        <v>0</v>
      </c>
      <c r="F26" s="9">
        <v>22159.907865000001</v>
      </c>
      <c r="G26" s="13">
        <f t="shared" si="1"/>
        <v>12514102.789622385</v>
      </c>
      <c r="H26" s="9">
        <v>26259.556766999998</v>
      </c>
      <c r="I26" s="19">
        <f t="shared" si="2"/>
        <v>700095.91838821711</v>
      </c>
      <c r="J26" s="9">
        <v>24243.538634</v>
      </c>
      <c r="K26" s="19">
        <f t="shared" si="3"/>
        <v>5605847.1928198496</v>
      </c>
      <c r="L26" s="9">
        <v>26075.792701999999</v>
      </c>
      <c r="M26" s="19">
        <f t="shared" si="4"/>
        <v>2954728.1959952116</v>
      </c>
      <c r="N26" s="9">
        <v>27375.188117000002</v>
      </c>
      <c r="O26" s="19">
        <f t="shared" si="5"/>
        <v>59647.106394693896</v>
      </c>
      <c r="P26" s="9">
        <v>27899.311544</v>
      </c>
      <c r="Q26" s="60">
        <f t="shared" si="6"/>
        <v>616350.33871017874</v>
      </c>
      <c r="R26" s="55" t="s">
        <v>11</v>
      </c>
      <c r="S26" s="17"/>
      <c r="T26" s="24"/>
      <c r="U26" s="22"/>
      <c r="V26" s="22"/>
    </row>
    <row r="27" spans="2:22" ht="15" thickBot="1" x14ac:dyDescent="0.35">
      <c r="B27" s="22"/>
      <c r="C27" s="22"/>
      <c r="D27" s="9">
        <f t="shared" si="0"/>
        <v>25</v>
      </c>
      <c r="E27" s="13">
        <v>0</v>
      </c>
      <c r="F27" s="9">
        <v>28176.693401</v>
      </c>
      <c r="G27" s="13">
        <f t="shared" si="1"/>
        <v>6146719.023944621</v>
      </c>
      <c r="H27" s="9">
        <v>26836.826733999998</v>
      </c>
      <c r="I27" s="19">
        <f t="shared" si="2"/>
        <v>67312.942870259183</v>
      </c>
      <c r="J27" s="9">
        <v>27809.542109999999</v>
      </c>
      <c r="K27" s="19">
        <f t="shared" si="3"/>
        <v>1436010.2237057716</v>
      </c>
      <c r="L27" s="9">
        <v>27578.618356999999</v>
      </c>
      <c r="M27" s="19">
        <f t="shared" si="4"/>
        <v>46702.074974254159</v>
      </c>
      <c r="N27" s="9">
        <v>28540.528339</v>
      </c>
      <c r="O27" s="19">
        <f t="shared" si="5"/>
        <v>848448.51599014539</v>
      </c>
      <c r="P27" s="9">
        <v>31551.721555</v>
      </c>
      <c r="Q27" s="60">
        <f t="shared" si="6"/>
        <v>8221582.3696589032</v>
      </c>
      <c r="R27" s="17" t="s">
        <v>22</v>
      </c>
      <c r="S27" s="23" t="s">
        <v>24</v>
      </c>
      <c r="T27" s="7" t="s">
        <v>25</v>
      </c>
      <c r="U27" s="23" t="s">
        <v>38</v>
      </c>
      <c r="V27" s="23" t="s">
        <v>39</v>
      </c>
    </row>
    <row r="28" spans="2:22" ht="15" thickBot="1" x14ac:dyDescent="0.35">
      <c r="B28" s="22"/>
      <c r="C28" s="22"/>
      <c r="D28" s="9">
        <f t="shared" si="0"/>
        <v>26</v>
      </c>
      <c r="E28" s="13">
        <v>0</v>
      </c>
      <c r="F28" s="9">
        <v>23738.971570999998</v>
      </c>
      <c r="G28" s="13">
        <f t="shared" si="1"/>
        <v>3835581.526574695</v>
      </c>
      <c r="H28" s="9">
        <v>27586.950903000001</v>
      </c>
      <c r="I28" s="19">
        <f t="shared" si="2"/>
        <v>240763.71148766362</v>
      </c>
      <c r="J28" s="9">
        <v>29697.36406</v>
      </c>
      <c r="K28" s="19">
        <f t="shared" si="3"/>
        <v>9524373.6088727899</v>
      </c>
      <c r="L28" s="9">
        <v>31636.838500000002</v>
      </c>
      <c r="M28" s="19">
        <f t="shared" si="4"/>
        <v>14761836.256656939</v>
      </c>
      <c r="N28" s="9">
        <v>29215.947307999999</v>
      </c>
      <c r="O28" s="19">
        <f t="shared" si="5"/>
        <v>2548913.2139334977</v>
      </c>
      <c r="P28" s="9">
        <v>28090.375672999999</v>
      </c>
      <c r="Q28" s="60">
        <f t="shared" si="6"/>
        <v>352854.65245747846</v>
      </c>
      <c r="R28" s="17">
        <f>AVERAGE(P3:P37)</f>
        <v>28684.391373514285</v>
      </c>
      <c r="S28" s="50">
        <f>SUM(Q3:Q37)/35</f>
        <v>4255781.8327666726</v>
      </c>
      <c r="T28" s="27">
        <f>SQRT(S28)</f>
        <v>2062.9546366235668</v>
      </c>
      <c r="U28" s="6">
        <f>R28-(T28/SQRT(35))*1.96</f>
        <v>28000.933537240187</v>
      </c>
      <c r="V28" s="6">
        <f>R28-U28</f>
        <v>683.45783627409764</v>
      </c>
    </row>
    <row r="29" spans="2:22" x14ac:dyDescent="0.3">
      <c r="B29" s="22"/>
      <c r="C29" s="22"/>
      <c r="D29" s="9">
        <f t="shared" si="0"/>
        <v>27</v>
      </c>
      <c r="E29" s="13">
        <v>0</v>
      </c>
      <c r="F29" s="9">
        <v>27243.108933</v>
      </c>
      <c r="G29" s="13">
        <f t="shared" si="1"/>
        <v>2389105.9152681921</v>
      </c>
      <c r="H29" s="9">
        <v>28261.889647</v>
      </c>
      <c r="I29" s="19">
        <f t="shared" si="2"/>
        <v>1358659.5713037336</v>
      </c>
      <c r="J29" s="9">
        <v>23949.705741000002</v>
      </c>
      <c r="K29" s="19">
        <f t="shared" si="3"/>
        <v>7083581.8714586627</v>
      </c>
      <c r="L29" s="9">
        <v>25167.891192999999</v>
      </c>
      <c r="M29" s="19">
        <f t="shared" si="4"/>
        <v>6900255.7745457189</v>
      </c>
      <c r="N29" s="9">
        <v>26621.520235</v>
      </c>
      <c r="O29" s="19">
        <f t="shared" si="5"/>
        <v>995795.33494701644</v>
      </c>
      <c r="P29" s="9">
        <v>28467.115097000002</v>
      </c>
      <c r="Q29" s="60">
        <f t="shared" si="6"/>
        <v>47208.980335911336</v>
      </c>
      <c r="R29" s="24"/>
      <c r="S29" s="38"/>
      <c r="T29" s="24"/>
      <c r="U29" s="22"/>
      <c r="V29" s="22"/>
    </row>
    <row r="30" spans="2:22" x14ac:dyDescent="0.3">
      <c r="B30" s="22"/>
      <c r="C30" s="22"/>
      <c r="D30" s="9">
        <f t="shared" si="0"/>
        <v>28</v>
      </c>
      <c r="E30" s="13">
        <v>0</v>
      </c>
      <c r="F30" s="9">
        <v>25652.843741000001</v>
      </c>
      <c r="G30" s="13">
        <f t="shared" si="1"/>
        <v>1988.4378437384778</v>
      </c>
      <c r="H30" s="9">
        <v>25285.755157</v>
      </c>
      <c r="I30" s="19">
        <f t="shared" si="2"/>
        <v>3277978.8928286927</v>
      </c>
      <c r="J30" s="9">
        <v>28109.935597</v>
      </c>
      <c r="K30" s="19">
        <f t="shared" si="3"/>
        <v>2246191.3944279863</v>
      </c>
      <c r="L30" s="9">
        <v>30252.224631000001</v>
      </c>
      <c r="M30" s="19">
        <f t="shared" si="4"/>
        <v>6039304.5065794187</v>
      </c>
      <c r="N30" s="9">
        <v>29029.124222999999</v>
      </c>
      <c r="O30" s="19">
        <f t="shared" si="5"/>
        <v>1987278.1538934947</v>
      </c>
      <c r="P30" s="9">
        <v>33159.651518999999</v>
      </c>
      <c r="Q30" s="60">
        <f t="shared" si="6"/>
        <v>20027953.369772814</v>
      </c>
      <c r="R30" s="24"/>
      <c r="S30" s="38"/>
      <c r="T30" s="24"/>
      <c r="U30" s="22"/>
      <c r="V30" s="22"/>
    </row>
    <row r="31" spans="2:22" x14ac:dyDescent="0.3">
      <c r="B31" s="22"/>
      <c r="C31" s="22"/>
      <c r="D31" s="9">
        <f t="shared" si="0"/>
        <v>29</v>
      </c>
      <c r="E31" s="13">
        <v>0</v>
      </c>
      <c r="F31" s="9">
        <v>26233.422601999999</v>
      </c>
      <c r="G31" s="13">
        <f t="shared" si="1"/>
        <v>287282.01877856068</v>
      </c>
      <c r="H31" s="9">
        <v>24373.749746000001</v>
      </c>
      <c r="I31" s="19">
        <f t="shared" si="2"/>
        <v>7412138.9331091931</v>
      </c>
      <c r="J31" s="9">
        <v>30078.639427999999</v>
      </c>
      <c r="K31" s="19">
        <f t="shared" si="3"/>
        <v>12023096.866910538</v>
      </c>
      <c r="L31" s="9">
        <v>26798.248661000001</v>
      </c>
      <c r="M31" s="19">
        <f t="shared" si="4"/>
        <v>992965.06571608654</v>
      </c>
      <c r="N31" s="9">
        <v>25660.809158</v>
      </c>
      <c r="O31" s="19">
        <f t="shared" si="5"/>
        <v>3836139.5390228974</v>
      </c>
      <c r="P31" s="9">
        <v>31585.873845999999</v>
      </c>
      <c r="Q31" s="60">
        <f t="shared" si="6"/>
        <v>8418600.5381418094</v>
      </c>
      <c r="R31" s="24"/>
      <c r="S31" s="38"/>
      <c r="T31" s="24"/>
      <c r="U31" s="22"/>
      <c r="V31" s="22"/>
    </row>
    <row r="32" spans="2:22" x14ac:dyDescent="0.3">
      <c r="B32" s="22"/>
      <c r="C32" s="22"/>
      <c r="D32" s="9">
        <f t="shared" si="0"/>
        <v>30</v>
      </c>
      <c r="E32" s="13">
        <v>0</v>
      </c>
      <c r="F32" s="9">
        <v>25950.658693000001</v>
      </c>
      <c r="G32" s="13">
        <f t="shared" si="1"/>
        <v>64121.912371219398</v>
      </c>
      <c r="H32" s="9">
        <v>25505.401858000001</v>
      </c>
      <c r="I32" s="19">
        <f t="shared" si="2"/>
        <v>2530874.534183261</v>
      </c>
      <c r="J32" s="9">
        <v>24169.140026000001</v>
      </c>
      <c r="K32" s="19">
        <f t="shared" si="3"/>
        <v>5963684.6090469519</v>
      </c>
      <c r="L32" s="9">
        <v>27329.315331999998</v>
      </c>
      <c r="M32" s="19">
        <f t="shared" si="4"/>
        <v>216606.14577045239</v>
      </c>
      <c r="N32" s="9">
        <v>27762.497973000001</v>
      </c>
      <c r="O32" s="19">
        <f t="shared" si="5"/>
        <v>20472.540305348732</v>
      </c>
      <c r="P32" s="9">
        <v>30225.562344000002</v>
      </c>
      <c r="Q32" s="60">
        <f t="shared" si="6"/>
        <v>2375207.9602678856</v>
      </c>
      <c r="R32" s="24"/>
      <c r="S32" s="38"/>
      <c r="T32" s="24"/>
      <c r="U32" s="22"/>
      <c r="V32" s="22"/>
    </row>
    <row r="33" spans="2:22" x14ac:dyDescent="0.3">
      <c r="B33" s="22"/>
      <c r="C33" s="22"/>
      <c r="D33" s="9">
        <f t="shared" si="0"/>
        <v>31</v>
      </c>
      <c r="E33" s="13">
        <v>0</v>
      </c>
      <c r="F33" s="9">
        <v>25027.907291</v>
      </c>
      <c r="G33" s="13">
        <f t="shared" si="1"/>
        <v>448268.21592999564</v>
      </c>
      <c r="H33" s="9">
        <v>26403.710856000002</v>
      </c>
      <c r="I33" s="19">
        <f t="shared" si="2"/>
        <v>479643.86601496802</v>
      </c>
      <c r="J33" s="9">
        <v>28707.190224999998</v>
      </c>
      <c r="K33" s="19">
        <f t="shared" si="3"/>
        <v>4393151.2552776169</v>
      </c>
      <c r="L33" s="9">
        <v>27068.889506</v>
      </c>
      <c r="M33" s="19">
        <f t="shared" si="4"/>
        <v>526837.1436120671</v>
      </c>
      <c r="N33" s="9">
        <v>27499.395911</v>
      </c>
      <c r="O33" s="19">
        <f t="shared" si="5"/>
        <v>14404.746850556074</v>
      </c>
      <c r="P33" s="9">
        <v>26573.36145</v>
      </c>
      <c r="Q33" s="60">
        <f t="shared" si="6"/>
        <v>4456447.3379727267</v>
      </c>
      <c r="R33" s="24"/>
      <c r="S33" s="38"/>
      <c r="T33" s="24"/>
      <c r="U33" s="22"/>
      <c r="V33" s="22"/>
    </row>
    <row r="34" spans="2:22" x14ac:dyDescent="0.3">
      <c r="B34" s="22"/>
      <c r="C34" s="22"/>
      <c r="D34" s="9">
        <f t="shared" si="0"/>
        <v>32</v>
      </c>
      <c r="E34" s="13">
        <v>0</v>
      </c>
      <c r="F34" s="9">
        <v>25186.149374000001</v>
      </c>
      <c r="G34" s="13">
        <f t="shared" si="1"/>
        <v>261413.65024110654</v>
      </c>
      <c r="H34" s="9">
        <v>29605.489473000001</v>
      </c>
      <c r="I34" s="19">
        <f t="shared" si="2"/>
        <v>6296161.7189885909</v>
      </c>
      <c r="J34" s="9">
        <v>24361.371620999998</v>
      </c>
      <c r="K34" s="19">
        <f t="shared" si="3"/>
        <v>5061753.2475255011</v>
      </c>
      <c r="L34" s="9">
        <v>27711.872897000001</v>
      </c>
      <c r="M34" s="19">
        <f t="shared" si="4"/>
        <v>6864.4686043195925</v>
      </c>
      <c r="N34" s="9">
        <v>26601.375</v>
      </c>
      <c r="O34" s="19">
        <f t="shared" si="5"/>
        <v>1036406.8422490011</v>
      </c>
      <c r="P34" s="9">
        <v>23424.316211000001</v>
      </c>
      <c r="Q34" s="60">
        <f t="shared" si="6"/>
        <v>27668390.71529967</v>
      </c>
      <c r="R34" s="24"/>
      <c r="S34" s="38"/>
      <c r="T34" s="24"/>
      <c r="U34" s="22"/>
      <c r="V34" s="22"/>
    </row>
    <row r="35" spans="2:22" x14ac:dyDescent="0.3">
      <c r="B35" s="22"/>
      <c r="C35" s="22"/>
      <c r="D35" s="9">
        <f t="shared" si="0"/>
        <v>33</v>
      </c>
      <c r="E35" s="13">
        <v>0</v>
      </c>
      <c r="F35" s="9">
        <v>26530.405487</v>
      </c>
      <c r="G35" s="13">
        <f t="shared" si="1"/>
        <v>693838.75877626869</v>
      </c>
      <c r="H35" s="9">
        <v>32700.894644</v>
      </c>
      <c r="I35" s="19">
        <f t="shared" si="2"/>
        <v>31411771.287859626</v>
      </c>
      <c r="J35" s="9">
        <v>25761.738283999999</v>
      </c>
      <c r="K35" s="19">
        <f t="shared" si="3"/>
        <v>721594.83968351327</v>
      </c>
      <c r="L35" s="9">
        <v>26821.339472</v>
      </c>
      <c r="M35" s="19">
        <f t="shared" si="4"/>
        <v>947479.35830882343</v>
      </c>
      <c r="N35" s="9">
        <v>29281.577903000001</v>
      </c>
      <c r="O35" s="19">
        <f t="shared" si="5"/>
        <v>2762783.2292586374</v>
      </c>
      <c r="P35" s="9">
        <v>29862.724966000002</v>
      </c>
      <c r="Q35" s="60">
        <f t="shared" si="6"/>
        <v>1388470.0551802947</v>
      </c>
      <c r="R35" s="24"/>
      <c r="S35" s="38"/>
      <c r="T35" s="24"/>
      <c r="U35" s="22"/>
      <c r="V35" s="22"/>
    </row>
    <row r="36" spans="2:22" x14ac:dyDescent="0.3">
      <c r="B36" s="22"/>
      <c r="C36" s="22"/>
      <c r="D36" s="9">
        <f t="shared" si="0"/>
        <v>34</v>
      </c>
      <c r="E36" s="13">
        <v>0</v>
      </c>
      <c r="F36" s="9">
        <v>24720.163930999999</v>
      </c>
      <c r="G36" s="13">
        <f t="shared" si="1"/>
        <v>955060.00170008116</v>
      </c>
      <c r="H36" s="9">
        <v>30321.582952000001</v>
      </c>
      <c r="I36" s="19">
        <f t="shared" si="2"/>
        <v>10402617.10195536</v>
      </c>
      <c r="J36" s="9">
        <v>29912.262939</v>
      </c>
      <c r="K36" s="19">
        <f t="shared" si="3"/>
        <v>10896979.093972256</v>
      </c>
      <c r="L36" s="9">
        <v>30914.082184999999</v>
      </c>
      <c r="M36" s="19">
        <f t="shared" si="4"/>
        <v>9730389.3367356155</v>
      </c>
      <c r="N36" s="9">
        <v>29021.279558999999</v>
      </c>
      <c r="O36" s="19">
        <f t="shared" si="5"/>
        <v>1965222.313055408</v>
      </c>
      <c r="P36" s="9">
        <v>29345.368713</v>
      </c>
      <c r="Q36" s="60">
        <f t="shared" si="6"/>
        <v>436891.0433136138</v>
      </c>
      <c r="R36" s="24"/>
      <c r="S36" s="38"/>
      <c r="T36" s="24"/>
      <c r="U36" s="22"/>
      <c r="V36" s="22"/>
    </row>
    <row r="37" spans="2:22" ht="15" thickBot="1" x14ac:dyDescent="0.35">
      <c r="B37" s="22"/>
      <c r="C37" s="22"/>
      <c r="D37" s="10">
        <f t="shared" si="0"/>
        <v>35</v>
      </c>
      <c r="E37" s="15">
        <v>0</v>
      </c>
      <c r="F37" s="10">
        <v>22327.439706000001</v>
      </c>
      <c r="G37" s="15">
        <f t="shared" si="1"/>
        <v>11356872.624447333</v>
      </c>
      <c r="H37" s="10">
        <v>27245.606813999999</v>
      </c>
      <c r="I37" s="20">
        <f t="shared" si="2"/>
        <v>22300.255357556915</v>
      </c>
      <c r="J37" s="10">
        <v>25753.085445000001</v>
      </c>
      <c r="K37" s="20">
        <f t="shared" si="3"/>
        <v>736370.32035791059</v>
      </c>
      <c r="L37" s="10">
        <v>26763.606437999999</v>
      </c>
      <c r="M37" s="20">
        <f t="shared" si="4"/>
        <v>1063205.4594404188</v>
      </c>
      <c r="N37" s="10">
        <v>27050.301599999999</v>
      </c>
      <c r="O37" s="20">
        <f t="shared" si="5"/>
        <v>323890.8450625157</v>
      </c>
      <c r="P37" s="10">
        <v>30419.295560999999</v>
      </c>
      <c r="Q37" s="61">
        <f t="shared" si="6"/>
        <v>3009892.539755465</v>
      </c>
      <c r="R37" s="24"/>
      <c r="S37" s="38"/>
      <c r="T37" s="24"/>
      <c r="U37" s="22"/>
      <c r="V37" s="22"/>
    </row>
    <row r="38" spans="2:22" x14ac:dyDescent="0.3">
      <c r="B38" s="22"/>
      <c r="C38" s="22"/>
      <c r="D38" s="22"/>
      <c r="E38" s="22"/>
      <c r="F38" s="22"/>
      <c r="G38" s="22"/>
      <c r="H38" s="22"/>
      <c r="I38" s="22"/>
      <c r="J38" s="24"/>
      <c r="L38" s="22"/>
      <c r="M38" s="22"/>
      <c r="N38" s="22"/>
    </row>
    <row r="39" spans="2:22" ht="15" thickBot="1" x14ac:dyDescent="0.35">
      <c r="B39" s="22"/>
      <c r="C39" s="22"/>
      <c r="D39" s="22"/>
      <c r="E39" s="22"/>
      <c r="F39" s="22"/>
      <c r="G39" s="22"/>
      <c r="H39" s="22"/>
      <c r="I39" s="22"/>
      <c r="L39" s="22"/>
      <c r="M39" s="22"/>
      <c r="N39" s="22"/>
    </row>
    <row r="40" spans="2:22" ht="15" thickBot="1" x14ac:dyDescent="0.35">
      <c r="B40" s="22"/>
      <c r="C40" s="22"/>
      <c r="D40" s="57" t="s">
        <v>43</v>
      </c>
      <c r="E40" s="62" t="s">
        <v>44</v>
      </c>
      <c r="F40" s="58" t="s">
        <v>45</v>
      </c>
      <c r="G40" s="22"/>
      <c r="H40" s="22"/>
      <c r="I40" s="22"/>
      <c r="L40" s="22"/>
      <c r="M40" s="22"/>
      <c r="N40" s="22"/>
    </row>
    <row r="41" spans="2:22" x14ac:dyDescent="0.3">
      <c r="B41" s="22"/>
      <c r="C41" s="22"/>
      <c r="D41" s="63">
        <v>1</v>
      </c>
      <c r="E41" s="8">
        <v>0</v>
      </c>
      <c r="F41" s="21">
        <v>0</v>
      </c>
      <c r="G41" s="22"/>
      <c r="H41" s="22"/>
      <c r="I41" s="22"/>
      <c r="L41" s="22"/>
      <c r="M41" s="22"/>
      <c r="N41" s="22"/>
    </row>
    <row r="42" spans="2:22" x14ac:dyDescent="0.3">
      <c r="B42" s="22"/>
      <c r="C42" s="22"/>
      <c r="D42" s="64">
        <f>1+D41</f>
        <v>2</v>
      </c>
      <c r="E42" s="9">
        <v>25697.435644342855</v>
      </c>
      <c r="F42" s="9">
        <v>575.93551731031766</v>
      </c>
      <c r="G42" s="22"/>
      <c r="H42" s="22"/>
      <c r="I42" s="22"/>
      <c r="L42" s="22"/>
      <c r="M42" s="22"/>
      <c r="N42" s="22"/>
    </row>
    <row r="43" spans="2:22" x14ac:dyDescent="0.3">
      <c r="B43" s="22"/>
      <c r="C43" s="22"/>
      <c r="D43" s="64">
        <f t="shared" ref="D43:D47" si="7">1+D42</f>
        <v>3</v>
      </c>
      <c r="E43" s="9">
        <v>27096.274113771426</v>
      </c>
      <c r="F43" s="9">
        <v>713.1706352016954</v>
      </c>
      <c r="G43" s="22"/>
      <c r="H43" s="22"/>
      <c r="I43" s="22"/>
      <c r="L43" s="22"/>
      <c r="M43" s="22"/>
      <c r="N43" s="22"/>
    </row>
    <row r="44" spans="2:22" x14ac:dyDescent="0.3">
      <c r="B44" s="22"/>
      <c r="C44" s="22"/>
      <c r="D44" s="64">
        <f t="shared" si="7"/>
        <v>4</v>
      </c>
      <c r="E44" s="9">
        <v>26611.205669885716</v>
      </c>
      <c r="F44" s="9">
        <v>696.52285391278929</v>
      </c>
      <c r="G44" s="22"/>
      <c r="H44" s="22"/>
      <c r="I44" s="22"/>
      <c r="L44" s="22"/>
      <c r="M44" s="22"/>
      <c r="N44" s="22"/>
    </row>
    <row r="45" spans="2:22" x14ac:dyDescent="0.3">
      <c r="B45" s="22"/>
      <c r="C45" s="22"/>
      <c r="D45" s="64">
        <f t="shared" si="7"/>
        <v>5</v>
      </c>
      <c r="E45" s="9">
        <v>27794.724985714285</v>
      </c>
      <c r="F45" s="9">
        <v>575.83864147040731</v>
      </c>
      <c r="G45" s="22"/>
      <c r="H45" s="22"/>
      <c r="I45" s="22"/>
      <c r="L45" s="22"/>
      <c r="M45" s="22"/>
      <c r="N45" s="22"/>
    </row>
    <row r="46" spans="2:22" x14ac:dyDescent="0.3">
      <c r="B46" s="22"/>
      <c r="C46" s="22"/>
      <c r="D46" s="64">
        <f t="shared" si="7"/>
        <v>6</v>
      </c>
      <c r="E46" s="9">
        <v>27619.41568791429</v>
      </c>
      <c r="F46" s="9">
        <v>438.98190874770444</v>
      </c>
      <c r="G46" s="22"/>
      <c r="H46" s="22"/>
      <c r="I46" s="22"/>
      <c r="J46" s="22"/>
      <c r="K46" s="22"/>
      <c r="L46" s="22"/>
      <c r="M46" s="22"/>
      <c r="N46" s="22"/>
    </row>
    <row r="47" spans="2:22" ht="15" thickBot="1" x14ac:dyDescent="0.35">
      <c r="B47" s="22"/>
      <c r="C47" s="22"/>
      <c r="D47" s="65">
        <f t="shared" si="7"/>
        <v>7</v>
      </c>
      <c r="E47" s="10">
        <v>28684.391373514285</v>
      </c>
      <c r="F47" s="10">
        <v>683.45783627409764</v>
      </c>
      <c r="G47" s="22"/>
      <c r="H47" s="22"/>
      <c r="I47" s="22"/>
      <c r="J47" s="22"/>
      <c r="K47" s="22"/>
      <c r="L47" s="22"/>
      <c r="M47" s="22"/>
      <c r="N47" s="22"/>
    </row>
    <row r="48" spans="2:22" x14ac:dyDescent="0.3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</row>
    <row r="49" spans="2:14" x14ac:dyDescent="0.3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</row>
    <row r="50" spans="2:14" x14ac:dyDescent="0.3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</row>
    <row r="51" spans="2:14" x14ac:dyDescent="0.3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</row>
    <row r="52" spans="2:14" x14ac:dyDescent="0.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</row>
    <row r="53" spans="2:14" x14ac:dyDescent="0.3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</row>
    <row r="54" spans="2:14" x14ac:dyDescent="0.3">
      <c r="B54" s="22"/>
      <c r="C54" s="22"/>
      <c r="D54" s="22"/>
      <c r="E54" s="22"/>
      <c r="F54" s="22"/>
      <c r="G54" s="22"/>
      <c r="H54" s="22"/>
      <c r="I54" s="22"/>
      <c r="J54" s="22"/>
      <c r="K54" s="22"/>
    </row>
    <row r="55" spans="2:14" x14ac:dyDescent="0.3">
      <c r="B55" s="22"/>
      <c r="C55" s="22"/>
      <c r="D55" s="22"/>
      <c r="E55" s="22"/>
      <c r="F55" s="22"/>
      <c r="G55" s="22"/>
      <c r="H55" s="22"/>
      <c r="I55" s="22"/>
      <c r="J55" s="22"/>
      <c r="K55" s="22"/>
    </row>
    <row r="56" spans="2:14" x14ac:dyDescent="0.3"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2:14" x14ac:dyDescent="0.3"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2:14" x14ac:dyDescent="0.3"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2:14" x14ac:dyDescent="0.3"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2:14" x14ac:dyDescent="0.3">
      <c r="B60" s="22"/>
      <c r="C60" s="22"/>
      <c r="D60" s="22"/>
      <c r="E60" s="22"/>
      <c r="F60" s="22"/>
      <c r="G60" s="22"/>
      <c r="H60" s="22"/>
      <c r="I60" s="22"/>
      <c r="J60" s="22"/>
      <c r="K60" s="22"/>
    </row>
    <row r="61" spans="2:14" x14ac:dyDescent="0.3"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2:14" x14ac:dyDescent="0.3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</row>
    <row r="63" spans="2:14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</row>
    <row r="64" spans="2:14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</row>
    <row r="65" spans="2:14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</row>
    <row r="66" spans="2:14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</row>
    <row r="67" spans="2:14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</row>
    <row r="68" spans="2:14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</row>
    <row r="69" spans="2:14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</row>
    <row r="70" spans="2:14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</row>
    <row r="71" spans="2:14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</row>
    <row r="72" spans="2:14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</row>
    <row r="73" spans="2:14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</row>
    <row r="74" spans="2:14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</row>
    <row r="75" spans="2:14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</row>
    <row r="76" spans="2:14" x14ac:dyDescent="0.3">
      <c r="B76" s="22"/>
      <c r="C76" s="22"/>
      <c r="D76" s="22"/>
      <c r="F76" s="22"/>
      <c r="G76" s="22"/>
      <c r="H76" s="22"/>
      <c r="I76" s="22"/>
      <c r="J76" s="22"/>
      <c r="K76" s="22"/>
      <c r="L76" s="22"/>
      <c r="M76" s="22"/>
      <c r="N76" s="22"/>
    </row>
    <row r="77" spans="2:14" x14ac:dyDescent="0.3">
      <c r="B77" s="22"/>
      <c r="C77" s="22"/>
      <c r="D77" s="22"/>
      <c r="F77" s="22"/>
      <c r="G77" s="22"/>
      <c r="H77" s="22"/>
      <c r="I77" s="22"/>
      <c r="J77" s="22"/>
      <c r="K77" s="22"/>
      <c r="L77" s="22"/>
      <c r="M77" s="22"/>
      <c r="N77" s="22"/>
    </row>
    <row r="78" spans="2:14" x14ac:dyDescent="0.3">
      <c r="B78" s="22"/>
      <c r="C78" s="22"/>
      <c r="D78" s="22"/>
      <c r="F78" s="22"/>
      <c r="G78" s="22"/>
      <c r="H78" s="22"/>
      <c r="I78" s="22"/>
      <c r="J78" s="22"/>
      <c r="K78" s="22"/>
      <c r="L78" s="22"/>
      <c r="M78" s="22"/>
      <c r="N78" s="22"/>
    </row>
    <row r="79" spans="2:14" x14ac:dyDescent="0.3">
      <c r="B79" s="22"/>
      <c r="C79" s="22"/>
      <c r="D79" s="22"/>
      <c r="F79" s="22"/>
      <c r="G79" s="22"/>
      <c r="H79" s="22"/>
      <c r="I79" s="22"/>
      <c r="J79" s="22"/>
      <c r="K79" s="22"/>
      <c r="L79" s="22"/>
      <c r="M79" s="22"/>
      <c r="N79" s="22"/>
    </row>
    <row r="80" spans="2:14" x14ac:dyDescent="0.3">
      <c r="B80" s="22"/>
      <c r="C80" s="22"/>
      <c r="D80" s="22"/>
      <c r="F80" s="22"/>
      <c r="G80" s="22"/>
      <c r="H80" s="22"/>
      <c r="I80" s="22"/>
      <c r="J80" s="22"/>
      <c r="K80" s="22"/>
      <c r="L80" s="22"/>
      <c r="M80" s="22"/>
      <c r="N80" s="22"/>
    </row>
    <row r="81" spans="2:14" x14ac:dyDescent="0.3">
      <c r="B81" s="22"/>
      <c r="C81" s="22"/>
      <c r="D81" s="22"/>
      <c r="F81" s="22"/>
      <c r="G81" s="22"/>
      <c r="H81" s="22"/>
      <c r="I81" s="22"/>
      <c r="J81" s="22"/>
      <c r="K81" s="22"/>
      <c r="L81" s="22"/>
      <c r="M81" s="22"/>
      <c r="N81" s="22"/>
    </row>
    <row r="82" spans="2:14" x14ac:dyDescent="0.3">
      <c r="B82" s="22"/>
      <c r="C82" s="22"/>
      <c r="D82" s="22"/>
      <c r="F82" s="22"/>
      <c r="G82" s="22"/>
      <c r="H82" s="22"/>
      <c r="I82" s="22"/>
      <c r="J82" s="22"/>
      <c r="K82" s="22"/>
      <c r="L82" s="22"/>
      <c r="M82" s="22"/>
      <c r="N82" s="22"/>
    </row>
    <row r="83" spans="2:14" x14ac:dyDescent="0.3">
      <c r="B83" s="22"/>
      <c r="C83" s="22"/>
      <c r="D83" s="22"/>
      <c r="F83" s="22"/>
      <c r="G83" s="22"/>
      <c r="H83" s="22"/>
      <c r="I83" s="22"/>
      <c r="J83" s="22"/>
      <c r="K83" s="22"/>
      <c r="L83" s="22"/>
      <c r="M83" s="22"/>
      <c r="N83" s="22"/>
    </row>
    <row r="84" spans="2:14" x14ac:dyDescent="0.3">
      <c r="B84" s="22"/>
      <c r="C84" s="22"/>
      <c r="D84" s="22"/>
      <c r="F84" s="22"/>
      <c r="G84" s="22"/>
      <c r="H84" s="22"/>
      <c r="I84" s="22"/>
      <c r="J84" s="22"/>
      <c r="K84" s="22"/>
      <c r="L84" s="22"/>
      <c r="M84" s="22"/>
      <c r="N84" s="22"/>
    </row>
    <row r="85" spans="2:14" x14ac:dyDescent="0.3">
      <c r="B85" s="22"/>
      <c r="C85" s="22"/>
      <c r="D85" s="22"/>
      <c r="F85" s="22"/>
      <c r="G85" s="22"/>
      <c r="H85" s="22"/>
      <c r="I85" s="22"/>
      <c r="J85" s="22"/>
      <c r="K85" s="22"/>
      <c r="L85" s="22"/>
      <c r="M85" s="22"/>
      <c r="N85" s="22"/>
    </row>
    <row r="86" spans="2:14" x14ac:dyDescent="0.3">
      <c r="B86" s="22"/>
      <c r="C86" s="22"/>
      <c r="D86" s="22"/>
      <c r="F86" s="22"/>
      <c r="G86" s="22"/>
      <c r="H86" s="22"/>
      <c r="I86" s="22"/>
      <c r="J86" s="22"/>
      <c r="K86" s="22"/>
      <c r="L86" s="22"/>
      <c r="M86" s="22"/>
      <c r="N86" s="22"/>
    </row>
    <row r="87" spans="2:14" x14ac:dyDescent="0.3">
      <c r="B87" s="22"/>
      <c r="C87" s="22"/>
      <c r="D87" s="22"/>
      <c r="F87" s="22"/>
      <c r="G87" s="22"/>
      <c r="H87" s="22"/>
      <c r="I87" s="22"/>
      <c r="J87" s="22"/>
      <c r="K87" s="22"/>
      <c r="L87" s="22"/>
      <c r="M87" s="22"/>
      <c r="N87" s="22"/>
    </row>
    <row r="88" spans="2:14" x14ac:dyDescent="0.3">
      <c r="B88" s="22"/>
      <c r="C88" s="22"/>
      <c r="D88" s="22"/>
      <c r="F88" s="22"/>
      <c r="G88" s="22"/>
      <c r="H88" s="22"/>
      <c r="I88" s="22"/>
      <c r="J88" s="22"/>
      <c r="K88" s="22"/>
      <c r="L88" s="22"/>
      <c r="M88" s="22"/>
      <c r="N88" s="22"/>
    </row>
    <row r="89" spans="2:14" x14ac:dyDescent="0.3">
      <c r="B89" s="22"/>
      <c r="C89" s="22"/>
      <c r="D89" s="22"/>
      <c r="F89" s="22"/>
      <c r="G89" s="22"/>
      <c r="H89" s="22"/>
      <c r="I89" s="22"/>
      <c r="J89" s="22"/>
      <c r="K89" s="22"/>
      <c r="L89" s="22"/>
      <c r="M89" s="22"/>
      <c r="N89" s="22"/>
    </row>
    <row r="90" spans="2:14" x14ac:dyDescent="0.3">
      <c r="B90" s="22"/>
      <c r="C90" s="22"/>
      <c r="D90" s="22"/>
      <c r="F90" s="22"/>
      <c r="G90" s="22"/>
      <c r="H90" s="22"/>
      <c r="I90" s="22"/>
      <c r="J90" s="22"/>
      <c r="K90" s="22"/>
      <c r="L90" s="22"/>
      <c r="M90" s="22"/>
      <c r="N90" s="22"/>
    </row>
    <row r="91" spans="2:14" x14ac:dyDescent="0.3">
      <c r="B91" s="22"/>
      <c r="C91" s="22"/>
      <c r="D91" s="22"/>
      <c r="F91" s="22"/>
      <c r="G91" s="22"/>
      <c r="H91" s="22"/>
      <c r="I91" s="22"/>
      <c r="J91" s="22"/>
      <c r="K91" s="22"/>
      <c r="L91" s="22"/>
      <c r="M91" s="22"/>
      <c r="N91" s="22"/>
    </row>
    <row r="92" spans="2:14" x14ac:dyDescent="0.3">
      <c r="B92" s="22"/>
      <c r="C92" s="22"/>
      <c r="D92" s="22"/>
      <c r="F92" s="22"/>
      <c r="G92" s="22"/>
      <c r="H92" s="22"/>
      <c r="I92" s="22"/>
      <c r="J92" s="22"/>
      <c r="K92" s="22"/>
      <c r="L92" s="22"/>
      <c r="M92" s="22"/>
      <c r="N92" s="22"/>
    </row>
    <row r="93" spans="2:14" x14ac:dyDescent="0.3">
      <c r="B93" s="22"/>
      <c r="C93" s="22"/>
      <c r="D93" s="22"/>
      <c r="F93" s="22"/>
      <c r="G93" s="22"/>
      <c r="H93" s="22"/>
      <c r="I93" s="22"/>
      <c r="J93" s="22"/>
      <c r="K93" s="22"/>
      <c r="L93" s="22"/>
      <c r="M93" s="22"/>
      <c r="N93" s="22"/>
    </row>
    <row r="94" spans="2:14" x14ac:dyDescent="0.3">
      <c r="B94" s="22"/>
      <c r="C94" s="22"/>
      <c r="D94" s="22"/>
      <c r="F94" s="22"/>
      <c r="G94" s="22"/>
      <c r="H94" s="22"/>
      <c r="I94" s="22"/>
      <c r="J94" s="22"/>
      <c r="K94" s="22"/>
      <c r="L94" s="22"/>
      <c r="M94" s="22"/>
      <c r="N94" s="22"/>
    </row>
    <row r="95" spans="2:14" x14ac:dyDescent="0.3">
      <c r="B95" s="22"/>
      <c r="C95" s="22"/>
      <c r="D95" s="22"/>
      <c r="F95" s="22"/>
      <c r="G95" s="22"/>
      <c r="H95" s="22"/>
      <c r="I95" s="22"/>
      <c r="J95" s="22"/>
      <c r="K95" s="22"/>
      <c r="L95" s="22"/>
      <c r="M95" s="22"/>
      <c r="N95" s="22"/>
    </row>
    <row r="96" spans="2:14" x14ac:dyDescent="0.3">
      <c r="B96" s="22"/>
      <c r="C96" s="22"/>
      <c r="D96" s="22"/>
      <c r="F96" s="22"/>
      <c r="G96" s="22"/>
      <c r="H96" s="22"/>
      <c r="I96" s="22"/>
      <c r="J96" s="22"/>
      <c r="K96" s="22"/>
      <c r="L96" s="22"/>
      <c r="M96" s="22"/>
      <c r="N96" s="22"/>
    </row>
    <row r="97" spans="2:14" x14ac:dyDescent="0.3">
      <c r="B97" s="22"/>
      <c r="C97" s="22"/>
      <c r="D97" s="22"/>
      <c r="F97" s="22"/>
      <c r="G97" s="22"/>
      <c r="H97" s="22"/>
      <c r="I97" s="22"/>
      <c r="J97" s="22"/>
      <c r="K97" s="22"/>
      <c r="L97" s="22"/>
      <c r="M97" s="22"/>
      <c r="N97" s="22"/>
    </row>
    <row r="98" spans="2:14" x14ac:dyDescent="0.3">
      <c r="B98" s="22"/>
      <c r="C98" s="22"/>
      <c r="D98" s="22"/>
      <c r="F98" s="22"/>
      <c r="G98" s="22"/>
      <c r="H98" s="22"/>
      <c r="I98" s="22"/>
      <c r="J98" s="22"/>
      <c r="K98" s="22"/>
      <c r="L98" s="22"/>
      <c r="M98" s="22"/>
      <c r="N98" s="22"/>
    </row>
    <row r="99" spans="2:14" x14ac:dyDescent="0.3">
      <c r="B99" s="22"/>
      <c r="C99" s="22"/>
      <c r="D99" s="22"/>
      <c r="F99" s="22"/>
      <c r="G99" s="22"/>
      <c r="H99" s="22"/>
      <c r="I99" s="22"/>
      <c r="J99" s="22"/>
      <c r="K99" s="22"/>
      <c r="L99" s="22"/>
      <c r="M99" s="22"/>
      <c r="N99" s="22"/>
    </row>
    <row r="100" spans="2:14" x14ac:dyDescent="0.3">
      <c r="B100" s="22"/>
      <c r="C100" s="22"/>
      <c r="D100" s="22"/>
      <c r="F100" s="22"/>
      <c r="G100" s="22"/>
      <c r="H100" s="22"/>
      <c r="I100" s="22"/>
      <c r="J100" s="22"/>
      <c r="K100" s="22"/>
      <c r="L100" s="22"/>
      <c r="M100" s="22"/>
      <c r="N100" s="22"/>
    </row>
    <row r="101" spans="2:14" x14ac:dyDescent="0.3">
      <c r="B101" s="22"/>
      <c r="C101" s="22"/>
      <c r="D101" s="22"/>
      <c r="F101" s="22"/>
      <c r="G101" s="22"/>
      <c r="H101" s="22"/>
      <c r="I101" s="22"/>
      <c r="J101" s="22"/>
      <c r="K101" s="22"/>
      <c r="L101" s="22"/>
      <c r="M101" s="22"/>
      <c r="N101" s="22"/>
    </row>
    <row r="102" spans="2:14" x14ac:dyDescent="0.3">
      <c r="B102" s="22"/>
      <c r="C102" s="22"/>
      <c r="D102" s="22"/>
      <c r="F102" s="22"/>
      <c r="G102" s="22"/>
      <c r="H102" s="22"/>
      <c r="I102" s="22"/>
      <c r="J102" s="22"/>
      <c r="K102" s="22"/>
      <c r="L102" s="22"/>
      <c r="M102" s="22"/>
      <c r="N102" s="22"/>
    </row>
    <row r="103" spans="2:14" x14ac:dyDescent="0.3">
      <c r="B103" s="22"/>
      <c r="C103" s="22"/>
      <c r="D103" s="22"/>
      <c r="F103" s="22"/>
      <c r="G103" s="22"/>
      <c r="H103" s="22"/>
      <c r="I103" s="22"/>
      <c r="J103" s="22"/>
      <c r="K103" s="22"/>
      <c r="L103" s="22"/>
      <c r="M103" s="22"/>
      <c r="N103" s="22"/>
    </row>
    <row r="104" spans="2:14" x14ac:dyDescent="0.3">
      <c r="B104" s="22"/>
      <c r="C104" s="22"/>
      <c r="D104" s="22"/>
      <c r="F104" s="22"/>
      <c r="G104" s="22"/>
      <c r="H104" s="22"/>
      <c r="I104" s="22"/>
      <c r="J104" s="22"/>
      <c r="K104" s="22"/>
      <c r="L104" s="22"/>
      <c r="M104" s="22"/>
      <c r="N104" s="22"/>
    </row>
    <row r="105" spans="2:14" x14ac:dyDescent="0.3">
      <c r="B105" s="22"/>
      <c r="C105" s="22"/>
      <c r="D105" s="22"/>
      <c r="F105" s="22"/>
      <c r="G105" s="22"/>
      <c r="H105" s="22"/>
      <c r="I105" s="22"/>
      <c r="J105" s="22"/>
      <c r="K105" s="22"/>
      <c r="L105" s="22"/>
      <c r="M105" s="22"/>
      <c r="N105" s="22"/>
    </row>
    <row r="106" spans="2:14" x14ac:dyDescent="0.3">
      <c r="B106" s="22"/>
      <c r="C106" s="22"/>
      <c r="D106" s="22"/>
      <c r="F106" s="22"/>
      <c r="G106" s="22"/>
      <c r="H106" s="22"/>
      <c r="I106" s="22"/>
      <c r="J106" s="22"/>
      <c r="K106" s="22"/>
      <c r="L106" s="22"/>
      <c r="M106" s="22"/>
      <c r="N106" s="22"/>
    </row>
    <row r="107" spans="2:14" x14ac:dyDescent="0.3">
      <c r="B107" s="22"/>
      <c r="C107" s="22"/>
      <c r="D107" s="22"/>
      <c r="F107" s="22"/>
      <c r="G107" s="22"/>
      <c r="H107" s="22"/>
      <c r="I107" s="22"/>
      <c r="J107" s="22"/>
      <c r="K107" s="22"/>
      <c r="L107" s="22"/>
      <c r="M107" s="22"/>
      <c r="N107" s="22"/>
    </row>
    <row r="108" spans="2:14" x14ac:dyDescent="0.3">
      <c r="B108" s="22"/>
      <c r="C108" s="22"/>
      <c r="D108" s="22"/>
      <c r="F108" s="22"/>
      <c r="G108" s="22"/>
      <c r="H108" s="22"/>
      <c r="I108" s="22"/>
      <c r="J108" s="22"/>
      <c r="K108" s="22"/>
      <c r="L108" s="22"/>
      <c r="M108" s="22"/>
      <c r="N108" s="22"/>
    </row>
    <row r="109" spans="2:14" x14ac:dyDescent="0.3">
      <c r="B109" s="22"/>
      <c r="C109" s="22"/>
      <c r="D109" s="22"/>
      <c r="F109" s="22"/>
      <c r="G109" s="22"/>
      <c r="H109" s="22"/>
      <c r="I109" s="22"/>
      <c r="J109" s="22"/>
      <c r="K109" s="22"/>
      <c r="L109" s="22"/>
      <c r="M109" s="22"/>
      <c r="N109" s="22"/>
    </row>
    <row r="110" spans="2:14" x14ac:dyDescent="0.3">
      <c r="B110" s="22"/>
      <c r="C110" s="22"/>
      <c r="D110" s="22"/>
      <c r="F110" s="22"/>
      <c r="G110" s="22"/>
      <c r="H110" s="22"/>
      <c r="I110" s="22"/>
      <c r="J110" s="22"/>
      <c r="K110" s="22"/>
      <c r="L110" s="22"/>
      <c r="M110" s="22"/>
      <c r="N110" s="22"/>
    </row>
    <row r="111" spans="2:14" x14ac:dyDescent="0.3">
      <c r="B111" s="22"/>
      <c r="C111" s="22"/>
      <c r="D111" s="22"/>
      <c r="F111" s="22"/>
      <c r="G111" s="22"/>
      <c r="H111" s="22"/>
      <c r="I111" s="22"/>
      <c r="J111" s="22"/>
      <c r="K111" s="22"/>
      <c r="L111" s="22"/>
      <c r="M111" s="22"/>
      <c r="N111" s="22"/>
    </row>
    <row r="112" spans="2:14" x14ac:dyDescent="0.3">
      <c r="B112" s="22"/>
      <c r="C112" s="22"/>
      <c r="D112" s="22"/>
      <c r="F112" s="22"/>
      <c r="G112" s="22"/>
      <c r="H112" s="22"/>
      <c r="I112" s="22"/>
      <c r="J112" s="22"/>
      <c r="K112" s="22"/>
      <c r="L112" s="22"/>
      <c r="M112" s="22"/>
      <c r="N112" s="22"/>
    </row>
    <row r="113" spans="2:14" x14ac:dyDescent="0.3">
      <c r="B113" s="22"/>
      <c r="C113" s="22"/>
      <c r="D113" s="22"/>
      <c r="F113" s="22"/>
      <c r="G113" s="22"/>
      <c r="H113" s="22"/>
      <c r="I113" s="22"/>
      <c r="J113" s="22"/>
      <c r="K113" s="22"/>
      <c r="L113" s="22"/>
      <c r="M113" s="22"/>
      <c r="N113" s="22"/>
    </row>
    <row r="114" spans="2:14" x14ac:dyDescent="0.3">
      <c r="B114" s="22"/>
      <c r="C114" s="22"/>
      <c r="D114" s="22"/>
      <c r="F114" s="22"/>
      <c r="G114" s="22"/>
      <c r="H114" s="22"/>
      <c r="I114" s="22"/>
      <c r="J114" s="22"/>
      <c r="K114" s="22"/>
      <c r="L114" s="22"/>
      <c r="M114" s="22"/>
      <c r="N114" s="22"/>
    </row>
    <row r="115" spans="2:14" x14ac:dyDescent="0.3">
      <c r="B115" s="22"/>
      <c r="C115" s="22"/>
      <c r="D115" s="22"/>
      <c r="F115" s="22"/>
      <c r="G115" s="22"/>
      <c r="H115" s="22"/>
      <c r="I115" s="22"/>
      <c r="J115" s="22"/>
      <c r="K115" s="22"/>
      <c r="L115" s="22"/>
      <c r="M115" s="22"/>
      <c r="N115" s="22"/>
    </row>
    <row r="116" spans="2:14" x14ac:dyDescent="0.3">
      <c r="B116" s="22"/>
      <c r="C116" s="22"/>
      <c r="D116" s="22"/>
      <c r="F116" s="22"/>
      <c r="G116" s="22"/>
      <c r="H116" s="22"/>
      <c r="I116" s="22"/>
      <c r="J116" s="22"/>
      <c r="K116" s="22"/>
      <c r="L116" s="22"/>
      <c r="M116" s="22"/>
      <c r="N116" s="22"/>
    </row>
    <row r="117" spans="2:14" x14ac:dyDescent="0.3">
      <c r="B117" s="22"/>
      <c r="C117" s="22"/>
      <c r="D117" s="22"/>
      <c r="F117" s="22"/>
      <c r="G117" s="22"/>
      <c r="H117" s="22"/>
      <c r="I117" s="22"/>
      <c r="J117" s="22"/>
      <c r="K117" s="22"/>
      <c r="L117" s="22"/>
      <c r="M117" s="22"/>
      <c r="N117" s="22"/>
    </row>
    <row r="118" spans="2:14" x14ac:dyDescent="0.3">
      <c r="B118" s="22"/>
      <c r="C118" s="22"/>
      <c r="D118" s="22"/>
      <c r="F118" s="22"/>
      <c r="G118" s="22"/>
      <c r="H118" s="22"/>
      <c r="I118" s="22"/>
      <c r="J118" s="22"/>
      <c r="K118" s="22"/>
      <c r="L118" s="22"/>
      <c r="M118" s="22"/>
      <c r="N118" s="22"/>
    </row>
    <row r="119" spans="2:14" x14ac:dyDescent="0.3">
      <c r="B119" s="22"/>
      <c r="C119" s="22"/>
      <c r="D119" s="22"/>
      <c r="F119" s="22"/>
      <c r="G119" s="22"/>
      <c r="H119" s="22"/>
      <c r="I119" s="22"/>
      <c r="J119" s="22"/>
      <c r="K119" s="22"/>
      <c r="L119" s="22"/>
      <c r="M119" s="22"/>
      <c r="N119" s="22"/>
    </row>
    <row r="120" spans="2:14" x14ac:dyDescent="0.3">
      <c r="B120" s="22"/>
      <c r="C120" s="22"/>
      <c r="D120" s="22"/>
      <c r="F120" s="22"/>
      <c r="G120" s="22"/>
      <c r="H120" s="22"/>
      <c r="I120" s="22"/>
      <c r="J120" s="22"/>
      <c r="K120" s="22"/>
      <c r="L120" s="22"/>
      <c r="M120" s="22"/>
      <c r="N120" s="22"/>
    </row>
    <row r="121" spans="2:14" x14ac:dyDescent="0.3">
      <c r="B121" s="22"/>
      <c r="C121" s="22"/>
      <c r="D121" s="22"/>
      <c r="F121" s="22"/>
      <c r="G121" s="22"/>
      <c r="H121" s="22"/>
      <c r="I121" s="22"/>
      <c r="J121" s="22"/>
      <c r="K121" s="22"/>
      <c r="L121" s="22"/>
      <c r="M121" s="22"/>
      <c r="N121" s="22"/>
    </row>
    <row r="122" spans="2:14" x14ac:dyDescent="0.3">
      <c r="B122" s="22"/>
      <c r="C122" s="22"/>
      <c r="D122" s="22"/>
      <c r="F122" s="22"/>
      <c r="G122" s="22"/>
      <c r="H122" s="22"/>
      <c r="I122" s="22"/>
      <c r="J122" s="22"/>
      <c r="K122" s="22"/>
      <c r="L122" s="22"/>
      <c r="M122" s="22"/>
      <c r="N122" s="22"/>
    </row>
    <row r="123" spans="2:14" x14ac:dyDescent="0.3">
      <c r="B123" s="22"/>
      <c r="C123" s="22"/>
      <c r="D123" s="22"/>
      <c r="F123" s="22"/>
      <c r="G123" s="22"/>
      <c r="H123" s="22"/>
      <c r="I123" s="22"/>
      <c r="J123" s="22"/>
      <c r="K123" s="22"/>
      <c r="L123" s="22"/>
      <c r="M123" s="22"/>
      <c r="N123" s="22"/>
    </row>
    <row r="124" spans="2:14" x14ac:dyDescent="0.3">
      <c r="B124" s="22"/>
      <c r="C124" s="22"/>
      <c r="D124" s="22"/>
      <c r="F124" s="22"/>
      <c r="G124" s="22"/>
      <c r="H124" s="22"/>
      <c r="I124" s="22"/>
      <c r="J124" s="22"/>
      <c r="K124" s="22"/>
      <c r="L124" s="22"/>
      <c r="M124" s="22"/>
      <c r="N124" s="22"/>
    </row>
    <row r="125" spans="2:14" x14ac:dyDescent="0.3">
      <c r="B125" s="22"/>
      <c r="C125" s="22"/>
      <c r="D125" s="22"/>
      <c r="F125" s="22"/>
      <c r="G125" s="22"/>
      <c r="H125" s="22"/>
      <c r="I125" s="22"/>
      <c r="J125" s="22"/>
      <c r="K125" s="22"/>
      <c r="L125" s="22"/>
      <c r="M125" s="22"/>
      <c r="N125" s="22"/>
    </row>
    <row r="126" spans="2:14" x14ac:dyDescent="0.3">
      <c r="B126" s="22"/>
      <c r="C126" s="22"/>
      <c r="D126" s="22"/>
      <c r="F126" s="22"/>
      <c r="G126" s="22"/>
      <c r="H126" s="22"/>
      <c r="I126" s="22"/>
      <c r="J126" s="22"/>
      <c r="K126" s="22"/>
      <c r="L126" s="22"/>
      <c r="M126" s="22"/>
      <c r="N126" s="22"/>
    </row>
    <row r="127" spans="2:14" x14ac:dyDescent="0.3">
      <c r="B127" s="22"/>
      <c r="C127" s="22"/>
      <c r="D127" s="22"/>
      <c r="F127" s="22"/>
      <c r="G127" s="22"/>
      <c r="H127" s="22"/>
      <c r="I127" s="22"/>
      <c r="J127" s="22"/>
      <c r="K127" s="22"/>
      <c r="L127" s="22"/>
      <c r="M127" s="22"/>
      <c r="N127" s="22"/>
    </row>
    <row r="128" spans="2:14" x14ac:dyDescent="0.3">
      <c r="B128" s="22"/>
      <c r="C128" s="22"/>
      <c r="D128" s="22"/>
      <c r="F128" s="22"/>
      <c r="G128" s="22"/>
      <c r="H128" s="22"/>
      <c r="I128" s="22"/>
      <c r="J128" s="22"/>
      <c r="K128" s="22"/>
      <c r="L128" s="22"/>
      <c r="M128" s="22"/>
      <c r="N128" s="22"/>
    </row>
    <row r="129" spans="2:14" x14ac:dyDescent="0.3">
      <c r="B129" s="22"/>
      <c r="C129" s="22"/>
      <c r="D129" s="22"/>
      <c r="F129" s="22"/>
      <c r="G129" s="22"/>
      <c r="H129" s="22"/>
      <c r="I129" s="22"/>
      <c r="J129" s="22"/>
      <c r="K129" s="22"/>
      <c r="L129" s="22"/>
      <c r="M129" s="22"/>
      <c r="N129" s="22"/>
    </row>
    <row r="130" spans="2:14" x14ac:dyDescent="0.3">
      <c r="B130" s="22"/>
      <c r="C130" s="22"/>
      <c r="D130" s="22"/>
      <c r="F130" s="22"/>
      <c r="G130" s="22"/>
      <c r="H130" s="22"/>
      <c r="I130" s="22"/>
      <c r="J130" s="22"/>
      <c r="K130" s="22"/>
      <c r="L130" s="22"/>
      <c r="M130" s="22"/>
      <c r="N130" s="22"/>
    </row>
    <row r="131" spans="2:14" x14ac:dyDescent="0.3">
      <c r="B131" s="22"/>
      <c r="C131" s="22"/>
      <c r="D131" s="22"/>
      <c r="F131" s="22"/>
      <c r="G131" s="22"/>
      <c r="H131" s="22"/>
      <c r="I131" s="22"/>
      <c r="J131" s="22"/>
      <c r="K131" s="22"/>
      <c r="L131" s="22"/>
      <c r="M131" s="22"/>
      <c r="N131" s="22"/>
    </row>
    <row r="132" spans="2:14" x14ac:dyDescent="0.3">
      <c r="B132" s="22"/>
      <c r="C132" s="22"/>
      <c r="D132" s="22"/>
      <c r="F132" s="22"/>
      <c r="G132" s="22"/>
      <c r="H132" s="22"/>
      <c r="I132" s="22"/>
      <c r="J132" s="22"/>
      <c r="K132" s="22"/>
      <c r="L132" s="22"/>
      <c r="M132" s="22"/>
      <c r="N132" s="22"/>
    </row>
    <row r="133" spans="2:14" x14ac:dyDescent="0.3">
      <c r="B133" s="22"/>
      <c r="C133" s="22"/>
      <c r="D133" s="22"/>
      <c r="F133" s="22"/>
      <c r="G133" s="22"/>
      <c r="H133" s="22"/>
      <c r="I133" s="22"/>
      <c r="J133" s="22"/>
      <c r="K133" s="22"/>
      <c r="L133" s="22"/>
      <c r="M133" s="22"/>
      <c r="N133" s="22"/>
    </row>
    <row r="134" spans="2:14" x14ac:dyDescent="0.3">
      <c r="B134" s="22"/>
      <c r="C134" s="22"/>
      <c r="D134" s="22"/>
      <c r="F134" s="22"/>
      <c r="G134" s="22"/>
      <c r="H134" s="22"/>
      <c r="I134" s="22"/>
      <c r="J134" s="22"/>
      <c r="K134" s="22"/>
      <c r="L134" s="22"/>
      <c r="M134" s="22"/>
      <c r="N134" s="22"/>
    </row>
    <row r="135" spans="2:14" x14ac:dyDescent="0.3">
      <c r="B135" s="22"/>
      <c r="C135" s="22"/>
      <c r="D135" s="22"/>
      <c r="F135" s="22"/>
      <c r="G135" s="22"/>
      <c r="H135" s="22"/>
      <c r="I135" s="22"/>
      <c r="J135" s="22"/>
      <c r="K135" s="22"/>
      <c r="L135" s="22"/>
      <c r="M135" s="22"/>
      <c r="N135" s="22"/>
    </row>
    <row r="136" spans="2:14" x14ac:dyDescent="0.3">
      <c r="B136" s="22"/>
      <c r="C136" s="22"/>
      <c r="D136" s="22"/>
      <c r="F136" s="22"/>
      <c r="G136" s="22"/>
      <c r="H136" s="22"/>
      <c r="I136" s="22"/>
      <c r="J136" s="22"/>
      <c r="K136" s="22"/>
      <c r="L136" s="22"/>
      <c r="M136" s="22"/>
      <c r="N136" s="22"/>
    </row>
    <row r="137" spans="2:14" x14ac:dyDescent="0.3">
      <c r="B137" s="22"/>
      <c r="C137" s="22"/>
      <c r="D137" s="22"/>
      <c r="F137" s="22"/>
      <c r="G137" s="22"/>
      <c r="H137" s="22"/>
      <c r="I137" s="22"/>
      <c r="J137" s="22"/>
      <c r="K137" s="22"/>
      <c r="L137" s="22"/>
      <c r="M137" s="22"/>
      <c r="N137" s="22"/>
    </row>
    <row r="138" spans="2:14" x14ac:dyDescent="0.3">
      <c r="B138" s="22"/>
      <c r="C138" s="22"/>
      <c r="D138" s="22"/>
      <c r="F138" s="22"/>
      <c r="G138" s="22"/>
      <c r="H138" s="22"/>
      <c r="I138" s="22"/>
      <c r="J138" s="22"/>
      <c r="K138" s="22"/>
      <c r="L138" s="22"/>
      <c r="M138" s="22"/>
      <c r="N138" s="22"/>
    </row>
    <row r="139" spans="2:14" x14ac:dyDescent="0.3">
      <c r="B139" s="22"/>
      <c r="C139" s="22"/>
      <c r="D139" s="22"/>
      <c r="F139" s="22"/>
      <c r="G139" s="22"/>
      <c r="H139" s="22"/>
      <c r="I139" s="22"/>
      <c r="J139" s="22"/>
      <c r="K139" s="22"/>
      <c r="L139" s="22"/>
      <c r="M139" s="22"/>
      <c r="N139" s="22"/>
    </row>
    <row r="140" spans="2:14" x14ac:dyDescent="0.3">
      <c r="B140" s="22"/>
      <c r="C140" s="22"/>
      <c r="D140" s="22"/>
      <c r="F140" s="22"/>
      <c r="G140" s="22"/>
      <c r="H140" s="22"/>
      <c r="I140" s="22"/>
      <c r="J140" s="22"/>
      <c r="K140" s="22"/>
      <c r="L140" s="22"/>
      <c r="M140" s="22"/>
      <c r="N140" s="22"/>
    </row>
    <row r="141" spans="2:14" x14ac:dyDescent="0.3">
      <c r="B141" s="22"/>
      <c r="C141" s="22"/>
      <c r="D141" s="22"/>
      <c r="F141" s="22"/>
      <c r="G141" s="22"/>
      <c r="H141" s="22"/>
      <c r="I141" s="22"/>
      <c r="J141" s="22"/>
      <c r="K141" s="22"/>
      <c r="L141" s="22"/>
      <c r="M141" s="22"/>
      <c r="N141" s="22"/>
    </row>
    <row r="142" spans="2:14" x14ac:dyDescent="0.3">
      <c r="B142" s="22"/>
      <c r="C142" s="22"/>
      <c r="D142" s="22"/>
      <c r="F142" s="22"/>
      <c r="G142" s="22"/>
      <c r="H142" s="22"/>
      <c r="I142" s="22"/>
      <c r="J142" s="22"/>
      <c r="K142" s="22"/>
      <c r="L142" s="22"/>
      <c r="M142" s="22"/>
      <c r="N142" s="22"/>
    </row>
    <row r="143" spans="2:14" x14ac:dyDescent="0.3">
      <c r="B143" s="22"/>
      <c r="C143" s="22"/>
      <c r="D143" s="22"/>
      <c r="F143" s="22"/>
      <c r="G143" s="22"/>
      <c r="H143" s="22"/>
      <c r="I143" s="22"/>
      <c r="J143" s="22"/>
      <c r="K143" s="22"/>
      <c r="L143" s="22"/>
      <c r="M143" s="22"/>
      <c r="N143" s="22"/>
    </row>
    <row r="144" spans="2:14" x14ac:dyDescent="0.3">
      <c r="B144" s="22"/>
      <c r="C144" s="22"/>
      <c r="D144" s="22"/>
      <c r="F144" s="22"/>
      <c r="G144" s="22"/>
      <c r="H144" s="22"/>
      <c r="I144" s="22"/>
      <c r="J144" s="22"/>
      <c r="K144" s="22"/>
      <c r="L144" s="22"/>
      <c r="M144" s="22"/>
      <c r="N144" s="22"/>
    </row>
    <row r="145" spans="2:14" x14ac:dyDescent="0.3">
      <c r="B145" s="22"/>
      <c r="C145" s="22"/>
      <c r="D145" s="22"/>
      <c r="F145" s="22"/>
      <c r="G145" s="22"/>
      <c r="H145" s="22"/>
      <c r="I145" s="22"/>
      <c r="J145" s="22"/>
      <c r="K145" s="22"/>
      <c r="L145" s="22"/>
      <c r="M145" s="22"/>
      <c r="N145" s="22"/>
    </row>
    <row r="146" spans="2:14" x14ac:dyDescent="0.3">
      <c r="B146" s="22"/>
      <c r="C146" s="22"/>
      <c r="D146" s="22"/>
      <c r="F146" s="22"/>
      <c r="G146" s="22"/>
      <c r="H146" s="22"/>
      <c r="I146" s="22"/>
      <c r="J146" s="22"/>
      <c r="K146" s="22"/>
      <c r="L146" s="22"/>
      <c r="M146" s="22"/>
      <c r="N146" s="22"/>
    </row>
    <row r="147" spans="2:14" x14ac:dyDescent="0.3">
      <c r="B147" s="22"/>
      <c r="C147" s="22"/>
      <c r="D147" s="22"/>
      <c r="F147" s="22"/>
      <c r="G147" s="22"/>
      <c r="H147" s="22"/>
      <c r="I147" s="22"/>
      <c r="J147" s="22"/>
      <c r="K147" s="22"/>
      <c r="L147" s="22"/>
      <c r="M147" s="22"/>
      <c r="N147" s="22"/>
    </row>
    <row r="148" spans="2:14" x14ac:dyDescent="0.3">
      <c r="B148" s="22"/>
      <c r="C148" s="22"/>
      <c r="D148" s="22"/>
      <c r="F148" s="22"/>
      <c r="G148" s="22"/>
      <c r="H148" s="22"/>
      <c r="I148" s="22"/>
      <c r="J148" s="22"/>
      <c r="K148" s="22"/>
      <c r="L148" s="22"/>
      <c r="M148" s="22"/>
      <c r="N148" s="22"/>
    </row>
    <row r="149" spans="2:14" x14ac:dyDescent="0.3">
      <c r="B149" s="22"/>
      <c r="C149" s="22"/>
      <c r="D149" s="22"/>
      <c r="F149" s="22"/>
      <c r="G149" s="22"/>
      <c r="H149" s="22"/>
      <c r="I149" s="22"/>
      <c r="J149" s="22"/>
      <c r="K149" s="22"/>
      <c r="L149" s="22"/>
      <c r="M149" s="22"/>
      <c r="N149" s="22"/>
    </row>
    <row r="150" spans="2:14" x14ac:dyDescent="0.3">
      <c r="B150" s="22"/>
      <c r="C150" s="22"/>
      <c r="D150" s="22"/>
      <c r="F150" s="22"/>
      <c r="G150" s="22"/>
      <c r="H150" s="22"/>
      <c r="I150" s="22"/>
      <c r="J150" s="22"/>
      <c r="K150" s="22"/>
      <c r="L150" s="22"/>
      <c r="M150" s="22"/>
      <c r="N150" s="22"/>
    </row>
    <row r="151" spans="2:14" x14ac:dyDescent="0.3">
      <c r="B151" s="22"/>
      <c r="C151" s="22"/>
      <c r="D151" s="22"/>
      <c r="F151" s="22"/>
      <c r="G151" s="22"/>
      <c r="H151" s="22"/>
      <c r="I151" s="22"/>
      <c r="J151" s="22"/>
      <c r="K151" s="22"/>
      <c r="L151" s="22"/>
      <c r="M151" s="22"/>
      <c r="N151" s="22"/>
    </row>
    <row r="152" spans="2:14" x14ac:dyDescent="0.3">
      <c r="B152" s="22"/>
      <c r="C152" s="22"/>
      <c r="D152" s="22"/>
      <c r="F152" s="22"/>
      <c r="G152" s="22"/>
      <c r="H152" s="22"/>
      <c r="I152" s="22"/>
      <c r="J152" s="22"/>
      <c r="K152" s="22"/>
      <c r="L152" s="22"/>
      <c r="M152" s="22"/>
      <c r="N152" s="22"/>
    </row>
    <row r="153" spans="2:14" x14ac:dyDescent="0.3">
      <c r="B153" s="22"/>
      <c r="C153" s="22"/>
      <c r="D153" s="22"/>
      <c r="F153" s="22"/>
      <c r="G153" s="22"/>
      <c r="H153" s="22"/>
      <c r="I153" s="22"/>
      <c r="J153" s="22"/>
      <c r="K153" s="22"/>
      <c r="L153" s="22"/>
      <c r="M153" s="22"/>
      <c r="N153" s="22"/>
    </row>
    <row r="154" spans="2:14" x14ac:dyDescent="0.3">
      <c r="B154" s="22"/>
      <c r="C154" s="22"/>
      <c r="D154" s="22"/>
      <c r="F154" s="22"/>
      <c r="G154" s="22"/>
      <c r="H154" s="22"/>
      <c r="I154" s="22"/>
      <c r="J154" s="22"/>
      <c r="K154" s="22"/>
      <c r="L154" s="22"/>
      <c r="M154" s="22"/>
      <c r="N154" s="22"/>
    </row>
    <row r="155" spans="2:14" x14ac:dyDescent="0.3">
      <c r="B155" s="22"/>
      <c r="C155" s="22"/>
      <c r="D155" s="22"/>
      <c r="F155" s="22"/>
      <c r="G155" s="22"/>
      <c r="H155" s="22"/>
      <c r="I155" s="22"/>
      <c r="J155" s="22"/>
      <c r="K155" s="22"/>
      <c r="L155" s="22"/>
      <c r="M155" s="22"/>
      <c r="N155" s="22"/>
    </row>
    <row r="156" spans="2:14" x14ac:dyDescent="0.3">
      <c r="B156" s="22"/>
      <c r="C156" s="22"/>
      <c r="D156" s="22"/>
      <c r="F156" s="22"/>
      <c r="G156" s="22"/>
      <c r="H156" s="22"/>
      <c r="I156" s="22"/>
      <c r="J156" s="22"/>
      <c r="K156" s="22"/>
      <c r="L156" s="22"/>
      <c r="M156" s="22"/>
      <c r="N156" s="22"/>
    </row>
    <row r="157" spans="2:14" x14ac:dyDescent="0.3">
      <c r="B157" s="22"/>
      <c r="C157" s="22"/>
      <c r="D157" s="22"/>
      <c r="F157" s="22"/>
      <c r="G157" s="22"/>
      <c r="H157" s="22"/>
      <c r="I157" s="22"/>
      <c r="J157" s="22"/>
      <c r="K157" s="22"/>
      <c r="L157" s="22"/>
      <c r="M157" s="22"/>
      <c r="N157" s="22"/>
    </row>
    <row r="158" spans="2:14" x14ac:dyDescent="0.3">
      <c r="B158" s="22"/>
      <c r="C158" s="22"/>
      <c r="D158" s="22"/>
      <c r="F158" s="22"/>
      <c r="G158" s="22"/>
      <c r="H158" s="22"/>
      <c r="I158" s="22"/>
      <c r="J158" s="22"/>
      <c r="K158" s="22"/>
      <c r="L158" s="22"/>
      <c r="M158" s="22"/>
      <c r="N158" s="22"/>
    </row>
    <row r="159" spans="2:14" x14ac:dyDescent="0.3">
      <c r="B159" s="22"/>
      <c r="C159" s="22"/>
      <c r="D159" s="22"/>
      <c r="F159" s="22"/>
      <c r="G159" s="22"/>
      <c r="H159" s="22"/>
      <c r="I159" s="22"/>
      <c r="J159" s="22"/>
      <c r="K159" s="22"/>
      <c r="L159" s="22"/>
      <c r="M159" s="22"/>
      <c r="N159" s="22"/>
    </row>
    <row r="160" spans="2:14" x14ac:dyDescent="0.3">
      <c r="B160" s="22"/>
      <c r="C160" s="22"/>
      <c r="D160" s="22"/>
      <c r="F160" s="22"/>
      <c r="G160" s="22"/>
      <c r="H160" s="22"/>
      <c r="I160" s="22"/>
      <c r="J160" s="22"/>
      <c r="K160" s="22"/>
      <c r="L160" s="22"/>
      <c r="M160" s="22"/>
      <c r="N160" s="22"/>
    </row>
    <row r="161" spans="2:14" x14ac:dyDescent="0.3">
      <c r="B161" s="22"/>
      <c r="C161" s="22"/>
      <c r="D161" s="22"/>
      <c r="F161" s="22"/>
      <c r="G161" s="22"/>
      <c r="H161" s="22"/>
      <c r="I161" s="22"/>
      <c r="J161" s="22"/>
      <c r="K161" s="22"/>
      <c r="L161" s="22"/>
      <c r="M161" s="22"/>
      <c r="N161" s="22"/>
    </row>
    <row r="162" spans="2:14" x14ac:dyDescent="0.3">
      <c r="B162" s="22"/>
      <c r="C162" s="22"/>
      <c r="D162" s="22"/>
      <c r="F162" s="22"/>
      <c r="G162" s="22"/>
      <c r="H162" s="22"/>
      <c r="I162" s="22"/>
      <c r="J162" s="22"/>
      <c r="K162" s="22"/>
      <c r="L162" s="22"/>
      <c r="M162" s="22"/>
      <c r="N162" s="22"/>
    </row>
    <row r="163" spans="2:14" x14ac:dyDescent="0.3">
      <c r="B163" s="22"/>
      <c r="C163" s="22"/>
      <c r="D163" s="22"/>
      <c r="F163" s="22"/>
      <c r="G163" s="22"/>
      <c r="H163" s="22"/>
      <c r="I163" s="22"/>
      <c r="J163" s="22"/>
      <c r="K163" s="22"/>
      <c r="L163" s="22"/>
      <c r="M163" s="22"/>
      <c r="N163" s="22"/>
    </row>
    <row r="164" spans="2:14" x14ac:dyDescent="0.3">
      <c r="B164" s="22"/>
      <c r="C164" s="22"/>
      <c r="D164" s="22"/>
      <c r="F164" s="22"/>
      <c r="G164" s="22"/>
      <c r="H164" s="22"/>
      <c r="I164" s="22"/>
      <c r="J164" s="22"/>
      <c r="K164" s="22"/>
      <c r="L164" s="22"/>
      <c r="M164" s="22"/>
      <c r="N164" s="22"/>
    </row>
    <row r="165" spans="2:14" x14ac:dyDescent="0.3">
      <c r="B165" s="22"/>
      <c r="C165" s="22"/>
      <c r="D165" s="22"/>
      <c r="F165" s="22"/>
      <c r="G165" s="22"/>
      <c r="H165" s="22"/>
      <c r="I165" s="22"/>
      <c r="J165" s="22"/>
      <c r="K165" s="22"/>
      <c r="L165" s="22"/>
      <c r="M165" s="22"/>
      <c r="N165" s="22"/>
    </row>
    <row r="166" spans="2:14" x14ac:dyDescent="0.3">
      <c r="B166" s="22"/>
      <c r="C166" s="22"/>
      <c r="D166" s="22"/>
      <c r="F166" s="22"/>
      <c r="G166" s="22"/>
      <c r="H166" s="22"/>
      <c r="I166" s="22"/>
      <c r="J166" s="22"/>
      <c r="K166" s="22"/>
      <c r="L166" s="22"/>
      <c r="M166" s="22"/>
      <c r="N166" s="22"/>
    </row>
    <row r="167" spans="2:14" x14ac:dyDescent="0.3">
      <c r="B167" s="22"/>
      <c r="C167" s="22"/>
      <c r="D167" s="22"/>
      <c r="F167" s="22"/>
      <c r="G167" s="22"/>
      <c r="H167" s="22"/>
      <c r="I167" s="22"/>
      <c r="J167" s="22"/>
      <c r="K167" s="22"/>
      <c r="L167" s="22"/>
      <c r="M167" s="22"/>
      <c r="N167" s="22"/>
    </row>
    <row r="168" spans="2:14" x14ac:dyDescent="0.3">
      <c r="B168" s="22"/>
      <c r="C168" s="22"/>
      <c r="D168" s="22"/>
      <c r="F168" s="22"/>
      <c r="G168" s="22"/>
      <c r="H168" s="22"/>
      <c r="I168" s="22"/>
      <c r="J168" s="22"/>
      <c r="K168" s="22"/>
      <c r="L168" s="22"/>
      <c r="M168" s="22"/>
      <c r="N168" s="22"/>
    </row>
    <row r="169" spans="2:14" x14ac:dyDescent="0.3">
      <c r="B169" s="22"/>
      <c r="C169" s="22"/>
      <c r="D169" s="22"/>
      <c r="F169" s="22"/>
      <c r="G169" s="22"/>
      <c r="H169" s="22"/>
      <c r="I169" s="22"/>
      <c r="J169" s="22"/>
      <c r="K169" s="22"/>
      <c r="L169" s="22"/>
      <c r="M169" s="22"/>
      <c r="N169" s="22"/>
    </row>
    <row r="170" spans="2:14" x14ac:dyDescent="0.3">
      <c r="B170" s="22"/>
      <c r="C170" s="22"/>
      <c r="D170" s="22"/>
      <c r="F170" s="22"/>
      <c r="G170" s="22"/>
      <c r="H170" s="22"/>
      <c r="I170" s="22"/>
      <c r="J170" s="22"/>
      <c r="K170" s="22"/>
      <c r="L170" s="22"/>
      <c r="M170" s="22"/>
      <c r="N170" s="22"/>
    </row>
    <row r="171" spans="2:14" x14ac:dyDescent="0.3">
      <c r="B171" s="22"/>
      <c r="C171" s="22"/>
      <c r="D171" s="22"/>
      <c r="F171" s="22"/>
      <c r="G171" s="22"/>
      <c r="H171" s="22"/>
      <c r="I171" s="22"/>
      <c r="J171" s="22"/>
      <c r="K171" s="22"/>
      <c r="L171" s="22"/>
      <c r="M171" s="22"/>
      <c r="N171" s="22"/>
    </row>
    <row r="172" spans="2:14" x14ac:dyDescent="0.3">
      <c r="B172" s="22"/>
      <c r="C172" s="22"/>
      <c r="D172" s="22"/>
      <c r="F172" s="22"/>
      <c r="G172" s="22"/>
      <c r="H172" s="22"/>
      <c r="I172" s="22"/>
      <c r="J172" s="22"/>
      <c r="K172" s="22"/>
      <c r="L172" s="22"/>
      <c r="M172" s="22"/>
      <c r="N172" s="22"/>
    </row>
    <row r="173" spans="2:14" x14ac:dyDescent="0.3">
      <c r="B173" s="22"/>
      <c r="C173" s="22"/>
      <c r="D173" s="22"/>
      <c r="F173" s="22"/>
      <c r="G173" s="22"/>
      <c r="H173" s="22"/>
      <c r="I173" s="22"/>
      <c r="J173" s="22"/>
      <c r="K173" s="22"/>
      <c r="L173" s="22"/>
      <c r="M173" s="22"/>
      <c r="N173" s="22"/>
    </row>
    <row r="174" spans="2:14" x14ac:dyDescent="0.3">
      <c r="B174" s="22"/>
      <c r="C174" s="22"/>
      <c r="D174" s="22"/>
      <c r="F174" s="22"/>
      <c r="G174" s="22"/>
      <c r="H174" s="22"/>
      <c r="I174" s="22"/>
      <c r="J174" s="22"/>
      <c r="K174" s="22"/>
      <c r="L174" s="22"/>
      <c r="M174" s="22"/>
      <c r="N174" s="22"/>
    </row>
    <row r="175" spans="2:14" x14ac:dyDescent="0.3">
      <c r="B175" s="22"/>
      <c r="C175" s="22"/>
      <c r="D175" s="22"/>
      <c r="F175" s="22"/>
      <c r="G175" s="22"/>
      <c r="H175" s="22"/>
      <c r="I175" s="22"/>
      <c r="J175" s="22"/>
      <c r="K175" s="22"/>
      <c r="L175" s="22"/>
      <c r="M175" s="22"/>
      <c r="N175" s="22"/>
    </row>
    <row r="176" spans="2:14" x14ac:dyDescent="0.3">
      <c r="B176" s="22"/>
      <c r="C176" s="22"/>
      <c r="D176" s="22"/>
      <c r="F176" s="22"/>
      <c r="G176" s="22"/>
      <c r="H176" s="22"/>
      <c r="I176" s="22"/>
      <c r="J176" s="22"/>
      <c r="K176" s="22"/>
      <c r="L176" s="22"/>
      <c r="M176" s="22"/>
      <c r="N176" s="22"/>
    </row>
    <row r="177" spans="2:14" x14ac:dyDescent="0.3">
      <c r="B177" s="22"/>
      <c r="C177" s="22"/>
      <c r="D177" s="22"/>
      <c r="F177" s="22"/>
      <c r="G177" s="22"/>
      <c r="H177" s="22"/>
      <c r="I177" s="22"/>
      <c r="J177" s="22"/>
      <c r="K177" s="22"/>
      <c r="L177" s="22"/>
      <c r="M177" s="22"/>
      <c r="N177" s="22"/>
    </row>
    <row r="178" spans="2:14" x14ac:dyDescent="0.3">
      <c r="B178" s="22"/>
      <c r="C178" s="22"/>
      <c r="D178" s="22"/>
      <c r="F178" s="22"/>
      <c r="G178" s="22"/>
      <c r="H178" s="22"/>
      <c r="I178" s="22"/>
      <c r="J178" s="22"/>
      <c r="K178" s="22"/>
      <c r="L178" s="22"/>
      <c r="M178" s="22"/>
      <c r="N178" s="22"/>
    </row>
    <row r="179" spans="2:14" x14ac:dyDescent="0.3">
      <c r="B179" s="22"/>
      <c r="C179" s="22"/>
      <c r="D179" s="22"/>
      <c r="F179" s="22"/>
      <c r="G179" s="22"/>
      <c r="H179" s="22"/>
      <c r="I179" s="22"/>
      <c r="J179" s="22"/>
      <c r="K179" s="22"/>
      <c r="L179" s="22"/>
      <c r="M179" s="22"/>
      <c r="N179" s="22"/>
    </row>
    <row r="180" spans="2:14" x14ac:dyDescent="0.3">
      <c r="B180" s="22"/>
      <c r="C180" s="22"/>
      <c r="D180" s="22"/>
      <c r="F180" s="22"/>
      <c r="G180" s="22"/>
      <c r="H180" s="22"/>
      <c r="I180" s="22"/>
      <c r="J180" s="22"/>
      <c r="K180" s="22"/>
      <c r="L180" s="22"/>
      <c r="M180" s="22"/>
      <c r="N180" s="22"/>
    </row>
    <row r="181" spans="2:14" x14ac:dyDescent="0.3">
      <c r="B181" s="22"/>
      <c r="C181" s="22"/>
      <c r="D181" s="22"/>
      <c r="F181" s="22"/>
      <c r="G181" s="22"/>
      <c r="H181" s="22"/>
      <c r="I181" s="22"/>
      <c r="J181" s="22"/>
      <c r="K181" s="22"/>
      <c r="L181" s="22"/>
      <c r="M181" s="22"/>
      <c r="N181" s="22"/>
    </row>
    <row r="182" spans="2:14" x14ac:dyDescent="0.3">
      <c r="B182" s="22"/>
      <c r="C182" s="22"/>
      <c r="D182" s="22"/>
      <c r="F182" s="22"/>
      <c r="G182" s="22"/>
      <c r="H182" s="22"/>
      <c r="I182" s="22"/>
      <c r="J182" s="22"/>
      <c r="K182" s="22"/>
      <c r="L182" s="22"/>
      <c r="M182" s="22"/>
      <c r="N182" s="22"/>
    </row>
    <row r="183" spans="2:14" x14ac:dyDescent="0.3">
      <c r="B183" s="22"/>
      <c r="C183" s="22"/>
      <c r="D183" s="22"/>
      <c r="F183" s="22"/>
      <c r="G183" s="22"/>
      <c r="H183" s="22"/>
      <c r="I183" s="22"/>
      <c r="J183" s="22"/>
      <c r="K183" s="22"/>
      <c r="L183" s="22"/>
      <c r="M183" s="22"/>
      <c r="N183" s="22"/>
    </row>
    <row r="184" spans="2:14" x14ac:dyDescent="0.3">
      <c r="B184" s="22"/>
      <c r="C184" s="22"/>
      <c r="D184" s="22"/>
      <c r="F184" s="22"/>
      <c r="G184" s="22"/>
      <c r="H184" s="22"/>
      <c r="I184" s="22"/>
      <c r="J184" s="22"/>
      <c r="K184" s="22"/>
      <c r="L184" s="22"/>
      <c r="M184" s="22"/>
      <c r="N184" s="22"/>
    </row>
    <row r="185" spans="2:14" x14ac:dyDescent="0.3">
      <c r="B185" s="22"/>
      <c r="C185" s="22"/>
      <c r="D185" s="22"/>
      <c r="F185" s="22"/>
      <c r="G185" s="22"/>
      <c r="H185" s="22"/>
      <c r="I185" s="22"/>
      <c r="J185" s="22"/>
      <c r="K185" s="22"/>
      <c r="L185" s="22"/>
      <c r="M185" s="22"/>
      <c r="N185" s="22"/>
    </row>
    <row r="186" spans="2:14" x14ac:dyDescent="0.3">
      <c r="B186" s="22"/>
      <c r="C186" s="22"/>
      <c r="D186" s="22"/>
      <c r="F186" s="22"/>
      <c r="G186" s="22"/>
      <c r="H186" s="22"/>
      <c r="I186" s="22"/>
      <c r="J186" s="22"/>
      <c r="K186" s="22"/>
      <c r="L186" s="22"/>
      <c r="M186" s="22"/>
      <c r="N186" s="22"/>
    </row>
    <row r="187" spans="2:14" x14ac:dyDescent="0.3">
      <c r="B187" s="22"/>
      <c r="C187" s="22"/>
      <c r="D187" s="22"/>
      <c r="F187" s="22"/>
      <c r="G187" s="22"/>
      <c r="H187" s="22"/>
      <c r="I187" s="22"/>
      <c r="J187" s="22"/>
      <c r="K187" s="22"/>
      <c r="L187" s="22"/>
      <c r="M187" s="22"/>
      <c r="N187" s="22"/>
    </row>
    <row r="188" spans="2:14" x14ac:dyDescent="0.3">
      <c r="B188" s="22"/>
      <c r="C188" s="22"/>
      <c r="D188" s="22"/>
      <c r="F188" s="22"/>
      <c r="G188" s="22"/>
      <c r="H188" s="22"/>
      <c r="I188" s="22"/>
      <c r="J188" s="22"/>
      <c r="K188" s="22"/>
      <c r="L188" s="22"/>
      <c r="M188" s="22"/>
      <c r="N188" s="22"/>
    </row>
    <row r="189" spans="2:14" x14ac:dyDescent="0.3">
      <c r="B189" s="22"/>
      <c r="C189" s="22"/>
      <c r="D189" s="22"/>
      <c r="F189" s="22"/>
      <c r="G189" s="22"/>
      <c r="H189" s="22"/>
      <c r="I189" s="22"/>
      <c r="J189" s="22"/>
      <c r="K189" s="22"/>
      <c r="L189" s="22"/>
      <c r="M189" s="22"/>
      <c r="N189" s="22"/>
    </row>
    <row r="190" spans="2:14" x14ac:dyDescent="0.3">
      <c r="B190" s="22"/>
      <c r="C190" s="22"/>
      <c r="D190" s="22"/>
      <c r="F190" s="22"/>
      <c r="G190" s="22"/>
      <c r="H190" s="22"/>
      <c r="I190" s="22"/>
      <c r="J190" s="22"/>
      <c r="K190" s="22"/>
      <c r="L190" s="22"/>
      <c r="M190" s="22"/>
      <c r="N190" s="22"/>
    </row>
    <row r="191" spans="2:14" x14ac:dyDescent="0.3">
      <c r="B191" s="22"/>
      <c r="C191" s="22"/>
      <c r="D191" s="22"/>
      <c r="F191" s="22"/>
      <c r="G191" s="22"/>
      <c r="H191" s="22"/>
      <c r="I191" s="22"/>
      <c r="J191" s="22"/>
      <c r="K191" s="22"/>
      <c r="L191" s="22"/>
      <c r="M191" s="22"/>
      <c r="N191" s="22"/>
    </row>
    <row r="192" spans="2:14" x14ac:dyDescent="0.3">
      <c r="B192" s="22"/>
      <c r="C192" s="22"/>
      <c r="D192" s="22"/>
      <c r="F192" s="22"/>
      <c r="G192" s="22"/>
      <c r="H192" s="22"/>
      <c r="I192" s="22"/>
      <c r="J192" s="22"/>
      <c r="K192" s="22"/>
      <c r="L192" s="22"/>
      <c r="M192" s="22"/>
      <c r="N192" s="22"/>
    </row>
    <row r="193" spans="2:14" x14ac:dyDescent="0.3">
      <c r="B193" s="22"/>
      <c r="C193" s="22"/>
      <c r="D193" s="22"/>
      <c r="F193" s="22"/>
      <c r="G193" s="22"/>
      <c r="H193" s="22"/>
      <c r="I193" s="22"/>
      <c r="J193" s="22"/>
      <c r="K193" s="22"/>
      <c r="L193" s="22"/>
      <c r="M193" s="22"/>
      <c r="N193" s="22"/>
    </row>
    <row r="194" spans="2:14" x14ac:dyDescent="0.3">
      <c r="B194" s="22"/>
      <c r="C194" s="22"/>
      <c r="D194" s="22"/>
      <c r="F194" s="22"/>
      <c r="G194" s="22"/>
      <c r="H194" s="22"/>
      <c r="I194" s="22"/>
      <c r="J194" s="22"/>
      <c r="K194" s="22"/>
      <c r="L194" s="22"/>
      <c r="M194" s="22"/>
      <c r="N194" s="22"/>
    </row>
    <row r="195" spans="2:14" x14ac:dyDescent="0.3">
      <c r="B195" s="22"/>
      <c r="C195" s="22"/>
      <c r="D195" s="22"/>
      <c r="F195" s="22"/>
      <c r="G195" s="22"/>
      <c r="H195" s="22"/>
      <c r="I195" s="22"/>
      <c r="J195" s="22"/>
      <c r="K195" s="22"/>
      <c r="L195" s="22"/>
      <c r="M195" s="22"/>
      <c r="N195" s="22"/>
    </row>
    <row r="196" spans="2:14" x14ac:dyDescent="0.3">
      <c r="B196" s="22"/>
      <c r="C196" s="22"/>
      <c r="D196" s="22"/>
      <c r="F196" s="22"/>
      <c r="G196" s="22"/>
      <c r="H196" s="22"/>
      <c r="I196" s="22"/>
      <c r="J196" s="22"/>
      <c r="K196" s="22"/>
      <c r="L196" s="22"/>
      <c r="M196" s="22"/>
      <c r="N196" s="22"/>
    </row>
    <row r="197" spans="2:14" x14ac:dyDescent="0.3">
      <c r="B197" s="22"/>
      <c r="C197" s="22"/>
      <c r="D197" s="22"/>
      <c r="F197" s="22"/>
      <c r="G197" s="22"/>
      <c r="H197" s="22"/>
      <c r="I197" s="22"/>
      <c r="J197" s="22"/>
      <c r="K197" s="22"/>
      <c r="L197" s="22"/>
      <c r="M197" s="22"/>
      <c r="N197" s="22"/>
    </row>
    <row r="198" spans="2:14" x14ac:dyDescent="0.3">
      <c r="B198" s="22"/>
      <c r="C198" s="22"/>
      <c r="D198" s="22"/>
      <c r="F198" s="22"/>
      <c r="G198" s="22"/>
      <c r="H198" s="22"/>
      <c r="I198" s="22"/>
      <c r="J198" s="22"/>
      <c r="K198" s="22"/>
      <c r="L198" s="22"/>
      <c r="M198" s="22"/>
      <c r="N198" s="22"/>
    </row>
    <row r="199" spans="2:14" x14ac:dyDescent="0.3">
      <c r="B199" s="22"/>
      <c r="C199" s="22"/>
      <c r="D199" s="22"/>
      <c r="F199" s="22"/>
      <c r="G199" s="22"/>
      <c r="H199" s="22"/>
      <c r="I199" s="22"/>
      <c r="J199" s="22"/>
      <c r="K199" s="22"/>
      <c r="L199" s="22"/>
      <c r="M199" s="22"/>
      <c r="N199" s="22"/>
    </row>
    <row r="200" spans="2:14" x14ac:dyDescent="0.3">
      <c r="B200" s="22"/>
      <c r="C200" s="22"/>
      <c r="D200" s="22"/>
      <c r="F200" s="22"/>
      <c r="G200" s="22"/>
      <c r="H200" s="22"/>
      <c r="I200" s="22"/>
      <c r="J200" s="22"/>
      <c r="K200" s="22"/>
      <c r="L200" s="22"/>
      <c r="M200" s="22"/>
      <c r="N200" s="22"/>
    </row>
    <row r="201" spans="2:14" x14ac:dyDescent="0.3">
      <c r="B201" s="22"/>
      <c r="C201" s="22"/>
      <c r="D201" s="22"/>
      <c r="F201" s="22"/>
      <c r="G201" s="22"/>
      <c r="H201" s="22"/>
      <c r="I201" s="22"/>
      <c r="J201" s="22"/>
      <c r="K201" s="22"/>
      <c r="L201" s="22"/>
      <c r="M201" s="22"/>
      <c r="N201" s="22"/>
    </row>
    <row r="202" spans="2:14" x14ac:dyDescent="0.3">
      <c r="B202" s="22"/>
      <c r="C202" s="22"/>
      <c r="D202" s="22"/>
      <c r="F202" s="22"/>
      <c r="G202" s="22"/>
      <c r="H202" s="22"/>
      <c r="I202" s="22"/>
      <c r="J202" s="22"/>
      <c r="K202" s="22"/>
      <c r="L202" s="22"/>
      <c r="M202" s="22"/>
      <c r="N202" s="22"/>
    </row>
    <row r="203" spans="2:14" x14ac:dyDescent="0.3">
      <c r="B203" s="22"/>
      <c r="C203" s="22"/>
      <c r="D203" s="22"/>
      <c r="F203" s="22"/>
      <c r="G203" s="22"/>
      <c r="H203" s="22"/>
      <c r="I203" s="22"/>
      <c r="J203" s="22"/>
      <c r="K203" s="22"/>
      <c r="L203" s="22"/>
      <c r="M203" s="22"/>
      <c r="N203" s="22"/>
    </row>
    <row r="204" spans="2:14" x14ac:dyDescent="0.3">
      <c r="B204" s="22"/>
      <c r="C204" s="22"/>
      <c r="D204" s="22"/>
      <c r="F204" s="22"/>
      <c r="G204" s="22"/>
      <c r="H204" s="22"/>
      <c r="I204" s="22"/>
      <c r="J204" s="22"/>
      <c r="K204" s="22"/>
      <c r="L204" s="22"/>
      <c r="M204" s="22"/>
      <c r="N204" s="22"/>
    </row>
    <row r="205" spans="2:14" x14ac:dyDescent="0.3">
      <c r="B205" s="22"/>
      <c r="C205" s="22"/>
      <c r="D205" s="22"/>
      <c r="F205" s="22"/>
      <c r="G205" s="22"/>
      <c r="H205" s="22"/>
      <c r="I205" s="22"/>
      <c r="J205" s="22"/>
      <c r="K205" s="22"/>
      <c r="L205" s="22"/>
      <c r="M205" s="22"/>
      <c r="N205" s="22"/>
    </row>
    <row r="206" spans="2:14" x14ac:dyDescent="0.3">
      <c r="B206" s="22"/>
      <c r="C206" s="22"/>
      <c r="D206" s="22"/>
      <c r="F206" s="22"/>
      <c r="G206" s="22"/>
      <c r="H206" s="22"/>
      <c r="I206" s="22"/>
      <c r="J206" s="22"/>
      <c r="K206" s="22"/>
      <c r="L206" s="22"/>
      <c r="M206" s="22"/>
      <c r="N206" s="22"/>
    </row>
    <row r="207" spans="2:14" x14ac:dyDescent="0.3">
      <c r="B207" s="22"/>
      <c r="C207" s="22"/>
      <c r="D207" s="22"/>
      <c r="F207" s="22"/>
      <c r="G207" s="22"/>
      <c r="H207" s="22"/>
      <c r="I207" s="22"/>
      <c r="J207" s="22"/>
      <c r="K207" s="22"/>
      <c r="L207" s="22"/>
      <c r="M207" s="22"/>
      <c r="N207" s="22"/>
    </row>
    <row r="208" spans="2:14" x14ac:dyDescent="0.3">
      <c r="B208" s="22"/>
      <c r="C208" s="22"/>
      <c r="D208" s="22"/>
      <c r="F208" s="22"/>
      <c r="G208" s="22"/>
      <c r="H208" s="22"/>
      <c r="I208" s="22"/>
      <c r="J208" s="22"/>
      <c r="K208" s="22"/>
      <c r="L208" s="22"/>
      <c r="M208" s="22"/>
      <c r="N208" s="22"/>
    </row>
    <row r="209" spans="2:14" x14ac:dyDescent="0.3">
      <c r="B209" s="22"/>
      <c r="C209" s="22"/>
      <c r="D209" s="22"/>
      <c r="F209" s="22"/>
      <c r="G209" s="22"/>
      <c r="H209" s="22"/>
      <c r="I209" s="22"/>
      <c r="J209" s="22"/>
      <c r="K209" s="22"/>
      <c r="L209" s="22"/>
      <c r="M209" s="22"/>
      <c r="N209" s="22"/>
    </row>
    <row r="210" spans="2:14" x14ac:dyDescent="0.3">
      <c r="B210" s="22"/>
      <c r="C210" s="22"/>
      <c r="D210" s="22"/>
      <c r="F210" s="22"/>
      <c r="G210" s="22"/>
      <c r="H210" s="22"/>
      <c r="I210" s="22"/>
      <c r="J210" s="22"/>
      <c r="K210" s="22"/>
      <c r="L210" s="22"/>
      <c r="M210" s="22"/>
      <c r="N210" s="22"/>
    </row>
    <row r="211" spans="2:14" x14ac:dyDescent="0.3">
      <c r="B211" s="22"/>
      <c r="C211" s="22"/>
      <c r="D211" s="22"/>
      <c r="F211" s="22"/>
      <c r="G211" s="22"/>
      <c r="H211" s="22"/>
      <c r="I211" s="22"/>
      <c r="J211" s="22"/>
      <c r="K211" s="22"/>
      <c r="L211" s="22"/>
      <c r="M211" s="22"/>
      <c r="N211" s="22"/>
    </row>
    <row r="212" spans="2:14" x14ac:dyDescent="0.3">
      <c r="B212" s="22"/>
      <c r="C212" s="22"/>
      <c r="D212" s="22"/>
      <c r="F212" s="22"/>
      <c r="G212" s="22"/>
      <c r="H212" s="22"/>
      <c r="I212" s="22"/>
      <c r="J212" s="22"/>
      <c r="K212" s="22"/>
      <c r="L212" s="22"/>
      <c r="M212" s="22"/>
      <c r="N212" s="22"/>
    </row>
    <row r="213" spans="2:14" x14ac:dyDescent="0.3">
      <c r="B213" s="22"/>
      <c r="C213" s="22"/>
      <c r="D213" s="22"/>
      <c r="F213" s="22"/>
      <c r="G213" s="22"/>
      <c r="H213" s="22"/>
      <c r="I213" s="22"/>
      <c r="J213" s="22"/>
      <c r="K213" s="22"/>
      <c r="L213" s="22"/>
      <c r="M213" s="22"/>
      <c r="N213" s="22"/>
    </row>
    <row r="214" spans="2:14" x14ac:dyDescent="0.3">
      <c r="B214" s="22"/>
      <c r="C214" s="22"/>
      <c r="D214" s="22"/>
      <c r="F214" s="22"/>
      <c r="G214" s="22"/>
      <c r="H214" s="22"/>
      <c r="I214" s="22"/>
      <c r="J214" s="22"/>
      <c r="K214" s="22"/>
      <c r="L214" s="22"/>
      <c r="M214" s="22"/>
      <c r="N214" s="22"/>
    </row>
    <row r="215" spans="2:14" x14ac:dyDescent="0.3">
      <c r="B215" s="22"/>
      <c r="C215" s="22"/>
      <c r="D215" s="22"/>
      <c r="F215" s="22"/>
      <c r="G215" s="22"/>
      <c r="H215" s="22"/>
      <c r="I215" s="22"/>
      <c r="J215" s="22"/>
      <c r="K215" s="22"/>
      <c r="L215" s="22"/>
      <c r="M215" s="22"/>
      <c r="N215" s="22"/>
    </row>
    <row r="216" spans="2:14" x14ac:dyDescent="0.3">
      <c r="B216" s="22"/>
      <c r="C216" s="22"/>
      <c r="D216" s="22"/>
      <c r="F216" s="22"/>
      <c r="G216" s="22"/>
      <c r="H216" s="22"/>
      <c r="I216" s="22"/>
      <c r="J216" s="22"/>
      <c r="K216" s="22"/>
      <c r="L216" s="22"/>
      <c r="M216" s="22"/>
      <c r="N216" s="22"/>
    </row>
    <row r="217" spans="2:14" x14ac:dyDescent="0.3">
      <c r="B217" s="22"/>
      <c r="C217" s="22"/>
      <c r="D217" s="22"/>
      <c r="F217" s="22"/>
      <c r="G217" s="22"/>
      <c r="H217" s="22"/>
      <c r="I217" s="22"/>
      <c r="J217" s="22"/>
      <c r="K217" s="22"/>
      <c r="L217" s="22"/>
      <c r="M217" s="22"/>
      <c r="N217" s="22"/>
    </row>
    <row r="218" spans="2:14" x14ac:dyDescent="0.3">
      <c r="B218" s="22"/>
      <c r="C218" s="22"/>
      <c r="D218" s="22"/>
      <c r="F218" s="22"/>
      <c r="G218" s="22"/>
      <c r="H218" s="22"/>
      <c r="I218" s="22"/>
      <c r="J218" s="22"/>
      <c r="K218" s="22"/>
      <c r="L218" s="22"/>
      <c r="M218" s="22"/>
      <c r="N218" s="22"/>
    </row>
    <row r="219" spans="2:14" x14ac:dyDescent="0.3">
      <c r="B219" s="22"/>
      <c r="C219" s="22"/>
      <c r="D219" s="22"/>
      <c r="F219" s="22"/>
      <c r="G219" s="22"/>
      <c r="H219" s="22"/>
      <c r="I219" s="22"/>
      <c r="J219" s="22"/>
      <c r="K219" s="22"/>
      <c r="L219" s="22"/>
      <c r="M219" s="22"/>
      <c r="N219" s="22"/>
    </row>
    <row r="220" spans="2:14" x14ac:dyDescent="0.3">
      <c r="B220" s="22"/>
      <c r="C220" s="22"/>
      <c r="D220" s="22"/>
      <c r="F220" s="22"/>
      <c r="G220" s="22"/>
      <c r="H220" s="22"/>
      <c r="I220" s="22"/>
      <c r="J220" s="22"/>
      <c r="K220" s="22"/>
      <c r="L220" s="22"/>
      <c r="M220" s="22"/>
      <c r="N220" s="22"/>
    </row>
    <row r="221" spans="2:14" x14ac:dyDescent="0.3">
      <c r="B221" s="22"/>
      <c r="C221" s="22"/>
      <c r="D221" s="22"/>
      <c r="F221" s="22"/>
      <c r="G221" s="22"/>
      <c r="H221" s="22"/>
      <c r="I221" s="22"/>
      <c r="J221" s="22"/>
      <c r="K221" s="22"/>
      <c r="L221" s="22"/>
      <c r="M221" s="22"/>
      <c r="N221" s="22"/>
    </row>
    <row r="222" spans="2:14" x14ac:dyDescent="0.3">
      <c r="B222" s="22"/>
      <c r="C222" s="22"/>
      <c r="D222" s="22"/>
      <c r="F222" s="22"/>
      <c r="G222" s="22"/>
      <c r="H222" s="22"/>
      <c r="I222" s="22"/>
      <c r="J222" s="22"/>
      <c r="K222" s="22"/>
      <c r="L222" s="22"/>
      <c r="M222" s="22"/>
      <c r="N222" s="22"/>
    </row>
    <row r="223" spans="2:14" x14ac:dyDescent="0.3">
      <c r="B223" s="22"/>
      <c r="C223" s="22"/>
      <c r="D223" s="22"/>
      <c r="F223" s="22"/>
      <c r="G223" s="22"/>
      <c r="H223" s="22"/>
      <c r="I223" s="22"/>
      <c r="J223" s="22"/>
      <c r="K223" s="22"/>
      <c r="L223" s="22"/>
      <c r="M223" s="22"/>
      <c r="N223" s="22"/>
    </row>
    <row r="224" spans="2:14" x14ac:dyDescent="0.3">
      <c r="B224" s="22"/>
      <c r="C224" s="22"/>
      <c r="D224" s="22"/>
      <c r="F224" s="22"/>
      <c r="G224" s="22"/>
      <c r="H224" s="22"/>
      <c r="I224" s="22"/>
      <c r="J224" s="22"/>
      <c r="K224" s="22"/>
      <c r="L224" s="22"/>
      <c r="M224" s="22"/>
      <c r="N224" s="22"/>
    </row>
    <row r="225" spans="2:14" x14ac:dyDescent="0.3">
      <c r="B225" s="22"/>
      <c r="C225" s="22"/>
      <c r="D225" s="22"/>
      <c r="F225" s="22"/>
      <c r="G225" s="22"/>
      <c r="H225" s="22"/>
      <c r="I225" s="22"/>
      <c r="J225" s="22"/>
      <c r="K225" s="22"/>
      <c r="L225" s="22"/>
      <c r="M225" s="22"/>
      <c r="N225" s="22"/>
    </row>
    <row r="226" spans="2:14" x14ac:dyDescent="0.3">
      <c r="B226" s="22"/>
      <c r="C226" s="22"/>
      <c r="D226" s="22"/>
      <c r="F226" s="22"/>
      <c r="G226" s="22"/>
      <c r="H226" s="22"/>
      <c r="I226" s="22"/>
      <c r="J226" s="22"/>
      <c r="K226" s="22"/>
      <c r="L226" s="22"/>
      <c r="M226" s="22"/>
      <c r="N226" s="22"/>
    </row>
    <row r="227" spans="2:14" x14ac:dyDescent="0.3">
      <c r="B227" s="22"/>
      <c r="C227" s="22"/>
      <c r="D227" s="22"/>
      <c r="F227" s="22"/>
      <c r="G227" s="22"/>
      <c r="H227" s="22"/>
      <c r="I227" s="22"/>
      <c r="J227" s="22"/>
      <c r="K227" s="22"/>
      <c r="L227" s="22"/>
      <c r="M227" s="22"/>
      <c r="N227" s="22"/>
    </row>
    <row r="228" spans="2:14" x14ac:dyDescent="0.3">
      <c r="B228" s="22"/>
      <c r="C228" s="22"/>
      <c r="D228" s="22"/>
      <c r="F228" s="22"/>
      <c r="G228" s="22"/>
      <c r="H228" s="22"/>
      <c r="I228" s="22"/>
      <c r="J228" s="22"/>
      <c r="K228" s="22"/>
      <c r="L228" s="22"/>
      <c r="M228" s="22"/>
      <c r="N228" s="22"/>
    </row>
    <row r="229" spans="2:14" x14ac:dyDescent="0.3">
      <c r="B229" s="22"/>
      <c r="C229" s="22"/>
      <c r="D229" s="22"/>
      <c r="F229" s="22"/>
      <c r="G229" s="22"/>
      <c r="H229" s="22"/>
      <c r="I229" s="22"/>
      <c r="J229" s="22"/>
      <c r="K229" s="22"/>
      <c r="L229" s="22"/>
      <c r="M229" s="22"/>
      <c r="N229" s="22"/>
    </row>
    <row r="230" spans="2:14" x14ac:dyDescent="0.3">
      <c r="B230" s="22"/>
      <c r="C230" s="22"/>
      <c r="D230" s="22"/>
      <c r="F230" s="22"/>
      <c r="G230" s="22"/>
      <c r="H230" s="22"/>
      <c r="I230" s="22"/>
      <c r="J230" s="22"/>
      <c r="K230" s="22"/>
      <c r="L230" s="22"/>
      <c r="M230" s="22"/>
      <c r="N230" s="22"/>
    </row>
    <row r="231" spans="2:14" x14ac:dyDescent="0.3">
      <c r="B231" s="22"/>
      <c r="C231" s="22"/>
      <c r="D231" s="22"/>
      <c r="F231" s="22"/>
      <c r="G231" s="22"/>
      <c r="H231" s="22"/>
      <c r="I231" s="22"/>
      <c r="J231" s="22"/>
      <c r="K231" s="22"/>
      <c r="L231" s="22"/>
      <c r="M231" s="22"/>
      <c r="N231" s="22"/>
    </row>
    <row r="232" spans="2:14" x14ac:dyDescent="0.3">
      <c r="B232" s="22"/>
      <c r="C232" s="22"/>
      <c r="D232" s="22"/>
      <c r="F232" s="22"/>
      <c r="G232" s="22"/>
      <c r="H232" s="22"/>
      <c r="I232" s="22"/>
      <c r="J232" s="22"/>
      <c r="K232" s="22"/>
      <c r="L232" s="22"/>
      <c r="M232" s="22"/>
      <c r="N232" s="22"/>
    </row>
    <row r="233" spans="2:14" x14ac:dyDescent="0.3">
      <c r="B233" s="22"/>
      <c r="C233" s="22"/>
      <c r="D233" s="22"/>
      <c r="F233" s="22"/>
      <c r="G233" s="22"/>
      <c r="H233" s="22"/>
      <c r="I233" s="22"/>
      <c r="J233" s="22"/>
      <c r="K233" s="22"/>
      <c r="L233" s="22"/>
      <c r="M233" s="22"/>
      <c r="N233" s="22"/>
    </row>
    <row r="234" spans="2:14" x14ac:dyDescent="0.3">
      <c r="B234" s="22"/>
      <c r="C234" s="22"/>
      <c r="D234" s="22"/>
      <c r="F234" s="22"/>
      <c r="G234" s="22"/>
      <c r="H234" s="22"/>
      <c r="I234" s="22"/>
      <c r="J234" s="22"/>
      <c r="K234" s="22"/>
      <c r="L234" s="22"/>
      <c r="M234" s="22"/>
      <c r="N234" s="22"/>
    </row>
    <row r="235" spans="2:14" x14ac:dyDescent="0.3">
      <c r="B235" s="22"/>
      <c r="C235" s="22"/>
      <c r="D235" s="22"/>
      <c r="F235" s="22"/>
      <c r="G235" s="22"/>
      <c r="H235" s="22"/>
      <c r="I235" s="22"/>
      <c r="J235" s="22"/>
      <c r="K235" s="22"/>
      <c r="L235" s="22"/>
      <c r="M235" s="22"/>
      <c r="N235" s="22"/>
    </row>
    <row r="236" spans="2:14" x14ac:dyDescent="0.3">
      <c r="B236" s="22"/>
      <c r="C236" s="22"/>
      <c r="D236" s="22"/>
      <c r="F236" s="22"/>
      <c r="G236" s="22"/>
      <c r="H236" s="22"/>
      <c r="I236" s="22"/>
      <c r="J236" s="22"/>
      <c r="K236" s="22"/>
      <c r="L236" s="22"/>
      <c r="M236" s="22"/>
      <c r="N236" s="22"/>
    </row>
    <row r="237" spans="2:14" x14ac:dyDescent="0.3">
      <c r="B237" s="22"/>
      <c r="C237" s="22"/>
      <c r="D237" s="22"/>
      <c r="F237" s="22"/>
      <c r="G237" s="22"/>
      <c r="H237" s="22"/>
      <c r="I237" s="22"/>
      <c r="J237" s="22"/>
      <c r="K237" s="22"/>
      <c r="L237" s="22"/>
      <c r="M237" s="22"/>
      <c r="N237" s="22"/>
    </row>
    <row r="238" spans="2:14" x14ac:dyDescent="0.3">
      <c r="B238" s="22"/>
      <c r="C238" s="22"/>
      <c r="D238" s="22"/>
      <c r="F238" s="22"/>
      <c r="G238" s="22"/>
      <c r="H238" s="22"/>
      <c r="I238" s="22"/>
      <c r="J238" s="22"/>
      <c r="K238" s="22"/>
      <c r="L238" s="22"/>
      <c r="M238" s="22"/>
      <c r="N238" s="22"/>
    </row>
    <row r="239" spans="2:14" x14ac:dyDescent="0.3">
      <c r="B239" s="22"/>
      <c r="C239" s="22"/>
      <c r="D239" s="22"/>
      <c r="F239" s="22"/>
      <c r="G239" s="22"/>
      <c r="H239" s="22"/>
      <c r="I239" s="22"/>
      <c r="J239" s="22"/>
      <c r="K239" s="22"/>
      <c r="L239" s="22"/>
      <c r="M239" s="22"/>
      <c r="N239" s="22"/>
    </row>
    <row r="240" spans="2:14" x14ac:dyDescent="0.3">
      <c r="B240" s="22"/>
      <c r="C240" s="22"/>
      <c r="D240" s="22"/>
      <c r="F240" s="22"/>
      <c r="G240" s="22"/>
      <c r="H240" s="22"/>
      <c r="I240" s="22"/>
      <c r="J240" s="22"/>
      <c r="K240" s="22"/>
      <c r="L240" s="22"/>
      <c r="M240" s="22"/>
      <c r="N240" s="22"/>
    </row>
    <row r="241" spans="2:14" x14ac:dyDescent="0.3">
      <c r="B241" s="22"/>
      <c r="C241" s="22"/>
      <c r="D241" s="22"/>
      <c r="F241" s="22"/>
      <c r="G241" s="22"/>
      <c r="H241" s="22"/>
      <c r="I241" s="22"/>
      <c r="J241" s="22"/>
      <c r="K241" s="22"/>
      <c r="L241" s="22"/>
      <c r="M241" s="22"/>
      <c r="N241" s="22"/>
    </row>
    <row r="242" spans="2:14" x14ac:dyDescent="0.3">
      <c r="B242" s="22"/>
      <c r="C242" s="22"/>
      <c r="D242" s="22"/>
      <c r="F242" s="22"/>
      <c r="G242" s="22"/>
      <c r="H242" s="22"/>
      <c r="I242" s="22"/>
      <c r="J242" s="22"/>
      <c r="K242" s="22"/>
      <c r="L242" s="22"/>
      <c r="M242" s="22"/>
      <c r="N242" s="22"/>
    </row>
    <row r="243" spans="2:14" x14ac:dyDescent="0.3">
      <c r="B243" s="22"/>
      <c r="C243" s="22"/>
      <c r="D243" s="22"/>
      <c r="F243" s="22"/>
      <c r="G243" s="22"/>
      <c r="H243" s="22"/>
      <c r="I243" s="22"/>
      <c r="J243" s="22"/>
      <c r="K243" s="22"/>
      <c r="L243" s="22"/>
      <c r="M243" s="22"/>
      <c r="N243" s="22"/>
    </row>
    <row r="244" spans="2:14" x14ac:dyDescent="0.3">
      <c r="B244" s="22"/>
      <c r="C244" s="22"/>
      <c r="D244" s="22"/>
      <c r="F244" s="22"/>
      <c r="G244" s="22"/>
      <c r="H244" s="22"/>
      <c r="I244" s="22"/>
      <c r="J244" s="22"/>
      <c r="K244" s="22"/>
      <c r="L244" s="22"/>
      <c r="M244" s="22"/>
      <c r="N244" s="22"/>
    </row>
    <row r="245" spans="2:14" x14ac:dyDescent="0.3">
      <c r="B245" s="22"/>
      <c r="C245" s="22"/>
      <c r="D245" s="22"/>
      <c r="F245" s="22"/>
      <c r="G245" s="22"/>
      <c r="H245" s="22"/>
      <c r="I245" s="22"/>
      <c r="J245" s="22"/>
      <c r="K245" s="22"/>
      <c r="L245" s="22"/>
      <c r="M245" s="22"/>
      <c r="N245" s="22"/>
    </row>
    <row r="246" spans="2:14" x14ac:dyDescent="0.3">
      <c r="B246" s="22"/>
      <c r="C246" s="22"/>
      <c r="D246" s="22"/>
      <c r="F246" s="22"/>
      <c r="G246" s="22"/>
      <c r="H246" s="22"/>
      <c r="I246" s="22"/>
      <c r="J246" s="22"/>
      <c r="K246" s="22"/>
      <c r="L246" s="22"/>
      <c r="M246" s="22"/>
      <c r="N246" s="22"/>
    </row>
    <row r="247" spans="2:14" x14ac:dyDescent="0.3">
      <c r="B247" s="22"/>
      <c r="C247" s="22"/>
      <c r="D247" s="22"/>
      <c r="F247" s="22"/>
      <c r="G247" s="22"/>
      <c r="H247" s="22"/>
      <c r="I247" s="22"/>
      <c r="J247" s="22"/>
      <c r="K247" s="22"/>
      <c r="L247" s="22"/>
      <c r="M247" s="22"/>
      <c r="N247" s="22"/>
    </row>
    <row r="248" spans="2:14" x14ac:dyDescent="0.3">
      <c r="B248" s="22"/>
      <c r="C248" s="22"/>
      <c r="D248" s="22"/>
      <c r="F248" s="22"/>
      <c r="G248" s="22"/>
      <c r="H248" s="22"/>
      <c r="I248" s="22"/>
      <c r="J248" s="22"/>
      <c r="K248" s="22"/>
      <c r="L248" s="22"/>
      <c r="M248" s="22"/>
      <c r="N248" s="22"/>
    </row>
    <row r="249" spans="2:14" x14ac:dyDescent="0.3">
      <c r="B249" s="22"/>
      <c r="C249" s="22"/>
      <c r="D249" s="22"/>
      <c r="F249" s="22"/>
      <c r="G249" s="22"/>
      <c r="H249" s="22"/>
      <c r="I249" s="22"/>
      <c r="J249" s="22"/>
      <c r="K249" s="22"/>
      <c r="L249" s="22"/>
      <c r="M249" s="22"/>
      <c r="N249" s="22"/>
    </row>
    <row r="250" spans="2:14" x14ac:dyDescent="0.3">
      <c r="B250" s="22"/>
      <c r="C250" s="22"/>
      <c r="D250" s="22"/>
      <c r="F250" s="22"/>
      <c r="G250" s="22"/>
      <c r="H250" s="22"/>
      <c r="I250" s="22"/>
      <c r="J250" s="22"/>
      <c r="K250" s="22"/>
      <c r="L250" s="22"/>
      <c r="M250" s="22"/>
      <c r="N250" s="22"/>
    </row>
    <row r="251" spans="2:14" x14ac:dyDescent="0.3">
      <c r="C251" s="22"/>
      <c r="D251" s="22"/>
      <c r="F251" s="22"/>
      <c r="G251" s="22"/>
      <c r="H251" s="22"/>
      <c r="I251" s="22"/>
      <c r="J251" s="22"/>
      <c r="K251" s="22"/>
      <c r="L251" s="22"/>
      <c r="M251" s="22"/>
      <c r="N251" s="22"/>
    </row>
    <row r="252" spans="2:14" x14ac:dyDescent="0.3">
      <c r="C252" s="22"/>
      <c r="D252" s="22"/>
      <c r="F252" s="22"/>
      <c r="G252" s="22"/>
      <c r="H252" s="22"/>
      <c r="I252" s="22"/>
      <c r="J252" s="22"/>
      <c r="K252" s="22"/>
      <c r="L252" s="22"/>
      <c r="M252" s="22"/>
      <c r="N252" s="22"/>
    </row>
    <row r="253" spans="2:14" x14ac:dyDescent="0.3">
      <c r="C253" s="22"/>
      <c r="D253" s="22"/>
      <c r="F253" s="22"/>
      <c r="G253" s="22"/>
      <c r="H253" s="22"/>
      <c r="I253" s="22"/>
      <c r="J253" s="22"/>
      <c r="K253" s="22"/>
      <c r="L253" s="22"/>
      <c r="M253" s="22"/>
      <c r="N253" s="22"/>
    </row>
    <row r="254" spans="2:14" x14ac:dyDescent="0.3">
      <c r="C254" s="22"/>
      <c r="D254" s="22"/>
      <c r="F254" s="22"/>
      <c r="G254" s="22"/>
      <c r="H254" s="22"/>
      <c r="I254" s="22"/>
      <c r="J254" s="22"/>
      <c r="K254" s="22"/>
      <c r="L254" s="22"/>
      <c r="M254" s="22"/>
      <c r="N254" s="22"/>
    </row>
    <row r="255" spans="2:14" x14ac:dyDescent="0.3">
      <c r="C255" s="22"/>
      <c r="D255" s="22"/>
      <c r="F255" s="22"/>
      <c r="G255" s="22"/>
      <c r="H255" s="22"/>
      <c r="I255" s="22"/>
      <c r="J255" s="22"/>
      <c r="K255" s="22"/>
      <c r="L255" s="22"/>
      <c r="M255" s="22"/>
      <c r="N255" s="22"/>
    </row>
    <row r="256" spans="2:14" x14ac:dyDescent="0.3">
      <c r="C256" s="22"/>
      <c r="D256" s="22"/>
      <c r="F256" s="22"/>
      <c r="G256" s="22"/>
      <c r="H256" s="22"/>
      <c r="I256" s="22"/>
      <c r="J256" s="22"/>
      <c r="K256" s="22"/>
      <c r="L256" s="22"/>
      <c r="M256" s="22"/>
      <c r="N256" s="22"/>
    </row>
    <row r="257" spans="3:14" x14ac:dyDescent="0.3">
      <c r="C257" s="22"/>
      <c r="D257" s="22"/>
      <c r="F257" s="22"/>
      <c r="G257" s="22"/>
      <c r="H257" s="22"/>
      <c r="I257" s="22"/>
      <c r="J257" s="22"/>
      <c r="K257" s="22"/>
      <c r="L257" s="22"/>
      <c r="M257" s="22"/>
      <c r="N257" s="22"/>
    </row>
    <row r="258" spans="3:14" x14ac:dyDescent="0.3">
      <c r="C258" s="22"/>
      <c r="D258" s="22"/>
      <c r="F258" s="22"/>
      <c r="G258" s="22"/>
      <c r="H258" s="22"/>
      <c r="I258" s="22"/>
      <c r="J258" s="22"/>
      <c r="K258" s="22"/>
      <c r="L258" s="22"/>
      <c r="M258" s="22"/>
      <c r="N258" s="22"/>
    </row>
    <row r="259" spans="3:14" x14ac:dyDescent="0.3">
      <c r="C259" s="22"/>
      <c r="D259" s="22"/>
      <c r="F259" s="22"/>
      <c r="G259" s="22"/>
      <c r="H259" s="22"/>
      <c r="I259" s="22"/>
      <c r="J259" s="22"/>
      <c r="K259" s="22"/>
      <c r="L259" s="22"/>
      <c r="M259" s="22"/>
      <c r="N259" s="22"/>
    </row>
    <row r="260" spans="3:14" x14ac:dyDescent="0.3">
      <c r="C260" s="22"/>
      <c r="D260" s="22"/>
      <c r="F260" s="22"/>
      <c r="G260" s="22"/>
      <c r="H260" s="22"/>
      <c r="I260" s="22"/>
      <c r="J260" s="22"/>
      <c r="K260" s="22"/>
      <c r="L260" s="22"/>
      <c r="M260" s="22"/>
      <c r="N260" s="22"/>
    </row>
    <row r="261" spans="3:14" x14ac:dyDescent="0.3">
      <c r="C261" s="22"/>
      <c r="D261" s="22"/>
      <c r="F261" s="22"/>
      <c r="G261" s="22"/>
      <c r="H261" s="22"/>
      <c r="I261" s="22"/>
      <c r="J261" s="22"/>
      <c r="K261" s="22"/>
      <c r="L261" s="22"/>
      <c r="M261" s="22"/>
      <c r="N261" s="22"/>
    </row>
    <row r="262" spans="3:14" x14ac:dyDescent="0.3">
      <c r="C262" s="22"/>
      <c r="D262" s="22"/>
      <c r="F262" s="22"/>
      <c r="G262" s="22"/>
      <c r="H262" s="22"/>
      <c r="I262" s="22"/>
      <c r="J262" s="22"/>
      <c r="K262" s="22"/>
      <c r="L262" s="22"/>
      <c r="M262" s="22"/>
      <c r="N262" s="22"/>
    </row>
    <row r="263" spans="3:14" x14ac:dyDescent="0.3">
      <c r="C263" s="22"/>
      <c r="D263" s="22"/>
      <c r="F263" s="22"/>
      <c r="G263" s="22"/>
      <c r="H263" s="22"/>
      <c r="I263" s="22"/>
      <c r="J263" s="22"/>
      <c r="K263" s="22"/>
      <c r="L263" s="22"/>
      <c r="M263" s="22"/>
      <c r="N263" s="22"/>
    </row>
    <row r="264" spans="3:14" x14ac:dyDescent="0.3">
      <c r="C264" s="22"/>
      <c r="D264" s="22"/>
      <c r="F264" s="22"/>
      <c r="G264" s="22"/>
      <c r="H264" s="22"/>
      <c r="I264" s="22"/>
      <c r="J264" s="22"/>
      <c r="K264" s="22"/>
      <c r="L264" s="22"/>
      <c r="M264" s="22"/>
      <c r="N264" s="22"/>
    </row>
    <row r="265" spans="3:14" x14ac:dyDescent="0.3">
      <c r="C265" s="22"/>
      <c r="D265" s="22"/>
      <c r="F265" s="22"/>
      <c r="G265" s="22"/>
      <c r="H265" s="22"/>
      <c r="I265" s="22"/>
      <c r="J265" s="22"/>
      <c r="K265" s="22"/>
      <c r="L265" s="22"/>
      <c r="M265" s="22"/>
      <c r="N265" s="22"/>
    </row>
    <row r="266" spans="3:14" x14ac:dyDescent="0.3">
      <c r="C266" s="22"/>
      <c r="D266" s="22"/>
      <c r="F266" s="22"/>
      <c r="G266" s="22"/>
      <c r="H266" s="22"/>
      <c r="I266" s="22"/>
      <c r="J266" s="22"/>
      <c r="K266" s="22"/>
      <c r="L266" s="22"/>
      <c r="M266" s="22"/>
      <c r="N266" s="22"/>
    </row>
    <row r="267" spans="3:14" x14ac:dyDescent="0.3">
      <c r="C267" s="22"/>
      <c r="D267" s="22"/>
      <c r="F267" s="22"/>
      <c r="G267" s="22"/>
      <c r="H267" s="22"/>
      <c r="I267" s="22"/>
      <c r="J267" s="22"/>
      <c r="K267" s="22"/>
      <c r="L267" s="22"/>
      <c r="M267" s="22"/>
      <c r="N267" s="22"/>
    </row>
    <row r="268" spans="3:14" x14ac:dyDescent="0.3">
      <c r="C268" s="22"/>
      <c r="D268" s="22"/>
      <c r="F268" s="22"/>
      <c r="G268" s="22"/>
      <c r="H268" s="22"/>
      <c r="I268" s="22"/>
      <c r="J268" s="22"/>
      <c r="K268" s="22"/>
      <c r="L268" s="22"/>
      <c r="M268" s="22"/>
      <c r="N268" s="22"/>
    </row>
    <row r="269" spans="3:14" x14ac:dyDescent="0.3">
      <c r="C269" s="22"/>
      <c r="D269" s="22"/>
      <c r="F269" s="22"/>
      <c r="G269" s="22"/>
      <c r="H269" s="22"/>
      <c r="I269" s="22"/>
      <c r="J269" s="22"/>
      <c r="K269" s="22"/>
      <c r="L269" s="22"/>
      <c r="M269" s="22"/>
      <c r="N269" s="22"/>
    </row>
    <row r="270" spans="3:14" x14ac:dyDescent="0.3">
      <c r="C270" s="22"/>
      <c r="D270" s="22"/>
      <c r="F270" s="22"/>
      <c r="G270" s="22"/>
      <c r="H270" s="22"/>
      <c r="I270" s="22"/>
      <c r="J270" s="22"/>
      <c r="K270" s="22"/>
      <c r="L270" s="22"/>
      <c r="M270" s="22"/>
      <c r="N270" s="22"/>
    </row>
    <row r="271" spans="3:14" x14ac:dyDescent="0.3">
      <c r="C271" s="22"/>
      <c r="D271" s="22"/>
      <c r="F271" s="22"/>
      <c r="G271" s="22"/>
      <c r="H271" s="22"/>
      <c r="I271" s="22"/>
      <c r="J271" s="22"/>
      <c r="K271" s="22"/>
      <c r="L271" s="22"/>
      <c r="M271" s="22"/>
      <c r="N271" s="22"/>
    </row>
    <row r="272" spans="3:14" x14ac:dyDescent="0.3">
      <c r="C272" s="22"/>
      <c r="D272" s="22"/>
      <c r="F272" s="22"/>
      <c r="G272" s="22"/>
      <c r="H272" s="22"/>
      <c r="I272" s="22"/>
      <c r="J272" s="22"/>
      <c r="K272" s="22"/>
      <c r="L272" s="22"/>
      <c r="M272" s="22"/>
      <c r="N272" s="22"/>
    </row>
    <row r="273" spans="3:14" x14ac:dyDescent="0.3">
      <c r="C273" s="22"/>
      <c r="D273" s="22"/>
      <c r="F273" s="22"/>
      <c r="G273" s="22"/>
      <c r="H273" s="22"/>
      <c r="I273" s="22"/>
      <c r="J273" s="22"/>
      <c r="K273" s="22"/>
      <c r="L273" s="22"/>
      <c r="M273" s="22"/>
      <c r="N273" s="22"/>
    </row>
    <row r="274" spans="3:14" x14ac:dyDescent="0.3">
      <c r="C274" s="22"/>
      <c r="D274" s="22"/>
      <c r="F274" s="22"/>
      <c r="G274" s="22"/>
      <c r="H274" s="22"/>
      <c r="I274" s="22"/>
      <c r="J274" s="22"/>
      <c r="K274" s="22"/>
      <c r="L274" s="22"/>
      <c r="M274" s="22"/>
      <c r="N274" s="22"/>
    </row>
    <row r="275" spans="3:14" x14ac:dyDescent="0.3">
      <c r="C275" s="22"/>
      <c r="D275" s="22"/>
      <c r="F275" s="22"/>
      <c r="G275" s="22"/>
      <c r="H275" s="22"/>
      <c r="I275" s="22"/>
      <c r="J275" s="22"/>
      <c r="K275" s="22"/>
      <c r="L275" s="22"/>
      <c r="M275" s="22"/>
      <c r="N275" s="22"/>
    </row>
    <row r="276" spans="3:14" x14ac:dyDescent="0.3">
      <c r="C276" s="22"/>
      <c r="D276" s="22"/>
      <c r="F276" s="22"/>
      <c r="G276" s="22"/>
      <c r="H276" s="22"/>
      <c r="I276" s="22"/>
      <c r="J276" s="22"/>
      <c r="K276" s="22"/>
      <c r="L276" s="22"/>
      <c r="M276" s="22"/>
      <c r="N276" s="22"/>
    </row>
    <row r="277" spans="3:14" x14ac:dyDescent="0.3">
      <c r="C277" s="22"/>
      <c r="D277" s="22"/>
      <c r="F277" s="22"/>
      <c r="G277" s="22"/>
      <c r="H277" s="22"/>
      <c r="I277" s="22"/>
      <c r="J277" s="22"/>
      <c r="K277" s="22"/>
      <c r="L277" s="22"/>
      <c r="M277" s="22"/>
      <c r="N277" s="22"/>
    </row>
    <row r="278" spans="3:14" x14ac:dyDescent="0.3">
      <c r="C278" s="22"/>
      <c r="D278" s="22"/>
      <c r="F278" s="22"/>
      <c r="G278" s="22"/>
      <c r="H278" s="22"/>
      <c r="I278" s="22"/>
      <c r="J278" s="22"/>
      <c r="K278" s="22"/>
      <c r="L278" s="22"/>
      <c r="M278" s="22"/>
      <c r="N278" s="22"/>
    </row>
    <row r="279" spans="3:14" x14ac:dyDescent="0.3">
      <c r="C279" s="22"/>
      <c r="D279" s="22"/>
      <c r="F279" s="22"/>
      <c r="G279" s="22"/>
      <c r="H279" s="22"/>
      <c r="I279" s="22"/>
      <c r="J279" s="22"/>
      <c r="K279" s="22"/>
      <c r="L279" s="22"/>
      <c r="M279" s="22"/>
      <c r="N279" s="22"/>
    </row>
    <row r="280" spans="3:14" x14ac:dyDescent="0.3">
      <c r="C280" s="22"/>
      <c r="D280" s="22"/>
      <c r="F280" s="22"/>
      <c r="G280" s="22"/>
      <c r="H280" s="22"/>
      <c r="I280" s="22"/>
      <c r="J280" s="22"/>
      <c r="K280" s="22"/>
      <c r="L280" s="22"/>
      <c r="M280" s="22"/>
      <c r="N280" s="22"/>
    </row>
    <row r="281" spans="3:14" x14ac:dyDescent="0.3">
      <c r="C281" s="22"/>
      <c r="D281" s="22"/>
      <c r="F281" s="22"/>
      <c r="G281" s="22"/>
      <c r="H281" s="22"/>
      <c r="I281" s="22"/>
      <c r="J281" s="22"/>
      <c r="K281" s="22"/>
      <c r="L281" s="22"/>
      <c r="M281" s="22"/>
      <c r="N281" s="22"/>
    </row>
    <row r="282" spans="3:14" x14ac:dyDescent="0.3">
      <c r="C282" s="22"/>
      <c r="D282" s="22"/>
      <c r="F282" s="22"/>
      <c r="G282" s="22"/>
      <c r="H282" s="22"/>
      <c r="I282" s="22"/>
      <c r="J282" s="22"/>
      <c r="K282" s="22"/>
      <c r="L282" s="22"/>
      <c r="M282" s="22"/>
      <c r="N282" s="22"/>
    </row>
    <row r="283" spans="3:14" x14ac:dyDescent="0.3">
      <c r="C283" s="22"/>
      <c r="D283" s="22"/>
      <c r="F283" s="22"/>
      <c r="G283" s="22"/>
      <c r="H283" s="22"/>
      <c r="I283" s="22"/>
      <c r="J283" s="22"/>
      <c r="K283" s="22"/>
      <c r="L283" s="22"/>
      <c r="M283" s="22"/>
      <c r="N283" s="22"/>
    </row>
    <row r="284" spans="3:14" x14ac:dyDescent="0.3">
      <c r="C284" s="22"/>
      <c r="D284" s="22"/>
      <c r="F284" s="22"/>
      <c r="G284" s="22"/>
      <c r="H284" s="22"/>
      <c r="I284" s="22"/>
      <c r="J284" s="22"/>
      <c r="K284" s="22"/>
      <c r="L284" s="22"/>
      <c r="M284" s="22"/>
      <c r="N284" s="22"/>
    </row>
    <row r="285" spans="3:14" x14ac:dyDescent="0.3">
      <c r="C285" s="22"/>
      <c r="D285" s="22"/>
      <c r="F285" s="22"/>
      <c r="G285" s="22"/>
      <c r="H285" s="22"/>
      <c r="I285" s="22"/>
      <c r="J285" s="22"/>
      <c r="K285" s="22"/>
      <c r="L285" s="22"/>
      <c r="M285" s="22"/>
      <c r="N285" s="22"/>
    </row>
    <row r="286" spans="3:14" x14ac:dyDescent="0.3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</row>
  </sheetData>
  <sortState xmlns:xlrd2="http://schemas.microsoft.com/office/spreadsheetml/2017/richdata2" ref="C251:E285">
    <sortCondition ref="C251:C28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Idle Time</vt:lpstr>
      <vt:lpstr>Idle Time graphs</vt:lpstr>
      <vt:lpstr>Idle Time (each professor)</vt:lpstr>
      <vt:lpstr>Idle Time graphs (each prof)</vt:lpstr>
      <vt:lpstr>Idle Time (stable)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2023-01-06T11:09:50Z</dcterms:created>
  <dcterms:modified xsi:type="dcterms:W3CDTF">2023-01-09T17:05:12Z</dcterms:modified>
</cp:coreProperties>
</file>