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https://liveunibo-my.sharepoint.com/personal/marco_bondi5_studio_unibo_it/Documents/Second Brain/ECOFIN/Credit Risk/allegati/"/>
    </mc:Choice>
  </mc:AlternateContent>
  <xr:revisionPtr revIDLastSave="0" documentId="13_ncr:1_{95F7359E-DFAE-46B4-ADEC-90CDFAA36874}" xr6:coauthVersionLast="47" xr6:coauthVersionMax="47" xr10:uidLastSave="{00000000-0000-0000-0000-000000000000}"/>
  <bookViews>
    <workbookView xWindow="-108" yWindow="-108" windowWidth="23256" windowHeight="12576" activeTab="1" xr2:uid="{00000000-000D-0000-FFFF-FFFF00000000}"/>
  </bookViews>
  <sheets>
    <sheet name="Combinazione lineare di Poisson" sheetId="2" r:id="rId1"/>
    <sheet name="Tabelle a doppia entrata"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0" i="1" l="1"/>
  <c r="H129" i="1"/>
  <c r="D130" i="1"/>
  <c r="D129" i="1"/>
  <c r="J116" i="1"/>
  <c r="C114" i="1"/>
  <c r="D114" i="1"/>
  <c r="E114" i="1"/>
  <c r="F114" i="1"/>
  <c r="G114" i="1"/>
  <c r="C115" i="1"/>
  <c r="D115" i="1"/>
  <c r="E115" i="1"/>
  <c r="F115" i="1"/>
  <c r="G115" i="1"/>
  <c r="C116" i="1"/>
  <c r="D116" i="1"/>
  <c r="E116" i="1"/>
  <c r="F116" i="1"/>
  <c r="G116" i="1"/>
  <c r="C117" i="1"/>
  <c r="D117" i="1"/>
  <c r="E117" i="1"/>
  <c r="F117" i="1"/>
  <c r="G117" i="1"/>
  <c r="D113" i="1"/>
  <c r="E113" i="1"/>
  <c r="F113" i="1"/>
  <c r="G113" i="1"/>
  <c r="C113" i="1"/>
  <c r="J126" i="1"/>
  <c r="J125" i="1"/>
  <c r="J124" i="1"/>
  <c r="J123" i="1"/>
  <c r="J122" i="1"/>
  <c r="E123" i="1"/>
  <c r="E124" i="1"/>
  <c r="E125" i="1"/>
  <c r="E126" i="1"/>
  <c r="E122" i="1"/>
  <c r="H128" i="1"/>
  <c r="I123" i="1"/>
  <c r="I124" i="1"/>
  <c r="I125" i="1"/>
  <c r="I126" i="1"/>
  <c r="I122" i="1"/>
  <c r="D128" i="1"/>
  <c r="D123" i="1"/>
  <c r="D124" i="1"/>
  <c r="D125" i="1"/>
  <c r="D126" i="1"/>
  <c r="D122" i="1"/>
  <c r="I55" i="1"/>
  <c r="I56" i="1"/>
  <c r="I57" i="1"/>
  <c r="I58" i="1"/>
  <c r="I54" i="1"/>
  <c r="J117" i="1" l="1"/>
</calcChain>
</file>

<file path=xl/sharedStrings.xml><?xml version="1.0" encoding="utf-8"?>
<sst xmlns="http://schemas.openxmlformats.org/spreadsheetml/2006/main" count="76" uniqueCount="53">
  <si>
    <t>X</t>
  </si>
  <si>
    <t>Y</t>
  </si>
  <si>
    <t>Rating</t>
  </si>
  <si>
    <t>x</t>
  </si>
  <si>
    <t>P(X=x)</t>
  </si>
  <si>
    <t>y</t>
  </si>
  <si>
    <t>P(Y=y)</t>
  </si>
  <si>
    <t>MB</t>
  </si>
  <si>
    <t>B</t>
  </si>
  <si>
    <t>AB</t>
  </si>
  <si>
    <t>A</t>
  </si>
  <si>
    <t>MA</t>
  </si>
  <si>
    <t>1) Si costruisca una delle possibili distribuzioni congiunte di della variabile casuale (X,Y)</t>
  </si>
  <si>
    <t>2) Si costruisca la distribuzione congiunta di (X,Y) nel caso di indipendenza, cograduazione e contrograduazione</t>
  </si>
  <si>
    <t>1) distribuzione qualsiasi</t>
  </si>
  <si>
    <t>X\Y</t>
  </si>
  <si>
    <t>2.a) indipendenza</t>
  </si>
  <si>
    <t>2.b) cograduazione</t>
  </si>
  <si>
    <t>2.c) contrograduazione</t>
  </si>
  <si>
    <t xml:space="preserve">CALCOLO DELLA COVARIANZA </t>
  </si>
  <si>
    <t>1)</t>
  </si>
  <si>
    <t>provare a calcolare da soli covarianza e correlazione in questi due casi</t>
  </si>
  <si>
    <t>NB: la cogradiazione produce il valore massimo di covarianza compatibile con le distribuzioni marginali</t>
  </si>
  <si>
    <t>la contrograduazione produce il valore minimo di covarianza compatibile con le distribuzioni marginali</t>
  </si>
  <si>
    <t>X|Y=y    \     Y</t>
  </si>
  <si>
    <t>X    \     Y|X=x</t>
  </si>
  <si>
    <t>X_1 è una vc Poisson di parametro lambda_1</t>
  </si>
  <si>
    <t>X_2 è una vc Poisson di parametro lambda_2</t>
  </si>
  <si>
    <t xml:space="preserve">Si vuole determinare la distribuzione di probabilà </t>
  </si>
  <si>
    <t>X_3 è una vc Poisson di parametro lambda_3</t>
  </si>
  <si>
    <t>della vc Z=X_1+2X_2+3X_3</t>
  </si>
  <si>
    <t>utilizzando la funzione generatrice delle probabiltà</t>
  </si>
  <si>
    <t>lambda_1</t>
  </si>
  <si>
    <t>lambda_2</t>
  </si>
  <si>
    <t>lambda_3</t>
  </si>
  <si>
    <t>(r-1 su i)</t>
  </si>
  <si>
    <t>G^(r-1-i)_Z(0)</t>
  </si>
  <si>
    <t>lambda_(i+1)(i+1)!</t>
  </si>
  <si>
    <t>(r-1 su i)*G^(r-1-i)_Z(0)*lambda_(i+1)(i+1)!</t>
  </si>
  <si>
    <t>i=</t>
  </si>
  <si>
    <t>r</t>
  </si>
  <si>
    <t>P(Z=r)</t>
  </si>
  <si>
    <t>G^(r)_Z(0)</t>
  </si>
  <si>
    <t>x*P(X=x)</t>
  </si>
  <si>
    <t>x^2*P(X=x)</t>
  </si>
  <si>
    <t>E[X]</t>
  </si>
  <si>
    <t>VAR[X]</t>
  </si>
  <si>
    <t>SD [X]</t>
  </si>
  <si>
    <t>E[Y]</t>
  </si>
  <si>
    <t>VAR[Y]</t>
  </si>
  <si>
    <t>SD [Y]</t>
  </si>
  <si>
    <t>y^2*P(Y=y)</t>
  </si>
  <si>
    <t>y*P(Y=y)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</si>
</sst>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i/>
      <sz val="14"/>
      <color rgb="FFFF0000"/>
      <name val="Calibri"/>
      <family val="2"/>
      <scheme val="minor"/>
    </font>
    <font>
      <b/>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4" tint="0.59999389629810485"/>
        <bgColor indexed="64"/>
      </patternFill>
    </fill>
  </fills>
  <borders count="1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67">
    <xf numFmtId="0" fontId="0" fillId="0" borderId="0" xfId="0"/>
    <xf numFmtId="0" fontId="2" fillId="2" borderId="3" xfId="0" applyFont="1" applyFill="1" applyBorder="1"/>
    <xf numFmtId="0" fontId="2" fillId="2" borderId="4" xfId="0" applyFont="1" applyFill="1" applyBorder="1"/>
    <xf numFmtId="0" fontId="2" fillId="0" borderId="0" xfId="0" applyFont="1"/>
    <xf numFmtId="0" fontId="2" fillId="2" borderId="5" xfId="0" applyFont="1" applyFill="1" applyBorder="1"/>
    <xf numFmtId="0" fontId="2" fillId="2" borderId="6" xfId="0" applyFont="1" applyFill="1" applyBorder="1"/>
    <xf numFmtId="0" fontId="0" fillId="0" borderId="7" xfId="0" applyBorder="1"/>
    <xf numFmtId="3" fontId="0" fillId="0" borderId="8" xfId="0" applyNumberFormat="1" applyBorder="1"/>
    <xf numFmtId="0" fontId="0" fillId="0" borderId="9" xfId="0" applyBorder="1"/>
    <xf numFmtId="0" fontId="0" fillId="0" borderId="8" xfId="0" applyBorder="1"/>
    <xf numFmtId="0" fontId="0" fillId="0" borderId="10" xfId="0" applyBorder="1"/>
    <xf numFmtId="3" fontId="0" fillId="0" borderId="11" xfId="0" applyNumberFormat="1" applyBorder="1"/>
    <xf numFmtId="0" fontId="0" fillId="0" borderId="12" xfId="0" applyBorder="1"/>
    <xf numFmtId="0" fontId="0" fillId="0" borderId="11" xfId="0" applyBorder="1"/>
    <xf numFmtId="0" fontId="2" fillId="2" borderId="13" xfId="0" applyFont="1" applyFill="1" applyBorder="1"/>
    <xf numFmtId="3" fontId="2" fillId="0" borderId="13" xfId="0" applyNumberFormat="1" applyFont="1" applyBorder="1"/>
    <xf numFmtId="0" fontId="0" fillId="0" borderId="13" xfId="0" applyBorder="1"/>
    <xf numFmtId="0" fontId="2" fillId="0" borderId="13" xfId="0" applyFont="1" applyBorder="1"/>
    <xf numFmtId="0" fontId="0" fillId="3" borderId="0" xfId="0" applyFill="1"/>
    <xf numFmtId="0" fontId="1" fillId="0" borderId="0" xfId="0" applyFont="1"/>
    <xf numFmtId="0" fontId="4" fillId="0" borderId="0" xfId="0" applyFont="1"/>
    <xf numFmtId="0" fontId="3" fillId="0" borderId="0" xfId="0" applyFont="1"/>
    <xf numFmtId="0" fontId="5" fillId="0" borderId="0" xfId="0" applyFont="1"/>
    <xf numFmtId="3" fontId="5" fillId="0" borderId="0" xfId="0" applyNumberFormat="1" applyFont="1"/>
    <xf numFmtId="3" fontId="2" fillId="0" borderId="0" xfId="0" applyNumberFormat="1" applyFont="1"/>
    <xf numFmtId="0" fontId="0" fillId="2" borderId="0" xfId="0" applyFill="1"/>
    <xf numFmtId="0" fontId="0" fillId="4" borderId="0" xfId="0" applyFill="1"/>
    <xf numFmtId="0" fontId="3" fillId="5" borderId="0" xfId="0" applyFont="1" applyFill="1"/>
    <xf numFmtId="0" fontId="3" fillId="5" borderId="11" xfId="0" applyFont="1" applyFill="1" applyBorder="1"/>
    <xf numFmtId="0" fontId="3" fillId="5" borderId="15" xfId="0" applyFont="1" applyFill="1" applyBorder="1"/>
    <xf numFmtId="0" fontId="3" fillId="5" borderId="12" xfId="0" applyFont="1" applyFill="1" applyBorder="1"/>
    <xf numFmtId="0" fontId="0" fillId="2" borderId="11" xfId="0" applyFill="1" applyBorder="1"/>
    <xf numFmtId="0" fontId="0" fillId="2" borderId="15" xfId="0" applyFill="1" applyBorder="1"/>
    <xf numFmtId="0" fontId="0" fillId="4" borderId="11" xfId="0" applyFill="1" applyBorder="1"/>
    <xf numFmtId="0" fontId="0" fillId="4" borderId="15" xfId="0" applyFill="1" applyBorder="1"/>
    <xf numFmtId="0" fontId="0" fillId="4" borderId="12" xfId="0" applyFill="1" applyBorder="1"/>
    <xf numFmtId="0" fontId="0" fillId="3" borderId="11" xfId="0" applyFill="1" applyBorder="1"/>
    <xf numFmtId="0" fontId="0" fillId="3" borderId="15" xfId="0" applyFill="1" applyBorder="1"/>
    <xf numFmtId="0" fontId="0" fillId="3" borderId="12" xfId="0" applyFill="1" applyBorder="1"/>
    <xf numFmtId="0" fontId="4" fillId="2" borderId="4" xfId="0" applyFont="1" applyFill="1" applyBorder="1"/>
    <xf numFmtId="0" fontId="4" fillId="2" borderId="5" xfId="0" applyFont="1" applyFill="1" applyBorder="1" applyAlignment="1">
      <alignment horizontal="center"/>
    </xf>
    <xf numFmtId="164" fontId="2" fillId="0" borderId="0" xfId="0" applyNumberFormat="1" applyFont="1"/>
    <xf numFmtId="1" fontId="0" fillId="0" borderId="0" xfId="0" applyNumberFormat="1"/>
    <xf numFmtId="0" fontId="3" fillId="5" borderId="1" xfId="0" applyFont="1" applyFill="1" applyBorder="1" applyAlignment="1">
      <alignment horizontal="center"/>
    </xf>
    <xf numFmtId="0" fontId="3" fillId="5" borderId="14" xfId="0" applyFont="1" applyFill="1" applyBorder="1" applyAlignment="1">
      <alignment horizontal="center"/>
    </xf>
    <xf numFmtId="0" fontId="3" fillId="5" borderId="2" xfId="0" applyFont="1" applyFill="1" applyBorder="1" applyAlignment="1">
      <alignment horizontal="center"/>
    </xf>
    <xf numFmtId="0" fontId="3" fillId="5" borderId="8" xfId="0" applyFont="1" applyFill="1" applyBorder="1" applyAlignment="1">
      <alignment horizontal="center"/>
    </xf>
    <xf numFmtId="0" fontId="3" fillId="5" borderId="0" xfId="0" applyFont="1" applyFill="1" applyAlignment="1">
      <alignment horizontal="center"/>
    </xf>
    <xf numFmtId="0" fontId="3" fillId="5" borderId="9" xfId="0" applyFont="1" applyFill="1" applyBorder="1" applyAlignment="1">
      <alignment horizontal="center"/>
    </xf>
    <xf numFmtId="0" fontId="0" fillId="2" borderId="1" xfId="0" applyFill="1" applyBorder="1" applyAlignment="1">
      <alignment horizontal="center"/>
    </xf>
    <xf numFmtId="0" fontId="0" fillId="2" borderId="14" xfId="0" applyFill="1" applyBorder="1" applyAlignment="1">
      <alignment horizontal="center"/>
    </xf>
    <xf numFmtId="0" fontId="0" fillId="4" borderId="1" xfId="0" applyFill="1" applyBorder="1" applyAlignment="1">
      <alignment horizontal="center"/>
    </xf>
    <xf numFmtId="0" fontId="0" fillId="4" borderId="14" xfId="0" applyFill="1" applyBorder="1" applyAlignment="1">
      <alignment horizontal="center"/>
    </xf>
    <xf numFmtId="0" fontId="0" fillId="4" borderId="2" xfId="0" applyFill="1" applyBorder="1" applyAlignment="1">
      <alignment horizontal="center"/>
    </xf>
    <xf numFmtId="0" fontId="0" fillId="3" borderId="1" xfId="0" applyFill="1" applyBorder="1" applyAlignment="1">
      <alignment horizontal="center"/>
    </xf>
    <xf numFmtId="0" fontId="0" fillId="3" borderId="14" xfId="0" applyFill="1" applyBorder="1" applyAlignment="1">
      <alignment horizontal="center"/>
    </xf>
    <xf numFmtId="0" fontId="0" fillId="3" borderId="2" xfId="0" applyFill="1" applyBorder="1" applyAlignment="1">
      <alignment horizontal="center"/>
    </xf>
    <xf numFmtId="0" fontId="0" fillId="2" borderId="8" xfId="0" applyFill="1" applyBorder="1" applyAlignment="1">
      <alignment horizontal="center"/>
    </xf>
    <xf numFmtId="0" fontId="0" fillId="2" borderId="0" xfId="0" applyFill="1" applyAlignment="1">
      <alignment horizontal="center"/>
    </xf>
    <xf numFmtId="0" fontId="0" fillId="4" borderId="8" xfId="0" applyFill="1" applyBorder="1" applyAlignment="1">
      <alignment horizontal="center"/>
    </xf>
    <xf numFmtId="0" fontId="0" fillId="4" borderId="0" xfId="0" applyFill="1" applyAlignment="1">
      <alignment horizontal="center"/>
    </xf>
    <xf numFmtId="0" fontId="0" fillId="4" borderId="9" xfId="0" applyFill="1" applyBorder="1" applyAlignment="1">
      <alignment horizontal="center"/>
    </xf>
    <xf numFmtId="0" fontId="0" fillId="3" borderId="8" xfId="0" applyFill="1" applyBorder="1" applyAlignment="1">
      <alignment horizontal="center"/>
    </xf>
    <xf numFmtId="0" fontId="0" fillId="3" borderId="0" xfId="0" applyFill="1" applyAlignment="1">
      <alignment horizontal="center"/>
    </xf>
    <xf numFmtId="0" fontId="0" fillId="3" borderId="9" xfId="0"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137160</xdr:colOff>
      <xdr:row>0</xdr:row>
      <xdr:rowOff>118110</xdr:rowOff>
    </xdr:from>
    <xdr:ext cx="8465052" cy="2587340"/>
    <xdr:sp macro="" textlink="">
      <xdr:nvSpPr>
        <xdr:cNvPr id="2" name="CasellaDiTesto 1">
          <a:extLst>
            <a:ext uri="{FF2B5EF4-FFF2-40B4-BE49-F238E27FC236}">
              <a16:creationId xmlns:a16="http://schemas.microsoft.com/office/drawing/2014/main" id="{00000000-0008-0000-0100-000002000000}"/>
            </a:ext>
          </a:extLst>
        </xdr:cNvPr>
        <xdr:cNvSpPr txBox="1"/>
      </xdr:nvSpPr>
      <xdr:spPr>
        <a:xfrm>
          <a:off x="137160" y="118110"/>
          <a:ext cx="8465052" cy="258734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400" b="1"/>
            <a:t>Una banca ha erogato un prestito a due aziende che operano nello stesso settore. All'azienda A la banca ha concesso un prestito che tra due anni prevede il rimborso di 100.000 euro da parte dell’azienda.</a:t>
          </a:r>
        </a:p>
        <a:p>
          <a:r>
            <a:rPr lang="en-GB" sz="1400" b="1"/>
            <a:t>All'azienda B la banca ha concesso un prestito che prevede tra due anni il rimborso di 45.000 euro da parte dell’azienda. Entrambe le aziende sono monitorate da un'agenzia di rating ed hanno, al momento,</a:t>
          </a:r>
        </a:p>
        <a:p>
          <a:r>
            <a:rPr lang="en-GB" sz="1400" b="1"/>
            <a:t>un rating "A=alto" (azienda A) e</a:t>
          </a:r>
          <a:r>
            <a:rPr lang="en-GB" sz="1400" b="1" baseline="0"/>
            <a:t> "B=Basso" (azienda B). </a:t>
          </a:r>
          <a:r>
            <a:rPr lang="en-GB" sz="1400" b="1"/>
            <a:t>La scala di rating utilizzata è data da “MB=molto basso”, “B=basso”, “AB=abbastanza buono”, “A=alto”, “MA=molto alto”. </a:t>
          </a:r>
        </a:p>
        <a:p>
          <a:r>
            <a:rPr lang="en-GB" sz="1400" b="1"/>
            <a:t>La banca sa che, se al termine dell’anno in corso, il rating delle aziende dovesse variare, riuscirebbe a collocare sul mercato dei “corporate bond” i due crediti ad un prezzo che varia in funzione di quello che è il nuovo rating delle due aziende. </a:t>
          </a:r>
        </a:p>
        <a:p>
          <a:r>
            <a:rPr lang="en-GB" sz="1400" b="1"/>
            <a:t>In particolare siano X e Y le variabili casuali che rappresentano il prezzo di collocamento sul mercato tra un anno dei due crediti.</a:t>
          </a:r>
        </a:p>
        <a:p>
          <a:endParaRPr lang="en-GB" sz="1100" b="1"/>
        </a:p>
      </xdr:txBody>
    </xdr:sp>
    <xdr:clientData/>
  </xdr:oneCellAnchor>
  <xdr:oneCellAnchor>
    <xdr:from>
      <xdr:col>0</xdr:col>
      <xdr:colOff>353036</xdr:colOff>
      <xdr:row>138</xdr:row>
      <xdr:rowOff>45440</xdr:rowOff>
    </xdr:from>
    <xdr:ext cx="7158606" cy="843693"/>
    <xdr:sp macro="" textlink="">
      <xdr:nvSpPr>
        <xdr:cNvPr id="3" name="CasellaDiTesto 2">
          <a:extLst>
            <a:ext uri="{FF2B5EF4-FFF2-40B4-BE49-F238E27FC236}">
              <a16:creationId xmlns:a16="http://schemas.microsoft.com/office/drawing/2014/main" id="{00000000-0008-0000-0100-000003000000}"/>
            </a:ext>
          </a:extLst>
        </xdr:cNvPr>
        <xdr:cNvSpPr txBox="1"/>
      </xdr:nvSpPr>
      <xdr:spPr>
        <a:xfrm>
          <a:off x="353036" y="21962465"/>
          <a:ext cx="7158606" cy="84369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600" b="1" i="1" u="none" strike="noStrike">
              <a:solidFill>
                <a:srgbClr val="FF0000"/>
              </a:solidFill>
              <a:effectLst/>
              <a:latin typeface="+mn-lt"/>
              <a:ea typeface="+mn-ea"/>
              <a:cs typeface="+mn-cs"/>
            </a:rPr>
            <a:t>tentare da soli di costruire la distribuzione di probabilità della variabile casuale X+Y (tale variabile casuale rappresenta il valore di mercato tra un anno del portafoglio composto dai due crediti)</a:t>
          </a:r>
          <a:r>
            <a:rPr lang="en-GB" sz="1600">
              <a:solidFill>
                <a:srgbClr val="FF0000"/>
              </a:solidFill>
            </a:rPr>
            <a:t> </a:t>
          </a:r>
        </a:p>
      </xdr:txBody>
    </xdr:sp>
    <xdr:clientData/>
  </xdr:oneCellAnchor>
  <xdr:twoCellAnchor editAs="oneCell">
    <xdr:from>
      <xdr:col>0</xdr:col>
      <xdr:colOff>249382</xdr:colOff>
      <xdr:row>126</xdr:row>
      <xdr:rowOff>26375</xdr:rowOff>
    </xdr:from>
    <xdr:to>
      <xdr:col>2</xdr:col>
      <xdr:colOff>6556</xdr:colOff>
      <xdr:row>128</xdr:row>
      <xdr:rowOff>53535</xdr:rowOff>
    </xdr:to>
    <xdr:pic>
      <xdr:nvPicPr>
        <xdr:cNvPr id="4" name="Immagine 3">
          <a:extLst>
            <a:ext uri="{FF2B5EF4-FFF2-40B4-BE49-F238E27FC236}">
              <a16:creationId xmlns:a16="http://schemas.microsoft.com/office/drawing/2014/main" id="{88983532-146A-0AB0-DB9E-CF9989CAEBEE}"/>
            </a:ext>
          </a:extLst>
        </xdr:cNvPr>
        <xdr:cNvPicPr>
          <a:picLocks noChangeAspect="1"/>
        </xdr:cNvPicPr>
      </xdr:nvPicPr>
      <xdr:blipFill>
        <a:blip xmlns:r="http://schemas.openxmlformats.org/officeDocument/2006/relationships" r:embed="rId1"/>
        <a:stretch>
          <a:fillRect/>
        </a:stretch>
      </xdr:blipFill>
      <xdr:spPr>
        <a:xfrm>
          <a:off x="249382" y="23184248"/>
          <a:ext cx="976374" cy="394305"/>
        </a:xfrm>
        <a:prstGeom prst="rect">
          <a:avLst/>
        </a:prstGeom>
      </xdr:spPr>
    </xdr:pic>
    <xdr:clientData/>
  </xdr:twoCellAnchor>
  <xdr:twoCellAnchor editAs="oneCell">
    <xdr:from>
      <xdr:col>0</xdr:col>
      <xdr:colOff>259773</xdr:colOff>
      <xdr:row>127</xdr:row>
      <xdr:rowOff>155865</xdr:rowOff>
    </xdr:from>
    <xdr:to>
      <xdr:col>2</xdr:col>
      <xdr:colOff>3059</xdr:colOff>
      <xdr:row>129</xdr:row>
      <xdr:rowOff>80803</xdr:rowOff>
    </xdr:to>
    <xdr:pic>
      <xdr:nvPicPr>
        <xdr:cNvPr id="5" name="Immagine 4">
          <a:extLst>
            <a:ext uri="{FF2B5EF4-FFF2-40B4-BE49-F238E27FC236}">
              <a16:creationId xmlns:a16="http://schemas.microsoft.com/office/drawing/2014/main" id="{73CD23AE-B221-2AFA-2346-133D577F36FD}"/>
            </a:ext>
          </a:extLst>
        </xdr:cNvPr>
        <xdr:cNvPicPr>
          <a:picLocks noChangeAspect="1"/>
        </xdr:cNvPicPr>
      </xdr:nvPicPr>
      <xdr:blipFill>
        <a:blip xmlns:r="http://schemas.openxmlformats.org/officeDocument/2006/relationships" r:embed="rId2"/>
        <a:stretch>
          <a:fillRect/>
        </a:stretch>
      </xdr:blipFill>
      <xdr:spPr>
        <a:xfrm>
          <a:off x="259773" y="23497310"/>
          <a:ext cx="962486" cy="292084"/>
        </a:xfrm>
        <a:prstGeom prst="rect">
          <a:avLst/>
        </a:prstGeom>
      </xdr:spPr>
    </xdr:pic>
    <xdr:clientData/>
  </xdr:twoCellAnchor>
  <xdr:twoCellAnchor editAs="oneCell">
    <xdr:from>
      <xdr:col>9</xdr:col>
      <xdr:colOff>60600</xdr:colOff>
      <xdr:row>126</xdr:row>
      <xdr:rowOff>41627</xdr:rowOff>
    </xdr:from>
    <xdr:to>
      <xdr:col>12</xdr:col>
      <xdr:colOff>583325</xdr:colOff>
      <xdr:row>130</xdr:row>
      <xdr:rowOff>2763</xdr:rowOff>
    </xdr:to>
    <xdr:pic>
      <xdr:nvPicPr>
        <xdr:cNvPr id="6" name="Immagine 5">
          <a:extLst>
            <a:ext uri="{FF2B5EF4-FFF2-40B4-BE49-F238E27FC236}">
              <a16:creationId xmlns:a16="http://schemas.microsoft.com/office/drawing/2014/main" id="{30FCF801-EE60-2C1F-C5FC-2EB965BAEA93}"/>
            </a:ext>
          </a:extLst>
        </xdr:cNvPr>
        <xdr:cNvPicPr>
          <a:picLocks noChangeAspect="1"/>
        </xdr:cNvPicPr>
      </xdr:nvPicPr>
      <xdr:blipFill>
        <a:blip xmlns:r="http://schemas.openxmlformats.org/officeDocument/2006/relationships" r:embed="rId3"/>
        <a:stretch>
          <a:fillRect/>
        </a:stretch>
      </xdr:blipFill>
      <xdr:spPr>
        <a:xfrm>
          <a:off x="5783483" y="23237958"/>
          <a:ext cx="2892808" cy="696860"/>
        </a:xfrm>
        <a:prstGeom prst="rect">
          <a:avLst/>
        </a:prstGeom>
      </xdr:spPr>
    </xdr:pic>
    <xdr:clientData/>
  </xdr:twoCellAnchor>
  <xdr:twoCellAnchor editAs="oneCell">
    <xdr:from>
      <xdr:col>9</xdr:col>
      <xdr:colOff>168166</xdr:colOff>
      <xdr:row>129</xdr:row>
      <xdr:rowOff>173852</xdr:rowOff>
    </xdr:from>
    <xdr:to>
      <xdr:col>10</xdr:col>
      <xdr:colOff>497609</xdr:colOff>
      <xdr:row>132</xdr:row>
      <xdr:rowOff>98083</xdr:rowOff>
    </xdr:to>
    <xdr:pic>
      <xdr:nvPicPr>
        <xdr:cNvPr id="7" name="Immagine 6">
          <a:extLst>
            <a:ext uri="{FF2B5EF4-FFF2-40B4-BE49-F238E27FC236}">
              <a16:creationId xmlns:a16="http://schemas.microsoft.com/office/drawing/2014/main" id="{2679DE9D-8838-5014-53B2-D5FB9C48D2A1}"/>
            </a:ext>
          </a:extLst>
        </xdr:cNvPr>
        <xdr:cNvPicPr>
          <a:picLocks noChangeAspect="1"/>
        </xdr:cNvPicPr>
      </xdr:nvPicPr>
      <xdr:blipFill>
        <a:blip xmlns:r="http://schemas.openxmlformats.org/officeDocument/2006/relationships" r:embed="rId4"/>
        <a:stretch>
          <a:fillRect/>
        </a:stretch>
      </xdr:blipFill>
      <xdr:spPr>
        <a:xfrm>
          <a:off x="5891049" y="23921976"/>
          <a:ext cx="1238588" cy="476024"/>
        </a:xfrm>
        <a:prstGeom prst="rect">
          <a:avLst/>
        </a:prstGeom>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
  <sheetViews>
    <sheetView workbookViewId="0">
      <selection activeCell="K18" sqref="K18"/>
    </sheetView>
  </sheetViews>
  <sheetFormatPr defaultRowHeight="14.4" x14ac:dyDescent="0.3"/>
  <cols>
    <col min="5" max="5" width="12" customWidth="1"/>
    <col min="6" max="6" width="11.6640625" customWidth="1"/>
    <col min="7" max="7" width="12.5546875" customWidth="1"/>
    <col min="14" max="14" width="11" customWidth="1"/>
    <col min="15" max="15" width="12.44140625" customWidth="1"/>
    <col min="16" max="16" width="13" customWidth="1"/>
  </cols>
  <sheetData>
    <row r="1" spans="1:16" x14ac:dyDescent="0.3">
      <c r="A1" t="s">
        <v>26</v>
      </c>
    </row>
    <row r="2" spans="1:16" x14ac:dyDescent="0.3">
      <c r="A2" t="s">
        <v>27</v>
      </c>
      <c r="F2" t="s">
        <v>28</v>
      </c>
    </row>
    <row r="3" spans="1:16" x14ac:dyDescent="0.3">
      <c r="A3" t="s">
        <v>29</v>
      </c>
      <c r="F3" t="s">
        <v>30</v>
      </c>
    </row>
    <row r="4" spans="1:16" x14ac:dyDescent="0.3">
      <c r="F4" t="s">
        <v>31</v>
      </c>
    </row>
    <row r="8" spans="1:16" x14ac:dyDescent="0.3">
      <c r="C8" t="s">
        <v>32</v>
      </c>
      <c r="D8" t="s">
        <v>33</v>
      </c>
      <c r="E8" t="s">
        <v>34</v>
      </c>
    </row>
    <row r="9" spans="1:16" x14ac:dyDescent="0.3">
      <c r="C9">
        <v>0.2</v>
      </c>
      <c r="D9">
        <v>0.3</v>
      </c>
      <c r="E9">
        <v>0.4</v>
      </c>
    </row>
    <row r="12" spans="1:16" ht="15" thickBot="1" x14ac:dyDescent="0.35"/>
    <row r="13" spans="1:16" x14ac:dyDescent="0.3">
      <c r="E13" s="43" t="s">
        <v>38</v>
      </c>
      <c r="F13" s="44"/>
      <c r="G13" s="45"/>
      <c r="H13" s="49" t="s">
        <v>35</v>
      </c>
      <c r="I13" s="50"/>
      <c r="J13" s="50"/>
      <c r="K13" s="51" t="s">
        <v>36</v>
      </c>
      <c r="L13" s="52"/>
      <c r="M13" s="53"/>
      <c r="N13" s="54" t="s">
        <v>37</v>
      </c>
      <c r="O13" s="55"/>
      <c r="P13" s="56"/>
    </row>
    <row r="14" spans="1:16" ht="15" thickBot="1" x14ac:dyDescent="0.35">
      <c r="E14" s="46" t="s">
        <v>39</v>
      </c>
      <c r="F14" s="47"/>
      <c r="G14" s="48"/>
      <c r="H14" s="57" t="s">
        <v>39</v>
      </c>
      <c r="I14" s="58"/>
      <c r="J14" s="58"/>
      <c r="K14" s="59" t="s">
        <v>39</v>
      </c>
      <c r="L14" s="60"/>
      <c r="M14" s="61"/>
      <c r="N14" s="62" t="s">
        <v>39</v>
      </c>
      <c r="O14" s="63"/>
      <c r="P14" s="64"/>
    </row>
    <row r="15" spans="1:16" ht="18.600000000000001" thickBot="1" x14ac:dyDescent="0.4">
      <c r="B15" s="40" t="s">
        <v>40</v>
      </c>
      <c r="C15" s="39" t="s">
        <v>41</v>
      </c>
      <c r="D15" s="3" t="s">
        <v>42</v>
      </c>
      <c r="E15" s="28">
        <v>0</v>
      </c>
      <c r="F15" s="29">
        <v>1</v>
      </c>
      <c r="G15" s="30">
        <v>2</v>
      </c>
      <c r="H15" s="31">
        <v>0</v>
      </c>
      <c r="I15" s="32">
        <v>1</v>
      </c>
      <c r="J15" s="32">
        <v>2</v>
      </c>
      <c r="K15" s="33">
        <v>0</v>
      </c>
      <c r="L15" s="34">
        <v>1</v>
      </c>
      <c r="M15" s="35">
        <v>2</v>
      </c>
      <c r="N15" s="36">
        <v>0</v>
      </c>
      <c r="O15" s="37">
        <v>1</v>
      </c>
      <c r="P15" s="38">
        <v>2</v>
      </c>
    </row>
    <row r="16" spans="1:16" x14ac:dyDescent="0.3">
      <c r="B16">
        <v>0</v>
      </c>
      <c r="E16" s="27"/>
      <c r="F16" s="27"/>
      <c r="G16" s="27"/>
      <c r="H16" s="25"/>
      <c r="I16" s="25"/>
      <c r="J16" s="25"/>
      <c r="K16" s="26"/>
      <c r="L16" s="26"/>
      <c r="M16" s="26"/>
      <c r="N16" s="18"/>
      <c r="O16" s="18"/>
      <c r="P16" s="18"/>
    </row>
    <row r="17" spans="2:16" x14ac:dyDescent="0.3">
      <c r="B17">
        <v>1</v>
      </c>
      <c r="E17" s="27"/>
      <c r="F17" s="27"/>
      <c r="G17" s="27"/>
      <c r="H17" s="25"/>
      <c r="I17" s="25"/>
      <c r="J17" s="25"/>
      <c r="K17" s="26"/>
      <c r="L17" s="26"/>
      <c r="M17" s="26"/>
      <c r="N17" s="18"/>
      <c r="O17" s="18"/>
      <c r="P17" s="18"/>
    </row>
    <row r="18" spans="2:16" x14ac:dyDescent="0.3">
      <c r="B18">
        <v>2</v>
      </c>
      <c r="E18" s="27"/>
      <c r="F18" s="27"/>
      <c r="G18" s="27"/>
      <c r="H18" s="25"/>
      <c r="I18" s="25"/>
      <c r="J18" s="25"/>
      <c r="K18" s="26"/>
      <c r="L18" s="26"/>
      <c r="M18" s="26"/>
      <c r="N18" s="18"/>
      <c r="O18" s="18"/>
      <c r="P18" s="18"/>
    </row>
    <row r="19" spans="2:16" x14ac:dyDescent="0.3">
      <c r="B19">
        <v>3</v>
      </c>
      <c r="E19" s="27"/>
      <c r="F19" s="27"/>
      <c r="G19" s="27"/>
      <c r="H19" s="25"/>
      <c r="I19" s="25"/>
      <c r="J19" s="25"/>
      <c r="K19" s="26"/>
      <c r="L19" s="26"/>
      <c r="M19" s="26"/>
      <c r="N19" s="18"/>
      <c r="O19" s="18"/>
      <c r="P19" s="18"/>
    </row>
    <row r="20" spans="2:16" x14ac:dyDescent="0.3">
      <c r="B20">
        <v>4</v>
      </c>
      <c r="E20" s="27"/>
      <c r="F20" s="27"/>
      <c r="G20" s="27"/>
      <c r="H20" s="25"/>
      <c r="I20" s="25"/>
      <c r="J20" s="25"/>
      <c r="K20" s="26"/>
      <c r="L20" s="26"/>
      <c r="M20" s="26"/>
      <c r="N20" s="18"/>
      <c r="O20" s="18"/>
      <c r="P20" s="18"/>
    </row>
  </sheetData>
  <mergeCells count="8">
    <mergeCell ref="E13:G13"/>
    <mergeCell ref="E14:G14"/>
    <mergeCell ref="H13:J13"/>
    <mergeCell ref="K13:M13"/>
    <mergeCell ref="N13:P13"/>
    <mergeCell ref="H14:J14"/>
    <mergeCell ref="K14:M14"/>
    <mergeCell ref="N14:P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6:Z140"/>
  <sheetViews>
    <sheetView tabSelected="1" topLeftCell="A104" zoomScale="145" zoomScaleNormal="145" workbookViewId="0">
      <selection activeCell="N135" sqref="N135"/>
    </sheetView>
  </sheetViews>
  <sheetFormatPr defaultRowHeight="14.4" x14ac:dyDescent="0.3"/>
  <cols>
    <col min="3" max="3" width="10.5546875" bestFit="1" customWidth="1"/>
    <col min="5" max="5" width="10.6640625" bestFit="1" customWidth="1"/>
    <col min="10" max="10" width="13.21875" bestFit="1" customWidth="1"/>
    <col min="11" max="15" width="10.6640625" bestFit="1" customWidth="1"/>
    <col min="16" max="16" width="11.33203125" bestFit="1" customWidth="1"/>
    <col min="18" max="18" width="11.6640625" bestFit="1" customWidth="1"/>
    <col min="19" max="19" width="9.6640625" bestFit="1" customWidth="1"/>
    <col min="20" max="20" width="11.5546875" bestFit="1" customWidth="1"/>
    <col min="21" max="24" width="9.6640625" bestFit="1" customWidth="1"/>
    <col min="25" max="26" width="10.6640625" bestFit="1" customWidth="1"/>
  </cols>
  <sheetData>
    <row r="16" ht="15" thickBot="1" x14ac:dyDescent="0.35"/>
    <row r="17" spans="1:8" ht="15" thickBot="1" x14ac:dyDescent="0.35">
      <c r="B17" s="65" t="s">
        <v>0</v>
      </c>
      <c r="C17" s="66"/>
      <c r="F17" s="65" t="s">
        <v>1</v>
      </c>
      <c r="G17" s="66"/>
    </row>
    <row r="18" spans="1:8" ht="15" thickBot="1" x14ac:dyDescent="0.35">
      <c r="A18" s="1" t="s">
        <v>2</v>
      </c>
      <c r="B18" s="1" t="s">
        <v>3</v>
      </c>
      <c r="C18" s="2" t="s">
        <v>4</v>
      </c>
      <c r="D18" s="3"/>
      <c r="E18" s="4" t="s">
        <v>2</v>
      </c>
      <c r="F18" s="5" t="s">
        <v>5</v>
      </c>
      <c r="G18" s="2" t="s">
        <v>6</v>
      </c>
    </row>
    <row r="19" spans="1:8" x14ac:dyDescent="0.3">
      <c r="A19" s="6" t="s">
        <v>7</v>
      </c>
      <c r="B19" s="7">
        <v>70000</v>
      </c>
      <c r="C19" s="8">
        <v>0.05</v>
      </c>
      <c r="E19" s="9" t="s">
        <v>7</v>
      </c>
      <c r="F19" s="7">
        <v>32000</v>
      </c>
      <c r="G19" s="8">
        <v>0.15</v>
      </c>
    </row>
    <row r="20" spans="1:8" x14ac:dyDescent="0.3">
      <c r="A20" s="6" t="s">
        <v>8</v>
      </c>
      <c r="B20" s="7">
        <v>74000</v>
      </c>
      <c r="C20" s="8">
        <v>0.15</v>
      </c>
      <c r="E20" s="9" t="s">
        <v>8</v>
      </c>
      <c r="F20" s="7">
        <v>34000</v>
      </c>
      <c r="G20" s="8">
        <v>0.45</v>
      </c>
    </row>
    <row r="21" spans="1:8" x14ac:dyDescent="0.3">
      <c r="A21" s="6" t="s">
        <v>9</v>
      </c>
      <c r="B21" s="7">
        <v>81000</v>
      </c>
      <c r="C21" s="8">
        <v>0.25</v>
      </c>
      <c r="E21" s="9" t="s">
        <v>9</v>
      </c>
      <c r="F21" s="7">
        <v>37000</v>
      </c>
      <c r="G21" s="8">
        <v>0.25</v>
      </c>
    </row>
    <row r="22" spans="1:8" x14ac:dyDescent="0.3">
      <c r="A22" s="6" t="s">
        <v>10</v>
      </c>
      <c r="B22" s="7">
        <v>85000</v>
      </c>
      <c r="C22" s="8">
        <v>0.5</v>
      </c>
      <c r="E22" s="9" t="s">
        <v>10</v>
      </c>
      <c r="F22" s="7">
        <v>40000</v>
      </c>
      <c r="G22" s="8">
        <v>0.1</v>
      </c>
    </row>
    <row r="23" spans="1:8" ht="15" thickBot="1" x14ac:dyDescent="0.35">
      <c r="A23" s="10" t="s">
        <v>11</v>
      </c>
      <c r="B23" s="11">
        <v>90000</v>
      </c>
      <c r="C23" s="12">
        <v>0.05</v>
      </c>
      <c r="E23" s="13" t="s">
        <v>11</v>
      </c>
      <c r="F23" s="11">
        <v>41000</v>
      </c>
      <c r="G23" s="12">
        <v>0.05</v>
      </c>
    </row>
    <row r="26" spans="1:8" x14ac:dyDescent="0.3">
      <c r="A26" t="s">
        <v>12</v>
      </c>
    </row>
    <row r="27" spans="1:8" x14ac:dyDescent="0.3">
      <c r="A27" t="s">
        <v>13</v>
      </c>
    </row>
    <row r="29" spans="1:8" x14ac:dyDescent="0.3">
      <c r="A29" t="s">
        <v>14</v>
      </c>
    </row>
    <row r="31" spans="1:8" x14ac:dyDescent="0.3">
      <c r="B31" s="14" t="s">
        <v>15</v>
      </c>
      <c r="C31" s="15">
        <v>32000</v>
      </c>
      <c r="D31" s="15">
        <v>34000</v>
      </c>
      <c r="E31" s="15">
        <v>37000</v>
      </c>
      <c r="F31" s="15">
        <v>40000</v>
      </c>
      <c r="G31" s="15">
        <v>41000</v>
      </c>
      <c r="H31" s="16"/>
    </row>
    <row r="32" spans="1:8" x14ac:dyDescent="0.3">
      <c r="B32" s="15">
        <v>70000</v>
      </c>
      <c r="C32" s="16"/>
      <c r="D32" s="16"/>
      <c r="E32" s="16"/>
      <c r="F32" s="16"/>
      <c r="G32" s="16"/>
      <c r="H32" s="17">
        <v>0.05</v>
      </c>
    </row>
    <row r="33" spans="1:24" x14ac:dyDescent="0.3">
      <c r="B33" s="15">
        <v>74000</v>
      </c>
      <c r="C33" s="16"/>
      <c r="D33" s="16"/>
      <c r="E33" s="16"/>
      <c r="F33" s="16"/>
      <c r="G33" s="16"/>
      <c r="H33" s="17">
        <v>0.15</v>
      </c>
    </row>
    <row r="34" spans="1:24" x14ac:dyDescent="0.3">
      <c r="B34" s="15">
        <v>81000</v>
      </c>
      <c r="C34" s="16"/>
      <c r="D34" s="16"/>
      <c r="E34" s="16"/>
      <c r="F34" s="16"/>
      <c r="G34" s="16"/>
      <c r="H34" s="17">
        <v>0.25</v>
      </c>
    </row>
    <row r="35" spans="1:24" x14ac:dyDescent="0.3">
      <c r="B35" s="15">
        <v>85000</v>
      </c>
      <c r="C35" s="16"/>
      <c r="D35" s="16"/>
      <c r="E35" s="16"/>
      <c r="F35" s="16"/>
      <c r="G35" s="16"/>
      <c r="H35" s="17">
        <v>0.5</v>
      </c>
    </row>
    <row r="36" spans="1:24" x14ac:dyDescent="0.3">
      <c r="B36" s="15">
        <v>90000</v>
      </c>
      <c r="C36" s="16"/>
      <c r="D36" s="16"/>
      <c r="E36" s="16"/>
      <c r="F36" s="16"/>
      <c r="G36" s="16"/>
      <c r="H36" s="17">
        <v>0.05</v>
      </c>
    </row>
    <row r="37" spans="1:24" x14ac:dyDescent="0.3">
      <c r="B37" s="16"/>
      <c r="C37" s="17">
        <v>0.15</v>
      </c>
      <c r="D37" s="17">
        <v>0.45</v>
      </c>
      <c r="E37" s="17">
        <v>0.25</v>
      </c>
      <c r="F37" s="17">
        <v>0.1</v>
      </c>
      <c r="G37" s="17">
        <v>0.05</v>
      </c>
      <c r="H37" s="16"/>
    </row>
    <row r="40" spans="1:24" x14ac:dyDescent="0.3">
      <c r="A40" t="s">
        <v>16</v>
      </c>
    </row>
    <row r="42" spans="1:24" x14ac:dyDescent="0.3">
      <c r="B42" s="14" t="s">
        <v>15</v>
      </c>
      <c r="C42" s="15">
        <v>32000</v>
      </c>
      <c r="D42" s="15">
        <v>34000</v>
      </c>
      <c r="E42" s="15">
        <v>37000</v>
      </c>
      <c r="F42" s="15">
        <v>40000</v>
      </c>
      <c r="G42" s="15">
        <v>41000</v>
      </c>
      <c r="H42" s="16"/>
      <c r="J42" s="14" t="s">
        <v>24</v>
      </c>
      <c r="K42" s="15">
        <v>32000</v>
      </c>
      <c r="L42" s="15">
        <v>34000</v>
      </c>
      <c r="M42" s="15">
        <v>37000</v>
      </c>
      <c r="N42" s="15">
        <v>40000</v>
      </c>
      <c r="O42" s="15">
        <v>41000</v>
      </c>
      <c r="P42" s="16"/>
      <c r="R42" s="14" t="s">
        <v>25</v>
      </c>
      <c r="S42" s="15">
        <v>32000</v>
      </c>
      <c r="T42" s="15">
        <v>34000</v>
      </c>
      <c r="U42" s="15">
        <v>37000</v>
      </c>
      <c r="V42" s="15">
        <v>40000</v>
      </c>
      <c r="W42" s="15">
        <v>41000</v>
      </c>
      <c r="X42" s="16"/>
    </row>
    <row r="43" spans="1:24" x14ac:dyDescent="0.3">
      <c r="B43" s="15">
        <v>70000</v>
      </c>
      <c r="C43" s="16"/>
      <c r="D43" s="16"/>
      <c r="E43" s="16"/>
      <c r="F43" s="16"/>
      <c r="G43" s="16"/>
      <c r="H43" s="17">
        <v>0.05</v>
      </c>
      <c r="J43" s="15">
        <v>70000</v>
      </c>
      <c r="K43" s="16"/>
      <c r="L43" s="16"/>
      <c r="M43" s="16"/>
      <c r="N43" s="16"/>
      <c r="O43" s="16"/>
      <c r="P43" s="17">
        <v>0.05</v>
      </c>
      <c r="R43" s="15">
        <v>70000</v>
      </c>
      <c r="S43" s="16"/>
      <c r="T43" s="16"/>
      <c r="U43" s="16"/>
      <c r="V43" s="16"/>
      <c r="W43" s="16"/>
      <c r="X43" s="17">
        <v>0.05</v>
      </c>
    </row>
    <row r="44" spans="1:24" x14ac:dyDescent="0.3">
      <c r="B44" s="15">
        <v>74000</v>
      </c>
      <c r="C44" s="16"/>
      <c r="D44" s="16"/>
      <c r="E44" s="16"/>
      <c r="F44" s="16"/>
      <c r="G44" s="16"/>
      <c r="H44" s="17">
        <v>0.15</v>
      </c>
      <c r="J44" s="15">
        <v>74000</v>
      </c>
      <c r="K44" s="16"/>
      <c r="L44" s="16"/>
      <c r="M44" s="16"/>
      <c r="N44" s="16"/>
      <c r="O44" s="16"/>
      <c r="P44" s="17">
        <v>0.15</v>
      </c>
      <c r="R44" s="15">
        <v>74000</v>
      </c>
      <c r="S44" s="16"/>
      <c r="T44" s="16"/>
      <c r="U44" s="16"/>
      <c r="V44" s="16"/>
      <c r="W44" s="16"/>
      <c r="X44" s="17">
        <v>0.15</v>
      </c>
    </row>
    <row r="45" spans="1:24" x14ac:dyDescent="0.3">
      <c r="B45" s="15">
        <v>81000</v>
      </c>
      <c r="C45" s="16"/>
      <c r="D45" s="16"/>
      <c r="E45" s="16"/>
      <c r="F45" s="16"/>
      <c r="G45" s="16"/>
      <c r="H45" s="17">
        <v>0.25</v>
      </c>
      <c r="J45" s="15">
        <v>81000</v>
      </c>
      <c r="K45" s="16"/>
      <c r="L45" s="16"/>
      <c r="M45" s="16"/>
      <c r="N45" s="16"/>
      <c r="O45" s="16"/>
      <c r="P45" s="17">
        <v>0.25</v>
      </c>
      <c r="R45" s="15">
        <v>81000</v>
      </c>
      <c r="S45" s="16"/>
      <c r="T45" s="16"/>
      <c r="U45" s="16"/>
      <c r="V45" s="16"/>
      <c r="W45" s="16"/>
      <c r="X45" s="17">
        <v>0.25</v>
      </c>
    </row>
    <row r="46" spans="1:24" x14ac:dyDescent="0.3">
      <c r="B46" s="15">
        <v>85000</v>
      </c>
      <c r="C46" s="16"/>
      <c r="D46" s="16"/>
      <c r="E46" s="16"/>
      <c r="F46" s="16"/>
      <c r="G46" s="16"/>
      <c r="H46" s="17">
        <v>0.5</v>
      </c>
      <c r="J46" s="15">
        <v>85000</v>
      </c>
      <c r="K46" s="16"/>
      <c r="L46" s="16"/>
      <c r="M46" s="16"/>
      <c r="N46" s="16"/>
      <c r="O46" s="16"/>
      <c r="P46" s="17">
        <v>0.5</v>
      </c>
      <c r="R46" s="15">
        <v>85000</v>
      </c>
      <c r="S46" s="16"/>
      <c r="T46" s="16"/>
      <c r="U46" s="16"/>
      <c r="V46" s="16"/>
      <c r="W46" s="16"/>
      <c r="X46" s="17">
        <v>0.5</v>
      </c>
    </row>
    <row r="47" spans="1:24" x14ac:dyDescent="0.3">
      <c r="B47" s="15">
        <v>90000</v>
      </c>
      <c r="C47" s="16"/>
      <c r="D47" s="16"/>
      <c r="E47" s="16"/>
      <c r="F47" s="16"/>
      <c r="G47" s="16"/>
      <c r="H47" s="17">
        <v>0.05</v>
      </c>
      <c r="J47" s="15">
        <v>90000</v>
      </c>
      <c r="K47" s="16"/>
      <c r="L47" s="16"/>
      <c r="M47" s="16"/>
      <c r="N47" s="16"/>
      <c r="O47" s="16"/>
      <c r="P47" s="17">
        <v>0.05</v>
      </c>
      <c r="R47" s="15">
        <v>90000</v>
      </c>
      <c r="S47" s="16"/>
      <c r="T47" s="16"/>
      <c r="U47" s="16"/>
      <c r="V47" s="16"/>
      <c r="W47" s="16"/>
      <c r="X47" s="17">
        <v>0.05</v>
      </c>
    </row>
    <row r="48" spans="1:24" x14ac:dyDescent="0.3">
      <c r="B48" s="16"/>
      <c r="C48" s="17">
        <v>0.15</v>
      </c>
      <c r="D48" s="17">
        <v>0.45</v>
      </c>
      <c r="E48" s="17">
        <v>0.25</v>
      </c>
      <c r="F48" s="17">
        <v>0.1</v>
      </c>
      <c r="G48" s="17">
        <v>0.05</v>
      </c>
      <c r="H48" s="16">
        <v>1</v>
      </c>
      <c r="J48" s="16"/>
      <c r="K48" s="17"/>
      <c r="L48" s="17"/>
      <c r="M48" s="17"/>
      <c r="N48" s="17"/>
      <c r="O48" s="17"/>
      <c r="P48" s="16">
        <v>1</v>
      </c>
      <c r="R48" s="16"/>
      <c r="S48" s="17"/>
      <c r="T48" s="17"/>
      <c r="U48" s="17"/>
      <c r="V48" s="17"/>
      <c r="W48" s="17"/>
      <c r="X48" s="16">
        <v>1</v>
      </c>
    </row>
    <row r="51" spans="1:26" x14ac:dyDescent="0.3">
      <c r="A51" t="s">
        <v>17</v>
      </c>
    </row>
    <row r="52" spans="1:26" x14ac:dyDescent="0.3">
      <c r="I52" s="21"/>
      <c r="J52" s="21"/>
      <c r="K52" s="21"/>
      <c r="L52" s="21"/>
      <c r="M52" s="21"/>
      <c r="N52" s="21"/>
      <c r="O52" s="21"/>
      <c r="P52" s="21"/>
      <c r="Q52" s="21"/>
      <c r="R52" s="21"/>
      <c r="S52" s="21"/>
      <c r="T52" s="21"/>
      <c r="U52" s="21"/>
      <c r="V52" s="21"/>
      <c r="W52" s="21"/>
      <c r="X52" s="21"/>
      <c r="Y52" s="21"/>
      <c r="Z52" s="21"/>
    </row>
    <row r="53" spans="1:26" x14ac:dyDescent="0.3">
      <c r="B53" s="14" t="s">
        <v>15</v>
      </c>
      <c r="C53" s="15">
        <v>32000</v>
      </c>
      <c r="D53" s="15">
        <v>34000</v>
      </c>
      <c r="E53" s="15">
        <v>37000</v>
      </c>
      <c r="F53" s="15">
        <v>40000</v>
      </c>
      <c r="G53" s="15">
        <v>41000</v>
      </c>
      <c r="H53" s="16"/>
      <c r="I53" s="21"/>
      <c r="J53" s="22"/>
      <c r="K53" s="23"/>
      <c r="L53" s="23"/>
      <c r="M53" s="23"/>
      <c r="N53" s="23"/>
      <c r="O53" s="23"/>
      <c r="P53" s="21"/>
      <c r="Q53" s="21"/>
      <c r="R53" s="22"/>
      <c r="S53" s="23"/>
      <c r="T53" s="23"/>
      <c r="U53" s="23"/>
      <c r="V53" s="23"/>
      <c r="W53" s="23"/>
      <c r="X53" s="21"/>
      <c r="Y53" s="21"/>
      <c r="Z53" s="21"/>
    </row>
    <row r="54" spans="1:26" x14ac:dyDescent="0.3">
      <c r="B54" s="15">
        <v>70000</v>
      </c>
      <c r="C54" s="16"/>
      <c r="D54" s="16"/>
      <c r="E54" s="16"/>
      <c r="F54" s="16"/>
      <c r="G54" s="16"/>
      <c r="H54" s="17">
        <v>0.05</v>
      </c>
      <c r="I54" s="21">
        <f>SUM(C54:G54)</f>
        <v>0</v>
      </c>
      <c r="J54" s="23"/>
      <c r="K54" s="21"/>
      <c r="L54" s="21"/>
      <c r="M54" s="21"/>
      <c r="N54" s="21"/>
      <c r="O54" s="21"/>
      <c r="P54" s="22"/>
      <c r="Q54" s="21"/>
      <c r="R54" s="23"/>
      <c r="S54" s="21"/>
      <c r="T54" s="21"/>
      <c r="U54" s="21"/>
      <c r="V54" s="21"/>
      <c r="W54" s="21"/>
      <c r="X54" s="22"/>
      <c r="Y54" s="21"/>
      <c r="Z54" s="21"/>
    </row>
    <row r="55" spans="1:26" x14ac:dyDescent="0.3">
      <c r="B55" s="15">
        <v>74000</v>
      </c>
      <c r="C55" s="16"/>
      <c r="D55" s="16"/>
      <c r="E55" s="16"/>
      <c r="F55" s="16"/>
      <c r="G55" s="16"/>
      <c r="H55" s="17">
        <v>0.2</v>
      </c>
      <c r="I55" s="21">
        <f t="shared" ref="I55:I58" si="0">SUM(C55:G55)</f>
        <v>0</v>
      </c>
      <c r="J55" s="23"/>
      <c r="K55" s="21"/>
      <c r="L55" s="21"/>
      <c r="M55" s="21"/>
      <c r="N55" s="21"/>
      <c r="O55" s="21"/>
      <c r="P55" s="22"/>
      <c r="Q55" s="21"/>
      <c r="R55" s="23"/>
      <c r="S55" s="21"/>
      <c r="T55" s="21"/>
      <c r="U55" s="21"/>
      <c r="V55" s="21"/>
      <c r="W55" s="21"/>
      <c r="X55" s="22"/>
      <c r="Y55" s="21"/>
      <c r="Z55" s="21"/>
    </row>
    <row r="56" spans="1:26" x14ac:dyDescent="0.3">
      <c r="B56" s="15">
        <v>81000</v>
      </c>
      <c r="C56" s="16"/>
      <c r="D56" s="16"/>
      <c r="E56" s="16"/>
      <c r="F56" s="16"/>
      <c r="G56" s="16"/>
      <c r="H56" s="17">
        <v>0.45</v>
      </c>
      <c r="I56" s="21">
        <f t="shared" si="0"/>
        <v>0</v>
      </c>
      <c r="J56" s="23"/>
      <c r="K56" s="21"/>
      <c r="L56" s="21"/>
      <c r="M56" s="21"/>
      <c r="N56" s="21"/>
      <c r="O56" s="21"/>
      <c r="P56" s="22"/>
      <c r="Q56" s="21"/>
      <c r="R56" s="23"/>
      <c r="S56" s="21"/>
      <c r="T56" s="21"/>
      <c r="U56" s="21"/>
      <c r="V56" s="21"/>
      <c r="W56" s="21"/>
      <c r="X56" s="22"/>
      <c r="Y56" s="21"/>
      <c r="Z56" s="21"/>
    </row>
    <row r="57" spans="1:26" x14ac:dyDescent="0.3">
      <c r="B57" s="15">
        <v>85000</v>
      </c>
      <c r="C57" s="16"/>
      <c r="D57" s="16"/>
      <c r="E57" s="16"/>
      <c r="F57" s="16"/>
      <c r="G57" s="16"/>
      <c r="H57" s="17">
        <v>0.95</v>
      </c>
      <c r="I57" s="21">
        <f t="shared" si="0"/>
        <v>0</v>
      </c>
      <c r="J57" s="23"/>
      <c r="K57" s="21"/>
      <c r="L57" s="21"/>
      <c r="M57" s="21"/>
      <c r="N57" s="21"/>
      <c r="O57" s="21"/>
      <c r="P57" s="22"/>
      <c r="Q57" s="21"/>
      <c r="R57" s="23"/>
      <c r="S57" s="21"/>
      <c r="T57" s="21"/>
      <c r="U57" s="21"/>
      <c r="V57" s="21"/>
      <c r="W57" s="21"/>
      <c r="X57" s="22"/>
      <c r="Y57" s="21"/>
      <c r="Z57" s="21"/>
    </row>
    <row r="58" spans="1:26" x14ac:dyDescent="0.3">
      <c r="B58" s="15">
        <v>90000</v>
      </c>
      <c r="C58" s="16"/>
      <c r="D58" s="16"/>
      <c r="E58" s="16"/>
      <c r="F58" s="16"/>
      <c r="G58" s="16"/>
      <c r="H58" s="17">
        <v>1</v>
      </c>
      <c r="I58" s="21">
        <f t="shared" si="0"/>
        <v>0</v>
      </c>
      <c r="J58" s="23"/>
      <c r="K58" s="21"/>
      <c r="L58" s="21"/>
      <c r="M58" s="21"/>
      <c r="N58" s="21"/>
      <c r="O58" s="21"/>
      <c r="P58" s="22"/>
      <c r="Q58" s="21"/>
      <c r="R58" s="23"/>
      <c r="S58" s="21"/>
      <c r="T58" s="21"/>
      <c r="U58" s="21"/>
      <c r="V58" s="21"/>
      <c r="W58" s="21"/>
      <c r="X58" s="22"/>
      <c r="Y58" s="21"/>
      <c r="Z58" s="21"/>
    </row>
    <row r="59" spans="1:26" x14ac:dyDescent="0.3">
      <c r="B59" s="16"/>
      <c r="C59" s="17">
        <v>0.15</v>
      </c>
      <c r="D59" s="17">
        <v>0.6</v>
      </c>
      <c r="E59" s="17">
        <v>0.85</v>
      </c>
      <c r="F59" s="17">
        <v>0.95</v>
      </c>
      <c r="G59" s="17">
        <v>1</v>
      </c>
      <c r="H59" s="16"/>
      <c r="I59" s="21"/>
      <c r="J59" s="21"/>
      <c r="K59" s="22"/>
      <c r="L59" s="22"/>
      <c r="M59" s="22"/>
      <c r="N59" s="22"/>
      <c r="O59" s="22"/>
      <c r="P59" s="21"/>
      <c r="Q59" s="21"/>
      <c r="R59" s="21"/>
      <c r="S59" s="22"/>
      <c r="T59" s="22"/>
      <c r="U59" s="22"/>
      <c r="V59" s="22"/>
      <c r="W59" s="22"/>
      <c r="X59" s="21"/>
      <c r="Y59" s="21"/>
      <c r="Z59" s="21"/>
    </row>
    <row r="60" spans="1:26" x14ac:dyDescent="0.3">
      <c r="I60" s="21"/>
      <c r="J60" s="21"/>
      <c r="K60" s="22"/>
      <c r="L60" s="22"/>
      <c r="M60" s="22"/>
      <c r="N60" s="22"/>
      <c r="O60" s="22"/>
      <c r="P60" s="21"/>
      <c r="Q60" s="21"/>
      <c r="R60" s="21"/>
      <c r="S60" s="22"/>
      <c r="T60" s="22"/>
      <c r="U60" s="22"/>
      <c r="V60" s="22"/>
      <c r="W60" s="22"/>
      <c r="X60" s="21"/>
      <c r="Y60" s="21"/>
      <c r="Z60" s="21"/>
    </row>
    <row r="61" spans="1:26" x14ac:dyDescent="0.3">
      <c r="C61" s="3"/>
      <c r="D61" s="3"/>
      <c r="E61" s="3"/>
      <c r="F61" s="3"/>
      <c r="G61" s="3"/>
      <c r="I61" s="21"/>
      <c r="J61" s="21"/>
      <c r="K61" s="22"/>
      <c r="L61" s="22"/>
      <c r="M61" s="22"/>
      <c r="N61" s="22"/>
      <c r="O61" s="22"/>
      <c r="P61" s="21"/>
      <c r="Q61" s="21"/>
      <c r="R61" s="21"/>
      <c r="S61" s="22"/>
      <c r="T61" s="22"/>
      <c r="U61" s="22"/>
      <c r="V61" s="22"/>
      <c r="W61" s="22"/>
      <c r="X61" s="21"/>
      <c r="Y61" s="21"/>
      <c r="Z61" s="21"/>
    </row>
    <row r="62" spans="1:26" x14ac:dyDescent="0.3">
      <c r="B62" s="14" t="s">
        <v>15</v>
      </c>
      <c r="C62" s="15">
        <v>32000</v>
      </c>
      <c r="D62" s="15">
        <v>34000</v>
      </c>
      <c r="E62" s="15">
        <v>37000</v>
      </c>
      <c r="F62" s="15">
        <v>40000</v>
      </c>
      <c r="G62" s="15">
        <v>41000</v>
      </c>
      <c r="H62" s="16"/>
      <c r="K62" s="3"/>
      <c r="L62" s="3"/>
      <c r="M62" s="3"/>
      <c r="N62" s="3"/>
      <c r="O62" s="3"/>
      <c r="S62" s="3"/>
      <c r="T62" s="3"/>
      <c r="U62" s="3"/>
      <c r="V62" s="3"/>
      <c r="W62" s="3"/>
    </row>
    <row r="63" spans="1:26" x14ac:dyDescent="0.3">
      <c r="B63" s="15">
        <v>70000</v>
      </c>
      <c r="C63" s="16">
        <v>0.05</v>
      </c>
      <c r="D63" s="16">
        <v>0</v>
      </c>
      <c r="E63" s="16">
        <v>0</v>
      </c>
      <c r="F63" s="16">
        <v>0</v>
      </c>
      <c r="G63" s="16">
        <v>0</v>
      </c>
      <c r="H63" s="17">
        <v>0.05</v>
      </c>
      <c r="K63" s="3"/>
      <c r="L63" s="3"/>
      <c r="M63" s="3"/>
      <c r="N63" s="3"/>
      <c r="O63" s="3"/>
      <c r="S63" s="3"/>
      <c r="T63" s="3"/>
      <c r="U63" s="3"/>
      <c r="V63" s="3"/>
      <c r="W63" s="3"/>
    </row>
    <row r="64" spans="1:26" x14ac:dyDescent="0.3">
      <c r="B64" s="15">
        <v>74000</v>
      </c>
      <c r="C64" s="16">
        <v>0.1</v>
      </c>
      <c r="D64" s="16">
        <v>0.05</v>
      </c>
      <c r="E64" s="16">
        <v>0</v>
      </c>
      <c r="F64" s="16">
        <v>0</v>
      </c>
      <c r="G64" s="16">
        <v>0</v>
      </c>
      <c r="H64" s="17">
        <v>0.15</v>
      </c>
      <c r="K64" s="3"/>
      <c r="L64" s="3"/>
      <c r="M64" s="3"/>
      <c r="N64" s="3"/>
      <c r="O64" s="3"/>
      <c r="S64" s="3"/>
      <c r="T64" s="3"/>
      <c r="U64" s="3"/>
      <c r="V64" s="3"/>
      <c r="W64" s="3"/>
    </row>
    <row r="65" spans="2:23" x14ac:dyDescent="0.3">
      <c r="B65" s="15">
        <v>81000</v>
      </c>
      <c r="C65" s="16">
        <v>0</v>
      </c>
      <c r="D65" s="16">
        <v>0.25</v>
      </c>
      <c r="E65" s="16">
        <v>0</v>
      </c>
      <c r="F65" s="16">
        <v>0</v>
      </c>
      <c r="G65" s="16">
        <v>0</v>
      </c>
      <c r="H65" s="17">
        <v>0.25</v>
      </c>
      <c r="K65" s="3"/>
      <c r="L65" s="3"/>
      <c r="M65" s="3"/>
      <c r="N65" s="3"/>
      <c r="O65" s="3"/>
      <c r="S65" s="3"/>
      <c r="T65" s="3"/>
      <c r="U65" s="3"/>
      <c r="V65" s="3"/>
      <c r="W65" s="3"/>
    </row>
    <row r="66" spans="2:23" x14ac:dyDescent="0.3">
      <c r="B66" s="15">
        <v>85000</v>
      </c>
      <c r="C66" s="16">
        <v>0</v>
      </c>
      <c r="D66" s="16">
        <v>0.15</v>
      </c>
      <c r="E66" s="16">
        <v>0.25</v>
      </c>
      <c r="F66" s="16">
        <v>0.1</v>
      </c>
      <c r="G66" s="16">
        <v>0</v>
      </c>
      <c r="H66" s="17">
        <v>0.5</v>
      </c>
      <c r="K66" s="3"/>
      <c r="L66" s="3"/>
      <c r="M66" s="3"/>
      <c r="N66" s="3"/>
      <c r="O66" s="3"/>
      <c r="S66" s="3"/>
      <c r="T66" s="3"/>
      <c r="U66" s="3"/>
      <c r="V66" s="3"/>
      <c r="W66" s="3"/>
    </row>
    <row r="67" spans="2:23" x14ac:dyDescent="0.3">
      <c r="B67" s="15">
        <v>90000</v>
      </c>
      <c r="C67" s="16">
        <v>0</v>
      </c>
      <c r="D67" s="16">
        <v>0</v>
      </c>
      <c r="E67" s="16">
        <v>0</v>
      </c>
      <c r="F67" s="16">
        <v>0</v>
      </c>
      <c r="G67" s="16">
        <v>0.05</v>
      </c>
      <c r="H67" s="17">
        <v>0.05</v>
      </c>
      <c r="K67" s="3"/>
      <c r="L67" s="3"/>
      <c r="M67" s="3"/>
      <c r="N67" s="3"/>
      <c r="O67" s="3"/>
      <c r="S67" s="3"/>
      <c r="T67" s="3"/>
      <c r="U67" s="3"/>
      <c r="V67" s="3"/>
      <c r="W67" s="3"/>
    </row>
    <row r="68" spans="2:23" x14ac:dyDescent="0.3">
      <c r="B68" s="16"/>
      <c r="C68" s="17">
        <v>0.15</v>
      </c>
      <c r="D68" s="17">
        <v>0.45</v>
      </c>
      <c r="E68" s="17">
        <v>0.25</v>
      </c>
      <c r="F68" s="17">
        <v>0.1</v>
      </c>
      <c r="G68" s="17">
        <v>0.05</v>
      </c>
      <c r="H68" s="16">
        <v>1</v>
      </c>
      <c r="K68" s="3"/>
      <c r="L68" s="3"/>
      <c r="M68" s="3"/>
      <c r="N68" s="3"/>
      <c r="O68" s="3"/>
      <c r="S68" s="3"/>
      <c r="T68" s="3"/>
      <c r="U68" s="3"/>
      <c r="V68" s="3"/>
      <c r="W68" s="3"/>
    </row>
    <row r="69" spans="2:23" x14ac:dyDescent="0.3">
      <c r="C69" s="3"/>
      <c r="D69" s="3"/>
      <c r="E69" s="3"/>
      <c r="F69" s="3"/>
      <c r="G69" s="3"/>
      <c r="K69" s="3"/>
      <c r="L69" s="3"/>
      <c r="M69" s="3"/>
      <c r="N69" s="3"/>
      <c r="O69" s="3"/>
      <c r="S69" s="3"/>
      <c r="T69" s="3"/>
      <c r="U69" s="3"/>
      <c r="V69" s="3"/>
      <c r="W69" s="3"/>
    </row>
    <row r="70" spans="2:23" x14ac:dyDescent="0.3">
      <c r="C70" s="3"/>
      <c r="D70" s="3"/>
      <c r="E70" s="3"/>
      <c r="F70" s="3"/>
      <c r="G70" s="3"/>
      <c r="K70" s="3"/>
      <c r="L70" s="3"/>
      <c r="M70" s="3"/>
      <c r="N70" s="3"/>
      <c r="O70" s="3"/>
      <c r="S70" s="3"/>
      <c r="T70" s="3"/>
      <c r="U70" s="3"/>
      <c r="V70" s="3"/>
      <c r="W70" s="3"/>
    </row>
    <row r="71" spans="2:23" x14ac:dyDescent="0.3">
      <c r="B71" s="14" t="s">
        <v>15</v>
      </c>
      <c r="C71" s="15">
        <v>32000</v>
      </c>
      <c r="D71" s="15">
        <v>34000</v>
      </c>
      <c r="E71" s="15">
        <v>37000</v>
      </c>
      <c r="F71" s="15">
        <v>40000</v>
      </c>
      <c r="G71" s="15">
        <v>41000</v>
      </c>
      <c r="H71" s="16"/>
      <c r="K71" s="3"/>
      <c r="L71" s="3"/>
      <c r="M71" s="3"/>
      <c r="N71" s="3"/>
      <c r="O71" s="3"/>
      <c r="S71" s="3"/>
      <c r="T71" s="3"/>
      <c r="U71" s="3"/>
      <c r="V71" s="3"/>
      <c r="W71" s="3"/>
    </row>
    <row r="72" spans="2:23" x14ac:dyDescent="0.3">
      <c r="B72" s="15">
        <v>70000</v>
      </c>
      <c r="C72" s="16"/>
      <c r="D72" s="16"/>
      <c r="E72" s="16"/>
      <c r="F72" s="16"/>
      <c r="G72" s="16"/>
      <c r="H72" s="17">
        <v>0.05</v>
      </c>
      <c r="K72" s="3"/>
      <c r="L72" s="3"/>
      <c r="M72" s="3"/>
      <c r="N72" s="3"/>
      <c r="O72" s="3"/>
      <c r="S72" s="3"/>
      <c r="T72" s="3"/>
      <c r="U72" s="3"/>
      <c r="V72" s="3"/>
      <c r="W72" s="3"/>
    </row>
    <row r="73" spans="2:23" x14ac:dyDescent="0.3">
      <c r="B73" s="15">
        <v>74000</v>
      </c>
      <c r="C73" s="16"/>
      <c r="D73" s="16"/>
      <c r="E73" s="16"/>
      <c r="F73" s="16"/>
      <c r="G73" s="16"/>
      <c r="H73" s="17">
        <v>0.15</v>
      </c>
      <c r="K73" s="3"/>
      <c r="L73" s="3"/>
      <c r="M73" s="3"/>
      <c r="N73" s="3"/>
      <c r="O73" s="3"/>
      <c r="S73" s="3"/>
      <c r="T73" s="3"/>
      <c r="U73" s="3"/>
      <c r="V73" s="3"/>
      <c r="W73" s="3"/>
    </row>
    <row r="74" spans="2:23" x14ac:dyDescent="0.3">
      <c r="B74" s="15">
        <v>81000</v>
      </c>
      <c r="C74" s="16"/>
      <c r="D74" s="16"/>
      <c r="E74" s="16"/>
      <c r="F74" s="16"/>
      <c r="G74" s="16"/>
      <c r="H74" s="17">
        <v>0.25</v>
      </c>
      <c r="K74" s="3"/>
      <c r="L74" s="3"/>
      <c r="M74" s="3"/>
      <c r="N74" s="3"/>
      <c r="O74" s="3"/>
      <c r="S74" s="3"/>
      <c r="T74" s="3"/>
      <c r="U74" s="3"/>
      <c r="V74" s="3"/>
      <c r="W74" s="3"/>
    </row>
    <row r="75" spans="2:23" x14ac:dyDescent="0.3">
      <c r="B75" s="15">
        <v>85000</v>
      </c>
      <c r="C75" s="16"/>
      <c r="D75" s="16"/>
      <c r="E75" s="16"/>
      <c r="F75" s="16"/>
      <c r="G75" s="16"/>
      <c r="H75" s="17">
        <v>0.5</v>
      </c>
      <c r="K75" s="3"/>
      <c r="L75" s="3"/>
      <c r="M75" s="3"/>
      <c r="N75" s="3"/>
      <c r="O75" s="3"/>
      <c r="S75" s="3"/>
      <c r="T75" s="3"/>
      <c r="U75" s="3"/>
      <c r="V75" s="3"/>
      <c r="W75" s="3"/>
    </row>
    <row r="76" spans="2:23" x14ac:dyDescent="0.3">
      <c r="B76" s="15">
        <v>90000</v>
      </c>
      <c r="C76" s="16"/>
      <c r="D76" s="16"/>
      <c r="E76" s="16"/>
      <c r="F76" s="16"/>
      <c r="G76" s="16"/>
      <c r="H76" s="17">
        <v>0.05</v>
      </c>
      <c r="K76" s="3"/>
      <c r="L76" s="3"/>
      <c r="M76" s="3"/>
      <c r="N76" s="3"/>
      <c r="O76" s="3"/>
      <c r="S76" s="3"/>
      <c r="T76" s="3"/>
      <c r="U76" s="3"/>
      <c r="V76" s="3"/>
      <c r="W76" s="3"/>
    </row>
    <row r="77" spans="2:23" x14ac:dyDescent="0.3">
      <c r="B77" s="16"/>
      <c r="C77" s="17">
        <v>0.15</v>
      </c>
      <c r="D77" s="17">
        <v>0.45</v>
      </c>
      <c r="E77" s="17">
        <v>0.25</v>
      </c>
      <c r="F77" s="17">
        <v>0.1</v>
      </c>
      <c r="G77" s="17">
        <v>0.05</v>
      </c>
      <c r="H77" s="16">
        <v>1</v>
      </c>
      <c r="K77" s="3"/>
      <c r="L77" s="3"/>
      <c r="M77" s="3"/>
      <c r="N77" s="3"/>
      <c r="O77" s="3"/>
      <c r="S77" s="3"/>
      <c r="T77" s="3"/>
      <c r="U77" s="3"/>
      <c r="V77" s="3"/>
      <c r="W77" s="3"/>
    </row>
    <row r="78" spans="2:23" x14ac:dyDescent="0.3">
      <c r="C78" s="3"/>
      <c r="D78" s="3"/>
      <c r="E78" s="3"/>
      <c r="F78" s="3"/>
      <c r="G78" s="3"/>
      <c r="K78" s="3"/>
      <c r="L78" s="3"/>
      <c r="M78" s="3"/>
      <c r="N78" s="3"/>
      <c r="O78" s="3"/>
      <c r="S78" s="3"/>
      <c r="T78" s="3"/>
      <c r="U78" s="3"/>
      <c r="V78" s="3"/>
      <c r="W78" s="3"/>
    </row>
    <row r="81" spans="1:8" x14ac:dyDescent="0.3">
      <c r="A81" t="s">
        <v>18</v>
      </c>
    </row>
    <row r="83" spans="1:8" x14ac:dyDescent="0.3">
      <c r="B83" s="14" t="s">
        <v>15</v>
      </c>
      <c r="C83" s="15">
        <v>32000</v>
      </c>
      <c r="D83" s="15">
        <v>34000</v>
      </c>
      <c r="E83" s="15">
        <v>37000</v>
      </c>
      <c r="F83" s="15">
        <v>40000</v>
      </c>
      <c r="G83" s="15">
        <v>41000</v>
      </c>
      <c r="H83" s="16"/>
    </row>
    <row r="84" spans="1:8" x14ac:dyDescent="0.3">
      <c r="B84" s="15">
        <v>70000</v>
      </c>
      <c r="C84" s="16"/>
      <c r="D84" s="16"/>
      <c r="E84" s="16"/>
      <c r="F84" s="16"/>
      <c r="G84" s="16"/>
      <c r="H84" s="17">
        <v>0.05</v>
      </c>
    </row>
    <row r="85" spans="1:8" x14ac:dyDescent="0.3">
      <c r="B85" s="15">
        <v>74000</v>
      </c>
      <c r="C85" s="16"/>
      <c r="D85" s="16"/>
      <c r="E85" s="16"/>
      <c r="F85" s="16"/>
      <c r="G85" s="16"/>
      <c r="H85" s="17">
        <v>0.2</v>
      </c>
    </row>
    <row r="86" spans="1:8" x14ac:dyDescent="0.3">
      <c r="B86" s="15">
        <v>81000</v>
      </c>
      <c r="C86" s="16"/>
      <c r="D86" s="16"/>
      <c r="E86" s="16"/>
      <c r="F86" s="16"/>
      <c r="G86" s="16"/>
      <c r="H86" s="17">
        <v>0.45</v>
      </c>
    </row>
    <row r="87" spans="1:8" x14ac:dyDescent="0.3">
      <c r="B87" s="15">
        <v>85000</v>
      </c>
      <c r="C87" s="16"/>
      <c r="D87" s="16"/>
      <c r="E87" s="16"/>
      <c r="F87" s="16"/>
      <c r="G87" s="16"/>
      <c r="H87" s="17">
        <v>0.95</v>
      </c>
    </row>
    <row r="88" spans="1:8" x14ac:dyDescent="0.3">
      <c r="B88" s="15">
        <v>90000</v>
      </c>
      <c r="C88" s="16"/>
      <c r="D88" s="16"/>
      <c r="E88" s="16"/>
      <c r="F88" s="16"/>
      <c r="G88" s="16"/>
      <c r="H88" s="17">
        <v>1</v>
      </c>
    </row>
    <row r="89" spans="1:8" x14ac:dyDescent="0.3">
      <c r="B89" s="16"/>
      <c r="C89" s="17">
        <v>0.15</v>
      </c>
      <c r="D89" s="17">
        <v>0.6</v>
      </c>
      <c r="E89" s="17">
        <v>0.85</v>
      </c>
      <c r="F89" s="17">
        <v>0.95</v>
      </c>
      <c r="G89" s="17">
        <v>1</v>
      </c>
      <c r="H89" s="16"/>
    </row>
    <row r="90" spans="1:8" x14ac:dyDescent="0.3">
      <c r="C90" s="3"/>
      <c r="D90" s="3"/>
      <c r="E90" s="3"/>
      <c r="F90" s="3"/>
      <c r="G90" s="3"/>
    </row>
    <row r="91" spans="1:8" x14ac:dyDescent="0.3">
      <c r="C91" s="3"/>
      <c r="D91" s="3"/>
      <c r="E91" s="3"/>
      <c r="F91" s="3"/>
      <c r="G91" s="3"/>
    </row>
    <row r="92" spans="1:8" x14ac:dyDescent="0.3">
      <c r="B92" s="14" t="s">
        <v>15</v>
      </c>
      <c r="C92" s="15">
        <v>32000</v>
      </c>
      <c r="D92" s="15">
        <v>34000</v>
      </c>
      <c r="E92" s="15">
        <v>37000</v>
      </c>
      <c r="F92" s="15">
        <v>40000</v>
      </c>
      <c r="G92" s="15">
        <v>41000</v>
      </c>
      <c r="H92" s="16"/>
    </row>
    <row r="93" spans="1:8" x14ac:dyDescent="0.3">
      <c r="B93" s="15">
        <v>70000</v>
      </c>
      <c r="C93" s="16">
        <v>0</v>
      </c>
      <c r="D93" s="16">
        <v>0</v>
      </c>
      <c r="E93" s="16">
        <v>0</v>
      </c>
      <c r="F93" s="16">
        <v>0</v>
      </c>
      <c r="G93" s="16">
        <v>0.05</v>
      </c>
      <c r="H93" s="17">
        <v>0.05</v>
      </c>
    </row>
    <row r="94" spans="1:8" x14ac:dyDescent="0.3">
      <c r="B94" s="15">
        <v>74000</v>
      </c>
      <c r="C94" s="16">
        <v>0</v>
      </c>
      <c r="D94" s="16">
        <v>0</v>
      </c>
      <c r="E94" s="16">
        <v>0.05</v>
      </c>
      <c r="F94" s="16">
        <v>0.1</v>
      </c>
      <c r="G94" s="16">
        <v>0</v>
      </c>
      <c r="H94" s="17">
        <v>0.15</v>
      </c>
    </row>
    <row r="95" spans="1:8" x14ac:dyDescent="0.3">
      <c r="B95" s="15">
        <v>81000</v>
      </c>
      <c r="C95" s="16">
        <v>0</v>
      </c>
      <c r="D95" s="16">
        <v>0.05</v>
      </c>
      <c r="E95" s="16">
        <v>0.2</v>
      </c>
      <c r="F95" s="16">
        <v>0</v>
      </c>
      <c r="G95" s="16">
        <v>0</v>
      </c>
      <c r="H95" s="17">
        <v>0.25</v>
      </c>
    </row>
    <row r="96" spans="1:8" x14ac:dyDescent="0.3">
      <c r="B96" s="15">
        <v>85000</v>
      </c>
      <c r="C96" s="16">
        <v>0.1</v>
      </c>
      <c r="D96" s="16">
        <v>0.4</v>
      </c>
      <c r="E96" s="16">
        <v>0</v>
      </c>
      <c r="F96" s="16">
        <v>0</v>
      </c>
      <c r="G96" s="16">
        <v>0</v>
      </c>
      <c r="H96" s="17">
        <v>0.5</v>
      </c>
    </row>
    <row r="97" spans="1:23" x14ac:dyDescent="0.3">
      <c r="B97" s="15">
        <v>90000</v>
      </c>
      <c r="C97" s="16">
        <v>0.05</v>
      </c>
      <c r="D97" s="16">
        <v>0</v>
      </c>
      <c r="E97" s="16">
        <v>0</v>
      </c>
      <c r="F97" s="16">
        <v>0</v>
      </c>
      <c r="G97" s="16">
        <v>0</v>
      </c>
      <c r="H97" s="17">
        <v>0.05</v>
      </c>
    </row>
    <row r="98" spans="1:23" x14ac:dyDescent="0.3">
      <c r="B98" s="16"/>
      <c r="C98" s="17">
        <v>0.15</v>
      </c>
      <c r="D98" s="17">
        <v>0.45</v>
      </c>
      <c r="E98" s="17">
        <v>0.25</v>
      </c>
      <c r="F98" s="17">
        <v>0.1</v>
      </c>
      <c r="G98" s="17">
        <v>0.05</v>
      </c>
      <c r="H98" s="16">
        <v>1</v>
      </c>
    </row>
    <row r="99" spans="1:23" x14ac:dyDescent="0.3">
      <c r="C99" s="3"/>
      <c r="D99" s="3"/>
      <c r="E99" s="3"/>
      <c r="F99" s="3"/>
      <c r="G99" s="3"/>
    </row>
    <row r="100" spans="1:23" x14ac:dyDescent="0.3">
      <c r="C100" s="3"/>
      <c r="D100" s="3"/>
      <c r="E100" s="3"/>
      <c r="F100" s="3"/>
      <c r="G100" s="3"/>
    </row>
    <row r="101" spans="1:23" x14ac:dyDescent="0.3">
      <c r="B101" s="14" t="s">
        <v>15</v>
      </c>
      <c r="C101" s="15">
        <v>32000</v>
      </c>
      <c r="D101" s="15">
        <v>34000</v>
      </c>
      <c r="E101" s="15">
        <v>37000</v>
      </c>
      <c r="F101" s="15">
        <v>40000</v>
      </c>
      <c r="G101" s="15">
        <v>41000</v>
      </c>
      <c r="H101" s="16"/>
    </row>
    <row r="102" spans="1:23" x14ac:dyDescent="0.3">
      <c r="B102" s="15">
        <v>70000</v>
      </c>
      <c r="C102" s="16"/>
      <c r="D102" s="16"/>
      <c r="E102" s="16"/>
      <c r="F102" s="16"/>
      <c r="G102" s="16"/>
      <c r="H102" s="17">
        <v>0.05</v>
      </c>
    </row>
    <row r="103" spans="1:23" x14ac:dyDescent="0.3">
      <c r="B103" s="15">
        <v>74000</v>
      </c>
      <c r="C103" s="16"/>
      <c r="D103" s="16"/>
      <c r="E103" s="16"/>
      <c r="F103" s="16"/>
      <c r="G103" s="16"/>
      <c r="H103" s="17">
        <v>0.15</v>
      </c>
    </row>
    <row r="104" spans="1:23" x14ac:dyDescent="0.3">
      <c r="B104" s="15">
        <v>81000</v>
      </c>
      <c r="C104" s="16"/>
      <c r="D104" s="16"/>
      <c r="E104" s="16"/>
      <c r="F104" s="16"/>
      <c r="G104" s="16"/>
      <c r="H104" s="17">
        <v>0.25</v>
      </c>
    </row>
    <row r="105" spans="1:23" x14ac:dyDescent="0.3">
      <c r="B105" s="15">
        <v>85000</v>
      </c>
      <c r="C105" s="16"/>
      <c r="D105" s="16"/>
      <c r="E105" s="16"/>
      <c r="F105" s="16"/>
      <c r="G105" s="16"/>
      <c r="H105" s="17">
        <v>0.5</v>
      </c>
    </row>
    <row r="106" spans="1:23" x14ac:dyDescent="0.3">
      <c r="B106" s="15">
        <v>90000</v>
      </c>
      <c r="C106" s="16"/>
      <c r="D106" s="16"/>
      <c r="E106" s="16"/>
      <c r="F106" s="16"/>
      <c r="G106" s="16"/>
      <c r="H106" s="17">
        <v>0.05</v>
      </c>
    </row>
    <row r="107" spans="1:23" x14ac:dyDescent="0.3">
      <c r="B107" s="16"/>
      <c r="C107" s="17">
        <v>0.15</v>
      </c>
      <c r="D107" s="17">
        <v>0.45</v>
      </c>
      <c r="E107" s="17">
        <v>0.25</v>
      </c>
      <c r="F107" s="17">
        <v>0.1</v>
      </c>
      <c r="G107" s="17">
        <v>0.05</v>
      </c>
      <c r="H107" s="16">
        <v>1</v>
      </c>
    </row>
    <row r="110" spans="1:23" x14ac:dyDescent="0.3">
      <c r="A110" t="s">
        <v>19</v>
      </c>
    </row>
    <row r="112" spans="1:23" x14ac:dyDescent="0.3">
      <c r="A112" t="s">
        <v>20</v>
      </c>
      <c r="B112" s="14" t="s">
        <v>15</v>
      </c>
      <c r="C112" s="15">
        <v>32000</v>
      </c>
      <c r="D112" s="15">
        <v>34000</v>
      </c>
      <c r="E112" s="15">
        <v>37000</v>
      </c>
      <c r="F112" s="15">
        <v>40000</v>
      </c>
      <c r="G112" s="15">
        <v>41000</v>
      </c>
      <c r="H112" s="16"/>
      <c r="J112" s="3"/>
      <c r="K112" s="24"/>
      <c r="L112" s="24"/>
      <c r="M112" s="24"/>
      <c r="N112" s="24"/>
      <c r="O112" s="24"/>
      <c r="R112" s="3"/>
      <c r="S112" s="24"/>
      <c r="T112" s="24"/>
      <c r="U112" s="24"/>
      <c r="V112" s="24"/>
      <c r="W112" s="24"/>
    </row>
    <row r="113" spans="2:24" x14ac:dyDescent="0.3">
      <c r="B113" s="15">
        <v>70000</v>
      </c>
      <c r="C113" s="16">
        <f>C$112*$B113*C93</f>
        <v>0</v>
      </c>
      <c r="D113" s="16">
        <f t="shared" ref="D113:G113" si="1">D$112*$B113*D93</f>
        <v>0</v>
      </c>
      <c r="E113" s="16">
        <f t="shared" si="1"/>
        <v>0</v>
      </c>
      <c r="F113" s="16">
        <f t="shared" si="1"/>
        <v>0</v>
      </c>
      <c r="G113" s="16">
        <f t="shared" si="1"/>
        <v>143500000</v>
      </c>
      <c r="H113" s="17">
        <v>0.05</v>
      </c>
      <c r="J113" s="24"/>
      <c r="P113" s="3"/>
      <c r="R113" s="24"/>
      <c r="X113" s="3"/>
    </row>
    <row r="114" spans="2:24" x14ac:dyDescent="0.3">
      <c r="B114" s="15">
        <v>74000</v>
      </c>
      <c r="C114" s="16">
        <f t="shared" ref="C114:G114" si="2">C$112*$B114*C94</f>
        <v>0</v>
      </c>
      <c r="D114" s="16">
        <f t="shared" si="2"/>
        <v>0</v>
      </c>
      <c r="E114" s="16">
        <f t="shared" si="2"/>
        <v>136900000</v>
      </c>
      <c r="F114" s="16">
        <f t="shared" si="2"/>
        <v>296000000</v>
      </c>
      <c r="G114" s="16">
        <f t="shared" si="2"/>
        <v>0</v>
      </c>
      <c r="H114" s="17">
        <v>0.15</v>
      </c>
      <c r="J114" s="24"/>
      <c r="P114" s="3"/>
      <c r="R114" s="24"/>
      <c r="X114" s="3"/>
    </row>
    <row r="115" spans="2:24" x14ac:dyDescent="0.3">
      <c r="B115" s="15">
        <v>81000</v>
      </c>
      <c r="C115" s="16">
        <f t="shared" ref="C115:G115" si="3">C$112*$B115*C95</f>
        <v>0</v>
      </c>
      <c r="D115" s="16">
        <f t="shared" si="3"/>
        <v>137700000</v>
      </c>
      <c r="E115" s="16">
        <f t="shared" si="3"/>
        <v>599400000</v>
      </c>
      <c r="F115" s="16">
        <f t="shared" si="3"/>
        <v>0</v>
      </c>
      <c r="G115" s="16">
        <f t="shared" si="3"/>
        <v>0</v>
      </c>
      <c r="H115" s="17">
        <v>0.25</v>
      </c>
      <c r="J115" s="24"/>
      <c r="P115" s="3"/>
      <c r="R115" s="24"/>
      <c r="X115" s="3"/>
    </row>
    <row r="116" spans="2:24" x14ac:dyDescent="0.3">
      <c r="B116" s="15">
        <v>85000</v>
      </c>
      <c r="C116" s="16">
        <f t="shared" ref="C116:G116" si="4">C$112*$B116*C96</f>
        <v>272000000</v>
      </c>
      <c r="D116" s="16">
        <f t="shared" si="4"/>
        <v>1156000000</v>
      </c>
      <c r="E116" s="16">
        <f t="shared" si="4"/>
        <v>0</v>
      </c>
      <c r="F116" s="16">
        <f t="shared" si="4"/>
        <v>0</v>
      </c>
      <c r="G116" s="16">
        <f t="shared" si="4"/>
        <v>0</v>
      </c>
      <c r="H116" s="17">
        <v>0.5</v>
      </c>
      <c r="J116" s="24">
        <f>SUM(C113:G117)-(D128*H128)</f>
        <v>-11990000</v>
      </c>
      <c r="P116" s="3"/>
      <c r="R116" s="24"/>
      <c r="X116" s="3"/>
    </row>
    <row r="117" spans="2:24" x14ac:dyDescent="0.3">
      <c r="B117" s="15">
        <v>90000</v>
      </c>
      <c r="C117" s="16">
        <f t="shared" ref="C117:G117" si="5">C$112*$B117*C97</f>
        <v>144000000</v>
      </c>
      <c r="D117" s="16">
        <f t="shared" si="5"/>
        <v>0</v>
      </c>
      <c r="E117" s="16">
        <f t="shared" si="5"/>
        <v>0</v>
      </c>
      <c r="F117" s="16">
        <f t="shared" si="5"/>
        <v>0</v>
      </c>
      <c r="G117" s="16">
        <f t="shared" si="5"/>
        <v>0</v>
      </c>
      <c r="H117" s="17">
        <v>0.05</v>
      </c>
      <c r="J117" s="41">
        <f>J116/(D129*H129)</f>
        <v>-6.9868191529749194E-8</v>
      </c>
      <c r="P117" s="3"/>
      <c r="R117" s="24"/>
      <c r="X117" s="3"/>
    </row>
    <row r="118" spans="2:24" x14ac:dyDescent="0.3">
      <c r="B118" s="16"/>
      <c r="C118" s="17">
        <v>0.15</v>
      </c>
      <c r="D118" s="17">
        <v>0.45</v>
      </c>
      <c r="E118" s="17">
        <v>0.25</v>
      </c>
      <c r="F118" s="17">
        <v>0.1</v>
      </c>
      <c r="G118" s="17">
        <v>0.05</v>
      </c>
      <c r="H118" s="16"/>
      <c r="K118" s="3"/>
      <c r="L118" s="3"/>
      <c r="M118" s="3"/>
      <c r="N118" s="3"/>
      <c r="O118" s="3"/>
      <c r="S118" s="3"/>
      <c r="T118" s="3"/>
      <c r="U118" s="3"/>
      <c r="V118" s="3"/>
      <c r="W118" s="3"/>
    </row>
    <row r="121" spans="2:24" x14ac:dyDescent="0.3">
      <c r="B121" s="14" t="s">
        <v>3</v>
      </c>
      <c r="C121" s="14" t="s">
        <v>4</v>
      </c>
      <c r="D121" s="14" t="s">
        <v>43</v>
      </c>
      <c r="E121" s="14" t="s">
        <v>44</v>
      </c>
      <c r="G121" s="14" t="s">
        <v>5</v>
      </c>
      <c r="H121" s="14" t="s">
        <v>6</v>
      </c>
      <c r="I121" s="14" t="s">
        <v>52</v>
      </c>
      <c r="J121" s="14" t="s">
        <v>51</v>
      </c>
    </row>
    <row r="122" spans="2:24" x14ac:dyDescent="0.3">
      <c r="B122" s="15">
        <v>70000</v>
      </c>
      <c r="C122" s="17">
        <v>0.05</v>
      </c>
      <c r="D122" s="16">
        <f>B122*C122</f>
        <v>3500</v>
      </c>
      <c r="E122" s="16">
        <f>B122^2*C122</f>
        <v>245000000</v>
      </c>
      <c r="G122" s="15">
        <v>32000</v>
      </c>
      <c r="H122" s="17">
        <v>0.15</v>
      </c>
      <c r="I122" s="16">
        <f>G122*H122</f>
        <v>4800</v>
      </c>
      <c r="J122" s="16">
        <f>G122^2*H122</f>
        <v>153600000</v>
      </c>
    </row>
    <row r="123" spans="2:24" x14ac:dyDescent="0.3">
      <c r="B123" s="15">
        <v>74000</v>
      </c>
      <c r="C123" s="17">
        <v>0.15</v>
      </c>
      <c r="D123" s="16">
        <f t="shared" ref="D123:D126" si="6">B123*C123</f>
        <v>11100</v>
      </c>
      <c r="E123" s="16">
        <f t="shared" ref="E123:E126" si="7">B123^2*C123</f>
        <v>821400000</v>
      </c>
      <c r="G123" s="15">
        <v>34000</v>
      </c>
      <c r="H123" s="17">
        <v>0.45</v>
      </c>
      <c r="I123" s="16">
        <f t="shared" ref="I123:I126" si="8">G123*H123</f>
        <v>15300</v>
      </c>
      <c r="J123" s="16">
        <f t="shared" ref="J123:J126" si="9">G123^2*H123</f>
        <v>520200000</v>
      </c>
    </row>
    <row r="124" spans="2:24" x14ac:dyDescent="0.3">
      <c r="B124" s="15">
        <v>81000</v>
      </c>
      <c r="C124" s="17">
        <v>0.25</v>
      </c>
      <c r="D124" s="16">
        <f t="shared" si="6"/>
        <v>20250</v>
      </c>
      <c r="E124" s="16">
        <f t="shared" si="7"/>
        <v>1640250000</v>
      </c>
      <c r="G124" s="15">
        <v>37000</v>
      </c>
      <c r="H124" s="17">
        <v>0.25</v>
      </c>
      <c r="I124" s="16">
        <f t="shared" si="8"/>
        <v>9250</v>
      </c>
      <c r="J124" s="16">
        <f t="shared" si="9"/>
        <v>342250000</v>
      </c>
    </row>
    <row r="125" spans="2:24" x14ac:dyDescent="0.3">
      <c r="B125" s="15">
        <v>85000</v>
      </c>
      <c r="C125" s="17">
        <v>0.5</v>
      </c>
      <c r="D125" s="16">
        <f t="shared" si="6"/>
        <v>42500</v>
      </c>
      <c r="E125" s="16">
        <f t="shared" si="7"/>
        <v>3612500000</v>
      </c>
      <c r="G125" s="15">
        <v>40000</v>
      </c>
      <c r="H125" s="17">
        <v>0.1</v>
      </c>
      <c r="I125" s="16">
        <f t="shared" si="8"/>
        <v>4000</v>
      </c>
      <c r="J125" s="16">
        <f t="shared" si="9"/>
        <v>160000000</v>
      </c>
    </row>
    <row r="126" spans="2:24" x14ac:dyDescent="0.3">
      <c r="B126" s="15">
        <v>90000</v>
      </c>
      <c r="C126" s="17">
        <v>0.05</v>
      </c>
      <c r="D126" s="16">
        <f t="shared" si="6"/>
        <v>4500</v>
      </c>
      <c r="E126" s="16">
        <f t="shared" si="7"/>
        <v>405000000</v>
      </c>
      <c r="G126" s="15">
        <v>41000</v>
      </c>
      <c r="H126" s="17">
        <v>0.05</v>
      </c>
      <c r="I126" s="16">
        <f t="shared" si="8"/>
        <v>2050</v>
      </c>
      <c r="J126" s="16">
        <f t="shared" si="9"/>
        <v>84050000</v>
      </c>
    </row>
    <row r="128" spans="2:24" x14ac:dyDescent="0.3">
      <c r="C128" t="s">
        <v>45</v>
      </c>
      <c r="D128">
        <f>SUM(D122:D126)</f>
        <v>81850</v>
      </c>
      <c r="G128" t="s">
        <v>48</v>
      </c>
      <c r="H128">
        <f>SUM(I122:I126)</f>
        <v>35400</v>
      </c>
    </row>
    <row r="129" spans="1:8" x14ac:dyDescent="0.3">
      <c r="C129" t="s">
        <v>46</v>
      </c>
      <c r="D129">
        <f>(SUM(E122:E126)-D128^2)</f>
        <v>24727500</v>
      </c>
      <c r="G129" t="s">
        <v>49</v>
      </c>
      <c r="H129">
        <f>(SUM(J122:J126)-H128^2)</f>
        <v>6940000</v>
      </c>
    </row>
    <row r="130" spans="1:8" x14ac:dyDescent="0.3">
      <c r="C130" t="s">
        <v>47</v>
      </c>
      <c r="D130" s="42">
        <f>D129^0.5</f>
        <v>4972.6753362752324</v>
      </c>
      <c r="G130" t="s">
        <v>50</v>
      </c>
      <c r="H130" s="42">
        <f>H129^0.5</f>
        <v>2634.387974463898</v>
      </c>
    </row>
    <row r="135" spans="1:8" x14ac:dyDescent="0.3">
      <c r="A135" s="18" t="s">
        <v>17</v>
      </c>
      <c r="B135" s="18"/>
      <c r="C135" s="18"/>
      <c r="D135" s="19" t="s">
        <v>21</v>
      </c>
    </row>
    <row r="136" spans="1:8" x14ac:dyDescent="0.3">
      <c r="A136" s="18" t="s">
        <v>18</v>
      </c>
      <c r="B136" s="18"/>
      <c r="C136" s="18"/>
      <c r="D136" s="19" t="s">
        <v>22</v>
      </c>
    </row>
    <row r="137" spans="1:8" x14ac:dyDescent="0.3">
      <c r="D137" s="19" t="s">
        <v>23</v>
      </c>
    </row>
    <row r="140" spans="1:8" ht="18" x14ac:dyDescent="0.35">
      <c r="B140" s="20"/>
    </row>
  </sheetData>
  <mergeCells count="2">
    <mergeCell ref="B17:C17"/>
    <mergeCell ref="F17:G17"/>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Combinazione lineare di Poisson</vt:lpstr>
      <vt:lpstr>Tabelle a doppia entrata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dismeq</dc:creator>
  <cp:lastModifiedBy>Marco Bondì</cp:lastModifiedBy>
  <dcterms:created xsi:type="dcterms:W3CDTF">2020-03-05T12:24:15Z</dcterms:created>
  <dcterms:modified xsi:type="dcterms:W3CDTF">2023-06-12T18:13:16Z</dcterms:modified>
</cp:coreProperties>
</file>