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a-arquivos\Temporarios\.EXCEL\"/>
    </mc:Choice>
  </mc:AlternateContent>
  <xr:revisionPtr revIDLastSave="0" documentId="13_ncr:1_{A56BF86E-705E-4118-B456-907115A3B2E7}" xr6:coauthVersionLast="36" xr6:coauthVersionMax="36" xr10:uidLastSave="{00000000-0000-0000-0000-000000000000}"/>
  <bookViews>
    <workbookView xWindow="0" yWindow="0" windowWidth="20490" windowHeight="9090" activeTab="1" xr2:uid="{00000000-000D-0000-FFFF-FFFF00000000}"/>
  </bookViews>
  <sheets>
    <sheet name="EXEMPLO" sheetId="1" r:id="rId1"/>
    <sheet name="EXERCÍCIOS" sheetId="2" r:id="rId2"/>
  </sheets>
  <definedNames>
    <definedName name="OLE_LINK2" localSheetId="0">EXEMPLO!$F$18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2" l="1"/>
  <c r="K41" i="2"/>
  <c r="E42" i="2"/>
  <c r="F42" i="2"/>
  <c r="J42" i="2"/>
  <c r="J41" i="2"/>
  <c r="H41" i="2"/>
  <c r="G41" i="2"/>
  <c r="F41" i="2"/>
  <c r="E41" i="2"/>
  <c r="C41" i="2"/>
  <c r="C42" i="2" s="1"/>
  <c r="G42" i="2" l="1"/>
  <c r="H42" i="2"/>
  <c r="L32" i="2"/>
  <c r="L33" i="2" s="1"/>
  <c r="T33" i="2"/>
  <c r="S33" i="2"/>
  <c r="O33" i="2"/>
  <c r="Q33" i="2" s="1"/>
  <c r="N33" i="2"/>
  <c r="T32" i="2"/>
  <c r="S32" i="2"/>
  <c r="O32" i="2"/>
  <c r="Q32" i="2" s="1"/>
  <c r="N32" i="2"/>
  <c r="P33" i="2" l="1"/>
  <c r="P32" i="2"/>
  <c r="P8" i="2" l="1"/>
  <c r="Q8" i="2"/>
  <c r="U8" i="2"/>
  <c r="V8" i="2"/>
  <c r="V7" i="2"/>
  <c r="U7" i="2"/>
  <c r="Q7" i="2"/>
  <c r="P7" i="2"/>
  <c r="N7" i="2"/>
  <c r="N8" i="2" s="1"/>
  <c r="R7" i="2" l="1"/>
  <c r="S7" i="2"/>
  <c r="R8" i="2"/>
  <c r="S8" i="2"/>
</calcChain>
</file>

<file path=xl/sharedStrings.xml><?xml version="1.0" encoding="utf-8"?>
<sst xmlns="http://schemas.openxmlformats.org/spreadsheetml/2006/main" count="68" uniqueCount="46">
  <si>
    <t>25 filmes mais caros da XX Century Fox (U$ milhões)</t>
  </si>
  <si>
    <t>N</t>
  </si>
  <si>
    <t>Orçamento</t>
  </si>
  <si>
    <t>Ganhos brutos</t>
  </si>
  <si>
    <t>R2</t>
  </si>
  <si>
    <t>média</t>
  </si>
  <si>
    <t>desvio</t>
  </si>
  <si>
    <t>orçamento</t>
  </si>
  <si>
    <t>ganho</t>
  </si>
  <si>
    <t>com outlier</t>
  </si>
  <si>
    <t>sem outlier</t>
  </si>
  <si>
    <t>r (raiz)</t>
  </si>
  <si>
    <t>r (pearson)</t>
  </si>
  <si>
    <t>r (correl)</t>
  </si>
  <si>
    <r>
      <t xml:space="preserve"> + 3</t>
    </r>
    <r>
      <rPr>
        <sz val="12"/>
        <color theme="1"/>
        <rFont val="Symbol"/>
        <family val="1"/>
        <charset val="2"/>
      </rPr>
      <t>s</t>
    </r>
  </si>
  <si>
    <r>
      <t xml:space="preserve"> - 3</t>
    </r>
    <r>
      <rPr>
        <sz val="12"/>
        <color theme="1"/>
        <rFont val="Symbol"/>
        <family val="1"/>
        <charset val="2"/>
      </rPr>
      <t>s</t>
    </r>
  </si>
  <si>
    <t>outlier</t>
  </si>
  <si>
    <t>EX</t>
  </si>
  <si>
    <t>TESTE DE SIGNIFICÂNCIA ESTATÍSTICA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</si>
  <si>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Idade (anos) e pressão sistólica (mm.Hg)</t>
    </r>
  </si>
  <si>
    <t>Idade (x)</t>
  </si>
  <si>
    <t>Pressão Sistólica (y)</t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</si>
  <si>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Idade (anos) e vocabulário (número de palavras)</t>
    </r>
  </si>
  <si>
    <t>Vocabulário (y)</t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</si>
  <si>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Horas de estudo e notas nos testes</t>
    </r>
  </si>
  <si>
    <t>Horas de estudo (x)</t>
  </si>
  <si>
    <t>Notas nos testes (y)</t>
  </si>
  <si>
    <r>
      <t>d)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Horas on-line e notas nos testes</t>
    </r>
  </si>
  <si>
    <t>Horas on line (x)</t>
  </si>
  <si>
    <r>
      <t>e)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Altitude (mil pés) e velocidade do som (pés por segundo)</t>
    </r>
  </si>
  <si>
    <t>Altitude (x)</t>
  </si>
  <si>
    <t>V. do som (y)</t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</si>
  <si>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Peso do veículo (libras) e variabilidade da distância de frenagem (pés) em superfície molhada a uma determinada velocidade.</t>
    </r>
  </si>
  <si>
    <t>Peso (x)</t>
  </si>
  <si>
    <t>Variabilidade frenagem (y)</t>
  </si>
  <si>
    <r>
      <t>g)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Número de Crimes (milhões) e número de prisões (milhões) em 14 anos.</t>
    </r>
  </si>
  <si>
    <t>Crimes (x)</t>
  </si>
  <si>
    <t>Prisões (y)</t>
  </si>
  <si>
    <r>
      <t>Construa o diagrama de dispersão, calcule o índice de correlação de Pearson e o coeficiente de determinação 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, verifique se a correlação é significativa considerando um alfa de 0,05 e comente a credibilidade da associação nas situações abaixo: </t>
    </r>
  </si>
  <si>
    <t>r pearson</t>
  </si>
  <si>
    <t>r</t>
  </si>
  <si>
    <t>r²</t>
  </si>
  <si>
    <t>m-3d</t>
  </si>
  <si>
    <t>m+3d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</si>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</sst>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0" xfId="0" applyNumberFormat="1" applyFont="1"/>
    <xf numFmtId="2" fontId="1" fillId="0" borderId="0" xfId="0" applyNumberFormat="1" applyFont="1" applyAlignment="1"/>
    <xf numFmtId="0" fontId="3" fillId="0" borderId="0" xfId="0" applyFont="1"/>
    <xf numFmtId="165" fontId="1" fillId="0" borderId="0" xfId="0" applyNumberFormat="1" applyFont="1"/>
    <xf numFmtId="0" fontId="0" fillId="0" borderId="0" xfId="0" applyBorder="1"/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5"/>
    </xf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quotePrefix="1" applyFill="1" applyAlignment="1">
      <alignment horizont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EXERCÍCIOS!$B$7</c:f>
              <c:strCache>
                <c:ptCount val="1"/>
                <c:pt idx="0">
                  <c:v>Pressão Sistólica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0516185476816"/>
                  <c:y val="-0.2359981044036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EXERCÍCIOS!$C$6:$L$6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39</c:v>
                </c:pt>
                <c:pt idx="3">
                  <c:v>45</c:v>
                </c:pt>
                <c:pt idx="4">
                  <c:v>49</c:v>
                </c:pt>
                <c:pt idx="5">
                  <c:v>64</c:v>
                </c:pt>
                <c:pt idx="6">
                  <c:v>70</c:v>
                </c:pt>
                <c:pt idx="7">
                  <c:v>29</c:v>
                </c:pt>
                <c:pt idx="8">
                  <c:v>57</c:v>
                </c:pt>
                <c:pt idx="9">
                  <c:v>22</c:v>
                </c:pt>
              </c:numCache>
            </c:numRef>
          </c:xVal>
          <c:yVal>
            <c:numRef>
              <c:f>EXERCÍCIOS!$C$7:$L$7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143</c:v>
                </c:pt>
                <c:pt idx="3">
                  <c:v>132</c:v>
                </c:pt>
                <c:pt idx="4">
                  <c:v>199</c:v>
                </c:pt>
                <c:pt idx="5">
                  <c:v>185</c:v>
                </c:pt>
                <c:pt idx="6">
                  <c:v>199</c:v>
                </c:pt>
                <c:pt idx="7">
                  <c:v>130</c:v>
                </c:pt>
                <c:pt idx="8">
                  <c:v>175</c:v>
                </c:pt>
                <c:pt idx="9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1-4E28-91A9-71FA659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39839"/>
        <c:axId val="1738585407"/>
      </c:scatterChart>
      <c:valAx>
        <c:axId val="17432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585407"/>
        <c:crosses val="autoZero"/>
        <c:crossBetween val="midCat"/>
      </c:valAx>
      <c:valAx>
        <c:axId val="17385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23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EXERCÍCIOS!$B$32</c:f>
              <c:strCache>
                <c:ptCount val="1"/>
                <c:pt idx="0">
                  <c:v>Variabilidade frenagem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EXERCÍCIOS!$C$31:$J$31</c:f>
              <c:numCache>
                <c:formatCode>General</c:formatCode>
                <c:ptCount val="8"/>
                <c:pt idx="0">
                  <c:v>5890</c:v>
                </c:pt>
                <c:pt idx="1">
                  <c:v>5340</c:v>
                </c:pt>
                <c:pt idx="2">
                  <c:v>6500</c:v>
                </c:pt>
                <c:pt idx="3">
                  <c:v>4800</c:v>
                </c:pt>
                <c:pt idx="4">
                  <c:v>5940</c:v>
                </c:pt>
                <c:pt idx="5">
                  <c:v>5600</c:v>
                </c:pt>
                <c:pt idx="6">
                  <c:v>5100</c:v>
                </c:pt>
                <c:pt idx="7">
                  <c:v>5580</c:v>
                </c:pt>
              </c:numCache>
            </c:numRef>
          </c:xVal>
          <c:yVal>
            <c:numRef>
              <c:f>EXERCÍCIOS!$C$32:$J$32</c:f>
              <c:numCache>
                <c:formatCode>General</c:formatCode>
                <c:ptCount val="8"/>
                <c:pt idx="0">
                  <c:v>2.92</c:v>
                </c:pt>
                <c:pt idx="1">
                  <c:v>2.4</c:v>
                </c:pt>
                <c:pt idx="2">
                  <c:v>4.09</c:v>
                </c:pt>
                <c:pt idx="3">
                  <c:v>1.72</c:v>
                </c:pt>
                <c:pt idx="4">
                  <c:v>2.88</c:v>
                </c:pt>
                <c:pt idx="5">
                  <c:v>2.5299999999999998</c:v>
                </c:pt>
                <c:pt idx="6">
                  <c:v>2.3199999999999998</c:v>
                </c:pt>
                <c:pt idx="7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0-48D2-9100-DF2390CE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37311"/>
        <c:axId val="738682815"/>
      </c:scatterChart>
      <c:valAx>
        <c:axId val="735037311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82815"/>
        <c:crosses val="autoZero"/>
        <c:crossBetween val="midCat"/>
      </c:valAx>
      <c:valAx>
        <c:axId val="7386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EXERCÍCIOS!$B$37</c:f>
              <c:strCache>
                <c:ptCount val="1"/>
                <c:pt idx="0">
                  <c:v>Prisões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EXERCÍCIOS!$C$36:$P$36</c:f>
              <c:numCache>
                <c:formatCode>General</c:formatCode>
                <c:ptCount val="14"/>
                <c:pt idx="0">
                  <c:v>1.66</c:v>
                </c:pt>
                <c:pt idx="1">
                  <c:v>1.65</c:v>
                </c:pt>
                <c:pt idx="2">
                  <c:v>1.6</c:v>
                </c:pt>
                <c:pt idx="3">
                  <c:v>1.55</c:v>
                </c:pt>
                <c:pt idx="4">
                  <c:v>1.44</c:v>
                </c:pt>
                <c:pt idx="5">
                  <c:v>1.4</c:v>
                </c:pt>
                <c:pt idx="6">
                  <c:v>1.32</c:v>
                </c:pt>
                <c:pt idx="7">
                  <c:v>1.23</c:v>
                </c:pt>
                <c:pt idx="8">
                  <c:v>1.22</c:v>
                </c:pt>
                <c:pt idx="9">
                  <c:v>1.23</c:v>
                </c:pt>
                <c:pt idx="10">
                  <c:v>1.22</c:v>
                </c:pt>
                <c:pt idx="11">
                  <c:v>1.18</c:v>
                </c:pt>
                <c:pt idx="12">
                  <c:v>1.1599999999999999</c:v>
                </c:pt>
                <c:pt idx="13">
                  <c:v>1.19</c:v>
                </c:pt>
              </c:numCache>
            </c:numRef>
          </c:xVal>
          <c:yVal>
            <c:numRef>
              <c:f>EXERCÍCIOS!$C$37:$P$37</c:f>
              <c:numCache>
                <c:formatCode>General</c:formatCode>
                <c:ptCount val="14"/>
                <c:pt idx="0">
                  <c:v>0.72</c:v>
                </c:pt>
                <c:pt idx="1">
                  <c:v>0.72</c:v>
                </c:pt>
                <c:pt idx="2">
                  <c:v>0.78</c:v>
                </c:pt>
                <c:pt idx="3">
                  <c:v>0.8</c:v>
                </c:pt>
                <c:pt idx="4">
                  <c:v>0.73</c:v>
                </c:pt>
                <c:pt idx="5">
                  <c:v>0.72</c:v>
                </c:pt>
                <c:pt idx="6">
                  <c:v>0.68</c:v>
                </c:pt>
                <c:pt idx="7">
                  <c:v>0.64</c:v>
                </c:pt>
                <c:pt idx="8">
                  <c:v>0.63</c:v>
                </c:pt>
                <c:pt idx="9">
                  <c:v>0.63</c:v>
                </c:pt>
                <c:pt idx="10">
                  <c:v>0.62</c:v>
                </c:pt>
                <c:pt idx="11">
                  <c:v>0.6</c:v>
                </c:pt>
                <c:pt idx="12">
                  <c:v>0.59</c:v>
                </c:pt>
                <c:pt idx="1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7-42E5-9AB9-7891A1E9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05296"/>
        <c:axId val="1084260032"/>
      </c:scatterChart>
      <c:valAx>
        <c:axId val="724305296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260032"/>
        <c:crosses val="autoZero"/>
        <c:crossBetween val="midCat"/>
      </c:valAx>
      <c:valAx>
        <c:axId val="10842600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3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63761</xdr:colOff>
      <xdr:row>12</xdr:row>
      <xdr:rowOff>27629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16476" y="260235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116476" y="260235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67482</xdr:colOff>
      <xdr:row>13</xdr:row>
      <xdr:rowOff>16467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120197" y="27921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5120197" y="27921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465092</xdr:colOff>
      <xdr:row>9</xdr:row>
      <xdr:rowOff>12112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517807" y="2017571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5517807" y="2017571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483691</xdr:colOff>
      <xdr:row>9</xdr:row>
      <xdr:rowOff>186035</xdr:rowOff>
    </xdr:from>
    <xdr:ext cx="115341" cy="17972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36406" y="2191494"/>
          <a:ext cx="115341" cy="1797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pt-BR" sz="1100">
              <a:sym typeface="Symbol" panose="05050102010706020507" pitchFamily="18" charset="2"/>
            </a:rPr>
            <a:t></a:t>
          </a:r>
          <a:endParaRPr lang="pt-BR" sz="1100"/>
        </a:p>
      </xdr:txBody>
    </xdr:sp>
    <xdr:clientData/>
  </xdr:oneCellAnchor>
  <xdr:twoCellAnchor editAs="oneCell">
    <xdr:from>
      <xdr:col>4</xdr:col>
      <xdr:colOff>461603</xdr:colOff>
      <xdr:row>18</xdr:row>
      <xdr:rowOff>112660</xdr:rowOff>
    </xdr:from>
    <xdr:to>
      <xdr:col>8</xdr:col>
      <xdr:colOff>492951</xdr:colOff>
      <xdr:row>51</xdr:row>
      <xdr:rowOff>102419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6603" y="3922660"/>
          <a:ext cx="2713396" cy="6421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321596</xdr:colOff>
      <xdr:row>2</xdr:row>
      <xdr:rowOff>48574</xdr:rowOff>
    </xdr:from>
    <xdr:to>
      <xdr:col>28</xdr:col>
      <xdr:colOff>399744</xdr:colOff>
      <xdr:row>15</xdr:row>
      <xdr:rowOff>6795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6693D9-1299-471F-ABBC-6601669BB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407395</xdr:colOff>
      <xdr:row>33</xdr:row>
      <xdr:rowOff>5738</xdr:rowOff>
    </xdr:from>
    <xdr:to>
      <xdr:col>12</xdr:col>
      <xdr:colOff>612052</xdr:colOff>
      <xdr:row>33</xdr:row>
      <xdr:rowOff>177877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748263-9919-4F94-A8EB-8CC46A8C3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6762" y="6742093"/>
          <a:ext cx="1644883" cy="172139"/>
        </a:xfrm>
        <a:prstGeom prst="rect">
          <a:avLst/>
        </a:prstGeom>
      </xdr:spPr>
    </xdr:pic>
    <xdr:clientData/>
  </xdr:twoCellAnchor>
  <xdr:twoCellAnchor>
    <xdr:from>
      <xdr:col>22</xdr:col>
      <xdr:colOff>90706</xdr:colOff>
      <xdr:row>21</xdr:row>
      <xdr:rowOff>159607</xdr:rowOff>
    </xdr:from>
    <xdr:to>
      <xdr:col>29</xdr:col>
      <xdr:colOff>402098</xdr:colOff>
      <xdr:row>35</xdr:row>
      <xdr:rowOff>110582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6821EE-5126-45E7-B80D-4E80479D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490171</xdr:colOff>
      <xdr:row>37</xdr:row>
      <xdr:rowOff>71437</xdr:rowOff>
    </xdr:from>
    <xdr:to>
      <xdr:col>19</xdr:col>
      <xdr:colOff>167786</xdr:colOff>
      <xdr:row>51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912EDA-0DA6-4499-B684-1C9C04DE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zoomScale="50" zoomScaleNormal="50" workbookViewId="0">
      <selection activeCell="C4" sqref="C4:C28"/>
    </sheetView>
  </sheetViews>
  <sheetFormatPr defaultRowHeight="15" x14ac:dyDescent="0.25"/>
  <cols>
    <col min="3" max="4" width="24.140625" style="14" customWidth="1"/>
    <col min="6" max="8" width="10.28515625" customWidth="1"/>
  </cols>
  <sheetData>
    <row r="1" spans="2:8" x14ac:dyDescent="0.25">
      <c r="C1" s="4"/>
      <c r="D1" s="4"/>
    </row>
    <row r="2" spans="2:8" ht="38.25" customHeight="1" x14ac:dyDescent="0.25">
      <c r="B2" s="1"/>
      <c r="C2" s="41" t="s">
        <v>0</v>
      </c>
      <c r="D2" s="41"/>
      <c r="G2" s="8" t="s">
        <v>9</v>
      </c>
      <c r="H2" s="8" t="s">
        <v>10</v>
      </c>
    </row>
    <row r="3" spans="2:8" x14ac:dyDescent="0.25">
      <c r="B3" s="2" t="s">
        <v>1</v>
      </c>
      <c r="C3" s="3" t="s">
        <v>2</v>
      </c>
      <c r="D3" s="3" t="s">
        <v>3</v>
      </c>
      <c r="F3" t="s">
        <v>4</v>
      </c>
      <c r="G3" s="6"/>
      <c r="H3" s="12"/>
    </row>
    <row r="4" spans="2:8" x14ac:dyDescent="0.25">
      <c r="B4" s="2">
        <v>1</v>
      </c>
      <c r="C4" s="39">
        <v>200</v>
      </c>
      <c r="D4" s="40">
        <v>1835.4</v>
      </c>
      <c r="F4" t="s">
        <v>11</v>
      </c>
      <c r="G4" s="7"/>
      <c r="H4" s="10"/>
    </row>
    <row r="5" spans="2:8" x14ac:dyDescent="0.25">
      <c r="B5" s="2">
        <v>2</v>
      </c>
      <c r="C5" s="3">
        <v>150</v>
      </c>
      <c r="D5" s="3">
        <v>459.4</v>
      </c>
      <c r="F5" t="s">
        <v>12</v>
      </c>
      <c r="G5" s="7"/>
      <c r="H5" s="10"/>
    </row>
    <row r="6" spans="2:8" x14ac:dyDescent="0.25">
      <c r="B6" s="2">
        <v>3</v>
      </c>
      <c r="C6" s="3">
        <v>125</v>
      </c>
      <c r="D6" s="3">
        <v>406.4</v>
      </c>
      <c r="F6" t="s">
        <v>13</v>
      </c>
      <c r="G6" s="11"/>
      <c r="H6" s="10"/>
    </row>
    <row r="7" spans="2:8" x14ac:dyDescent="0.25">
      <c r="B7" s="2">
        <v>4</v>
      </c>
      <c r="C7" s="3">
        <v>125</v>
      </c>
      <c r="D7" s="3">
        <v>542.70000000000005</v>
      </c>
    </row>
    <row r="8" spans="2:8" x14ac:dyDescent="0.25">
      <c r="B8" s="2">
        <v>5</v>
      </c>
      <c r="C8" s="3">
        <v>115</v>
      </c>
      <c r="D8" s="3">
        <v>924.3</v>
      </c>
    </row>
    <row r="9" spans="2:8" x14ac:dyDescent="0.25">
      <c r="B9" s="2">
        <v>6</v>
      </c>
      <c r="C9" s="3">
        <v>115</v>
      </c>
      <c r="D9" s="3">
        <v>656.7</v>
      </c>
      <c r="G9" s="9" t="s">
        <v>7</v>
      </c>
      <c r="H9" s="9" t="s">
        <v>8</v>
      </c>
    </row>
    <row r="10" spans="2:8" x14ac:dyDescent="0.25">
      <c r="B10" s="2">
        <v>7</v>
      </c>
      <c r="C10" s="3">
        <v>115</v>
      </c>
      <c r="D10" s="3">
        <v>848.5</v>
      </c>
      <c r="F10" t="s">
        <v>5</v>
      </c>
      <c r="G10" s="5"/>
      <c r="H10" s="5"/>
    </row>
    <row r="11" spans="2:8" x14ac:dyDescent="0.25">
      <c r="B11" s="2">
        <v>8</v>
      </c>
      <c r="C11" s="3">
        <v>110</v>
      </c>
      <c r="D11" s="3">
        <v>571.1</v>
      </c>
      <c r="F11" t="s">
        <v>6</v>
      </c>
      <c r="G11" s="5"/>
      <c r="H11" s="5"/>
    </row>
    <row r="12" spans="2:8" x14ac:dyDescent="0.25">
      <c r="B12" s="2">
        <v>9</v>
      </c>
      <c r="C12" s="3">
        <v>110</v>
      </c>
      <c r="D12" s="3">
        <v>211.4</v>
      </c>
    </row>
    <row r="13" spans="2:8" ht="15.75" x14ac:dyDescent="0.25">
      <c r="B13" s="2">
        <v>10</v>
      </c>
      <c r="C13" s="3">
        <v>110</v>
      </c>
      <c r="D13" s="3">
        <v>150.5</v>
      </c>
      <c r="F13" s="32" t="s">
        <v>15</v>
      </c>
      <c r="G13" s="31"/>
      <c r="H13" s="31"/>
    </row>
    <row r="14" spans="2:8" ht="15.75" x14ac:dyDescent="0.25">
      <c r="B14" s="2">
        <v>11</v>
      </c>
      <c r="C14" s="3">
        <v>105</v>
      </c>
      <c r="D14" s="3">
        <v>348.8</v>
      </c>
      <c r="F14" s="32" t="s">
        <v>14</v>
      </c>
      <c r="G14" s="31"/>
      <c r="H14" s="31"/>
    </row>
    <row r="15" spans="2:8" x14ac:dyDescent="0.25">
      <c r="B15" s="2">
        <v>12</v>
      </c>
      <c r="C15" s="3">
        <v>102</v>
      </c>
      <c r="D15" s="3">
        <v>358.8</v>
      </c>
    </row>
    <row r="16" spans="2:8" x14ac:dyDescent="0.25">
      <c r="B16" s="2">
        <v>13</v>
      </c>
      <c r="C16" s="3">
        <v>100</v>
      </c>
      <c r="D16" s="3">
        <v>365.3</v>
      </c>
      <c r="F16" s="6" t="s">
        <v>16</v>
      </c>
      <c r="G16" s="6"/>
      <c r="H16" s="13"/>
    </row>
    <row r="17" spans="2:6" x14ac:dyDescent="0.25">
      <c r="B17" s="2">
        <v>14</v>
      </c>
      <c r="C17" s="3">
        <v>100</v>
      </c>
      <c r="D17" s="3">
        <v>359.1</v>
      </c>
    </row>
    <row r="18" spans="2:6" x14ac:dyDescent="0.25">
      <c r="B18" s="2">
        <v>15</v>
      </c>
      <c r="C18" s="3">
        <v>100</v>
      </c>
      <c r="D18" s="3">
        <v>249</v>
      </c>
      <c r="F18" t="s">
        <v>18</v>
      </c>
    </row>
    <row r="19" spans="2:6" x14ac:dyDescent="0.25">
      <c r="B19" s="2">
        <v>16</v>
      </c>
      <c r="C19" s="3">
        <v>90</v>
      </c>
      <c r="D19" s="3">
        <v>365</v>
      </c>
    </row>
    <row r="20" spans="2:6" x14ac:dyDescent="0.25">
      <c r="B20" s="2">
        <v>17</v>
      </c>
      <c r="C20" s="3">
        <v>87.5</v>
      </c>
      <c r="D20" s="3">
        <v>329.5</v>
      </c>
    </row>
    <row r="21" spans="2:6" ht="15.75" customHeight="1" x14ac:dyDescent="0.25">
      <c r="B21" s="2">
        <v>18</v>
      </c>
      <c r="C21" s="3">
        <v>85</v>
      </c>
      <c r="D21" s="3">
        <v>427.2</v>
      </c>
    </row>
    <row r="22" spans="2:6" x14ac:dyDescent="0.25">
      <c r="B22" s="2">
        <v>19</v>
      </c>
      <c r="C22" s="3">
        <v>80</v>
      </c>
      <c r="D22" s="3">
        <v>260.7</v>
      </c>
    </row>
    <row r="23" spans="2:6" x14ac:dyDescent="0.25">
      <c r="B23" s="2">
        <v>20</v>
      </c>
      <c r="C23" s="3">
        <v>80</v>
      </c>
      <c r="D23" s="3">
        <v>197.1</v>
      </c>
    </row>
    <row r="24" spans="2:6" x14ac:dyDescent="0.25">
      <c r="B24" s="2">
        <v>21</v>
      </c>
      <c r="C24" s="3">
        <v>78</v>
      </c>
      <c r="D24" s="3">
        <v>179.3</v>
      </c>
    </row>
    <row r="25" spans="2:6" x14ac:dyDescent="0.25">
      <c r="B25" s="2">
        <v>22</v>
      </c>
      <c r="C25" s="3">
        <v>75</v>
      </c>
      <c r="D25" s="3">
        <v>34</v>
      </c>
    </row>
    <row r="26" spans="2:6" x14ac:dyDescent="0.25">
      <c r="B26" s="2">
        <v>23</v>
      </c>
      <c r="C26" s="3">
        <v>75</v>
      </c>
      <c r="D26" s="3">
        <v>36.799999999999997</v>
      </c>
    </row>
    <row r="27" spans="2:6" x14ac:dyDescent="0.25">
      <c r="B27" s="2">
        <v>24</v>
      </c>
      <c r="C27" s="3">
        <v>72</v>
      </c>
      <c r="D27" s="3">
        <v>176.1</v>
      </c>
    </row>
    <row r="28" spans="2:6" x14ac:dyDescent="0.25">
      <c r="B28" s="2">
        <v>25</v>
      </c>
      <c r="C28" s="3">
        <v>65</v>
      </c>
      <c r="D28" s="3">
        <v>56.4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"/>
  <sheetViews>
    <sheetView tabSelected="1" topLeftCell="A30" zoomScale="110" zoomScaleNormal="110" workbookViewId="0">
      <selection activeCell="J37" sqref="J37"/>
    </sheetView>
  </sheetViews>
  <sheetFormatPr defaultRowHeight="15" x14ac:dyDescent="0.25"/>
  <cols>
    <col min="2" max="2" width="9.140625" style="17"/>
    <col min="3" max="11" width="6.7109375" customWidth="1"/>
    <col min="12" max="12" width="8.140625" customWidth="1"/>
    <col min="13" max="15" width="9.5703125" customWidth="1"/>
    <col min="20" max="20" width="7.42578125" customWidth="1"/>
  </cols>
  <sheetData>
    <row r="1" spans="1:23" x14ac:dyDescent="0.25">
      <c r="A1" t="s">
        <v>17</v>
      </c>
    </row>
    <row r="3" spans="1:23" ht="31.5" customHeight="1" x14ac:dyDescent="0.25">
      <c r="B3" s="42" t="s">
        <v>38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3" ht="15.75" x14ac:dyDescent="0.25">
      <c r="B4" s="15"/>
    </row>
    <row r="5" spans="1:23" ht="15.75" x14ac:dyDescent="0.25">
      <c r="B5" s="16" t="s">
        <v>19</v>
      </c>
    </row>
    <row r="6" spans="1:23" ht="15.75" thickBot="1" x14ac:dyDescent="0.3">
      <c r="B6" s="18" t="s">
        <v>20</v>
      </c>
      <c r="C6" s="20">
        <v>16</v>
      </c>
      <c r="D6" s="20">
        <v>25</v>
      </c>
      <c r="E6" s="20">
        <v>39</v>
      </c>
      <c r="F6" s="20">
        <v>45</v>
      </c>
      <c r="G6" s="20">
        <v>49</v>
      </c>
      <c r="H6" s="20">
        <v>64</v>
      </c>
      <c r="I6" s="20">
        <v>70</v>
      </c>
      <c r="J6" s="20">
        <v>29</v>
      </c>
      <c r="K6" s="20">
        <v>57</v>
      </c>
      <c r="L6" s="21">
        <v>22</v>
      </c>
      <c r="M6" s="9"/>
      <c r="N6" s="9" t="s">
        <v>39</v>
      </c>
      <c r="O6" s="9"/>
      <c r="P6" s="9" t="s">
        <v>5</v>
      </c>
      <c r="Q6" s="9" t="s">
        <v>6</v>
      </c>
      <c r="R6" s="9" t="s">
        <v>42</v>
      </c>
      <c r="S6" s="9" t="s">
        <v>43</v>
      </c>
      <c r="U6" s="9" t="s">
        <v>44</v>
      </c>
      <c r="V6" s="9" t="s">
        <v>45</v>
      </c>
    </row>
    <row r="7" spans="1:23" x14ac:dyDescent="0.25">
      <c r="B7" s="19" t="s">
        <v>21</v>
      </c>
      <c r="C7" s="22">
        <v>109</v>
      </c>
      <c r="D7" s="22">
        <v>122</v>
      </c>
      <c r="E7" s="22">
        <v>143</v>
      </c>
      <c r="F7" s="22">
        <v>132</v>
      </c>
      <c r="G7" s="22">
        <v>199</v>
      </c>
      <c r="H7" s="22">
        <v>185</v>
      </c>
      <c r="I7" s="22">
        <v>199</v>
      </c>
      <c r="J7" s="22">
        <v>130</v>
      </c>
      <c r="K7" s="22">
        <v>175</v>
      </c>
      <c r="L7" s="23">
        <v>118</v>
      </c>
      <c r="M7" s="9" t="s">
        <v>40</v>
      </c>
      <c r="N7" s="24">
        <f>PEARSON(C6:L6,C7:L7)</f>
        <v>0.90838623256901696</v>
      </c>
      <c r="O7" s="9"/>
      <c r="P7" s="9">
        <f>AVERAGE(C6:L6)</f>
        <v>41.6</v>
      </c>
      <c r="Q7" s="25">
        <f>_xlfn.STDEV.S(C6:L6)</f>
        <v>18.536450577173618</v>
      </c>
      <c r="R7" s="29">
        <f>P7-3*Q7</f>
        <v>-14.009351731520852</v>
      </c>
      <c r="S7" s="29">
        <f>P7+3*Q7</f>
        <v>97.209351731520854</v>
      </c>
      <c r="T7" s="9"/>
      <c r="U7" s="28">
        <f>MIN(C6:L6)</f>
        <v>16</v>
      </c>
      <c r="V7" s="28">
        <f>MAX(C6:L6)</f>
        <v>70</v>
      </c>
    </row>
    <row r="8" spans="1:23" ht="15.75" x14ac:dyDescent="0.25">
      <c r="B8" s="15"/>
      <c r="C8" s="9"/>
      <c r="D8" s="9"/>
      <c r="E8" s="9"/>
      <c r="F8" s="9"/>
      <c r="G8" s="9"/>
      <c r="H8" s="9"/>
      <c r="I8" s="9"/>
      <c r="J8" s="9"/>
      <c r="K8" s="9"/>
      <c r="L8" s="9"/>
      <c r="M8" s="9" t="s">
        <v>41</v>
      </c>
      <c r="N8" s="24">
        <f>N7^2</f>
        <v>0.82516554752093219</v>
      </c>
      <c r="O8" s="9"/>
      <c r="P8" s="9">
        <f>AVERAGE(C7:L7)</f>
        <v>151.19999999999999</v>
      </c>
      <c r="Q8" s="25">
        <f>_xlfn.STDEV.S(C7:L7)</f>
        <v>34.80038313965332</v>
      </c>
      <c r="R8" s="30">
        <f>P8-3*Q8</f>
        <v>46.798850581040028</v>
      </c>
      <c r="S8" s="30">
        <f>P8+3*Q8</f>
        <v>255.60114941895995</v>
      </c>
      <c r="T8" s="9"/>
      <c r="U8" s="28">
        <f>MIN(C7:L7)</f>
        <v>109</v>
      </c>
      <c r="V8" s="28">
        <f>MAX(C7:L7)</f>
        <v>199</v>
      </c>
    </row>
    <row r="9" spans="1:23" ht="15.75" x14ac:dyDescent="0.25">
      <c r="B9" s="1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3" ht="15.75" x14ac:dyDescent="0.25">
      <c r="B10" s="16" t="s">
        <v>22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3" ht="15.75" thickBot="1" x14ac:dyDescent="0.3">
      <c r="B11" s="18" t="s">
        <v>20</v>
      </c>
      <c r="C11" s="20">
        <v>1</v>
      </c>
      <c r="D11" s="20">
        <v>2</v>
      </c>
      <c r="E11" s="20">
        <v>6</v>
      </c>
      <c r="F11" s="20">
        <v>4</v>
      </c>
      <c r="G11" s="20">
        <v>3</v>
      </c>
      <c r="H11" s="20">
        <v>6</v>
      </c>
      <c r="I11" s="20">
        <v>3</v>
      </c>
      <c r="J11" s="20">
        <v>5</v>
      </c>
      <c r="K11" s="20">
        <v>2</v>
      </c>
      <c r="L11" s="20">
        <v>4</v>
      </c>
      <c r="M11" s="21">
        <v>5</v>
      </c>
      <c r="N11" s="9"/>
      <c r="O11" s="9"/>
      <c r="P11" s="9"/>
      <c r="Q11" s="9"/>
    </row>
    <row r="12" spans="1:23" x14ac:dyDescent="0.25">
      <c r="B12" s="19" t="s">
        <v>23</v>
      </c>
      <c r="C12" s="22">
        <v>3</v>
      </c>
      <c r="D12" s="22">
        <v>440</v>
      </c>
      <c r="E12" s="22">
        <v>2500</v>
      </c>
      <c r="F12" s="22">
        <v>1500</v>
      </c>
      <c r="G12" s="22">
        <v>1200</v>
      </c>
      <c r="H12" s="22">
        <v>2600</v>
      </c>
      <c r="I12" s="22">
        <v>1100</v>
      </c>
      <c r="J12" s="22">
        <v>200</v>
      </c>
      <c r="K12" s="22">
        <v>500</v>
      </c>
      <c r="L12" s="22">
        <v>1525</v>
      </c>
      <c r="M12" s="23">
        <v>2100</v>
      </c>
      <c r="N12" s="9"/>
      <c r="O12" s="9"/>
      <c r="P12" s="9"/>
      <c r="Q12" s="9"/>
    </row>
    <row r="13" spans="1:23" ht="15.75" x14ac:dyDescent="0.25">
      <c r="B13" s="1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23" ht="15.75" x14ac:dyDescent="0.25">
      <c r="B14" s="1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W14" s="26"/>
    </row>
    <row r="15" spans="1:23" ht="15.75" x14ac:dyDescent="0.25">
      <c r="B15" s="16" t="s">
        <v>24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W15" s="27"/>
    </row>
    <row r="16" spans="1:23" ht="15.75" thickBot="1" x14ac:dyDescent="0.3">
      <c r="B16" s="18" t="s">
        <v>25</v>
      </c>
      <c r="C16" s="20">
        <v>0</v>
      </c>
      <c r="D16" s="20">
        <v>1</v>
      </c>
      <c r="E16" s="20">
        <v>2</v>
      </c>
      <c r="F16" s="20">
        <v>4</v>
      </c>
      <c r="G16" s="20">
        <v>4</v>
      </c>
      <c r="H16" s="20">
        <v>5</v>
      </c>
      <c r="I16" s="20">
        <v>5</v>
      </c>
      <c r="J16" s="20">
        <v>5</v>
      </c>
      <c r="K16" s="20">
        <v>6</v>
      </c>
      <c r="L16" s="20">
        <v>6</v>
      </c>
      <c r="M16" s="20">
        <v>7</v>
      </c>
      <c r="N16" s="20">
        <v>7</v>
      </c>
      <c r="O16" s="21">
        <v>8</v>
      </c>
      <c r="P16" s="9"/>
      <c r="Q16" s="9"/>
    </row>
    <row r="17" spans="2:20" x14ac:dyDescent="0.25">
      <c r="B17" s="19" t="s">
        <v>26</v>
      </c>
      <c r="C17" s="22">
        <v>40</v>
      </c>
      <c r="D17" s="22">
        <v>41</v>
      </c>
      <c r="E17" s="22">
        <v>51</v>
      </c>
      <c r="F17" s="22">
        <v>48</v>
      </c>
      <c r="G17" s="22">
        <v>64</v>
      </c>
      <c r="H17" s="22">
        <v>69</v>
      </c>
      <c r="I17" s="22">
        <v>73</v>
      </c>
      <c r="J17" s="22">
        <v>75</v>
      </c>
      <c r="K17" s="22">
        <v>68</v>
      </c>
      <c r="L17" s="22">
        <v>93</v>
      </c>
      <c r="M17" s="22">
        <v>84</v>
      </c>
      <c r="N17" s="22">
        <v>90</v>
      </c>
      <c r="O17" s="23">
        <v>95</v>
      </c>
      <c r="P17" s="9"/>
      <c r="Q17" s="9"/>
    </row>
    <row r="18" spans="2:20" ht="15.75" x14ac:dyDescent="0.25">
      <c r="B18" s="1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20" ht="15.75" x14ac:dyDescent="0.25">
      <c r="B19" s="15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20" ht="15.75" x14ac:dyDescent="0.25">
      <c r="B20" s="16" t="s">
        <v>27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20" ht="15.75" thickBot="1" x14ac:dyDescent="0.3">
      <c r="B21" s="18" t="s">
        <v>28</v>
      </c>
      <c r="C21" s="20">
        <v>0</v>
      </c>
      <c r="D21" s="20">
        <v>1</v>
      </c>
      <c r="E21" s="20">
        <v>2</v>
      </c>
      <c r="F21" s="20">
        <v>3</v>
      </c>
      <c r="G21" s="20">
        <v>3</v>
      </c>
      <c r="H21" s="20">
        <v>5</v>
      </c>
      <c r="I21" s="20">
        <v>5</v>
      </c>
      <c r="J21" s="20">
        <v>5</v>
      </c>
      <c r="K21" s="20">
        <v>6</v>
      </c>
      <c r="L21" s="20">
        <v>7</v>
      </c>
      <c r="M21" s="20">
        <v>7</v>
      </c>
      <c r="N21" s="21">
        <v>10</v>
      </c>
      <c r="O21" s="9"/>
      <c r="P21" s="9"/>
      <c r="Q21" s="9"/>
    </row>
    <row r="22" spans="2:20" x14ac:dyDescent="0.25">
      <c r="B22" s="19" t="s">
        <v>26</v>
      </c>
      <c r="C22" s="22">
        <v>96</v>
      </c>
      <c r="D22" s="22">
        <v>85</v>
      </c>
      <c r="E22" s="22">
        <v>82</v>
      </c>
      <c r="F22" s="22">
        <v>74</v>
      </c>
      <c r="G22" s="22">
        <v>95</v>
      </c>
      <c r="H22" s="22">
        <v>68</v>
      </c>
      <c r="I22" s="22">
        <v>76</v>
      </c>
      <c r="J22" s="22">
        <v>84</v>
      </c>
      <c r="K22" s="22">
        <v>58</v>
      </c>
      <c r="L22" s="22">
        <v>65</v>
      </c>
      <c r="M22" s="22">
        <v>75</v>
      </c>
      <c r="N22" s="23">
        <v>50</v>
      </c>
      <c r="O22" s="9"/>
      <c r="P22" s="9"/>
      <c r="Q22" s="9"/>
    </row>
    <row r="23" spans="2:20" ht="15.75" x14ac:dyDescent="0.25">
      <c r="B23" s="1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20" ht="15.75" x14ac:dyDescent="0.25"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20" ht="15.75" x14ac:dyDescent="0.25">
      <c r="B25" s="16" t="s">
        <v>29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20" ht="15.75" thickBot="1" x14ac:dyDescent="0.3">
      <c r="B26" s="18" t="s">
        <v>30</v>
      </c>
      <c r="C26" s="20">
        <v>0</v>
      </c>
      <c r="D26" s="20">
        <v>5</v>
      </c>
      <c r="E26" s="20">
        <v>10</v>
      </c>
      <c r="F26" s="20">
        <v>15</v>
      </c>
      <c r="G26" s="20">
        <v>20</v>
      </c>
      <c r="H26" s="20">
        <v>25</v>
      </c>
      <c r="I26" s="20">
        <v>30</v>
      </c>
      <c r="J26" s="20">
        <v>35</v>
      </c>
      <c r="K26" s="20">
        <v>40</v>
      </c>
      <c r="L26" s="20">
        <v>45</v>
      </c>
      <c r="M26" s="21">
        <v>50</v>
      </c>
      <c r="N26" s="9"/>
      <c r="O26" s="9"/>
      <c r="P26" s="9"/>
      <c r="Q26" s="9"/>
    </row>
    <row r="27" spans="2:20" x14ac:dyDescent="0.25">
      <c r="B27" s="19" t="s">
        <v>31</v>
      </c>
      <c r="C27" s="22">
        <v>1116.3</v>
      </c>
      <c r="D27" s="22">
        <v>1096.9000000000001</v>
      </c>
      <c r="E27" s="22">
        <v>1077.3</v>
      </c>
      <c r="F27" s="22">
        <v>1057.2</v>
      </c>
      <c r="G27" s="22">
        <v>1036.8</v>
      </c>
      <c r="H27" s="22">
        <v>1015.8</v>
      </c>
      <c r="I27" s="22">
        <v>994.5</v>
      </c>
      <c r="J27" s="22">
        <v>969</v>
      </c>
      <c r="K27" s="22">
        <v>967.7</v>
      </c>
      <c r="L27" s="22">
        <v>967.7</v>
      </c>
      <c r="M27" s="23">
        <v>967.7</v>
      </c>
      <c r="N27" s="9"/>
      <c r="O27" s="9"/>
      <c r="P27" s="9"/>
      <c r="Q27" s="9"/>
    </row>
    <row r="28" spans="2:20" ht="15.75" x14ac:dyDescent="0.25">
      <c r="B28" s="15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20" ht="15.75" x14ac:dyDescent="0.25">
      <c r="B29" s="15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20" ht="15.75" x14ac:dyDescent="0.25">
      <c r="B30" s="16" t="s">
        <v>32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20" ht="15.75" thickBot="1" x14ac:dyDescent="0.3">
      <c r="B31" s="33" t="s">
        <v>33</v>
      </c>
      <c r="C31" s="34">
        <v>5890</v>
      </c>
      <c r="D31" s="34">
        <v>5340</v>
      </c>
      <c r="E31" s="34">
        <v>6500</v>
      </c>
      <c r="F31" s="34">
        <v>4800</v>
      </c>
      <c r="G31" s="34">
        <v>5940</v>
      </c>
      <c r="H31" s="34">
        <v>5600</v>
      </c>
      <c r="I31" s="34">
        <v>5100</v>
      </c>
      <c r="J31" s="35">
        <v>5580</v>
      </c>
      <c r="K31" s="9"/>
      <c r="L31" s="9" t="s">
        <v>39</v>
      </c>
      <c r="M31" s="9"/>
      <c r="N31" s="9" t="s">
        <v>5</v>
      </c>
      <c r="O31" s="9" t="s">
        <v>6</v>
      </c>
      <c r="P31" s="9" t="s">
        <v>42</v>
      </c>
      <c r="Q31" s="9" t="s">
        <v>43</v>
      </c>
      <c r="S31" s="9" t="s">
        <v>44</v>
      </c>
      <c r="T31" s="9" t="s">
        <v>45</v>
      </c>
    </row>
    <row r="32" spans="2:20" x14ac:dyDescent="0.25">
      <c r="B32" s="36" t="s">
        <v>34</v>
      </c>
      <c r="C32" s="37">
        <v>2.92</v>
      </c>
      <c r="D32" s="37">
        <v>2.4</v>
      </c>
      <c r="E32" s="37">
        <v>4.09</v>
      </c>
      <c r="F32" s="37">
        <v>1.72</v>
      </c>
      <c r="G32" s="37">
        <v>2.88</v>
      </c>
      <c r="H32" s="37">
        <v>2.5299999999999998</v>
      </c>
      <c r="I32" s="37">
        <v>2.3199999999999998</v>
      </c>
      <c r="J32" s="38">
        <v>2.78</v>
      </c>
      <c r="K32" s="9" t="s">
        <v>40</v>
      </c>
      <c r="L32" s="24">
        <f>PEARSON(C31:J31,C32:J32)</f>
        <v>0.96073166675900468</v>
      </c>
      <c r="M32" s="9"/>
      <c r="N32" s="9">
        <f>AVERAGE(A31:J31)</f>
        <v>5593.75</v>
      </c>
      <c r="O32" s="25">
        <f>_xlfn.STDEV.S(A31:J31)</f>
        <v>530.14654308300192</v>
      </c>
      <c r="P32" s="29">
        <f>N32-3*O32</f>
        <v>4003.3103707509945</v>
      </c>
      <c r="Q32" s="29">
        <f>N32+3*O32</f>
        <v>7184.1896292490055</v>
      </c>
      <c r="R32" s="9"/>
      <c r="S32" s="28">
        <f>MIN(A31:J31)</f>
        <v>4800</v>
      </c>
      <c r="T32" s="28">
        <f>MAX(A31:J31)</f>
        <v>6500</v>
      </c>
    </row>
    <row r="33" spans="2:20" ht="15.75" x14ac:dyDescent="0.25">
      <c r="B33" s="15"/>
      <c r="C33" s="9"/>
      <c r="D33" s="9"/>
      <c r="E33" s="9"/>
      <c r="F33" s="9"/>
      <c r="G33" s="9"/>
      <c r="H33" s="9"/>
      <c r="I33" s="9"/>
      <c r="J33" s="9"/>
      <c r="K33" s="9" t="s">
        <v>41</v>
      </c>
      <c r="L33" s="24">
        <f>L32^2</f>
        <v>0.92300533551353525</v>
      </c>
      <c r="M33" s="9"/>
      <c r="N33" s="9">
        <f>AVERAGE(A32:J32)</f>
        <v>2.7050000000000005</v>
      </c>
      <c r="O33" s="25">
        <f>_xlfn.STDEV.S(A32:J32)</f>
        <v>0.68062996029938183</v>
      </c>
      <c r="P33" s="30">
        <f>N33-3*O33</f>
        <v>0.66311011910185513</v>
      </c>
      <c r="Q33" s="30">
        <f>N33+3*O33</f>
        <v>4.7468898808981459</v>
      </c>
      <c r="R33" s="9"/>
      <c r="S33" s="28">
        <f>MIN(A32:J32)</f>
        <v>1.72</v>
      </c>
      <c r="T33" s="28">
        <f>MAX(A32:J32)</f>
        <v>4.09</v>
      </c>
    </row>
    <row r="34" spans="2:20" ht="15.75" x14ac:dyDescent="0.25">
      <c r="B34" s="1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20" ht="15.75" x14ac:dyDescent="0.25">
      <c r="B35" s="16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2:20" ht="15.75" thickBot="1" x14ac:dyDescent="0.3">
      <c r="B36" s="18" t="s">
        <v>36</v>
      </c>
      <c r="C36" s="20">
        <v>1.66</v>
      </c>
      <c r="D36" s="20">
        <v>1.65</v>
      </c>
      <c r="E36" s="20">
        <v>1.6</v>
      </c>
      <c r="F36" s="20">
        <v>1.55</v>
      </c>
      <c r="G36" s="20">
        <v>1.44</v>
      </c>
      <c r="H36" s="20">
        <v>1.4</v>
      </c>
      <c r="I36" s="20">
        <v>1.32</v>
      </c>
      <c r="J36" s="20">
        <v>1.23</v>
      </c>
      <c r="K36" s="20">
        <v>1.22</v>
      </c>
      <c r="L36" s="20">
        <v>1.23</v>
      </c>
      <c r="M36" s="20">
        <v>1.22</v>
      </c>
      <c r="N36" s="20">
        <v>1.18</v>
      </c>
      <c r="O36" s="20">
        <v>1.1599999999999999</v>
      </c>
      <c r="P36" s="21">
        <v>1.19</v>
      </c>
      <c r="Q36" s="9"/>
    </row>
    <row r="37" spans="2:20" x14ac:dyDescent="0.25">
      <c r="B37" s="19" t="s">
        <v>37</v>
      </c>
      <c r="C37" s="22">
        <v>0.72</v>
      </c>
      <c r="D37" s="22">
        <v>0.72</v>
      </c>
      <c r="E37" s="22">
        <v>0.78</v>
      </c>
      <c r="F37" s="22">
        <v>0.8</v>
      </c>
      <c r="G37" s="22">
        <v>0.73</v>
      </c>
      <c r="H37" s="22">
        <v>0.72</v>
      </c>
      <c r="I37" s="22">
        <v>0.68</v>
      </c>
      <c r="J37" s="22">
        <v>0.64</v>
      </c>
      <c r="K37" s="22">
        <v>0.63</v>
      </c>
      <c r="L37" s="22">
        <v>0.63</v>
      </c>
      <c r="M37" s="22">
        <v>0.62</v>
      </c>
      <c r="N37" s="22">
        <v>0.6</v>
      </c>
      <c r="O37" s="22">
        <v>0.59</v>
      </c>
      <c r="P37" s="23">
        <v>0.6</v>
      </c>
      <c r="Q37" s="9"/>
    </row>
    <row r="38" spans="2:20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40" spans="2:20" x14ac:dyDescent="0.25">
      <c r="B40"/>
      <c r="C40" s="9" t="s">
        <v>39</v>
      </c>
      <c r="D40" s="9"/>
      <c r="E40" s="9" t="s">
        <v>5</v>
      </c>
      <c r="F40" s="9" t="s">
        <v>6</v>
      </c>
      <c r="G40" s="9" t="s">
        <v>42</v>
      </c>
      <c r="H40" s="9" t="s">
        <v>43</v>
      </c>
      <c r="J40" s="9" t="s">
        <v>44</v>
      </c>
      <c r="K40" s="9" t="s">
        <v>45</v>
      </c>
    </row>
    <row r="41" spans="2:20" x14ac:dyDescent="0.25">
      <c r="B41" s="9" t="s">
        <v>40</v>
      </c>
      <c r="C41">
        <f>PEARSON(C36:P36,C37:P37)</f>
        <v>0.88734394185396759</v>
      </c>
      <c r="E41">
        <f>AVERAGE(C36:P36)</f>
        <v>1.360714285714286</v>
      </c>
      <c r="F41">
        <f>_xlfn.STDEV.S(C36:P36)</f>
        <v>0.18640172852096409</v>
      </c>
      <c r="G41">
        <f>E41-3*F41</f>
        <v>0.80150910015139365</v>
      </c>
      <c r="H41">
        <f>E41+3*F41</f>
        <v>1.9199194712771783</v>
      </c>
      <c r="J41">
        <f>MIN(C36:P36)</f>
        <v>1.1599999999999999</v>
      </c>
      <c r="K41">
        <f>MAX(C36:P36)</f>
        <v>1.66</v>
      </c>
    </row>
    <row r="42" spans="2:20" x14ac:dyDescent="0.25">
      <c r="B42" s="9" t="s">
        <v>41</v>
      </c>
      <c r="C42">
        <f>C41^2</f>
        <v>0.78737927114493744</v>
      </c>
      <c r="E42">
        <f>AVERAGE(C37:P37)</f>
        <v>0.6757142857142856</v>
      </c>
      <c r="F42">
        <f>_xlfn.STDEV.S(C37:P37)</f>
        <v>6.936129331975445E-2</v>
      </c>
      <c r="G42">
        <f>E42-3*F42</f>
        <v>0.46763040575502224</v>
      </c>
      <c r="H42">
        <f>E42+3*F42</f>
        <v>0.88379816567354896</v>
      </c>
      <c r="J42">
        <f>MIN(C37:P37)</f>
        <v>0.59</v>
      </c>
      <c r="K42" s="43">
        <f>MAX(C37:P37)</f>
        <v>0.8</v>
      </c>
    </row>
  </sheetData>
  <mergeCells count="1">
    <mergeCell ref="B3:O3"/>
  </mergeCells>
  <conditionalFormatting sqref="C6:L6">
    <cfRule type="cellIs" dxfId="4" priority="4" operator="notBetween">
      <formula>$R$7</formula>
      <formula>$S$7</formula>
    </cfRule>
  </conditionalFormatting>
  <conditionalFormatting sqref="C7:L7">
    <cfRule type="cellIs" priority="3" operator="notBetween">
      <formula>$R$8</formula>
      <formula>$S$8</formula>
    </cfRule>
  </conditionalFormatting>
  <conditionalFormatting sqref="C36:P36">
    <cfRule type="cellIs" dxfId="3" priority="2" operator="notBetween">
      <formula>$G$41</formula>
      <formula>$H$41</formula>
    </cfRule>
  </conditionalFormatting>
  <conditionalFormatting sqref="C37:P37">
    <cfRule type="cellIs" dxfId="2" priority="1" operator="notBetween">
      <formula>$G$42</formula>
      <formula>$H$42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EXEMPLO</vt:lpstr>
      <vt:lpstr>EXERCÍCIOS</vt:lpstr>
      <vt:lpstr>EXEMPLO!OLE_LINK2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phenrique</dc:creator>
  <cp:lastModifiedBy>phenrique@unaerpnet.br</cp:lastModifiedBy>
  <dcterms:created xsi:type="dcterms:W3CDTF">2023-10-23T12:06:26Z</dcterms:created>
  <dcterms:modified xsi:type="dcterms:W3CDTF">2024-10-14T14:28:51Z</dcterms:modified>
</cp:coreProperties>
</file>