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porciento/"/>
    </mc:Choice>
  </mc:AlternateContent>
  <xr:revisionPtr revIDLastSave="0" documentId="13_ncr:1_{8ED2E871-9802-6C42-89E9-B9A607699750}" xr6:coauthVersionLast="47" xr6:coauthVersionMax="47" xr10:uidLastSave="{00000000-0000-0000-0000-000000000000}"/>
  <bookViews>
    <workbookView xWindow="0" yWindow="500" windowWidth="28420" windowHeight="16140" activeTab="2" xr2:uid="{5F2EF16D-A70A-3F40-9EFD-AA737EECFF16}"/>
  </bookViews>
  <sheets>
    <sheet name="twfe_wage" sheetId="1" r:id="rId1"/>
    <sheet name="twfe_job" sheetId="3" r:id="rId2"/>
    <sheet name="twfe_job_change_wage" sheetId="4" r:id="rId3"/>
    <sheet name="twfe_wage_same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3" l="1" a="1"/>
  <c r="H11" i="3" s="1"/>
  <c r="H6" i="3" a="1"/>
  <c r="H6" i="3" s="1"/>
  <c r="G11" i="3" a="1"/>
  <c r="G11" i="3" s="1"/>
  <c r="G6" i="3" a="1"/>
  <c r="G6" i="3" s="1"/>
  <c r="D18" i="7" a="1"/>
  <c r="D18" i="7" s="1"/>
  <c r="D17" i="7"/>
  <c r="D16" i="7"/>
  <c r="D12" i="7" a="1"/>
  <c r="D12" i="7" s="1"/>
  <c r="D10" i="7"/>
  <c r="D6" i="7" a="1"/>
  <c r="D6" i="7" s="1"/>
  <c r="C18" i="7" a="1"/>
  <c r="C18" i="7" s="1"/>
  <c r="C17" i="7"/>
  <c r="C16" i="7"/>
  <c r="C12" i="7" a="1"/>
  <c r="C12" i="7" s="1"/>
  <c r="C10" i="7"/>
  <c r="C6" i="7" a="1"/>
  <c r="C6" i="7" s="1"/>
  <c r="D11" i="3" a="1"/>
  <c r="D11" i="3" s="1"/>
  <c r="D6" i="3" a="1"/>
  <c r="D6" i="3" s="1"/>
  <c r="C11" i="3" a="1"/>
  <c r="C11" i="3" s="1"/>
  <c r="C6" i="3" a="1"/>
  <c r="C6" i="3" s="1"/>
  <c r="F11" i="3" a="1"/>
  <c r="F11" i="3" s="1"/>
  <c r="E11" i="3" a="1"/>
  <c r="E11" i="3" s="1"/>
  <c r="F6" i="3" a="1"/>
  <c r="F6" i="3" s="1"/>
  <c r="E6" i="3" a="1"/>
  <c r="E6" i="3" s="1"/>
  <c r="E11" i="4" a="1"/>
  <c r="E11" i="4" s="1"/>
  <c r="D11" i="4" a="1"/>
  <c r="D11" i="4" s="1"/>
  <c r="C11" i="4" a="1"/>
  <c r="C11" i="4" s="1"/>
  <c r="E6" i="4" a="1"/>
  <c r="E6" i="4" s="1"/>
  <c r="D6" i="4" a="1"/>
  <c r="D6" i="4" s="1"/>
  <c r="C6" i="4" a="1"/>
  <c r="C6" i="4" s="1"/>
  <c r="C17" i="1" a="1"/>
  <c r="C17" i="1" s="1"/>
  <c r="C16" i="1" a="1"/>
  <c r="C16" i="1" s="1"/>
  <c r="C15" i="1" a="1"/>
  <c r="C15" i="1" s="1"/>
  <c r="C9" i="1" a="1"/>
  <c r="C9" i="1" s="1"/>
  <c r="C11" i="1" a="1"/>
  <c r="C11" i="1" s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<sst xmlns="http://schemas.openxmlformats.org/spreadsheetml/2006/main" count="97" uniqueCount="33">
  <si>
    <t/>
  </si>
  <si>
    <t>Variables</t>
  </si>
  <si>
    <t>(1)</t>
  </si>
  <si>
    <t>(2)</t>
  </si>
  <si>
    <t>(3)</t>
  </si>
  <si>
    <t>RPCI</t>
  </si>
  <si>
    <t>Constant</t>
  </si>
  <si>
    <t>Observations</t>
  </si>
  <si>
    <t>Mean</t>
  </si>
  <si>
    <t>Workers</t>
  </si>
  <si>
    <t>Firms</t>
  </si>
  <si>
    <t>Discharge</t>
  </si>
  <si>
    <t>Job Change</t>
  </si>
  <si>
    <t>A) Wage</t>
  </si>
  <si>
    <t>Age</t>
  </si>
  <si>
    <t>State</t>
  </si>
  <si>
    <t>Wage Decile</t>
  </si>
  <si>
    <t>Firm Industry</t>
  </si>
  <si>
    <t>B) Log Wage</t>
  </si>
  <si>
    <t>(4)</t>
  </si>
  <si>
    <t>(5)</t>
  </si>
  <si>
    <t>(6)</t>
  </si>
  <si>
    <t>Linear Trends FE</t>
  </si>
  <si>
    <t>\checkmark</t>
  </si>
  <si>
    <t>Enrollment</t>
  </si>
  <si>
    <t>Enrolled</t>
  </si>
  <si>
    <t>Wage Change</t>
  </si>
  <si>
    <t>Job Change Higher Wage</t>
  </si>
  <si>
    <t>Job Change Lower Wage</t>
  </si>
  <si>
    <t>Job Change Same Wage</t>
  </si>
  <si>
    <t>Same Employer</t>
  </si>
  <si>
    <t>Always Enrolled</t>
  </si>
  <si>
    <t>Perm.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</si>
</sst>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&quot;$&quot;#,##0.00"/>
    <numFmt numFmtId="166" formatCode="0.000"/>
    <numFmt numFmtId="167" formatCode="\(0.000\)"/>
    <numFmt numFmtId="168" formatCode="\(0.00\)"/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164" fontId="0" fillId="0" borderId="0" xfId="2" applyNumberFormat="1" applyFont="1"/>
    <xf numFmtId="3" fontId="0" fillId="0" borderId="0" xfId="0" applyNumberFormat="1"/>
    <xf numFmtId="165" fontId="0" fillId="0" borderId="0" xfId="0" applyNumberFormat="1"/>
    <xf numFmtId="44" fontId="0" fillId="0" borderId="0" xfId="2" applyFont="1"/>
    <xf numFmtId="9" fontId="0" fillId="0" borderId="0" xfId="1" applyFont="1"/>
    <xf numFmtId="1" fontId="0" fillId="0" borderId="0" xfId="0" applyNumberFormat="1"/>
    <xf numFmtId="167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7" fontId="0" fillId="0" borderId="3" xfId="0" applyNumberFormat="1" applyBorder="1" applyAlignment="1">
      <alignment horizontal="center" wrapText="1"/>
    </xf>
    <xf numFmtId="167" fontId="0" fillId="0" borderId="0" xfId="0" applyNumberFormat="1" applyBorder="1" applyAlignment="1">
      <alignment horizontal="center" wrapText="1"/>
    </xf>
    <xf numFmtId="3" fontId="0" fillId="0" borderId="9" xfId="1" applyNumberFormat="1" applyFont="1" applyBorder="1" applyAlignment="1">
      <alignment horizontal="center" wrapText="1"/>
    </xf>
    <xf numFmtId="3" fontId="0" fillId="0" borderId="8" xfId="1" applyNumberFormat="1" applyFont="1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6" fontId="0" fillId="0" borderId="0" xfId="0" applyNumberFormat="1" applyBorder="1" applyAlignment="1">
      <alignment horizontal="center" wrapText="1"/>
    </xf>
    <xf numFmtId="3" fontId="0" fillId="0" borderId="3" xfId="1" applyNumberFormat="1" applyFont="1" applyBorder="1" applyAlignment="1">
      <alignment horizontal="center" wrapText="1"/>
    </xf>
    <xf numFmtId="3" fontId="0" fillId="0" borderId="0" xfId="0" applyNumberForma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3" fontId="0" fillId="0" borderId="4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8" fontId="2" fillId="0" borderId="10" xfId="0" applyNumberFormat="1" applyFont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cierr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diff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ayor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enor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igual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same_idrfc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always_employed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same_idrfc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always_employ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"/>
    </sheetNames>
    <sheetDataSet>
      <sheetData sheetId="0" refreshError="1">
        <row r="3">
          <cell r="B3" t="str">
            <v>9.8***</v>
          </cell>
          <cell r="C3" t="str">
            <v>6.5***</v>
          </cell>
          <cell r="D3" t="str">
            <v>8.8***</v>
          </cell>
          <cell r="E3" t="str">
            <v>8.4***</v>
          </cell>
          <cell r="F3" t="str">
            <v>9.4***</v>
          </cell>
          <cell r="G3" t="str">
            <v>4.6**</v>
          </cell>
        </row>
        <row r="4">
          <cell r="B4">
            <v>2.04</v>
          </cell>
          <cell r="C4">
            <v>2.12</v>
          </cell>
          <cell r="D4">
            <v>2.12</v>
          </cell>
          <cell r="E4">
            <v>2.12</v>
          </cell>
          <cell r="F4">
            <v>2.11</v>
          </cell>
          <cell r="G4">
            <v>2.1</v>
          </cell>
        </row>
        <row r="5">
          <cell r="B5" t="str">
            <v>436.9***</v>
          </cell>
          <cell r="C5" t="str">
            <v>448.7***</v>
          </cell>
          <cell r="D5" t="str">
            <v>448.6***</v>
          </cell>
          <cell r="E5" t="str">
            <v>448.6***</v>
          </cell>
          <cell r="F5" t="str">
            <v>448.6***</v>
          </cell>
          <cell r="G5" t="str">
            <v>448.7***</v>
          </cell>
        </row>
        <row r="6">
          <cell r="B6">
            <v>0.02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</row>
        <row r="7">
          <cell r="B7">
            <v>6380963</v>
          </cell>
          <cell r="C7">
            <v>5913975</v>
          </cell>
          <cell r="D7">
            <v>5913975</v>
          </cell>
          <cell r="E7">
            <v>5913975</v>
          </cell>
          <cell r="F7">
            <v>5913144</v>
          </cell>
          <cell r="G7">
            <v>5913144</v>
          </cell>
        </row>
        <row r="8">
          <cell r="B8">
            <v>437</v>
          </cell>
          <cell r="C8">
            <v>448.7</v>
          </cell>
          <cell r="D8">
            <v>448.7</v>
          </cell>
          <cell r="E8">
            <v>448.7</v>
          </cell>
          <cell r="F8">
            <v>448.8</v>
          </cell>
          <cell r="G8">
            <v>448.8</v>
          </cell>
        </row>
        <row r="9">
          <cell r="B9">
            <v>306909</v>
          </cell>
          <cell r="C9">
            <v>248935</v>
          </cell>
          <cell r="D9">
            <v>248935</v>
          </cell>
          <cell r="E9">
            <v>248935</v>
          </cell>
          <cell r="F9">
            <v>248830</v>
          </cell>
          <cell r="G9">
            <v>248830</v>
          </cell>
        </row>
        <row r="10">
          <cell r="B10">
            <v>164733</v>
          </cell>
          <cell r="C10">
            <v>145693</v>
          </cell>
          <cell r="D10">
            <v>145693</v>
          </cell>
          <cell r="E10">
            <v>145693</v>
          </cell>
          <cell r="F10">
            <v>145654</v>
          </cell>
          <cell r="G10">
            <v>145654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"/>
    </sheetNames>
    <sheetDataSet>
      <sheetData sheetId="0" refreshError="1">
        <row r="3">
          <cell r="B3" t="str">
            <v>0.02***</v>
          </cell>
          <cell r="C3" t="str">
            <v>0.01***</v>
          </cell>
          <cell r="D3" t="str">
            <v>0.02***</v>
          </cell>
          <cell r="E3" t="str">
            <v>0.02***</v>
          </cell>
          <cell r="F3" t="str">
            <v>0.02***</v>
          </cell>
          <cell r="G3" t="str">
            <v>0.01***</v>
          </cell>
        </row>
        <row r="4">
          <cell r="B4">
            <v>4.0000000000000001E-3</v>
          </cell>
          <cell r="C4">
            <v>4.0000000000000001E-3</v>
          </cell>
          <cell r="D4">
            <v>4.0000000000000001E-3</v>
          </cell>
          <cell r="E4">
            <v>4.0000000000000001E-3</v>
          </cell>
          <cell r="F4">
            <v>4.0000000000000001E-3</v>
          </cell>
          <cell r="G4">
            <v>4.0000000000000001E-3</v>
          </cell>
        </row>
        <row r="5">
          <cell r="B5" t="str">
            <v>5.78***</v>
          </cell>
          <cell r="C5" t="str">
            <v>5.80***</v>
          </cell>
          <cell r="D5" t="str">
            <v>5.80***</v>
          </cell>
          <cell r="E5" t="str">
            <v>5.80***</v>
          </cell>
          <cell r="F5" t="str">
            <v>5.80***</v>
          </cell>
          <cell r="G5" t="str">
            <v>5.80***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8">
          <cell r="B8">
            <v>5.78</v>
          </cell>
          <cell r="C8">
            <v>5.8</v>
          </cell>
          <cell r="D8">
            <v>5.8</v>
          </cell>
          <cell r="E8">
            <v>5.8</v>
          </cell>
          <cell r="F8">
            <v>5.8</v>
          </cell>
          <cell r="G8">
            <v>5.8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"/>
    </sheetNames>
    <sheetDataSet>
      <sheetData sheetId="0">
        <row r="3">
          <cell r="B3" t="str">
            <v>0.050***</v>
          </cell>
        </row>
        <row r="4">
          <cell r="B4">
            <v>4.0000000000000001E-3</v>
          </cell>
        </row>
        <row r="5">
          <cell r="B5" t="str">
            <v>0.725***</v>
          </cell>
        </row>
        <row r="6">
          <cell r="B6">
            <v>0</v>
          </cell>
        </row>
        <row r="7">
          <cell r="B7">
            <v>8164128</v>
          </cell>
        </row>
        <row r="8">
          <cell r="B8">
            <v>0.72499999999999998</v>
          </cell>
        </row>
        <row r="9">
          <cell r="B9">
            <v>255129</v>
          </cell>
        </row>
        <row r="10">
          <cell r="B10">
            <v>147147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cierre"/>
    </sheetNames>
    <sheetDataSet>
      <sheetData sheetId="0" refreshError="1">
        <row r="3">
          <cell r="B3">
            <v>1E-3</v>
          </cell>
        </row>
        <row r="4">
          <cell r="B4">
            <v>1E-3</v>
          </cell>
        </row>
        <row r="5">
          <cell r="B5" t="str">
            <v>0.025***</v>
          </cell>
        </row>
        <row r="6">
          <cell r="B6">
            <v>0</v>
          </cell>
        </row>
        <row r="7">
          <cell r="B7">
            <v>8164128</v>
          </cell>
        </row>
        <row r="8">
          <cell r="B8">
            <v>2.5000000000000001E-2</v>
          </cell>
        </row>
        <row r="9">
          <cell r="B9">
            <v>255129</v>
          </cell>
        </row>
        <row r="10">
          <cell r="B10">
            <v>147147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"/>
    </sheetNames>
    <sheetDataSet>
      <sheetData sheetId="0" refreshError="1">
        <row r="3">
          <cell r="B3" t="str">
            <v>0.011***</v>
          </cell>
        </row>
        <row r="4">
          <cell r="B4">
            <v>1E-3</v>
          </cell>
        </row>
        <row r="5">
          <cell r="B5" t="str">
            <v>0.029***</v>
          </cell>
        </row>
        <row r="6">
          <cell r="B6">
            <v>0</v>
          </cell>
        </row>
        <row r="7">
          <cell r="B7">
            <v>8164128</v>
          </cell>
        </row>
        <row r="8">
          <cell r="B8">
            <v>2.9000000000000001E-2</v>
          </cell>
        </row>
        <row r="9">
          <cell r="B9">
            <v>255129</v>
          </cell>
        </row>
        <row r="10">
          <cell r="B10">
            <v>147147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"/>
    </sheetNames>
    <sheetDataSet>
      <sheetData sheetId="0">
        <row r="3">
          <cell r="B3" t="str">
            <v>0.010***</v>
          </cell>
        </row>
        <row r="4">
          <cell r="B4">
            <v>0</v>
          </cell>
        </row>
        <row r="5">
          <cell r="B5" t="str">
            <v>0.010***</v>
          </cell>
        </row>
        <row r="6">
          <cell r="B6">
            <v>0</v>
          </cell>
        </row>
        <row r="7">
          <cell r="B7">
            <v>8164128</v>
          </cell>
        </row>
        <row r="8">
          <cell r="B8">
            <v>0.01</v>
          </cell>
        </row>
        <row r="9">
          <cell r="B9">
            <v>255129</v>
          </cell>
        </row>
        <row r="10">
          <cell r="B10">
            <v>147147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diff"/>
    </sheetNames>
    <sheetDataSet>
      <sheetData sheetId="0" refreshError="1">
        <row r="3">
          <cell r="B3">
            <v>2E-3</v>
          </cell>
        </row>
        <row r="4">
          <cell r="B4">
            <v>2E-3</v>
          </cell>
        </row>
        <row r="5">
          <cell r="B5" t="str">
            <v>0.327***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0.32700000000000001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"/>
    </sheetNames>
    <sheetDataSet>
      <sheetData sheetId="0" refreshError="1">
        <row r="3">
          <cell r="B3" t="str">
            <v>0.004***</v>
          </cell>
        </row>
        <row r="4">
          <cell r="B4">
            <v>1E-3</v>
          </cell>
        </row>
        <row r="5">
          <cell r="B5" t="str">
            <v>0.025***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2.5000000000000001E-2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ayor"/>
    </sheetNames>
    <sheetDataSet>
      <sheetData sheetId="0">
        <row r="3">
          <cell r="B3" t="str">
            <v>0.002***</v>
          </cell>
        </row>
        <row r="4">
          <cell r="B4">
            <v>1E-3</v>
          </cell>
        </row>
        <row r="5">
          <cell r="B5" t="str">
            <v>0.011***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1.0999999999999999E-2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enor"/>
    </sheetNames>
    <sheetDataSet>
      <sheetData sheetId="0">
        <row r="3">
          <cell r="B3" t="str">
            <v>0.002***</v>
          </cell>
        </row>
        <row r="4">
          <cell r="B4">
            <v>1E-3</v>
          </cell>
        </row>
        <row r="5">
          <cell r="B5" t="str">
            <v>0.009***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8.9999999999999993E-3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igual"/>
    </sheetNames>
    <sheetDataSet>
      <sheetData sheetId="0">
        <row r="3">
          <cell r="B3">
            <v>1E-3</v>
          </cell>
        </row>
        <row r="4">
          <cell r="B4">
            <v>0</v>
          </cell>
        </row>
        <row r="5">
          <cell r="B5" t="str">
            <v>0.005***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5.0000000000000001E-3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same_idrfc"/>
    </sheetNames>
    <sheetDataSet>
      <sheetData sheetId="0">
        <row r="3">
          <cell r="B3" t="str">
            <v>5.8**</v>
          </cell>
        </row>
        <row r="4">
          <cell r="B4">
            <v>2.31</v>
          </cell>
        </row>
        <row r="5">
          <cell r="B5" t="str">
            <v>482.7***</v>
          </cell>
        </row>
        <row r="6">
          <cell r="B6">
            <v>0.02</v>
          </cell>
        </row>
        <row r="7">
          <cell r="B7">
            <v>2983167</v>
          </cell>
        </row>
        <row r="8">
          <cell r="B8">
            <v>482.7</v>
          </cell>
        </row>
        <row r="9">
          <cell r="B9">
            <v>122940</v>
          </cell>
        </row>
        <row r="10">
          <cell r="B10">
            <v>58910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always_employed"/>
    </sheetNames>
    <sheetDataSet>
      <sheetData sheetId="0">
        <row r="3">
          <cell r="B3" t="str">
            <v>7.7***</v>
          </cell>
        </row>
        <row r="4">
          <cell r="B4">
            <v>2.78</v>
          </cell>
        </row>
        <row r="5">
          <cell r="B5" t="str">
            <v>540.3***</v>
          </cell>
        </row>
        <row r="6">
          <cell r="B6">
            <v>0.03</v>
          </cell>
        </row>
        <row r="7">
          <cell r="B7">
            <v>3354992</v>
          </cell>
        </row>
        <row r="8">
          <cell r="B8">
            <v>540.4</v>
          </cell>
        </row>
        <row r="9">
          <cell r="B9">
            <v>104858</v>
          </cell>
        </row>
        <row r="10">
          <cell r="B10">
            <v>58458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same_idrfc"/>
    </sheetNames>
    <sheetDataSet>
      <sheetData sheetId="0">
        <row r="3">
          <cell r="B3" t="str">
            <v>0.01***</v>
          </cell>
        </row>
        <row r="4">
          <cell r="B4">
            <v>3.0000000000000001E-3</v>
          </cell>
        </row>
        <row r="5">
          <cell r="B5" t="str">
            <v>5.86***</v>
          </cell>
        </row>
        <row r="6">
          <cell r="B6">
            <v>0</v>
          </cell>
        </row>
        <row r="8">
          <cell r="B8">
            <v>5.86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always_empl"/>
    </sheetNames>
    <sheetDataSet>
      <sheetData sheetId="0">
        <row r="3">
          <cell r="B3" t="str">
            <v>0.02***</v>
          </cell>
        </row>
        <row r="4">
          <cell r="B4">
            <v>4.0000000000000001E-3</v>
          </cell>
        </row>
        <row r="5">
          <cell r="B5" t="str">
            <v>5.98***</v>
          </cell>
        </row>
        <row r="6">
          <cell r="B6">
            <v>0</v>
          </cell>
        </row>
        <row r="8">
          <cell r="B8">
            <v>5.98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CD74-8D7B-3241-A5A9-8A3E5359DB07}">
  <dimension ref="B2:O41"/>
  <sheetViews>
    <sheetView workbookViewId="0">
      <selection activeCell="B3" sqref="B3:H23"/>
    </sheetView>
  </sheetViews>
  <sheetFormatPr baseColWidth="10" defaultRowHeight="16" x14ac:dyDescent="0.2"/>
  <cols>
    <col min="2" max="2" width="16.6640625" style="46" customWidth="1"/>
    <col min="3" max="15" width="11.6640625" customWidth="1"/>
  </cols>
  <sheetData>
    <row r="2" spans="2:15" ht="17" thickBot="1" x14ac:dyDescent="0.25">
      <c r="B2" s="2"/>
      <c r="C2" s="4"/>
      <c r="D2" s="4"/>
      <c r="E2" s="4"/>
      <c r="F2" s="4"/>
      <c r="G2" s="4"/>
      <c r="H2" s="4"/>
      <c r="I2" s="5"/>
      <c r="J2" s="5"/>
      <c r="K2" s="5"/>
      <c r="L2" s="5"/>
    </row>
    <row r="3" spans="2:15" ht="17" thickTop="1" x14ac:dyDescent="0.2">
      <c r="B3" s="48"/>
      <c r="C3" s="44" t="s">
        <v>2</v>
      </c>
      <c r="D3" s="44" t="s">
        <v>3</v>
      </c>
      <c r="E3" s="44" t="s">
        <v>4</v>
      </c>
      <c r="F3" s="44" t="s">
        <v>19</v>
      </c>
      <c r="G3" s="44" t="s">
        <v>20</v>
      </c>
      <c r="H3" s="44" t="s">
        <v>21</v>
      </c>
      <c r="I3" s="5"/>
      <c r="J3" s="5"/>
      <c r="K3" s="5"/>
      <c r="L3" s="5"/>
    </row>
    <row r="4" spans="2:15" x14ac:dyDescent="0.2">
      <c r="B4" s="1" t="s">
        <v>0</v>
      </c>
      <c r="C4" s="54" t="s">
        <v>13</v>
      </c>
      <c r="D4" s="54"/>
      <c r="E4" s="54"/>
      <c r="F4" s="54"/>
      <c r="G4" s="54"/>
      <c r="H4" s="54"/>
      <c r="I4" s="55"/>
      <c r="J4" s="55"/>
      <c r="K4" s="55"/>
      <c r="L4" s="55"/>
      <c r="M4" s="5"/>
    </row>
    <row r="5" spans="2:15" x14ac:dyDescent="0.2">
      <c r="B5" s="48" t="s">
        <v>5</v>
      </c>
      <c r="C5" s="48" t="str" cm="1">
        <f t="array" ref="C5:H8">[1]twfe_sal_cierre!$B$3:$G$6</f>
        <v>9.8***</v>
      </c>
      <c r="D5" s="48" t="str">
        <v>6.5***</v>
      </c>
      <c r="E5" s="48" t="str">
        <v>8.8***</v>
      </c>
      <c r="F5" s="48" t="str">
        <v>8.4***</v>
      </c>
      <c r="G5" s="48" t="str">
        <v>9.4***</v>
      </c>
      <c r="H5" s="48" t="str">
        <v>4.6**</v>
      </c>
      <c r="I5" s="5"/>
      <c r="J5" s="5"/>
      <c r="K5" s="5"/>
      <c r="L5" s="5"/>
    </row>
    <row r="6" spans="2:15" x14ac:dyDescent="0.2">
      <c r="B6" s="48" t="s">
        <v>0</v>
      </c>
      <c r="C6" s="38">
        <v>2.04</v>
      </c>
      <c r="D6" s="38">
        <v>2.12</v>
      </c>
      <c r="E6" s="38">
        <v>2.12</v>
      </c>
      <c r="F6" s="38">
        <v>2.12</v>
      </c>
      <c r="G6" s="38">
        <v>2.11</v>
      </c>
      <c r="H6" s="38">
        <v>2.1</v>
      </c>
      <c r="I6" s="5"/>
      <c r="J6" s="5"/>
      <c r="K6" s="5"/>
      <c r="L6" s="5"/>
      <c r="N6" s="13"/>
      <c r="O6" s="17"/>
    </row>
    <row r="7" spans="2:15" x14ac:dyDescent="0.2">
      <c r="B7" s="48" t="s">
        <v>6</v>
      </c>
      <c r="C7" s="48" t="str">
        <v>436.9***</v>
      </c>
      <c r="D7" s="48" t="str">
        <v>448.7***</v>
      </c>
      <c r="E7" s="48" t="str">
        <v>448.6***</v>
      </c>
      <c r="F7" s="48" t="str">
        <v>448.6***</v>
      </c>
      <c r="G7" s="48" t="str">
        <v>448.6***</v>
      </c>
      <c r="H7" s="48" t="str">
        <v>448.7***</v>
      </c>
      <c r="I7" s="5"/>
      <c r="J7" s="5"/>
      <c r="K7" s="5"/>
      <c r="L7" s="5"/>
      <c r="N7" s="15"/>
    </row>
    <row r="8" spans="2:15" x14ac:dyDescent="0.2">
      <c r="B8" s="48" t="s">
        <v>0</v>
      </c>
      <c r="C8" s="38">
        <v>0.02</v>
      </c>
      <c r="D8" s="38">
        <v>0.02</v>
      </c>
      <c r="E8" s="38">
        <v>0.02</v>
      </c>
      <c r="F8" s="38">
        <v>0.02</v>
      </c>
      <c r="G8" s="38">
        <v>0.02</v>
      </c>
      <c r="H8" s="38">
        <v>0.02</v>
      </c>
      <c r="I8" s="5"/>
      <c r="J8" s="5"/>
      <c r="K8" s="5"/>
      <c r="L8" s="5"/>
    </row>
    <row r="9" spans="2:15" x14ac:dyDescent="0.2">
      <c r="B9" s="48" t="s">
        <v>8</v>
      </c>
      <c r="C9" s="40" cm="1">
        <f t="array" ref="C9:H9">[1]twfe_sal_cierre!$B$8:$G$8</f>
        <v>437</v>
      </c>
      <c r="D9" s="40">
        <v>448.7</v>
      </c>
      <c r="E9" s="40">
        <v>448.7</v>
      </c>
      <c r="F9" s="40">
        <v>448.7</v>
      </c>
      <c r="G9" s="40">
        <v>448.8</v>
      </c>
      <c r="H9" s="40">
        <v>448.8</v>
      </c>
      <c r="I9" s="18"/>
      <c r="J9" s="18"/>
      <c r="K9" s="18"/>
      <c r="L9" s="18"/>
    </row>
    <row r="10" spans="2:15" x14ac:dyDescent="0.2">
      <c r="B10" s="1"/>
      <c r="C10" s="56" t="s">
        <v>18</v>
      </c>
      <c r="D10" s="56"/>
      <c r="E10" s="56"/>
      <c r="F10" s="56"/>
      <c r="G10" s="56"/>
      <c r="H10" s="56"/>
      <c r="I10" s="18"/>
      <c r="J10" s="18"/>
      <c r="K10" s="18"/>
      <c r="L10" s="18"/>
    </row>
    <row r="11" spans="2:15" x14ac:dyDescent="0.2">
      <c r="B11" s="48" t="s">
        <v>5</v>
      </c>
      <c r="C11" s="48" t="str" cm="1">
        <f t="array" ref="C11:H14">[2]twfe_log_sal_cierre!$B$3:$G$6</f>
        <v>0.02***</v>
      </c>
      <c r="D11" s="48" t="str">
        <v>0.01***</v>
      </c>
      <c r="E11" s="48" t="str">
        <v>0.02***</v>
      </c>
      <c r="F11" s="48" t="str">
        <v>0.02***</v>
      </c>
      <c r="G11" s="48" t="str">
        <v>0.02***</v>
      </c>
      <c r="H11" s="48" t="str">
        <v>0.01***</v>
      </c>
      <c r="I11" s="39"/>
      <c r="J11" s="39"/>
      <c r="K11" s="39"/>
      <c r="L11" s="39"/>
      <c r="O11" s="14"/>
    </row>
    <row r="12" spans="2:15" x14ac:dyDescent="0.2">
      <c r="B12" s="48" t="s">
        <v>0</v>
      </c>
      <c r="C12" s="18">
        <v>4.0000000000000001E-3</v>
      </c>
      <c r="D12" s="18">
        <v>4.0000000000000001E-3</v>
      </c>
      <c r="E12" s="18">
        <v>4.0000000000000001E-3</v>
      </c>
      <c r="F12" s="18">
        <v>4.0000000000000001E-3</v>
      </c>
      <c r="G12" s="18">
        <v>4.0000000000000001E-3</v>
      </c>
      <c r="H12" s="18">
        <v>4.0000000000000001E-3</v>
      </c>
      <c r="I12" s="39"/>
      <c r="J12" s="39"/>
      <c r="K12" s="39"/>
      <c r="L12" s="39"/>
      <c r="O12" s="14"/>
    </row>
    <row r="13" spans="2:15" x14ac:dyDescent="0.2">
      <c r="B13" s="48" t="s">
        <v>6</v>
      </c>
      <c r="C13" s="48" t="str">
        <v>5.78***</v>
      </c>
      <c r="D13" s="48" t="str">
        <v>5.80***</v>
      </c>
      <c r="E13" s="48" t="str">
        <v>5.80***</v>
      </c>
      <c r="F13" s="48" t="str">
        <v>5.80***</v>
      </c>
      <c r="G13" s="48" t="str">
        <v>5.80***</v>
      </c>
      <c r="H13" s="48" t="str">
        <v>5.80***</v>
      </c>
      <c r="I13" s="39"/>
      <c r="J13" s="39"/>
      <c r="K13" s="39"/>
      <c r="L13" s="39"/>
      <c r="O13" s="14"/>
    </row>
    <row r="14" spans="2:15" x14ac:dyDescent="0.2">
      <c r="B14" s="48" t="s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39"/>
      <c r="J14" s="39"/>
      <c r="K14" s="39"/>
      <c r="L14" s="39"/>
      <c r="O14" s="14"/>
    </row>
    <row r="15" spans="2:15" x14ac:dyDescent="0.2">
      <c r="B15" s="1" t="s">
        <v>8</v>
      </c>
      <c r="C15" s="47" cm="1">
        <f t="array" ref="C15:H15">[2]twfe_log_sal_cierre!$B$8:$G$8</f>
        <v>5.78</v>
      </c>
      <c r="D15" s="47">
        <v>5.8</v>
      </c>
      <c r="E15" s="47">
        <v>5.8</v>
      </c>
      <c r="F15" s="47">
        <v>5.8</v>
      </c>
      <c r="G15" s="47">
        <v>5.8</v>
      </c>
      <c r="H15" s="47">
        <v>5.8</v>
      </c>
      <c r="I15" s="39"/>
      <c r="J15" s="39"/>
      <c r="K15" s="39"/>
      <c r="L15" s="39"/>
      <c r="O15" s="14"/>
    </row>
    <row r="16" spans="2:15" x14ac:dyDescent="0.2">
      <c r="B16" s="48" t="s">
        <v>7</v>
      </c>
      <c r="C16" s="41" cm="1">
        <f t="array" ref="C16:H16">[1]twfe_sal_cierre!$B$7:$G$7</f>
        <v>6380963</v>
      </c>
      <c r="D16" s="41">
        <v>5913975</v>
      </c>
      <c r="E16" s="41">
        <v>5913975</v>
      </c>
      <c r="F16" s="41">
        <v>5913975</v>
      </c>
      <c r="G16" s="41">
        <v>5913144</v>
      </c>
      <c r="H16" s="41">
        <v>5913144</v>
      </c>
      <c r="I16" s="41"/>
      <c r="J16" s="41"/>
      <c r="K16" s="41"/>
      <c r="L16" s="41"/>
      <c r="N16" s="16"/>
    </row>
    <row r="17" spans="2:15" x14ac:dyDescent="0.2">
      <c r="B17" s="48" t="s">
        <v>9</v>
      </c>
      <c r="C17" s="41" cm="1">
        <f t="array" ref="C17:H18">[1]twfe_sal_cierre!$B$9:$G$10</f>
        <v>306909</v>
      </c>
      <c r="D17" s="41">
        <v>248935</v>
      </c>
      <c r="E17" s="41">
        <v>248935</v>
      </c>
      <c r="F17" s="41">
        <v>248935</v>
      </c>
      <c r="G17" s="41">
        <v>248830</v>
      </c>
      <c r="H17" s="41">
        <v>248830</v>
      </c>
      <c r="I17" s="41"/>
      <c r="J17" s="41"/>
      <c r="K17" s="41"/>
      <c r="L17" s="41"/>
      <c r="N17" s="16"/>
    </row>
    <row r="18" spans="2:15" x14ac:dyDescent="0.2">
      <c r="B18" s="1" t="s">
        <v>10</v>
      </c>
      <c r="C18" s="42">
        <v>164733</v>
      </c>
      <c r="D18" s="43">
        <v>145693</v>
      </c>
      <c r="E18" s="43">
        <v>145693</v>
      </c>
      <c r="F18" s="43">
        <v>145693</v>
      </c>
      <c r="G18" s="43">
        <v>145654</v>
      </c>
      <c r="H18" s="43">
        <v>145654</v>
      </c>
      <c r="I18" s="41"/>
      <c r="J18" s="10"/>
      <c r="K18" s="10"/>
      <c r="L18" s="10"/>
      <c r="M18" s="12"/>
    </row>
    <row r="19" spans="2:15" x14ac:dyDescent="0.2">
      <c r="B19" s="45" t="s">
        <v>22</v>
      </c>
      <c r="C19" s="41"/>
      <c r="D19" s="10"/>
      <c r="E19" s="10"/>
      <c r="F19" s="10"/>
      <c r="G19" s="10"/>
      <c r="H19" s="10"/>
      <c r="I19" s="41"/>
      <c r="J19" s="10"/>
      <c r="K19" s="10"/>
      <c r="L19" s="10"/>
      <c r="M19" s="12"/>
    </row>
    <row r="20" spans="2:15" x14ac:dyDescent="0.2">
      <c r="B20" s="48" t="s">
        <v>14</v>
      </c>
      <c r="C20" s="41"/>
      <c r="D20" s="10" t="s">
        <v>23</v>
      </c>
      <c r="E20" s="10"/>
      <c r="F20" s="10"/>
      <c r="G20" s="10"/>
      <c r="H20" s="10" t="s">
        <v>23</v>
      </c>
      <c r="I20" s="41"/>
      <c r="J20" s="10"/>
      <c r="K20" s="10"/>
      <c r="L20" s="10"/>
      <c r="M20" s="12"/>
    </row>
    <row r="21" spans="2:15" x14ac:dyDescent="0.2">
      <c r="B21" s="48" t="s">
        <v>17</v>
      </c>
      <c r="C21" s="41"/>
      <c r="D21" s="10"/>
      <c r="E21" s="10" t="s">
        <v>23</v>
      </c>
      <c r="F21" s="10"/>
      <c r="G21" s="10"/>
      <c r="H21" s="10" t="s">
        <v>23</v>
      </c>
      <c r="I21" s="41"/>
      <c r="J21" s="10"/>
      <c r="K21" s="10"/>
      <c r="L21" s="10"/>
      <c r="M21" s="12"/>
    </row>
    <row r="22" spans="2:15" x14ac:dyDescent="0.2">
      <c r="B22" s="48" t="s">
        <v>15</v>
      </c>
      <c r="C22" s="41"/>
      <c r="D22" s="10"/>
      <c r="E22" s="10"/>
      <c r="F22" s="10" t="s">
        <v>23</v>
      </c>
      <c r="G22" s="10"/>
      <c r="H22" s="10" t="s">
        <v>23</v>
      </c>
      <c r="I22" s="41"/>
      <c r="J22" s="10"/>
      <c r="K22" s="10"/>
      <c r="L22" s="10"/>
      <c r="M22" s="12"/>
    </row>
    <row r="23" spans="2:15" ht="17" thickBot="1" x14ac:dyDescent="0.25">
      <c r="B23" s="2" t="s">
        <v>16</v>
      </c>
      <c r="C23" s="11"/>
      <c r="D23" s="11"/>
      <c r="E23" s="11"/>
      <c r="F23" s="11"/>
      <c r="G23" s="11" t="s">
        <v>23</v>
      </c>
      <c r="H23" s="11" t="s">
        <v>23</v>
      </c>
      <c r="I23" s="10"/>
      <c r="J23" s="10"/>
      <c r="K23" s="10"/>
      <c r="L23" s="10"/>
    </row>
    <row r="24" spans="2:15" ht="17" thickTop="1" x14ac:dyDescent="0.2">
      <c r="B24" s="39"/>
      <c r="C24" s="3"/>
      <c r="D24" s="3"/>
      <c r="E24" s="7"/>
      <c r="F24" s="39"/>
      <c r="G24" s="39"/>
      <c r="H24" s="3"/>
      <c r="I24" s="3"/>
      <c r="J24" s="3"/>
      <c r="K24" s="7"/>
      <c r="L24" s="3"/>
      <c r="M24" s="3"/>
      <c r="N24" s="3"/>
      <c r="O24" s="3"/>
    </row>
    <row r="29" spans="2:15" x14ac:dyDescent="0.2">
      <c r="B29" s="39"/>
    </row>
    <row r="34" spans="7:13" x14ac:dyDescent="0.2">
      <c r="G34" s="39"/>
      <c r="H34" s="39"/>
      <c r="I34" s="39"/>
      <c r="J34" s="39"/>
      <c r="K34" s="39"/>
      <c r="L34" s="39"/>
      <c r="M34" s="39"/>
    </row>
    <row r="35" spans="7:13" x14ac:dyDescent="0.2">
      <c r="G35" s="39"/>
      <c r="H35" s="38"/>
      <c r="I35" s="38"/>
      <c r="J35" s="38"/>
      <c r="K35" s="38"/>
      <c r="L35" s="38"/>
      <c r="M35" s="38"/>
    </row>
    <row r="36" spans="7:13" x14ac:dyDescent="0.2">
      <c r="G36" s="39"/>
      <c r="H36" s="39"/>
      <c r="I36" s="39"/>
      <c r="J36" s="39"/>
      <c r="K36" s="39"/>
      <c r="L36" s="39"/>
      <c r="M36" s="39"/>
    </row>
    <row r="37" spans="7:13" x14ac:dyDescent="0.2">
      <c r="G37" s="39"/>
      <c r="H37" s="38"/>
      <c r="I37" s="38"/>
      <c r="J37" s="38"/>
      <c r="K37" s="38"/>
      <c r="L37" s="38"/>
      <c r="M37" s="38"/>
    </row>
    <row r="38" spans="7:13" x14ac:dyDescent="0.2">
      <c r="G38" s="39"/>
      <c r="H38" s="39"/>
      <c r="I38" s="39"/>
      <c r="J38" s="39"/>
      <c r="K38" s="39"/>
      <c r="L38" s="39"/>
      <c r="M38" s="39"/>
    </row>
    <row r="39" spans="7:13" x14ac:dyDescent="0.2">
      <c r="G39" s="5"/>
      <c r="H39" s="5"/>
    </row>
    <row r="40" spans="7:13" x14ac:dyDescent="0.2">
      <c r="G40" s="5"/>
      <c r="H40" s="5"/>
    </row>
    <row r="41" spans="7:13" x14ac:dyDescent="0.2">
      <c r="G41" s="5"/>
      <c r="H41" s="5"/>
    </row>
  </sheetData>
  <mergeCells count="3">
    <mergeCell ref="C4:H4"/>
    <mergeCell ref="I4:L4"/>
    <mergeCell ref="C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EA16-1BE8-3F4C-9FEA-B3431DB2F4D5}">
  <dimension ref="B2:H15"/>
  <sheetViews>
    <sheetView workbookViewId="0">
      <selection activeCell="H14" sqref="B3:H14"/>
    </sheetView>
  </sheetViews>
  <sheetFormatPr baseColWidth="10" defaultRowHeight="16" x14ac:dyDescent="0.2"/>
  <cols>
    <col min="2" max="2" width="13" bestFit="1" customWidth="1"/>
    <col min="3" max="8" width="15" style="21" customWidth="1"/>
  </cols>
  <sheetData>
    <row r="2" spans="2:8" ht="17" thickBot="1" x14ac:dyDescent="0.25">
      <c r="B2" s="4"/>
      <c r="C2" s="20"/>
      <c r="D2" s="49"/>
      <c r="E2" s="49"/>
    </row>
    <row r="3" spans="2:8" ht="18" customHeight="1" thickTop="1" x14ac:dyDescent="0.2">
      <c r="B3" s="6" t="s">
        <v>0</v>
      </c>
      <c r="C3" s="52" t="s">
        <v>25</v>
      </c>
      <c r="D3" s="53" t="s">
        <v>24</v>
      </c>
      <c r="E3" s="53" t="s">
        <v>11</v>
      </c>
      <c r="F3" s="53" t="s">
        <v>32</v>
      </c>
      <c r="G3" s="53" t="s">
        <v>26</v>
      </c>
      <c r="H3" s="53" t="s">
        <v>12</v>
      </c>
    </row>
    <row r="4" spans="2:8" ht="17" x14ac:dyDescent="0.2">
      <c r="B4" s="1" t="s">
        <v>1</v>
      </c>
      <c r="C4" s="24" t="s">
        <v>2</v>
      </c>
      <c r="D4" s="25" t="s">
        <v>3</v>
      </c>
      <c r="E4" s="25" t="s">
        <v>4</v>
      </c>
      <c r="F4" s="25" t="s">
        <v>19</v>
      </c>
      <c r="G4" s="25" t="s">
        <v>20</v>
      </c>
      <c r="H4" s="25" t="s">
        <v>21</v>
      </c>
    </row>
    <row r="5" spans="2:8" x14ac:dyDescent="0.2">
      <c r="B5" s="37" t="s">
        <v>0</v>
      </c>
      <c r="C5" s="22"/>
      <c r="D5" s="23"/>
      <c r="E5" s="23"/>
      <c r="F5" s="23"/>
      <c r="G5" s="23"/>
      <c r="H5" s="23"/>
    </row>
    <row r="6" spans="2:8" ht="17" x14ac:dyDescent="0.2">
      <c r="B6" s="37" t="s">
        <v>5</v>
      </c>
      <c r="C6" s="30" t="str" cm="1">
        <f t="array" ref="C6:C9">[3]twfe_alta!$B$3:$B$6</f>
        <v>0.050***</v>
      </c>
      <c r="D6" s="31" cm="1">
        <f t="array" ref="D6:D9">[4]twfe_alta_cierre!$B$3:$B$6</f>
        <v>1E-3</v>
      </c>
      <c r="E6" s="31" t="str" cm="1">
        <f t="array" ref="E6:E9">[5]twfe_baja_cierre!$B$3:$B$6</f>
        <v>0.011***</v>
      </c>
      <c r="F6" s="23" t="str" cm="1">
        <f t="array" ref="F6:F9">[6]twfe_baja_permanente!$B$3:$B$6</f>
        <v>0.010***</v>
      </c>
      <c r="G6" s="23" cm="1">
        <f t="array" ref="G6:G9">[7]twfe_sal_diff!$B$3:$B$6</f>
        <v>2E-3</v>
      </c>
      <c r="H6" s="23" t="str" cm="1">
        <f t="array" ref="H6:H9">[8]twfe_cambio_cierre!$B$3:$B$6</f>
        <v>0.004***</v>
      </c>
    </row>
    <row r="7" spans="2:8" x14ac:dyDescent="0.2">
      <c r="B7" s="37" t="s">
        <v>0</v>
      </c>
      <c r="C7" s="26">
        <v>4.0000000000000001E-3</v>
      </c>
      <c r="D7" s="27">
        <v>1E-3</v>
      </c>
      <c r="E7" s="27">
        <v>1E-3</v>
      </c>
      <c r="F7" s="27">
        <v>0</v>
      </c>
      <c r="G7" s="27">
        <v>2E-3</v>
      </c>
      <c r="H7" s="27">
        <v>1E-3</v>
      </c>
    </row>
    <row r="8" spans="2:8" ht="17" x14ac:dyDescent="0.2">
      <c r="B8" s="37" t="s">
        <v>6</v>
      </c>
      <c r="C8" s="22" t="str">
        <v>0.725***</v>
      </c>
      <c r="D8" s="23" t="str">
        <v>0.025***</v>
      </c>
      <c r="E8" s="23" t="str">
        <v>0.029***</v>
      </c>
      <c r="F8" s="23" t="str">
        <v>0.010***</v>
      </c>
      <c r="G8" s="23" t="str">
        <v>0.327***</v>
      </c>
      <c r="H8" s="23" t="str">
        <v>0.025***</v>
      </c>
    </row>
    <row r="9" spans="2:8" x14ac:dyDescent="0.2">
      <c r="B9" s="37" t="s">
        <v>0</v>
      </c>
      <c r="C9" s="26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</row>
    <row r="10" spans="2:8" x14ac:dyDescent="0.2">
      <c r="B10" s="37" t="s">
        <v>0</v>
      </c>
      <c r="C10" s="22"/>
      <c r="D10" s="23"/>
      <c r="E10" s="23"/>
      <c r="F10" s="23"/>
      <c r="G10" s="23"/>
      <c r="H10" s="23"/>
    </row>
    <row r="11" spans="2:8" x14ac:dyDescent="0.2">
      <c r="B11" s="9" t="s">
        <v>7</v>
      </c>
      <c r="C11" s="28" cm="1">
        <f t="array" ref="C11:C14">[3]twfe_alta!$B$7:$B$10</f>
        <v>8164128</v>
      </c>
      <c r="D11" s="29" cm="1">
        <f t="array" ref="D11:D14">[4]twfe_alta_cierre!$B$7:$B$10</f>
        <v>8164128</v>
      </c>
      <c r="E11" s="29" cm="1">
        <f t="array" ref="E11:E14">[5]twfe_baja_cierre!$B$7:$B$10</f>
        <v>8164128</v>
      </c>
      <c r="F11" s="29" cm="1">
        <f t="array" ref="F11:F14">[6]twfe_baja_permanente!$B$7:$B$10</f>
        <v>8164128</v>
      </c>
      <c r="G11" s="29" cm="1">
        <f t="array" ref="G11:G14">[7]twfe_sal_diff!$B$7:$B$10</f>
        <v>5645627</v>
      </c>
      <c r="H11" s="29" cm="1">
        <f t="array" ref="H11:H14">[8]twfe_cambio_cierre!$B$7:$B$10</f>
        <v>5645627</v>
      </c>
    </row>
    <row r="12" spans="2:8" x14ac:dyDescent="0.2">
      <c r="B12" s="37" t="s">
        <v>8</v>
      </c>
      <c r="C12" s="30">
        <v>0.72499999999999998</v>
      </c>
      <c r="D12" s="31">
        <v>2.5000000000000001E-2</v>
      </c>
      <c r="E12" s="31">
        <v>2.9000000000000001E-2</v>
      </c>
      <c r="F12" s="31">
        <v>0.01</v>
      </c>
      <c r="G12" s="31">
        <v>0.32700000000000001</v>
      </c>
      <c r="H12" s="31">
        <v>2.5000000000000001E-2</v>
      </c>
    </row>
    <row r="13" spans="2:8" x14ac:dyDescent="0.2">
      <c r="B13" s="37" t="s">
        <v>9</v>
      </c>
      <c r="C13" s="32">
        <v>255129</v>
      </c>
      <c r="D13" s="33">
        <v>255129</v>
      </c>
      <c r="E13" s="33">
        <v>255129</v>
      </c>
      <c r="F13" s="33">
        <v>255129</v>
      </c>
      <c r="G13" s="33">
        <v>242602</v>
      </c>
      <c r="H13" s="33">
        <v>242602</v>
      </c>
    </row>
    <row r="14" spans="2:8" ht="17" thickBot="1" x14ac:dyDescent="0.25">
      <c r="B14" s="2" t="s">
        <v>10</v>
      </c>
      <c r="C14" s="34">
        <v>147147</v>
      </c>
      <c r="D14" s="35">
        <v>147147</v>
      </c>
      <c r="E14" s="35">
        <v>147147</v>
      </c>
      <c r="F14" s="35">
        <v>147147</v>
      </c>
      <c r="G14" s="35">
        <v>137124</v>
      </c>
      <c r="H14" s="35">
        <v>137124</v>
      </c>
    </row>
    <row r="15" spans="2:8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A984-389A-2441-A526-FE946050D75F}">
  <dimension ref="B2:E15"/>
  <sheetViews>
    <sheetView tabSelected="1" workbookViewId="0">
      <selection activeCell="E20" sqref="E20"/>
    </sheetView>
  </sheetViews>
  <sheetFormatPr baseColWidth="10" defaultRowHeight="16" x14ac:dyDescent="0.2"/>
  <cols>
    <col min="2" max="2" width="13" bestFit="1" customWidth="1"/>
    <col min="3" max="5" width="22.5" style="46" customWidth="1"/>
  </cols>
  <sheetData>
    <row r="2" spans="2:5" ht="17" thickBot="1" x14ac:dyDescent="0.25">
      <c r="B2" s="4"/>
      <c r="C2" s="2"/>
    </row>
    <row r="3" spans="2:5" ht="17" customHeight="1" thickTop="1" x14ac:dyDescent="0.2">
      <c r="B3" s="6" t="s">
        <v>0</v>
      </c>
      <c r="C3" s="52" t="s">
        <v>27</v>
      </c>
      <c r="D3" s="53" t="s">
        <v>28</v>
      </c>
      <c r="E3" s="53" t="s">
        <v>29</v>
      </c>
    </row>
    <row r="4" spans="2:5" x14ac:dyDescent="0.2">
      <c r="B4" s="1" t="s">
        <v>1</v>
      </c>
      <c r="C4" s="8" t="s">
        <v>2</v>
      </c>
      <c r="D4" s="19" t="s">
        <v>3</v>
      </c>
      <c r="E4" s="19" t="s">
        <v>4</v>
      </c>
    </row>
    <row r="5" spans="2:5" x14ac:dyDescent="0.2">
      <c r="B5" s="37" t="s">
        <v>0</v>
      </c>
      <c r="C5" s="36"/>
      <c r="D5" s="51"/>
      <c r="E5" s="51"/>
    </row>
    <row r="6" spans="2:5" ht="17" x14ac:dyDescent="0.2">
      <c r="B6" s="37" t="s">
        <v>5</v>
      </c>
      <c r="C6" s="30" t="str" cm="1">
        <f t="array" ref="C6:C9">[9]twfe_cambio_sal_mayor!$B$3:$B$6</f>
        <v>0.002***</v>
      </c>
      <c r="D6" s="31" t="str" cm="1">
        <f t="array" ref="D6:D9">[10]twfe_cambio_sal_menor!$B$3:$B$6</f>
        <v>0.002***</v>
      </c>
      <c r="E6" s="31" cm="1">
        <f t="array" ref="E6:E9">[11]twfe_cambio_sal_igual!$B$3:$B$6</f>
        <v>1E-3</v>
      </c>
    </row>
    <row r="7" spans="2:5" x14ac:dyDescent="0.2">
      <c r="B7" s="37" t="s">
        <v>0</v>
      </c>
      <c r="C7" s="26">
        <v>1E-3</v>
      </c>
      <c r="D7" s="27">
        <v>1E-3</v>
      </c>
      <c r="E7" s="27">
        <v>0</v>
      </c>
    </row>
    <row r="8" spans="2:5" ht="17" x14ac:dyDescent="0.2">
      <c r="B8" s="37" t="s">
        <v>6</v>
      </c>
      <c r="C8" s="22" t="str">
        <v>0.011***</v>
      </c>
      <c r="D8" s="23" t="str">
        <v>0.009***</v>
      </c>
      <c r="E8" s="23" t="str">
        <v>0.005***</v>
      </c>
    </row>
    <row r="9" spans="2:5" x14ac:dyDescent="0.2">
      <c r="B9" s="37" t="s">
        <v>0</v>
      </c>
      <c r="C9" s="26">
        <v>0</v>
      </c>
      <c r="D9" s="27">
        <v>0</v>
      </c>
      <c r="E9" s="27">
        <v>0</v>
      </c>
    </row>
    <row r="10" spans="2:5" x14ac:dyDescent="0.2">
      <c r="B10" s="37" t="s">
        <v>0</v>
      </c>
      <c r="C10" s="22"/>
      <c r="D10" s="23"/>
      <c r="E10" s="23"/>
    </row>
    <row r="11" spans="2:5" x14ac:dyDescent="0.2">
      <c r="B11" s="9" t="s">
        <v>7</v>
      </c>
      <c r="C11" s="28" cm="1">
        <f t="array" ref="C11:C14">[9]twfe_cambio_sal_mayor!$B$7:$B$10</f>
        <v>5645627</v>
      </c>
      <c r="D11" s="29" cm="1">
        <f t="array" ref="D11:D14">[10]twfe_cambio_sal_menor!$B$7:$B$10</f>
        <v>5645627</v>
      </c>
      <c r="E11" s="29" cm="1">
        <f t="array" ref="E11:E14">[11]twfe_cambio_sal_igual!$B$7:$B$10</f>
        <v>5645627</v>
      </c>
    </row>
    <row r="12" spans="2:5" x14ac:dyDescent="0.2">
      <c r="B12" s="37" t="s">
        <v>8</v>
      </c>
      <c r="C12" s="30">
        <v>1.0999999999999999E-2</v>
      </c>
      <c r="D12" s="31">
        <v>8.9999999999999993E-3</v>
      </c>
      <c r="E12" s="31">
        <v>5.0000000000000001E-3</v>
      </c>
    </row>
    <row r="13" spans="2:5" x14ac:dyDescent="0.2">
      <c r="B13" s="37" t="s">
        <v>9</v>
      </c>
      <c r="C13" s="32">
        <v>242602</v>
      </c>
      <c r="D13" s="33">
        <v>242602</v>
      </c>
      <c r="E13" s="33">
        <v>242602</v>
      </c>
    </row>
    <row r="14" spans="2:5" ht="17" thickBot="1" x14ac:dyDescent="0.25">
      <c r="B14" s="2" t="s">
        <v>10</v>
      </c>
      <c r="C14" s="34">
        <v>137124</v>
      </c>
      <c r="D14" s="35">
        <v>137124</v>
      </c>
      <c r="E14" s="35">
        <v>137124</v>
      </c>
    </row>
    <row r="15" spans="2:5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A077-AB33-DC48-85FE-BAF5CCF5671B}">
  <dimension ref="B2:K33"/>
  <sheetViews>
    <sheetView workbookViewId="0">
      <selection activeCell="E13" sqref="E13"/>
    </sheetView>
  </sheetViews>
  <sheetFormatPr baseColWidth="10" defaultRowHeight="16" x14ac:dyDescent="0.2"/>
  <cols>
    <col min="2" max="2" width="16.6640625" style="46" customWidth="1"/>
    <col min="3" max="4" width="15" style="46" customWidth="1"/>
    <col min="5" max="11" width="11.6640625" customWidth="1"/>
  </cols>
  <sheetData>
    <row r="2" spans="2:11" ht="17" thickBot="1" x14ac:dyDescent="0.25">
      <c r="B2" s="2"/>
      <c r="C2" s="2"/>
      <c r="D2" s="2"/>
      <c r="E2" s="5"/>
      <c r="F2" s="5"/>
      <c r="G2" s="5"/>
      <c r="H2" s="5"/>
    </row>
    <row r="3" spans="2:11" ht="17" thickTop="1" x14ac:dyDescent="0.2">
      <c r="B3" s="48"/>
      <c r="C3" s="48" t="s">
        <v>30</v>
      </c>
      <c r="D3" s="48" t="s">
        <v>31</v>
      </c>
      <c r="E3" s="5"/>
      <c r="F3" s="5"/>
      <c r="G3" s="5"/>
      <c r="H3" s="5"/>
    </row>
    <row r="4" spans="2:11" x14ac:dyDescent="0.2">
      <c r="B4" s="48"/>
      <c r="C4" s="44" t="s">
        <v>2</v>
      </c>
      <c r="D4" s="44" t="s">
        <v>3</v>
      </c>
      <c r="E4" s="5"/>
      <c r="F4" s="5"/>
      <c r="G4" s="5"/>
      <c r="H4" s="5"/>
    </row>
    <row r="5" spans="2:11" x14ac:dyDescent="0.2">
      <c r="B5" s="1" t="s">
        <v>0</v>
      </c>
      <c r="C5" s="54" t="s">
        <v>13</v>
      </c>
      <c r="D5" s="54"/>
      <c r="E5" s="55"/>
      <c r="F5" s="55"/>
      <c r="G5" s="55"/>
      <c r="H5" s="55"/>
      <c r="I5" s="5"/>
    </row>
    <row r="6" spans="2:11" x14ac:dyDescent="0.2">
      <c r="B6" s="48" t="s">
        <v>5</v>
      </c>
      <c r="C6" s="48" t="str" cm="1">
        <f t="array" ref="C6:C9">[12]twfe_sal_cierre_same_idrfc!$B$3:$B$6</f>
        <v>5.8**</v>
      </c>
      <c r="D6" s="48" t="str" cm="1">
        <f t="array" ref="D6:D9">[13]twfe_sal_cierre_always_employed!$B$3:$B$6</f>
        <v>7.7***</v>
      </c>
      <c r="E6" s="5"/>
      <c r="F6" s="5"/>
      <c r="G6" s="5"/>
      <c r="H6" s="5"/>
    </row>
    <row r="7" spans="2:11" x14ac:dyDescent="0.2">
      <c r="B7" s="48" t="s">
        <v>0</v>
      </c>
      <c r="C7" s="38">
        <v>2.31</v>
      </c>
      <c r="D7" s="38">
        <v>2.78</v>
      </c>
      <c r="E7" s="5"/>
      <c r="F7" s="5"/>
      <c r="G7" s="5"/>
      <c r="H7" s="5"/>
      <c r="J7" s="13"/>
      <c r="K7" s="17"/>
    </row>
    <row r="8" spans="2:11" x14ac:dyDescent="0.2">
      <c r="B8" s="48" t="s">
        <v>6</v>
      </c>
      <c r="C8" s="48" t="str">
        <v>482.7***</v>
      </c>
      <c r="D8" s="48" t="str">
        <v>540.3***</v>
      </c>
      <c r="E8" s="5"/>
      <c r="F8" s="5"/>
      <c r="G8" s="5"/>
      <c r="H8" s="5"/>
      <c r="J8" s="15"/>
    </row>
    <row r="9" spans="2:11" x14ac:dyDescent="0.2">
      <c r="B9" s="48" t="s">
        <v>0</v>
      </c>
      <c r="C9" s="38">
        <v>0.02</v>
      </c>
      <c r="D9" s="38">
        <v>0.03</v>
      </c>
      <c r="E9" s="5"/>
      <c r="F9" s="5"/>
      <c r="G9" s="5"/>
      <c r="H9" s="5"/>
    </row>
    <row r="10" spans="2:11" x14ac:dyDescent="0.2">
      <c r="B10" s="48" t="s">
        <v>8</v>
      </c>
      <c r="C10" s="40">
        <f>[12]twfe_sal_cierre_same_idrfc!$B$8</f>
        <v>482.7</v>
      </c>
      <c r="D10" s="40">
        <f>[13]twfe_sal_cierre_always_employed!$B$8</f>
        <v>540.4</v>
      </c>
      <c r="E10" s="18"/>
      <c r="F10" s="18"/>
      <c r="G10" s="18"/>
      <c r="H10" s="18"/>
    </row>
    <row r="11" spans="2:11" x14ac:dyDescent="0.2">
      <c r="B11" s="1"/>
      <c r="C11" s="56" t="s">
        <v>18</v>
      </c>
      <c r="D11" s="56"/>
      <c r="E11" s="18"/>
      <c r="F11" s="18"/>
      <c r="G11" s="18"/>
      <c r="H11" s="18"/>
    </row>
    <row r="12" spans="2:11" x14ac:dyDescent="0.2">
      <c r="B12" s="48" t="s">
        <v>5</v>
      </c>
      <c r="C12" s="48" t="str" cm="1">
        <f t="array" ref="C12:C15">[14]twfe_log_sal_cierre_same_idrfc!$B$3:$B$6</f>
        <v>0.01***</v>
      </c>
      <c r="D12" s="48" t="str" cm="1">
        <f t="array" ref="D12:D15">[15]twfe_log_sal_cierre_always_empl!$B$3:$B$6</f>
        <v>0.02***</v>
      </c>
      <c r="E12" s="48"/>
      <c r="F12" s="48"/>
      <c r="G12" s="48"/>
      <c r="H12" s="48"/>
      <c r="K12" s="14"/>
    </row>
    <row r="13" spans="2:11" x14ac:dyDescent="0.2">
      <c r="B13" s="48" t="s">
        <v>0</v>
      </c>
      <c r="C13" s="18">
        <v>3.0000000000000001E-3</v>
      </c>
      <c r="D13" s="18">
        <v>4.0000000000000001E-3</v>
      </c>
      <c r="E13" s="48"/>
      <c r="F13" s="48"/>
      <c r="G13" s="48"/>
      <c r="H13" s="48"/>
      <c r="K13" s="14"/>
    </row>
    <row r="14" spans="2:11" x14ac:dyDescent="0.2">
      <c r="B14" s="48" t="s">
        <v>6</v>
      </c>
      <c r="C14" s="48" t="str">
        <v>5.86***</v>
      </c>
      <c r="D14" s="48" t="str">
        <v>5.98***</v>
      </c>
      <c r="E14" s="48"/>
      <c r="F14" s="48"/>
      <c r="G14" s="48"/>
      <c r="H14" s="48"/>
      <c r="K14" s="14"/>
    </row>
    <row r="15" spans="2:11" x14ac:dyDescent="0.2">
      <c r="B15" s="48" t="s">
        <v>0</v>
      </c>
      <c r="C15" s="18">
        <v>0</v>
      </c>
      <c r="D15" s="18">
        <v>0</v>
      </c>
      <c r="E15" s="48"/>
      <c r="F15" s="48"/>
      <c r="G15" s="48"/>
      <c r="H15" s="48"/>
      <c r="K15" s="14"/>
    </row>
    <row r="16" spans="2:11" x14ac:dyDescent="0.2">
      <c r="B16" s="1" t="s">
        <v>8</v>
      </c>
      <c r="C16" s="47">
        <f>[14]twfe_log_sal_cierre_same_idrfc!$B$8</f>
        <v>5.86</v>
      </c>
      <c r="D16" s="47">
        <f>[15]twfe_log_sal_cierre_always_empl!$B$8</f>
        <v>5.98</v>
      </c>
      <c r="E16" s="48"/>
      <c r="F16" s="48"/>
      <c r="G16" s="48"/>
      <c r="H16" s="48"/>
      <c r="K16" s="14"/>
    </row>
    <row r="17" spans="2:10" x14ac:dyDescent="0.2">
      <c r="B17" s="48" t="s">
        <v>7</v>
      </c>
      <c r="C17" s="41">
        <f>[12]twfe_sal_cierre_same_idrfc!$B$7</f>
        <v>2983167</v>
      </c>
      <c r="D17" s="41">
        <f>[13]twfe_sal_cierre_always_employed!$B$7</f>
        <v>3354992</v>
      </c>
      <c r="E17" s="41"/>
      <c r="F17" s="41"/>
      <c r="G17" s="41"/>
      <c r="H17" s="41"/>
      <c r="J17" s="16"/>
    </row>
    <row r="18" spans="2:10" x14ac:dyDescent="0.2">
      <c r="B18" s="48" t="s">
        <v>9</v>
      </c>
      <c r="C18" s="41" cm="1">
        <f t="array" ref="C18:C19">[12]twfe_sal_cierre_same_idrfc!$B$9:$B$10</f>
        <v>122940</v>
      </c>
      <c r="D18" s="41" cm="1">
        <f t="array" ref="D18:D19">[13]twfe_sal_cierre_always_employed!$B$9:$B$10</f>
        <v>104858</v>
      </c>
      <c r="E18" s="41"/>
      <c r="F18" s="41"/>
      <c r="G18" s="41"/>
      <c r="H18" s="41"/>
      <c r="J18" s="16"/>
    </row>
    <row r="19" spans="2:10" ht="17" thickBot="1" x14ac:dyDescent="0.25">
      <c r="B19" s="2" t="s">
        <v>10</v>
      </c>
      <c r="C19" s="50">
        <v>58910</v>
      </c>
      <c r="D19" s="11">
        <v>58458</v>
      </c>
      <c r="E19" s="41"/>
      <c r="F19" s="10"/>
      <c r="G19" s="10"/>
      <c r="H19" s="10"/>
      <c r="I19" s="12"/>
    </row>
    <row r="20" spans="2:10" ht="17" thickTop="1" x14ac:dyDescent="0.2"/>
    <row r="24" spans="2:10" x14ac:dyDescent="0.2">
      <c r="B24" s="48"/>
    </row>
    <row r="29" spans="2:10" x14ac:dyDescent="0.2">
      <c r="E29" s="48"/>
      <c r="F29" s="48"/>
      <c r="G29" s="48"/>
      <c r="H29" s="48"/>
      <c r="I29" s="48"/>
    </row>
    <row r="30" spans="2:10" x14ac:dyDescent="0.2">
      <c r="E30" s="38"/>
      <c r="F30" s="38"/>
      <c r="G30" s="38"/>
      <c r="H30" s="38"/>
      <c r="I30" s="38"/>
    </row>
    <row r="31" spans="2:10" x14ac:dyDescent="0.2">
      <c r="E31" s="48"/>
      <c r="F31" s="48"/>
      <c r="G31" s="48"/>
      <c r="H31" s="48"/>
      <c r="I31" s="48"/>
    </row>
    <row r="32" spans="2:10" x14ac:dyDescent="0.2">
      <c r="E32" s="38"/>
      <c r="F32" s="38"/>
      <c r="G32" s="38"/>
      <c r="H32" s="38"/>
      <c r="I32" s="38"/>
    </row>
    <row r="33" spans="5:9" x14ac:dyDescent="0.2">
      <c r="E33" s="48"/>
      <c r="F33" s="48"/>
      <c r="G33" s="48"/>
      <c r="H33" s="48"/>
      <c r="I33" s="48"/>
    </row>
  </sheetData>
  <mergeCells count="3">
    <mergeCell ref="C5:D5"/>
    <mergeCell ref="E5:H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twfe_wage</vt:lpstr>
      <vt:lpstr>twfe_job</vt:lpstr>
      <vt:lpstr>twfe_job_change_wage</vt:lpstr>
      <vt:lpstr>twfe_wage_same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2022-11-14T23:18:56Z</dcterms:modified>
</cp:coreProperties>
</file>