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ascaM\projectMM\old\"/>
    </mc:Choice>
  </mc:AlternateContent>
  <xr:revisionPtr revIDLastSave="0" documentId="13_ncr:1_{57D3E223-10F0-465C-AB59-8F68284CA17D}" xr6:coauthVersionLast="47" xr6:coauthVersionMax="47" xr10:uidLastSave="{00000000-0000-0000-0000-000000000000}"/>
  <bookViews>
    <workbookView xWindow="-108" yWindow="-108" windowWidth="23256" windowHeight="12456" activeTab="1" xr2:uid="{00000000-000D-0000-FFFF-FFFF00000000}"/>
  </bookViews>
  <sheets>
    <sheet name="Governance" sheetId="1" r:id="rId1"/>
    <sheet name="Architecture &amp; Design" sheetId="2" r:id="rId2"/>
    <sheet name="Code Development &amp; Review" sheetId="3" r:id="rId3"/>
    <sheet name="Build &amp; Deployment" sheetId="4" r:id="rId4"/>
    <sheet name="Test &amp; Verification" sheetId="5" r:id="rId5"/>
    <sheet name="Operations &amp; Observability" sheetId="6" r:id="rId6"/>
    <sheet name="Results" sheetId="7" r:id="rId7"/>
    <sheet name="Detailed Results" sheetId="8" r:id="rId8"/>
  </sheets>
  <calcPr calcId="191029"/>
  <extLst>
    <ext uri="GoogleSheetsCustomDataVersion2">
      <go:sheetsCustomData xmlns:go="http://customooxmlschemas.google.com/" r:id="rId12" roundtripDataChecksum="5dWtDaxyRjxG9cS5f1BWvr++429l8hYv+lQNndzAS6A="/>
    </ext>
  </extLst>
</workbook>
</file>

<file path=xl/calcChain.xml><?xml version="1.0" encoding="utf-8"?>
<calcChain xmlns="http://schemas.openxmlformats.org/spreadsheetml/2006/main">
  <c r="C24" i="8" l="1"/>
  <c r="B24" i="8"/>
  <c r="C23" i="8"/>
  <c r="B23" i="8"/>
  <c r="C22" i="8"/>
  <c r="B21" i="8"/>
  <c r="B20" i="8"/>
  <c r="B19" i="8"/>
  <c r="B18" i="8"/>
  <c r="B17" i="8"/>
  <c r="B16" i="8"/>
  <c r="B15" i="8"/>
  <c r="C14" i="8"/>
  <c r="C13" i="8"/>
  <c r="C12" i="8"/>
  <c r="C11" i="8"/>
  <c r="C10" i="8"/>
  <c r="C9" i="8"/>
  <c r="C8" i="8"/>
  <c r="B8" i="8"/>
  <c r="C7" i="8"/>
  <c r="C6" i="8"/>
  <c r="C5" i="8"/>
  <c r="C4" i="8"/>
  <c r="C3" i="8"/>
  <c r="C2" i="8"/>
  <c r="B2" i="8"/>
  <c r="C8" i="7"/>
  <c r="B8" i="7"/>
  <c r="B7" i="7"/>
  <c r="B6" i="7"/>
  <c r="C4" i="7"/>
  <c r="C2" i="7"/>
  <c r="B2" i="7"/>
  <c r="E48" i="6"/>
  <c r="E47" i="6"/>
  <c r="E46" i="6"/>
  <c r="E45" i="6"/>
  <c r="E44" i="6"/>
  <c r="E43" i="6"/>
  <c r="F42" i="6"/>
  <c r="E42" i="6"/>
  <c r="E41" i="6"/>
  <c r="E40" i="6"/>
  <c r="E39" i="6"/>
  <c r="E37" i="6"/>
  <c r="I36" i="6"/>
  <c r="E36" i="6"/>
  <c r="E35" i="6"/>
  <c r="E34" i="6"/>
  <c r="E33" i="6"/>
  <c r="E32" i="6"/>
  <c r="E31" i="6"/>
  <c r="E30" i="6"/>
  <c r="E29" i="6"/>
  <c r="E28" i="6"/>
  <c r="E27" i="6"/>
  <c r="E26" i="6"/>
  <c r="E25" i="6"/>
  <c r="E24" i="6"/>
  <c r="E23" i="6"/>
  <c r="E21" i="6"/>
  <c r="E20" i="6"/>
  <c r="I19" i="6"/>
  <c r="B22" i="8" s="1"/>
  <c r="E19" i="6"/>
  <c r="E18" i="6"/>
  <c r="E17" i="6"/>
  <c r="E16" i="6"/>
  <c r="E15" i="6"/>
  <c r="E14" i="6"/>
  <c r="E13" i="6"/>
  <c r="E12" i="6"/>
  <c r="E11" i="6"/>
  <c r="E10" i="6"/>
  <c r="E9" i="6"/>
  <c r="E8" i="6"/>
  <c r="E7" i="6"/>
  <c r="E6" i="6"/>
  <c r="E5" i="6"/>
  <c r="E4" i="6"/>
  <c r="E15" i="5"/>
  <c r="E14" i="5"/>
  <c r="E13" i="5"/>
  <c r="G12" i="5"/>
  <c r="E12" i="5"/>
  <c r="E11" i="5"/>
  <c r="E10" i="5"/>
  <c r="E9" i="5"/>
  <c r="G13" i="5" s="1"/>
  <c r="E8" i="5"/>
  <c r="E6" i="5"/>
  <c r="E5" i="5"/>
  <c r="G6" i="5" s="1"/>
  <c r="I5" i="5" s="1"/>
  <c r="G4" i="5"/>
  <c r="E4" i="5"/>
  <c r="E42" i="4"/>
  <c r="G41" i="4"/>
  <c r="I39" i="4" s="1"/>
  <c r="I42" i="4" s="1"/>
  <c r="E41" i="4"/>
  <c r="E40" i="4"/>
  <c r="G39" i="4"/>
  <c r="E39" i="4"/>
  <c r="E38" i="4"/>
  <c r="E37" i="4"/>
  <c r="E36" i="4"/>
  <c r="E35" i="4"/>
  <c r="G40" i="4" s="1"/>
  <c r="E33" i="4"/>
  <c r="E32" i="4"/>
  <c r="E31" i="4"/>
  <c r="G30" i="4"/>
  <c r="E30" i="4"/>
  <c r="E29" i="4"/>
  <c r="E28" i="4"/>
  <c r="E27" i="4"/>
  <c r="E26" i="4"/>
  <c r="E25" i="4"/>
  <c r="G32" i="4" s="1"/>
  <c r="I32" i="4" s="1"/>
  <c r="E23" i="4"/>
  <c r="E22" i="4"/>
  <c r="E21" i="4"/>
  <c r="G20" i="4"/>
  <c r="E20" i="4"/>
  <c r="E19" i="4"/>
  <c r="E18" i="4"/>
  <c r="G21" i="4" s="1"/>
  <c r="E16" i="4"/>
  <c r="E15" i="4"/>
  <c r="E14" i="4"/>
  <c r="E13" i="4"/>
  <c r="G12" i="4"/>
  <c r="E12" i="4"/>
  <c r="E11" i="4"/>
  <c r="E10" i="4"/>
  <c r="E9" i="4"/>
  <c r="G13" i="4" s="1"/>
  <c r="E8" i="4"/>
  <c r="E4" i="4"/>
  <c r="E32" i="3"/>
  <c r="E31" i="3"/>
  <c r="E30" i="3"/>
  <c r="J29" i="3"/>
  <c r="H29" i="3"/>
  <c r="H32" i="3" s="1"/>
  <c r="E29" i="3"/>
  <c r="E28" i="3"/>
  <c r="E26" i="3"/>
  <c r="E25" i="3"/>
  <c r="E24" i="3"/>
  <c r="E23" i="3"/>
  <c r="E22" i="3"/>
  <c r="J24" i="3" s="1"/>
  <c r="H25" i="3" s="1"/>
  <c r="H20" i="3"/>
  <c r="E20" i="3"/>
  <c r="E19" i="3"/>
  <c r="H18" i="3"/>
  <c r="B5" i="7" s="1"/>
  <c r="E18" i="3"/>
  <c r="E17" i="3"/>
  <c r="E16" i="3"/>
  <c r="E15" i="3"/>
  <c r="E14" i="3"/>
  <c r="E13" i="3"/>
  <c r="E12" i="3"/>
  <c r="E11" i="3"/>
  <c r="E10" i="3"/>
  <c r="E9" i="3"/>
  <c r="E8" i="3"/>
  <c r="E7" i="3"/>
  <c r="E6" i="3"/>
  <c r="E5" i="3"/>
  <c r="E4" i="3"/>
  <c r="I76" i="2"/>
  <c r="B10" i="8" s="1"/>
  <c r="E76" i="2"/>
  <c r="E75" i="2"/>
  <c r="E74" i="2"/>
  <c r="E73" i="2"/>
  <c r="E72" i="2"/>
  <c r="E71" i="2"/>
  <c r="E70" i="2"/>
  <c r="E69" i="2"/>
  <c r="E68" i="2"/>
  <c r="E67" i="2"/>
  <c r="E66" i="2"/>
  <c r="E65" i="2"/>
  <c r="E64" i="2"/>
  <c r="E63" i="2"/>
  <c r="E61" i="2"/>
  <c r="I60" i="2"/>
  <c r="I61" i="2" s="1"/>
  <c r="E60" i="2"/>
  <c r="E59" i="2"/>
  <c r="E58" i="2"/>
  <c r="E57" i="2"/>
  <c r="E56" i="2"/>
  <c r="E55" i="2"/>
  <c r="E54" i="2"/>
  <c r="E53" i="2"/>
  <c r="E52" i="2"/>
  <c r="E51" i="2"/>
  <c r="E50" i="2"/>
  <c r="E49" i="2"/>
  <c r="E48" i="2"/>
  <c r="E47" i="2"/>
  <c r="E46" i="2"/>
  <c r="E45" i="2"/>
  <c r="E44" i="2"/>
  <c r="E43" i="2"/>
  <c r="E42" i="2"/>
  <c r="E41" i="2"/>
  <c r="E40" i="2"/>
  <c r="E39" i="2"/>
  <c r="I37" i="2"/>
  <c r="B12" i="8" s="1"/>
  <c r="E37" i="2"/>
  <c r="E36" i="2"/>
  <c r="E35" i="2"/>
  <c r="E34" i="2"/>
  <c r="E33" i="2"/>
  <c r="E32" i="2"/>
  <c r="E31" i="2"/>
  <c r="E30" i="2"/>
  <c r="E29" i="2"/>
  <c r="E28" i="2"/>
  <c r="E27" i="2"/>
  <c r="E26" i="2"/>
  <c r="E25" i="2"/>
  <c r="E24" i="2"/>
  <c r="E23" i="2"/>
  <c r="E22" i="2"/>
  <c r="E21" i="2"/>
  <c r="E20" i="2"/>
  <c r="E19" i="2"/>
  <c r="E18" i="2"/>
  <c r="E17" i="2"/>
  <c r="E16" i="2"/>
  <c r="E14" i="2"/>
  <c r="I13" i="2"/>
  <c r="B4" i="7" s="1"/>
  <c r="E13" i="2"/>
  <c r="E12" i="2"/>
  <c r="E11" i="2"/>
  <c r="E10" i="2"/>
  <c r="E9" i="2"/>
  <c r="E8" i="2"/>
  <c r="E7" i="2"/>
  <c r="E6" i="2"/>
  <c r="E5" i="2"/>
  <c r="E4" i="2"/>
  <c r="E145" i="1"/>
  <c r="E144" i="1"/>
  <c r="E143" i="1"/>
  <c r="E142" i="1"/>
  <c r="E141" i="1"/>
  <c r="E140" i="1"/>
  <c r="E139" i="1"/>
  <c r="E138" i="1"/>
  <c r="E137" i="1"/>
  <c r="E136" i="1"/>
  <c r="E135" i="1"/>
  <c r="E133" i="1"/>
  <c r="E132" i="1"/>
  <c r="E131" i="1"/>
  <c r="E130" i="1"/>
  <c r="E129" i="1"/>
  <c r="E128" i="1"/>
  <c r="E127" i="1"/>
  <c r="E126" i="1"/>
  <c r="E125" i="1"/>
  <c r="E124" i="1"/>
  <c r="E123" i="1"/>
  <c r="E122" i="1"/>
  <c r="E121" i="1"/>
  <c r="E120" i="1"/>
  <c r="E119" i="1"/>
  <c r="E117" i="1"/>
  <c r="H116" i="1"/>
  <c r="B3" i="8" s="1"/>
  <c r="E116" i="1"/>
  <c r="E115" i="1"/>
  <c r="E114" i="1"/>
  <c r="E113" i="1"/>
  <c r="E112" i="1"/>
  <c r="E111" i="1"/>
  <c r="E110" i="1"/>
  <c r="E109" i="1"/>
  <c r="E108" i="1"/>
  <c r="E107" i="1"/>
  <c r="E106" i="1"/>
  <c r="H104" i="1"/>
  <c r="B4" i="8" s="1"/>
  <c r="E104" i="1"/>
  <c r="E103" i="1"/>
  <c r="E102" i="1"/>
  <c r="E101" i="1"/>
  <c r="E100" i="1"/>
  <c r="E99" i="1"/>
  <c r="E98" i="1"/>
  <c r="E97" i="1"/>
  <c r="E96" i="1"/>
  <c r="E95" i="1"/>
  <c r="E94" i="1"/>
  <c r="E93" i="1"/>
  <c r="E92" i="1"/>
  <c r="E91" i="1"/>
  <c r="E90" i="1"/>
  <c r="E89" i="1"/>
  <c r="E88" i="1"/>
  <c r="E87" i="1"/>
  <c r="E86" i="1"/>
  <c r="E85" i="1"/>
  <c r="E83" i="1"/>
  <c r="H82" i="1"/>
  <c r="B5" i="8" s="1"/>
  <c r="E82" i="1"/>
  <c r="E81" i="1"/>
  <c r="E80" i="1"/>
  <c r="E79" i="1"/>
  <c r="E78" i="1"/>
  <c r="E77" i="1"/>
  <c r="E76" i="1"/>
  <c r="E75" i="1"/>
  <c r="E74" i="1"/>
  <c r="E73" i="1"/>
  <c r="E72" i="1"/>
  <c r="E71" i="1"/>
  <c r="E70" i="1"/>
  <c r="E69" i="1"/>
  <c r="E68" i="1"/>
  <c r="E67" i="1"/>
  <c r="E66" i="1"/>
  <c r="E65" i="1"/>
  <c r="E64" i="1"/>
  <c r="E62" i="1"/>
  <c r="H61" i="1"/>
  <c r="B6" i="8" s="1"/>
  <c r="E61" i="1"/>
  <c r="E60" i="1"/>
  <c r="E59" i="1"/>
  <c r="E58" i="1"/>
  <c r="E57" i="1"/>
  <c r="E56" i="1"/>
  <c r="E55" i="1"/>
  <c r="E54" i="1"/>
  <c r="E53" i="1"/>
  <c r="E52" i="1"/>
  <c r="E51" i="1"/>
  <c r="E50" i="1"/>
  <c r="E49" i="1"/>
  <c r="E48" i="1"/>
  <c r="E47" i="1"/>
  <c r="E46" i="1"/>
  <c r="E45" i="1"/>
  <c r="E44" i="1"/>
  <c r="E43" i="1"/>
  <c r="E42" i="1"/>
  <c r="E41" i="1"/>
  <c r="E39" i="1"/>
  <c r="H38" i="1"/>
  <c r="B7" i="8" s="1"/>
  <c r="E38" i="1"/>
  <c r="E37" i="1"/>
  <c r="E36" i="1"/>
  <c r="E35" i="1"/>
  <c r="E34" i="1"/>
  <c r="E33" i="1"/>
  <c r="E32" i="1"/>
  <c r="E31" i="1"/>
  <c r="E30" i="1"/>
  <c r="E29" i="1"/>
  <c r="E28" i="1"/>
  <c r="E27" i="1"/>
  <c r="E26" i="1"/>
  <c r="E25" i="1"/>
  <c r="E24" i="1"/>
  <c r="E23" i="1"/>
  <c r="E21" i="1"/>
  <c r="E20" i="1"/>
  <c r="E19" i="1"/>
  <c r="E18" i="1"/>
  <c r="E17" i="1"/>
  <c r="E16" i="1"/>
  <c r="E15" i="1"/>
  <c r="E14" i="1"/>
  <c r="E12" i="1"/>
  <c r="H11" i="1"/>
  <c r="B9" i="8" s="1"/>
  <c r="E11" i="1"/>
  <c r="E10" i="1"/>
  <c r="E9" i="1"/>
  <c r="E8" i="1"/>
  <c r="E7" i="1"/>
  <c r="E6" i="1"/>
  <c r="E5" i="1"/>
  <c r="E4" i="1"/>
  <c r="I33" i="4" l="1"/>
  <c r="C19" i="8"/>
  <c r="C20" i="8"/>
  <c r="I6" i="5"/>
  <c r="C15" i="8"/>
  <c r="H26" i="3"/>
  <c r="C5" i="7"/>
  <c r="C16" i="8"/>
  <c r="H83" i="1"/>
  <c r="G5" i="5"/>
  <c r="I14" i="2"/>
  <c r="G14" i="4"/>
  <c r="I15" i="4" s="1"/>
  <c r="G22" i="4"/>
  <c r="I22" i="4" s="1"/>
  <c r="G31" i="4"/>
  <c r="G14" i="5"/>
  <c r="I14" i="5" s="1"/>
  <c r="B13" i="8"/>
  <c r="B11" i="8"/>
  <c r="H12" i="1"/>
  <c r="I21" i="6"/>
  <c r="B14" i="8"/>
  <c r="C21" i="8" l="1"/>
  <c r="I15" i="5"/>
  <c r="I16" i="4"/>
  <c r="C17" i="8"/>
  <c r="C6" i="7"/>
  <c r="C7" i="7"/>
  <c r="C18" i="8"/>
  <c r="I2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100-000001000000}">
      <text>
        <r>
          <rPr>
            <sz val="10"/>
            <color rgb="FF000000"/>
            <rFont val="Arial"/>
            <scheme val="minor"/>
          </rPr>
          <t>======
ID#AAABUuDiT6o
    (2024-09-03 11:44:23)
da mettere sotto la 11
	-Alessandro Brighente
fino alle 9
	-Alessandro Brighente</t>
        </r>
      </text>
    </comment>
  </commentList>
  <extLst>
    <ext xmlns:r="http://schemas.openxmlformats.org/officeDocument/2006/relationships" uri="GoogleSheetsCustomDataVersion2">
      <go:sheetsCustomData xmlns:go="http://customooxmlschemas.google.com/" r:id="rId1" roundtripDataSignature="AMtx7mjE21i9XAHnoJARJQV9PwmOGf9YC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9" authorId="0" shapeId="0" xr:uid="{00000000-0006-0000-0200-000001000000}">
      <text>
        <r>
          <rPr>
            <sz val="10"/>
            <color rgb="FF000000"/>
            <rFont val="Arial"/>
            <scheme val="minor"/>
          </rPr>
          <t>======
ID#AAABUuDiT6s
    (2024-09-03 11:44:23)
sposta dopo la 12
	-Alessandro Brighente</t>
        </r>
      </text>
    </comment>
  </commentList>
  <extLst>
    <ext xmlns:r="http://schemas.openxmlformats.org/officeDocument/2006/relationships" uri="GoogleSheetsCustomDataVersion2">
      <go:sheetsCustomData xmlns:go="http://customooxmlschemas.google.com/" r:id="rId1" roundtripDataSignature="AMtx7mgK8ntzbGt1uZOsppGJJcMcL/qfUw=="/>
    </ext>
  </extLst>
</comments>
</file>

<file path=xl/sharedStrings.xml><?xml version="1.0" encoding="utf-8"?>
<sst xmlns="http://schemas.openxmlformats.org/spreadsheetml/2006/main" count="1129" uniqueCount="704">
  <si>
    <t>SUB-DOMAIN</t>
  </si>
  <si>
    <t>Question ID</t>
  </si>
  <si>
    <t>Evaluation Questions</t>
  </si>
  <si>
    <t>Answer</t>
  </si>
  <si>
    <t>Maturity Level</t>
  </si>
  <si>
    <t>Target Level</t>
  </si>
  <si>
    <t>Comments</t>
  </si>
  <si>
    <t>Governance, risk, and compliance</t>
  </si>
  <si>
    <t>G-GRC1</t>
  </si>
  <si>
    <t>Yes</t>
  </si>
  <si>
    <t>G-GRC2</t>
  </si>
  <si>
    <t>G-GRC3</t>
  </si>
  <si>
    <t>Yes, but without a well-defined structure</t>
  </si>
  <si>
    <t>G-GRC4</t>
  </si>
  <si>
    <t>Yes, but over longer periods than a year</t>
  </si>
  <si>
    <t>did not want to repeat the question on policies existenca, added check on 106</t>
  </si>
  <si>
    <t>G-GRC5</t>
  </si>
  <si>
    <t>G-GRC6</t>
  </si>
  <si>
    <t>G-GRC7</t>
  </si>
  <si>
    <t>G-GRC8</t>
  </si>
  <si>
    <t>Target Maturity</t>
  </si>
  <si>
    <t>G-GRC9</t>
  </si>
  <si>
    <t>Missing maturity</t>
  </si>
  <si>
    <t>Audit and Assurance</t>
  </si>
  <si>
    <t>G-AA1</t>
  </si>
  <si>
    <t>G-AA2</t>
  </si>
  <si>
    <t>At least annually makes me think about something that is standardized. If it is not standardized 
but made ad-hoc for given projects, then the maturity is -1, otherwise -2</t>
  </si>
  <si>
    <t>G-AA3</t>
  </si>
  <si>
    <t>G-AA4</t>
  </si>
  <si>
    <t>G-AA5</t>
  </si>
  <si>
    <t>G-AA6</t>
  </si>
  <si>
    <t>defined = level 3</t>
  </si>
  <si>
    <t>G-AA7</t>
  </si>
  <si>
    <t>corrective action = optimized = level 5</t>
  </si>
  <si>
    <t>G-AA8</t>
  </si>
  <si>
    <t>No</t>
  </si>
  <si>
    <r>
      <rPr>
        <b/>
        <sz val="12"/>
        <color theme="1"/>
        <rFont val="Times New Roman"/>
      </rPr>
      <t>AVG Maturity</t>
    </r>
    <r>
      <rPr>
        <sz val="12"/>
        <color theme="1"/>
        <rFont val="Times New Roman"/>
      </rPr>
      <t xml:space="preserve"> </t>
    </r>
  </si>
  <si>
    <t>Business continutiy management 
and operational resilience</t>
  </si>
  <si>
    <t>G-BCOR1</t>
  </si>
  <si>
    <t>G-BCOR2</t>
  </si>
  <si>
    <t>G-BCOR3</t>
  </si>
  <si>
    <t>based on business disruption = optimized = level 5</t>
  </si>
  <si>
    <t>G-BCOR4</t>
  </si>
  <si>
    <t>G-BCOR5</t>
  </si>
  <si>
    <t>G-BCOR6</t>
  </si>
  <si>
    <t>G-BCOR7</t>
  </si>
  <si>
    <t>G-BCOR8</t>
  </si>
  <si>
    <t>G-BCOR9</t>
  </si>
  <si>
    <t>G-BCOR10</t>
  </si>
  <si>
    <t>G-BCOR11</t>
  </si>
  <si>
    <t>G-BCOR12</t>
  </si>
  <si>
    <t>G-BCOR13</t>
  </si>
  <si>
    <t>G-BCOR14</t>
  </si>
  <si>
    <t>G-BCOR15</t>
  </si>
  <si>
    <t>G-BCOR16</t>
  </si>
  <si>
    <t>G-BCOR17</t>
  </si>
  <si>
    <r>
      <rPr>
        <b/>
        <sz val="12"/>
        <color theme="1"/>
        <rFont val="Times New Roman"/>
      </rPr>
      <t>AVG Maturity</t>
    </r>
    <r>
      <rPr>
        <sz val="12"/>
        <color theme="1"/>
        <rFont val="Times New Roman"/>
      </rPr>
      <t xml:space="preserve"> </t>
    </r>
  </si>
  <si>
    <t>Data security and 
privacy lifecycle management</t>
  </si>
  <si>
    <t>G-DS&amp;P1</t>
  </si>
  <si>
    <t>G-DS&amp;P2</t>
  </si>
  <si>
    <t>G-DS&amp;P3</t>
  </si>
  <si>
    <t>G-DS&amp;P4</t>
  </si>
  <si>
    <t>G-DS&amp;P5</t>
  </si>
  <si>
    <t>G-DS&amp;P6</t>
  </si>
  <si>
    <t>G-DS&amp;P7</t>
  </si>
  <si>
    <t>G-DS&amp;P9</t>
  </si>
  <si>
    <t>G-DS&amp;P10</t>
  </si>
  <si>
    <t>G-DS&amp;P11</t>
  </si>
  <si>
    <t>G-DS&amp;P12</t>
  </si>
  <si>
    <t>G-DS&amp;P13</t>
  </si>
  <si>
    <t>G-DS&amp;P14</t>
  </si>
  <si>
    <t>G-DS&amp;P15</t>
  </si>
  <si>
    <t>G-DS&amp;P16</t>
  </si>
  <si>
    <t>G-DS&amp;P17</t>
  </si>
  <si>
    <t>G-DS&amp;P18</t>
  </si>
  <si>
    <t>G-DS&amp;P19</t>
  </si>
  <si>
    <t>G-DS&amp;P20</t>
  </si>
  <si>
    <t>G-DS&amp;P21</t>
  </si>
  <si>
    <t>G-DS&amp;P22</t>
  </si>
  <si>
    <t>G-DS&amp;P23</t>
  </si>
  <si>
    <r>
      <rPr>
        <b/>
        <sz val="12"/>
        <color theme="1"/>
        <rFont val="Times New Roman"/>
      </rPr>
      <t>AVG Maturity</t>
    </r>
    <r>
      <rPr>
        <sz val="12"/>
        <color theme="1"/>
        <rFont val="Times New Roman"/>
      </rPr>
      <t xml:space="preserve"> </t>
    </r>
  </si>
  <si>
    <t>Human Resources</t>
  </si>
  <si>
    <t>G-HR1</t>
  </si>
  <si>
    <t>G-HR2</t>
  </si>
  <si>
    <t>G-HR3</t>
  </si>
  <si>
    <t>G-HR4</t>
  </si>
  <si>
    <t>G-HR5</t>
  </si>
  <si>
    <t>G-HR6</t>
  </si>
  <si>
    <t>G-HR7</t>
  </si>
  <si>
    <t>G-HR8</t>
  </si>
  <si>
    <t>G-HR9</t>
  </si>
  <si>
    <t>G-HR10</t>
  </si>
  <si>
    <t>G-HR11</t>
  </si>
  <si>
    <t>G-HR12</t>
  </si>
  <si>
    <t>G-HR13</t>
  </si>
  <si>
    <t>G-HR14</t>
  </si>
  <si>
    <t>G-HR15</t>
  </si>
  <si>
    <t>G-HR16</t>
  </si>
  <si>
    <t>G-HR17</t>
  </si>
  <si>
    <t>G-HR18</t>
  </si>
  <si>
    <t>G-HR19</t>
  </si>
  <si>
    <t>G-HR20</t>
  </si>
  <si>
    <t>Identity and access management</t>
  </si>
  <si>
    <t>G-IAM1</t>
  </si>
  <si>
    <t>G-IAM2</t>
  </si>
  <si>
    <t>G-IAM3</t>
  </si>
  <si>
    <t>G-IAM4</t>
  </si>
  <si>
    <t>G-IAM5</t>
  </si>
  <si>
    <t>G-IAM6</t>
  </si>
  <si>
    <t>G-IAM7</t>
  </si>
  <si>
    <t>G-IAM8</t>
  </si>
  <si>
    <t>G-IAM9</t>
  </si>
  <si>
    <t>G-IAM10</t>
  </si>
  <si>
    <t>G-IAM11</t>
  </si>
  <si>
    <t>G-IAM12</t>
  </si>
  <si>
    <t>G-IAM13</t>
  </si>
  <si>
    <t>G-IAM14</t>
  </si>
  <si>
    <t>G-IAM15</t>
  </si>
  <si>
    <t>G-IAM16</t>
  </si>
  <si>
    <t>G-IAM17</t>
  </si>
  <si>
    <t>G-IAM18</t>
  </si>
  <si>
    <t>G-IAM20</t>
  </si>
  <si>
    <t>G-IAM21</t>
  </si>
  <si>
    <t>Threat and vulnearbility management</t>
  </si>
  <si>
    <t>G-TVM1</t>
  </si>
  <si>
    <t>G-TVM2</t>
  </si>
  <si>
    <t>G-TVM3</t>
  </si>
  <si>
    <t>G-TVM4</t>
  </si>
  <si>
    <t>G-TVM5</t>
  </si>
  <si>
    <t>G-TVM6</t>
  </si>
  <si>
    <t>G-TVM7</t>
  </si>
  <si>
    <t>G-TVM8</t>
  </si>
  <si>
    <t>G-TVM9</t>
  </si>
  <si>
    <t>G-TVM10</t>
  </si>
  <si>
    <t>G-TVM11</t>
  </si>
  <si>
    <t>G-TVM12</t>
  </si>
  <si>
    <r>
      <rPr>
        <b/>
        <sz val="12"/>
        <color theme="1"/>
        <rFont val="Times New Roman"/>
      </rPr>
      <t>AVG Maturity</t>
    </r>
    <r>
      <rPr>
        <sz val="12"/>
        <color theme="1"/>
        <rFont val="Times New Roman"/>
      </rPr>
      <t xml:space="preserve"> </t>
    </r>
  </si>
  <si>
    <t>Universal endpoint management</t>
  </si>
  <si>
    <t>G-UEM1</t>
  </si>
  <si>
    <t>G-UEM2</t>
  </si>
  <si>
    <t>G-UEM3</t>
  </si>
  <si>
    <t>G-UEM4</t>
  </si>
  <si>
    <t>G-UEM5</t>
  </si>
  <si>
    <t>G-UEM6</t>
  </si>
  <si>
    <t>G-UEM7</t>
  </si>
  <si>
    <t>G-UEM8</t>
  </si>
  <si>
    <t>G-UEM9</t>
  </si>
  <si>
    <t>G-UEM10</t>
  </si>
  <si>
    <t>G-UEM11</t>
  </si>
  <si>
    <t>G-UEM12</t>
  </si>
  <si>
    <t>G-UEM13</t>
  </si>
  <si>
    <t>G-UEM14</t>
  </si>
  <si>
    <t>G-UEM15</t>
  </si>
  <si>
    <r>
      <rPr>
        <b/>
        <sz val="12"/>
        <color theme="1"/>
        <rFont val="Times New Roman"/>
      </rPr>
      <t>AVG Maturity</t>
    </r>
    <r>
      <rPr>
        <sz val="12"/>
        <color theme="1"/>
        <rFont val="Times New Roman"/>
      </rPr>
      <t xml:space="preserve"> </t>
    </r>
  </si>
  <si>
    <t>Training and Awareness</t>
  </si>
  <si>
    <t>G-T&amp;A1</t>
  </si>
  <si>
    <t>G-T&amp;A2</t>
  </si>
  <si>
    <t>G-T&amp;A3</t>
  </si>
  <si>
    <t>G-T&amp;A4</t>
  </si>
  <si>
    <t>G-T&amp;A5</t>
  </si>
  <si>
    <t>G-T&amp;A6</t>
  </si>
  <si>
    <t>G-T&amp;A7</t>
  </si>
  <si>
    <t>G-T&amp;A8</t>
  </si>
  <si>
    <t>G-T&amp;A9</t>
  </si>
  <si>
    <t>G-T&amp;A10</t>
  </si>
  <si>
    <t>G-T&amp;A11</t>
  </si>
  <si>
    <t>END OF GOVERNANCE</t>
  </si>
  <si>
    <t>Target Maturity Level</t>
  </si>
  <si>
    <t>Application and interface security</t>
  </si>
  <si>
    <t>AD-AIS1</t>
  </si>
  <si>
    <t>AD-AIS2</t>
  </si>
  <si>
    <t>AD-AIS3</t>
  </si>
  <si>
    <t>AD-AIS4</t>
  </si>
  <si>
    <t>AD-AIS5</t>
  </si>
  <si>
    <t>AD-AIS6</t>
  </si>
  <si>
    <t>AD-AIS7</t>
  </si>
  <si>
    <t>AD-AIS8</t>
  </si>
  <si>
    <t>AD-AIS9</t>
  </si>
  <si>
    <t>AD-AIS10</t>
  </si>
  <si>
    <t>AD-AIS11</t>
  </si>
  <si>
    <t>Cryptography, encryption, 
and key management</t>
  </si>
  <si>
    <t>AD-CEK1</t>
  </si>
  <si>
    <t>AD-CEK2</t>
  </si>
  <si>
    <t>AD-CEK3</t>
  </si>
  <si>
    <t>AD-CEK4</t>
  </si>
  <si>
    <t>AD-CEK5</t>
  </si>
  <si>
    <t>AD-CEK6</t>
  </si>
  <si>
    <t>AD-CEK7</t>
  </si>
  <si>
    <t>AD-CEK8</t>
  </si>
  <si>
    <t>AD-CEK9</t>
  </si>
  <si>
    <t>AD-CEK10</t>
  </si>
  <si>
    <t>AD-CEK11</t>
  </si>
  <si>
    <t>AD-CEK12</t>
  </si>
  <si>
    <t>AD-CEK13</t>
  </si>
  <si>
    <t>AD-CEK14</t>
  </si>
  <si>
    <t>AD-CEK15</t>
  </si>
  <si>
    <t>AD-CEK16</t>
  </si>
  <si>
    <t>AD-CEK17</t>
  </si>
  <si>
    <t>AD-CEK18</t>
  </si>
  <si>
    <t>AD-CEK19</t>
  </si>
  <si>
    <t>AD-CEK20</t>
  </si>
  <si>
    <t>AD-CEK21</t>
  </si>
  <si>
    <t>AD-CEK22</t>
  </si>
  <si>
    <t>Datacenter Cloud Security</t>
  </si>
  <si>
    <t>AD-DCS1</t>
  </si>
  <si>
    <t>AD-DCS2</t>
  </si>
  <si>
    <t>AD-DCS3</t>
  </si>
  <si>
    <t>AD-DCS4</t>
  </si>
  <si>
    <t>AD-DCS5</t>
  </si>
  <si>
    <t>AD-DCS6</t>
  </si>
  <si>
    <t>AD-DCS7</t>
  </si>
  <si>
    <t>AD-DCS8</t>
  </si>
  <si>
    <t>AD-DCS9</t>
  </si>
  <si>
    <t>AD-DCS10</t>
  </si>
  <si>
    <t>AD-DCS11</t>
  </si>
  <si>
    <t>AD-DCS12</t>
  </si>
  <si>
    <t>AD-DCS13</t>
  </si>
  <si>
    <t>AD-DCS14</t>
  </si>
  <si>
    <t>AD-DCS15</t>
  </si>
  <si>
    <t>AD-DCS16</t>
  </si>
  <si>
    <t>AD-DCS17</t>
  </si>
  <si>
    <t>AD-DCS18</t>
  </si>
  <si>
    <t>AD-DCS19</t>
  </si>
  <si>
    <t>AD-DCS20</t>
  </si>
  <si>
    <t>AD-DCS21</t>
  </si>
  <si>
    <t>AD-DCS22</t>
  </si>
  <si>
    <t>AD-DCS23</t>
  </si>
  <si>
    <t>Infrastructure &amp; 
virtualization security</t>
  </si>
  <si>
    <t>AD-IVS1</t>
  </si>
  <si>
    <t>AD-IVS2</t>
  </si>
  <si>
    <t>AD-IVS3</t>
  </si>
  <si>
    <t>AD-IVS4</t>
  </si>
  <si>
    <t>AD-IVS5</t>
  </si>
  <si>
    <t>AD-IVS6</t>
  </si>
  <si>
    <t>AD-IVS7</t>
  </si>
  <si>
    <t>AD-IVS8</t>
  </si>
  <si>
    <t>AD-IVS9</t>
  </si>
  <si>
    <t>AD-IVS10</t>
  </si>
  <si>
    <t>AD-IVS11</t>
  </si>
  <si>
    <t>AD-IVS12</t>
  </si>
  <si>
    <t>AD-IVS13</t>
  </si>
  <si>
    <t>AD-IVS14</t>
  </si>
  <si>
    <t>END OF ARCHITECTURE &amp; DESIGN</t>
  </si>
  <si>
    <t>Interoperability and portability</t>
  </si>
  <si>
    <t>CDR-IP1</t>
  </si>
  <si>
    <t xml:space="preserve">Are policies and procedures established, documented, approved, communicated,
applied, evaluated, and maintained for communications between application services
(e.g., APIs)?
</t>
  </si>
  <si>
    <t>CDR-IP2</t>
  </si>
  <si>
    <t xml:space="preserve">Are policies and procedures established, documented, approved, communicated,
applied, evaluated, and maintained for information processing interoperability?
</t>
  </si>
  <si>
    <t>CDR-IP3</t>
  </si>
  <si>
    <t xml:space="preserve">Are policies and procedures established, documented, approved, communicated,
applied, evaluated, and maintained for application development portability?
</t>
  </si>
  <si>
    <t>CDR-IP4</t>
  </si>
  <si>
    <t xml:space="preserve">Are policies and procedures established, documented, approved, communicated,
applied, evaluated, and maintained for information/data exchange, usage, portability,
integrity, and persistence?
</t>
  </si>
  <si>
    <t>CDR-IP5</t>
  </si>
  <si>
    <t xml:space="preserve">Are interoperability and portability policies and procedures reviewed and
updated at least annually?
</t>
  </si>
  <si>
    <t>CDR-IP6</t>
  </si>
  <si>
    <t xml:space="preserve">Are cloud service customers able to programmatically retrieve their data via an application interface(s)
to enable interoperability and portability?
</t>
  </si>
  <si>
    <t>CDR-IP7</t>
  </si>
  <si>
    <t xml:space="preserve">Are cryptographically secure and standardized network protocols implemented
for the management, import, and export of data?
</t>
  </si>
  <si>
    <t>CDR-IP8</t>
  </si>
  <si>
    <t xml:space="preserve">Do agreements include provisions specifying cloud service customer data access upon contract termination, 
and have the following?
a. Data format
b. Duration data will be stored
c. Scope of the data retained and made available to the cloud service customers
d. Data deletion policy
</t>
  </si>
  <si>
    <t>CDR-IP9</t>
  </si>
  <si>
    <t>Do you use a software for version control?</t>
  </si>
  <si>
    <t>CDR-IP10</t>
  </si>
  <si>
    <t>Do your source and build platform meet specific 
standards to guanratee the auditability of the source 
and the integrity of the provenance?</t>
  </si>
  <si>
    <t>CDR-IP11</t>
  </si>
  <si>
    <t>Do you use a two-person review process of all 
changes and a hermetic, reproducible build process?</t>
  </si>
  <si>
    <t>CDR-IP12</t>
  </si>
  <si>
    <t>Do you require signed commits and containers?</t>
  </si>
  <si>
    <t>CDR-IP13</t>
  </si>
  <si>
    <t>Do you use git hooks or automated scans to prevent committing 
secrets to source control?</t>
  </si>
  <si>
    <t>CDR-IP14</t>
  </si>
  <si>
    <t>Have you defined an unacceptable risk level for vulnerabilities? 
For example: no code may be committed that includes Critical 
or High vulns</t>
  </si>
  <si>
    <t>CDR-IP15</t>
  </si>
  <si>
    <t>Do you use automated scanning to detect and prevent security issues, 
vulnerable dependencies, etc. from being committed to the repo that 
are not in compliance with your defined risk threshold?</t>
  </si>
  <si>
    <t>CDR-IP16</t>
  </si>
  <si>
    <t>Have you defined clear contributors roles? Are they documented and 
discoverable?</t>
  </si>
  <si>
    <r>
      <rPr>
        <b/>
        <sz val="12"/>
        <color theme="1"/>
        <rFont val="Times New Roman"/>
      </rPr>
      <t>AVG Maturity</t>
    </r>
    <r>
      <rPr>
        <sz val="12"/>
        <color theme="1"/>
        <rFont val="Times New Roman"/>
      </rPr>
      <t xml:space="preserve"> </t>
    </r>
  </si>
  <si>
    <t>CDR-IP17</t>
  </si>
  <si>
    <t>Do you enforce review and approval of contributions prior to merging?</t>
  </si>
  <si>
    <t>Verify Materials</t>
  </si>
  <si>
    <t>BD-VM1</t>
  </si>
  <si>
    <t>Do you verify that image and artefacts meet your minimum thresholds for 
quality and reliability?</t>
  </si>
  <si>
    <t>BD-VM2</t>
  </si>
  <si>
    <t>Do you automatically scan image and artefacts for security issues and 
license compliance?</t>
  </si>
  <si>
    <t>Best practices?</t>
  </si>
  <si>
    <t>BD-VM3</t>
  </si>
  <si>
    <t>Do you automatically perform Software Composition Analysis on 
image and artefacts when they are downloaded/installed?</t>
  </si>
  <si>
    <t>BD-VM4</t>
  </si>
  <si>
    <t>Do you monitor image and artefacts for updates and security issues?</t>
  </si>
  <si>
    <r>
      <rPr>
        <b/>
        <sz val="12"/>
        <color theme="1"/>
        <rFont val="Times New Roman"/>
      </rPr>
      <t>AVG Maturity</t>
    </r>
    <r>
      <rPr>
        <sz val="12"/>
        <color theme="1"/>
        <rFont val="Times New Roman"/>
      </rPr>
      <t xml:space="preserve"> </t>
    </r>
  </si>
  <si>
    <t>BD-VM5</t>
  </si>
  <si>
    <t>Do you build image and artefacts yourself instead of relying on public 
package managers?</t>
  </si>
  <si>
    <t>Analysis</t>
  </si>
  <si>
    <t>BD-A1</t>
  </si>
  <si>
    <t>Do you perform software composition analysis?</t>
  </si>
  <si>
    <t>BD-A2</t>
  </si>
  <si>
    <t>Do you perform static analysis of the software (application)?</t>
  </si>
  <si>
    <r>
      <rPr>
        <b/>
        <sz val="12"/>
        <color theme="1"/>
        <rFont val="Times New Roman"/>
      </rPr>
      <t>AVG Maturity</t>
    </r>
    <r>
      <rPr>
        <sz val="12"/>
        <color theme="1"/>
        <rFont val="Times New Roman"/>
      </rPr>
      <t xml:space="preserve"> </t>
    </r>
  </si>
  <si>
    <t>BD-A3</t>
  </si>
  <si>
    <t>Do you perform dynamic analysis of the software (application)?</t>
  </si>
  <si>
    <t>BD-A4</t>
  </si>
  <si>
    <t>Do you perform interactive analysis of the software (application)?</t>
  </si>
  <si>
    <t>BD-A5</t>
  </si>
  <si>
    <t>Do you correct and handle warnings and issues geenrated during testing?</t>
  </si>
  <si>
    <t>Code and Build Integrity</t>
  </si>
  <si>
    <t>BD-CBI1</t>
  </si>
  <si>
    <t>Is your build process fully scripted/automated with well defined tools 
and methodologies and uses feedback for optimization?</t>
  </si>
  <si>
    <t>BD-CBI1.1</t>
  </si>
  <si>
    <t>Is your build process fully scripted/automated with well defined tools 
and methodologies?</t>
  </si>
  <si>
    <t>BD-CBI1.2</t>
  </si>
  <si>
    <t>Is your build process fully scripted/automated?</t>
  </si>
  <si>
    <t>BD-CBI1.3</t>
  </si>
  <si>
    <t>Does your build process use scripting/automation?</t>
  </si>
  <si>
    <t>BD-CBI2</t>
  </si>
  <si>
    <t>Does your build process generate provenance?</t>
  </si>
  <si>
    <t>BD-CBI3</t>
  </si>
  <si>
    <t>Do you use a hosted building service that generates
 authenticated provenance?</t>
  </si>
  <si>
    <t>BD-CBI4</t>
  </si>
  <si>
    <t>Are branch protection rules in place?</t>
  </si>
  <si>
    <t>BD-CBI5</t>
  </si>
  <si>
    <t>Do you limit the access of automation agents (like CI/CD pipelines) 
following the principles of least privilege and just-in-time?</t>
  </si>
  <si>
    <t>BD-CBI6</t>
  </si>
  <si>
    <t>Do you prevent force pushes?</t>
  </si>
  <si>
    <t>BD-CBI7</t>
  </si>
  <si>
    <t>Do you require status check before commit?</t>
  </si>
  <si>
    <t>BD-CBI8</t>
  </si>
  <si>
    <t>Do you scan your code to prevent committing secrets?</t>
  </si>
  <si>
    <t>BD-CBI9</t>
  </si>
  <si>
    <t>Do you enforce multi-factor authentication?</t>
  </si>
  <si>
    <r>
      <rPr>
        <b/>
        <sz val="12"/>
        <color theme="1"/>
        <rFont val="Times New Roman"/>
      </rPr>
      <t>AVG Maturity</t>
    </r>
    <r>
      <rPr>
        <sz val="12"/>
        <color theme="1"/>
        <rFont val="Times New Roman"/>
      </rPr>
      <t xml:space="preserve"> </t>
    </r>
  </si>
  <si>
    <t>BD-CBI10</t>
  </si>
  <si>
    <t>Do you use a zero-trust access based on user and device context?</t>
  </si>
  <si>
    <t>Do you verify that dependencies meet your minimum thresholds for 
quality and reliability?</t>
  </si>
  <si>
    <t>Do you automatically scan dependencies for security issues and 
license compliance?</t>
  </si>
  <si>
    <t>Do you automatically perform Software Composition Analysis on 
dependencies when they are downloaded/installed?</t>
  </si>
  <si>
    <t>Do you monitor dependencies for updates and security issues?</t>
  </si>
  <si>
    <t>Do you build dependencies yourself instead of relying on public 
package managers?</t>
  </si>
  <si>
    <r>
      <rPr>
        <b/>
        <sz val="12"/>
        <color theme="1"/>
        <rFont val="Times New Roman"/>
      </rPr>
      <t>AVG Maturity</t>
    </r>
    <r>
      <rPr>
        <sz val="12"/>
        <color theme="1"/>
        <rFont val="Times New Roman"/>
      </rPr>
      <t xml:space="preserve"> </t>
    </r>
  </si>
  <si>
    <t>BD-VM6</t>
  </si>
  <si>
    <t>Do you create an SBOM of your own artefacts?</t>
  </si>
  <si>
    <t>Build Pipeline</t>
  </si>
  <si>
    <t>BD-BP1</t>
  </si>
  <si>
    <t>Do you use hardened, minimal containers as the foundation for your 
build workers?</t>
  </si>
  <si>
    <t>BD-BP2</t>
  </si>
  <si>
    <t>Do you maintain your build and test pipelines as Infrastructure-as-Code?</t>
  </si>
  <si>
    <t>BD-BP3</t>
  </si>
  <si>
    <t>Do you automate every step in your build pipeline outside of code 
reviews and final sign-offs?</t>
  </si>
  <si>
    <t>BD-BP4</t>
  </si>
  <si>
    <t>Do you sign the output of every step in your build pipeline to provide a 
verifiable guarantee?</t>
  </si>
  <si>
    <t>BD-BP5</t>
  </si>
  <si>
    <t>Do you validate the signatures and checksums of all dependencies 
before ingesting them in a build stage?</t>
  </si>
  <si>
    <t>BD-BP6</t>
  </si>
  <si>
    <t>Do you use separate build workers/containers for each step in your 
build pipeline?</t>
  </si>
  <si>
    <t>BD-BP7</t>
  </si>
  <si>
    <t>Does your pipeline orchestrator pass in the environments, tools, and 
commands allowed on each build worker?</t>
  </si>
  <si>
    <t>BD-BP8</t>
  </si>
  <si>
    <t>Does you network isolate your build workers and pipeline as much 
as possible?</t>
  </si>
  <si>
    <r>
      <rPr>
        <b/>
        <sz val="12"/>
        <color theme="1"/>
        <rFont val="Times New Roman"/>
      </rPr>
      <t>AVG Maturity</t>
    </r>
    <r>
      <rPr>
        <sz val="12"/>
        <color theme="1"/>
        <rFont val="Times New Roman"/>
      </rPr>
      <t xml:space="preserve"> </t>
    </r>
  </si>
  <si>
    <t>BD-BP9</t>
  </si>
  <si>
    <t>Do you produce verifiable, reproducible builds?</t>
  </si>
  <si>
    <t>Do you perform software composition analysis</t>
  </si>
  <si>
    <t>Do you perform static analysis of the software (infrastructure)?</t>
  </si>
  <si>
    <r>
      <rPr>
        <b/>
        <sz val="12"/>
        <color theme="1"/>
        <rFont val="Times New Roman"/>
      </rPr>
      <t>AVG Maturity</t>
    </r>
    <r>
      <rPr>
        <sz val="12"/>
        <color theme="1"/>
        <rFont val="Times New Roman"/>
      </rPr>
      <t xml:space="preserve"> </t>
    </r>
  </si>
  <si>
    <t>BD-A6</t>
  </si>
  <si>
    <t>Do you perform dynamic analysis of the software (infrastructure)?</t>
  </si>
  <si>
    <t>BD-A7</t>
  </si>
  <si>
    <t>Do you perform interactive analysis of the software (infrastructure)?</t>
  </si>
  <si>
    <t>BD-A8</t>
  </si>
  <si>
    <t>Do you perform secure patching?</t>
  </si>
  <si>
    <t>END OF BUILD &amp; DEPLOYMENT</t>
  </si>
  <si>
    <t>Tartget Maturity Level</t>
  </si>
  <si>
    <t>Protecting Artefacts 
and Deployments</t>
  </si>
  <si>
    <t>TV-AD1</t>
  </si>
  <si>
    <t>Is every artefact your produce (including metadata and intermediate 
artefacts) signed?</t>
  </si>
  <si>
    <t>TV-AD2</t>
  </si>
  <si>
    <t>Do you distribute metadata in a way that can be verified by 
downstream consumers of your products?</t>
  </si>
  <si>
    <r>
      <rPr>
        <b/>
        <sz val="12"/>
        <color theme="1"/>
        <rFont val="Times New Roman"/>
      </rPr>
      <t>AVG Maturity</t>
    </r>
    <r>
      <rPr>
        <sz val="12"/>
        <color theme="1"/>
        <rFont val="Times New Roman"/>
      </rPr>
      <t xml:space="preserve"> </t>
    </r>
  </si>
  <si>
    <t>TV-AD3</t>
  </si>
  <si>
    <t>Can your downstream consumers verify/validate any artefact 
they ingest from you before they use/deploy it?</t>
  </si>
  <si>
    <t>Security Testing</t>
  </si>
  <si>
    <t>TV-ST1</t>
  </si>
  <si>
    <t>Do you perform adversarial simulations?</t>
  </si>
  <si>
    <t>TV-ST2</t>
  </si>
  <si>
    <t>Do you perform load test?</t>
  </si>
  <si>
    <t>TV-ST3</t>
  </si>
  <si>
    <t>Do you perform crash simulations (chaos engineering)?</t>
  </si>
  <si>
    <t>TV-ST4</t>
  </si>
  <si>
    <t>Do you perform recovery simulations?</t>
  </si>
  <si>
    <t>TV-ST5</t>
  </si>
  <si>
    <t>Do you perform defense simulations?</t>
  </si>
  <si>
    <t>TV-ST6</t>
  </si>
  <si>
    <t>Do you perform network flow analysis?</t>
  </si>
  <si>
    <t>TV-ST7</t>
  </si>
  <si>
    <t>Do you performed govened dynamic application security testing?</t>
  </si>
  <si>
    <r>
      <rPr>
        <b/>
        <sz val="12"/>
        <color theme="1"/>
        <rFont val="Times New Roman"/>
      </rPr>
      <t>AVG Maturity</t>
    </r>
    <r>
      <rPr>
        <sz val="12"/>
        <color theme="1"/>
        <rFont val="Times New Roman"/>
      </rPr>
      <t xml:space="preserve"> </t>
    </r>
  </si>
  <si>
    <t>TV-ST8</t>
  </si>
  <si>
    <t>Do you performed govened penetration testing?</t>
  </si>
  <si>
    <t>END OF TEST &amp; VERIFICATION</t>
  </si>
  <si>
    <t>Logging and monitoring</t>
  </si>
  <si>
    <t>OO-L&amp;M1</t>
  </si>
  <si>
    <t xml:space="preserve">Are logging and monitoring policies and procedures established, documented,
approved, communicated, applied, evaluated, and maintained?
</t>
  </si>
  <si>
    <t>OO-L&amp;M2</t>
  </si>
  <si>
    <t xml:space="preserve">Are logging and monitoring policies and procedures reviewed and updated at least annually?
</t>
  </si>
  <si>
    <t>OO-L&amp;M3</t>
  </si>
  <si>
    <t xml:space="preserve">Are processes, procedures, and technical measures defined, implemented, and
evaluated to ensure audit log security and retention?
</t>
  </si>
  <si>
    <t>OO-L&amp;M4</t>
  </si>
  <si>
    <t xml:space="preserve">Are security-related events identified and monitored within applications and
the underlying infrastructure?
</t>
  </si>
  <si>
    <t>OO-L&amp;M5</t>
  </si>
  <si>
    <t xml:space="preserve">Is a system defined and implemented to generate alerts to responsible stakeholders
based on security events and their corresponding metrics?
</t>
  </si>
  <si>
    <t>OO-L&amp;M6</t>
  </si>
  <si>
    <t xml:space="preserve">Is access to audit logs restricted to authorized personnel, and are records
maintained to provide unique access accountability?
</t>
  </si>
  <si>
    <t>OO-L&amp;M7</t>
  </si>
  <si>
    <t xml:space="preserve">Are security audit logs monitored to detect activity outside of typical or
expected patterns?
</t>
  </si>
  <si>
    <t>OO-L&amp;M8</t>
  </si>
  <si>
    <t xml:space="preserve">Is a process established and followed to review and take appropriate and timely
actions on detected anomalies?
</t>
  </si>
  <si>
    <t>OO-L&amp;M9</t>
  </si>
  <si>
    <t xml:space="preserve">Is a reliable time source being used across all relevant information processing
systems?
</t>
  </si>
  <si>
    <t>OO-L&amp;M10</t>
  </si>
  <si>
    <t xml:space="preserve">Are logging requirements for information meta/data system events established,
documented, and implemented?
</t>
  </si>
  <si>
    <t>OO-L&amp;M11</t>
  </si>
  <si>
    <t xml:space="preserve">Is the scope reviewed and updated at least annually, or whenever there is
a change in the threat environment?
</t>
  </si>
  <si>
    <t>OO-L&amp;M12</t>
  </si>
  <si>
    <t xml:space="preserve">Are audit records generated, and do they contain relevant security information?
</t>
  </si>
  <si>
    <t>OO-L&amp;M13</t>
  </si>
  <si>
    <t xml:space="preserve">Does the information system protect audit records from unauthorized access,
modification, and deletion?
</t>
  </si>
  <si>
    <t>OO-L&amp;M14</t>
  </si>
  <si>
    <t xml:space="preserve">Are monitoring and internal reporting capabilities established to report on
cryptographic operations, encryption, and key management policies, processes,
procedures, and controls?
</t>
  </si>
  <si>
    <t>OO-L&amp;M15</t>
  </si>
  <si>
    <t xml:space="preserve">Are key lifecycle management events logged and monitored to enable auditing
and reporting on cryptographic keys' usage?
</t>
  </si>
  <si>
    <t>OO-L&amp;M16</t>
  </si>
  <si>
    <t xml:space="preserve">Is physical access logged and monitored using an auditable access control
system?
</t>
  </si>
  <si>
    <t>OO-L&amp;M17</t>
  </si>
  <si>
    <t xml:space="preserve">Are processes and technical measures for reporting monitoring system anomalies
and failures defined, implemented, and evaluated?
</t>
  </si>
  <si>
    <r>
      <rPr>
        <b/>
        <sz val="12"/>
        <color theme="1"/>
        <rFont val="Times New Roman"/>
      </rPr>
      <t>AVG Maturity</t>
    </r>
    <r>
      <rPr>
        <sz val="12"/>
        <color theme="1"/>
        <rFont val="Times New Roman"/>
      </rPr>
      <t xml:space="preserve"> </t>
    </r>
  </si>
  <si>
    <t>OO-L&amp;M18</t>
  </si>
  <si>
    <t xml:space="preserve">Are accountable parties immediately notified about anomalies and failures?
</t>
  </si>
  <si>
    <t>Supply chain management, 
transparency and accountability</t>
  </si>
  <si>
    <t>OO-SCTA1</t>
  </si>
  <si>
    <t xml:space="preserve">Are policies and procedures implementing the shared security responsibility
model (SSRM) within the organization established, documented, approved, communicated,
applied, evaluated, and maintained?
</t>
  </si>
  <si>
    <t>OO-SCTA2</t>
  </si>
  <si>
    <t xml:space="preserve">Are the policies and procedures that apply the shared security responsibility
model reviewed and updated annually?
</t>
  </si>
  <si>
    <t>OO-SCTA3</t>
  </si>
  <si>
    <t xml:space="preserve">Is the shared security responsibility model applied, documented, implemented, and managed 
throughout the supply chain for the cloud service offering?
</t>
  </si>
  <si>
    <t>OO-SCTA4</t>
  </si>
  <si>
    <t xml:space="preserve">Is the cloud service customer given shared security responsibility
model guidance detailing information about shared security responsibility
model applicability throughout the supply chain?
</t>
  </si>
  <si>
    <t>OO-SCTA5</t>
  </si>
  <si>
    <t xml:space="preserve">Is the shared ownership and applicability of all cloud security alliance cloud control matrix controls
delineated according to the shared security responsibility model for the cloud service offering?
</t>
  </si>
  <si>
    <t>OO-SCTA6</t>
  </si>
  <si>
    <t xml:space="preserve">Is shared security responsibility model documentation for all cloud services the organization uses 
reviewed and validated?
</t>
  </si>
  <si>
    <t>OO-SCTA7</t>
  </si>
  <si>
    <t xml:space="preserve">Are the portions of the shared security responsibility
model the organization is responsible for implemented,
operated, audited, or assessed?
</t>
  </si>
  <si>
    <t>OO-SCTA8</t>
  </si>
  <si>
    <t xml:space="preserve">Is an inventory of all supply chain relationships developed and maintained?
</t>
  </si>
  <si>
    <t>OO-SCTA9</t>
  </si>
  <si>
    <t xml:space="preserve">Are risk factors associated with all organizations within the supply chain
periodically reviewed by cloud service providers?
</t>
  </si>
  <si>
    <t>OO-SCTA10</t>
  </si>
  <si>
    <t>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t>
  </si>
  <si>
    <t>OO-SCTA11</t>
  </si>
  <si>
    <t xml:space="preserve">Are supply chain agreements between cloud service providers and cloud service customers reviewed 
at least annually?
</t>
  </si>
  <si>
    <t>OO-SCTA12</t>
  </si>
  <si>
    <t xml:space="preserve">Is there a process for conducting internal assessments at least annually to
confirm the conformance and effectiveness of standards, policies, procedures,
and service level agreement activities?
</t>
  </si>
  <si>
    <t>OO-SCTA13</t>
  </si>
  <si>
    <t xml:space="preserve">Are policies that require all supply chain cloud service providers to comply with information
security, confidentiality, access control, privacy, audit, personnel policy, and
service level requirements and standards implemented?
</t>
  </si>
  <si>
    <t>OO-SCTA14</t>
  </si>
  <si>
    <t xml:space="preserve">Are supply chain partner IT governance policies and procedures reviewed periodically?
</t>
  </si>
  <si>
    <t>OO-SCTA15</t>
  </si>
  <si>
    <t xml:space="preserve">Is a process to conduct periodic security assessments for all supply chain
organizations implemented in some instance?
</t>
  </si>
  <si>
    <r>
      <rPr>
        <b/>
        <sz val="12"/>
        <color theme="1"/>
        <rFont val="Times New Roman"/>
      </rPr>
      <t>AVG Maturity</t>
    </r>
    <r>
      <rPr>
        <sz val="12"/>
        <color theme="1"/>
        <rFont val="Times New Roman"/>
      </rPr>
      <t xml:space="preserve"> </t>
    </r>
  </si>
  <si>
    <t>Security Incident Management</t>
  </si>
  <si>
    <t>G-SIM1</t>
  </si>
  <si>
    <t xml:space="preserve">Are policies and procedures for security incident management, e-discovery,
and cloud forensics established, documented, approved, communicated, applied,
evaluated, and maintained?
</t>
  </si>
  <si>
    <t>G-SIM2</t>
  </si>
  <si>
    <t xml:space="preserve">Are policies and procedures reviewed and updated annually?
</t>
  </si>
  <si>
    <t>G-SIM3</t>
  </si>
  <si>
    <t xml:space="preserve">Are policies and procedures for timely management of security incidents established,
documented, approved, communicated, applied, evaluated, and maintained?
</t>
  </si>
  <si>
    <t>G-SIM4</t>
  </si>
  <si>
    <t xml:space="preserve">Are policies and procedures for timely management of security incidents reviewed
and updated at least annually?
</t>
  </si>
  <si>
    <t>G-SIM5</t>
  </si>
  <si>
    <t xml:space="preserve">Is a security incident response plan that includes relevant internal departments,
impacted cloud service customers, and other business-critical relationships (such as supply-chain)
established, documented, approved, communicated, applied, evaluated, and maintained?
</t>
  </si>
  <si>
    <t>G-SIM6</t>
  </si>
  <si>
    <t xml:space="preserve">Is the security incident response plan tested and updated for effectiveness,
as necessary, at planned intervals or upon significant organizational or environmental
changes?
</t>
  </si>
  <si>
    <t>G-SIM7</t>
  </si>
  <si>
    <t xml:space="preserve">Are information security incident metrics established and monitored?
</t>
  </si>
  <si>
    <t>G-SIM8</t>
  </si>
  <si>
    <t xml:space="preserve">Are processes, procedures, and technical measures supporting business processes
to triage security-related events defined, implemented, and evaluated?
</t>
  </si>
  <si>
    <t>G-SIM9</t>
  </si>
  <si>
    <t xml:space="preserve">Are processes, procedures, and technical measures for security breach notifications
defined and implemented?
</t>
  </si>
  <si>
    <t>G-SIM10</t>
  </si>
  <si>
    <t xml:space="preserve">Are security breaches and assumed security breaches reported (including any
relevant supply chain breaches) as per applicable service level agreements, laws, and regulations?
</t>
  </si>
  <si>
    <r>
      <rPr>
        <b/>
        <sz val="12"/>
        <color theme="1"/>
        <rFont val="Times New Roman"/>
      </rPr>
      <t>AVG Maturity</t>
    </r>
    <r>
      <rPr>
        <sz val="12"/>
        <color theme="1"/>
        <rFont val="Times New Roman"/>
      </rPr>
      <t xml:space="preserve"> </t>
    </r>
  </si>
  <si>
    <t>END OF OPERATIONS AND OBSERVABILITY</t>
  </si>
  <si>
    <t>Domain</t>
  </si>
  <si>
    <t>Achieved Level</t>
  </si>
  <si>
    <t>Governance</t>
  </si>
  <si>
    <t>A&amp;D</t>
  </si>
  <si>
    <t>Code D&amp;R</t>
  </si>
  <si>
    <t>B&amp;D</t>
  </si>
  <si>
    <t>T&amp;V</t>
  </si>
  <si>
    <t>O&amp;O</t>
  </si>
  <si>
    <t>Target</t>
  </si>
  <si>
    <t>Achieved</t>
  </si>
  <si>
    <t>Le politiche e le procedure del programma di governance delle informazioni sono sponsorizzate dalla leadership organizzativa?
organizzativa, documentate, approvate, comunicate, applicate, valutate e mantenute?</t>
  </si>
  <si>
    <t>Tutte le politiche organizzative pertinenti e le procedure associate sono riviste almeno annualmente?</t>
  </si>
  <si>
    <t xml:space="preserve">Esiste un programma di gestione del rischio aziendale (ERM) formale, documentato e sponsorizzato dalla dirigenza, che includa politiche e procedure per l'identificazione, l'individuazione e la gestione del rischio.
gestione del rischio (ERM) che includa politiche e procedure per l'identificazione, la valutazione, la proprietà, il trattamento e l'accettazione della sicurezza e della privacy del cloud,
valutazione, proprietà, trattamento e accettazione dei rischi di sicurezza e privacy del cloud?
sicurezza del cloud e dei rischi per la privacy?
</t>
  </si>
  <si>
    <t>Il programma di governance prevede un processo di eccezione approvato
e seguito ogni volta che si verifica una deviazione da una politica stabilita?</t>
  </si>
  <si>
    <t>È stato sviluppato e implementato un programma di sicurezza delle informazioni (compresi i programmi di tutti i settori rilevanti della matrice di controllo del cloud)?</t>
  </si>
  <si>
    <t>I ruoli e le responsabilità per la pianificazione, l'implementazione, il funzionamento, la valutazione e il miglioramento dei programmi di governance sono definiti e documentati?</t>
  </si>
  <si>
    <t>Le politiche e le procedure sono riviste e aggiornate almeno annualmente?</t>
  </si>
  <si>
    <t>Sono stati identificati e documentati tutti gli standard, i regolamenti, i requisiti legali/contrattuali e statutari applicabili alla vostra organizzazione?</t>
  </si>
  <si>
    <t>Sono stati stabiliti e mantenuti i contatti con i gruppi di interesse speciali legati al cloud e con altre entità rilevanti?</t>
  </si>
  <si>
    <t>Le politiche, le procedure e gli standard di audit e garanzia sono stabiliti, documentati, approvati, comunicati, applicati a tutti i progetti, valutati e mantenuti?</t>
  </si>
  <si>
    <t>Le politiche, le procedure e gli standard di revisione e assicurazione sono rivisti e aggiornati almeno annualmente?</t>
  </si>
  <si>
    <t xml:space="preserve">Le valutazioni di audit e di assurance indipendenti sono condotte in conformità agli
standard?
</t>
  </si>
  <si>
    <t>Le valutazioni di audit e di assurance indipendenti sono eseguite in base a piani e politiche basati sul rischio?</t>
  </si>
  <si>
    <t>La conformità è verificata da una terza parte per quanto riguarda tutti gli standard, i regolamenti, i requisiti legali/contrattuali e statutari applicabili all'audit?</t>
  </si>
  <si>
    <t>È stato definito e implementato un processo di gestione degli audit in tutti i progetti per supportare la pianificazione degli audit, l'analisi dei rischi, le valutazioni dei controlli di sicurezza, le conclusioni, i piani di correzione, la generazione dei rapporti e la revisione dei rapporti precedenti e delle prove di supporto?</t>
  </si>
  <si>
    <t>Lo stato di risoluzione dei risultati di audit di tutti i progetti viene esaminato e comunicato alle parti interessate?</t>
  </si>
  <si>
    <t>Le politiche e le procedure di gestione della continuità operativa e di resilienza operativa sono stabilite, documentate, approvate, comunicate, applicate a tutti i progetti, valutate e mantenute?</t>
  </si>
  <si>
    <t>È stato stabilito, documentato, approvato, comunicato, applicato, valutato e mantenuto un piano d'azione correttivo basato sul rischio per rimediare ai risultati dell'audit?</t>
  </si>
  <si>
    <t>Sono stati stabiliti criteri per lo sviluppo di strategie e capacità di continuità aziendale e di resilienza operativa in base alle interruzioni dell'attività e agli impatti dei rischi?</t>
  </si>
  <si>
    <t>Sono state sviluppate strategie per ridurre l'impatto, resistere e riprendersi dalle interruzioni dell'attività in base alla propensione al rischio?</t>
  </si>
  <si>
    <t>Le strategie di resilienza operativa e i risultati delle capacità sono incorporati in tutti i progetti per stabilire, documentare, approvare, comunicare, applicare, valutare e mantenere un piano di continuità operativa?</t>
  </si>
  <si>
    <t>È stata sviluppata, identificata, acquisita e rivista periodicamente la documentazione pertinente a supporto dei piani di continuità operativa e di resilienza operativa?</t>
  </si>
  <si>
    <t>La documentazione sulla continuità operativa e sulla resilienza operativa è disponibile per gli stakeholder autorizzati?</t>
  </si>
  <si>
    <t>I piani di continuità operativa e di resilienza operativa vengono esercitati e testati almeno annualmente e quando si verificano cambiamenti significativi?</t>
  </si>
  <si>
    <t>Le procedure di continuità operativa e di resilienza stabiliscono una comunicazione con gli stakeholder e i partecipanti?</t>
  </si>
  <si>
    <t>I dati del cloud vengono sottoposti a backup periodico?</t>
  </si>
  <si>
    <t>Sono garantite la riservatezza, l'integrità e la disponibilità dei dati di backup?</t>
  </si>
  <si>
    <t>I backup possono essere ripristinati in modo appropriato per la resilienza?</t>
  </si>
  <si>
    <t>È stato stabilito, documentato, approvato, applicato a ogni progetto, valutato e mantenuto un piano di risposta ai disastri per garantire il recupero da disastri naturali e causati dall'uomo?</t>
  </si>
  <si>
    <t>Il piano di risposta ai disastri viene aggiornato almeno annualmente e quando si verificano cambiamenti significativi?</t>
  </si>
  <si>
    <t>Il piano di risposta ai disastri viene esercitato annualmente o quando si verificano cambiamenti significativi?</t>
  </si>
  <si>
    <t>Le autorità di emergenza locali sono incluse, se possibile, nell'esercitazione?</t>
  </si>
  <si>
    <t>Le apparecchiature critiche per l'azienda sono integrate da apparecchiature ridondanti collocate in modo indipendente a una distanza minima ragionevole, in conformità agli standard industriali applicabili?</t>
  </si>
  <si>
    <t>Le politiche e le procedure sono stabilite, documentate, approvate, comunicate, applicate, valutate e mantenute per la classificazione, la protezione e il trattamento dei dati durante tutto il loro ciclo di vita, in base a tutte le leggi e le normative applicabili, agli standard e al livello di rischio per tutti i progetti?</t>
  </si>
  <si>
    <t>Le politiche e le procedure per la sicurezza dei dati e la privacy vengono riviste e aggiornate almeno annualmente?</t>
  </si>
  <si>
    <t>Vengono applicati metodi accettati dal settore per lo smaltimento sicuro dei dati dai supporti di memorizzazione, in modo che le informazioni non siano recuperabili con mezzi forensi?</t>
  </si>
  <si>
    <t>Viene creato e mantenuto un inventario dei dati per le informazioni sensibili e personali (come minimo)?</t>
  </si>
  <si>
    <t>I dati sono classificati in base al tipo e ai livelli di sensibilità?</t>
  </si>
  <si>
    <t>La documentazione sul flusso di dati viene rivista a intervalli definiti, almeno annualmente, e dopo ogni modifica?</t>
  </si>
  <si>
    <t>La documentazione relativa alla proprietà e alla gestione dei dati viene rivista almeno una volta all'anno?</t>
  </si>
  <si>
    <t>I sistemi, i prodotti e le pratiche aziendali sono basati su principi di sicurezza di progettazione e sulle migliori pratiche del settore?</t>
  </si>
  <si>
    <t>I sistemi, i prodotti e le pratiche aziendali si basano sui principi della privacy e sono conformi alle migliori pratiche del settore?</t>
  </si>
  <si>
    <t>Le impostazioni di privacy dei sistemi sono configurate in modo predefinito e conforme a tutte le leggi e le normative vigenti?</t>
  </si>
  <si>
    <t>Viene effettuata una valutazione dell'impatto sulla protezione dei dati (DPIA) quando si trattano dati personali e si valutano l'origine, la natura, la particolarità e la gravità dei rischi in base alle leggi, ai regolamenti e alle best practice del settore?</t>
  </si>
  <si>
    <t>Sono stati definiti, implementati e valutati processi, procedure e misure tecniche per garantire che qualsiasi trasferimento di dati personali o sensibili sia protetto da accessi non autorizzati e venga elaborato solo nell'ambito di applicazione (come consentito dalle rispettive leggi e normative)?</t>
  </si>
  <si>
    <t>Sono stati definiti, implementati e valutati processi, procedure e misure tecniche per consentire agli interessati di richiedere l'accesso, la modifica o la cancellazione dei dati personali (in base alle leggi e ai regolamenti applicabili) per tutti i clienti?</t>
  </si>
  <si>
    <t>I processi, le procedure e le misure tecniche sono definiti, implementati e valutati per garantire il trattamento dei dati personali (in base alle leggi e ai regolamenti applicabili e per le finalità dichiarate all'interessato)?</t>
  </si>
  <si>
    <t>Sono stati definiti, implementati e valutati processi, procedure e misure tecniche per il trasferimento e il sub-trattamento dei dati personali all'interno della catena di fornitura del servizio (in base alle leggi e ai regolamenti applicabili)?</t>
  </si>
  <si>
    <t>Sono stati definiti, implementati e valutati processi, procedure e misure tecniche per comunicare al titolare dei dati i dettagli di qualsiasi accesso a dati personali o sensibili da parte di subelaboratori prima dell'inizio del trattamento?</t>
  </si>
  <si>
    <t>Prima di replicare o utilizzare i dati di produzione in ambienti non di produzione, si ottiene l'autorizzazione dei proprietari dei dati e si gestisce il rischio associato?</t>
  </si>
  <si>
    <t>Le pratiche di conservazione, archiviazione ed eliminazione dei dati seguono i requisiti aziendali, le leggi e le normative vigenti?</t>
  </si>
  <si>
    <t>Sono stati definiti e implementati processi, procedure e misure tecniche per proteggere i dati sensibili durante tutto il loro ciclo di vita?</t>
  </si>
  <si>
    <t>Il fornitore di servizi cloud ha predisposto e descrive al cliente del servizio cloud  la procedura per gestire e rispondere alle richieste di divulgazione di Dati personali da parte di  Autorità preposte all'applicazione della legge in conformità alle leggi e ai regolamenti applicabili?</t>
  </si>
  <si>
    <t>Il fornitore di servizi cloud presta particolare attenzione alla procedura di notifica ai clienti dei servizi cloud interessati?  clienti del servizio cloud interessati, a meno che non sia altrimenti vietato, come ad esempio un divieto  di legge per preservare la riservatezza di un'indagine delle forze dell'ordine?</t>
  </si>
  <si>
    <t>Sono stati definiti e implementati processi, procedure e misure tecniche per specificare e documentare le ubicazioni fisiche dei dati, compresi i luoghi in cui i dati vengono elaborati o sottoposti a backup?</t>
  </si>
  <si>
    <t>Le politiche e le procedure di verifica dei precedenti di tutti i nuovi dipendenti (compresi, ma non solo, i dipendenti remoti, gli appaltatori e le terze parti) sono stabilite, documentate, approvate, comunicate, applicate, valutate e mantenute?</t>
  </si>
  <si>
    <t>Le politiche e le procedure di verifica del background sono progettate in base alle leggi, alle normative, all'etica e ai vincoli contrattuali locali e sono proporzionate alla classificazione dei dati a cui si deve accedere, ai requisiti aziendali e al rischio accettabile?</t>
  </si>
  <si>
    <t>Le politiche e le procedure di verifica dei precedenti sono riviste e aggiornate almeno annualmente?</t>
  </si>
  <si>
    <t>Sono state stabilite, documentate, approvate, comunicate, applicate, valutate e mantenute politiche e procedure per la definizione di indennità e condizioni per l'uso accettabile di beni di proprietà o gestiti dall'organizzazione?</t>
  </si>
  <si>
    <t>Le politiche e le procedure per la definizione delle indennità e delle condizioni per l'uso accettabile dei beni di proprietà o gestiti dall'organizzazione sono riviste e aggiornate almeno annualmente?</t>
  </si>
  <si>
    <t>Le politiche e le procedure che richiedono spazi di lavoro non presidiati per nascondere i dati riservati sono stabilite, documentate, approvate, comunicate, applicate, valutate e mantenute?</t>
  </si>
  <si>
    <t>Le politiche e le procedure che richiedono spazi di lavoro non presidiati per nascondere dati riservati sono riviste e aggiornate almeno annualmente?</t>
  </si>
  <si>
    <t>Le politiche e le procedure per proteggere le informazioni a cui si accede, che vengono elaborate o archiviate in siti e sedi remote sono stabilite, documentate, approvate, comunicate, applicate, valutate e mantenute?</t>
  </si>
  <si>
    <t>Le politiche e le procedure per la protezione delle informazioni a cui si accede, che vengono elaborate o archiviate in siti e sedi remote sono riviste e aggiornate almeno annualmente?</t>
  </si>
  <si>
    <t>Sono state stabilite e documentate procedure di restituzione dei beni di proprietà dell'organizzazione da parte dei dipendenti cessati?</t>
  </si>
  <si>
    <t>Sono state stabilite, documentate e comunicate a tutto il personale le procedure che delineano i ruoli e le responsabilità relative ai cambiamenti di impiego?</t>
  </si>
  <si>
    <t>I dipendenti devono firmare un contratto di lavoro prima di accedere ai sistemi informativi, alle risorse e agli asset dell'organizzazione?</t>
  </si>
  <si>
    <t>I contratti di lavoro contengono disposizioni e/o termini per l'adesione alle politiche di governance e sicurezza delle informazioni stabilite?</t>
  </si>
  <si>
    <t>I ruoli e le responsabilità dei dipendenti in materia di risorse informative e sicurezza sono documentati e comunicati?</t>
  </si>
  <si>
    <t>I requisiti per gli accordi di non divulgazione/confidenzialità che riflettono le esigenze organizzative di protezione dei dati e i dettagli operativi sono identificati, documentati e rivisti a intervalli pianificati?</t>
  </si>
  <si>
    <t>È stato stabilito, documentato, approvato, comunicato, applicato, valutato e mantenuto un programma di formazione sulla sicurezza per tutti i dipendenti dell'organizzazione?</t>
  </si>
  <si>
    <t>Vengono forniti aggiornamenti regolari della formazione sulla sicurezza?</t>
  </si>
  <si>
    <t>Tutti i dipendenti che hanno accesso a dati personali e organizzativi sensibili ricevono un'adeguata formazione sulla sicurezza?</t>
  </si>
  <si>
    <t>Tutti i dipendenti che hanno accesso a dati organizzativi e personali sensibili vengono aggiornati regolarmente sulle procedure, sui processi e sulle politiche relative alla loro funzione professionale?</t>
  </si>
  <si>
    <t>I dipendenti sono informati del loro ruolo e delle loro responsabilità per mantenere la consapevolezza e la conformità con le politiche e le procedure stabilite e con gli obblighi di conformità legali, statutari o normativi applicabili?</t>
  </si>
  <si>
    <t>Le politiche e le procedure di gestione delle identità e degli accessi sono stabilite, documentate, approvate, comunicate, implementate, applicate, valutate e mantenute?</t>
  </si>
  <si>
    <t>Le politiche e le procedure di gestione dell'identità e degli accessi sono riviste e aggiornate almeno annualmente?</t>
  </si>
  <si>
    <t>Vengono stabilite, documentate, approvate, comunicate, implementate, applicate, valutate e mantenute politiche e procedure di password forti?</t>
  </si>
  <si>
    <t>Le politiche e le procedure per le password forti vengono riviste e aggiornate almeno annualmente?</t>
  </si>
  <si>
    <t>Le informazioni sull'identità del sistema e i livelli di accesso sono gestiti, archiviati e rivisti?</t>
  </si>
  <si>
    <t>Nell'implementazione dell'accesso al sistema informativo viene applicato il principio della separazione dei compiti?</t>
  </si>
  <si>
    <t>Viene utilizzato il principio del minor privilegio nell'implementazione dell'accesso al sistema informativo?</t>
  </si>
  <si>
    <t>È stato definito e implementato un processo di provisioning degli accessi degli utenti che autorizza, registra e comunica le modifiche di accesso ai dati e alle risorse?</t>
  </si>
  <si>
    <t>Esiste un processo per de-provisionare o modificare l'accesso, in modo tempestivo, di chi si trasferisce/lascia o cambia l'identità del sistema, per adottare e comunicare efficacemente le politiche di gestione delle identità e degli accessi?</t>
  </si>
  <si>
    <t>Le revisioni e la riconvalida dell'accesso degli utenti per il minor privilegio e la separazione dei compiti sono completate con una frequenza commisurata alla tolleranza del rischio organizzativo?</t>
  </si>
  <si>
    <t>I processi, le procedure e le misure tecniche per la segregazione dei ruoli di accesso privilegiato sono definiti, implementati e valutati in modo che l'accesso ai dati amministrativi, la crittografia, le funzionalità di gestione delle chiavi e le funzionalità di registrazione siano distinte e separate?</t>
  </si>
  <si>
    <t>È stato definito e implementato un processo di accesso per garantire che i ruoli e i diritti di accesso privilegiati siano concessi per un periodo limitato?</t>
  </si>
  <si>
    <t>Sono state implementate procedure per prevenire il culmine dell'accesso privilegiato segregato?</t>
  </si>
  <si>
    <t>Sono stati definiti, implementati e valutati processi e procedure per la partecipazione dei clienti, ove applicabile, alla concessione dell'accesso per ruoli di accesso privilegiato concordati e ad alto rischio (definiti dalla valutazione del rischio organizzativo)?</t>
  </si>
  <si>
    <t>Sono stati definiti, implementati e valutati processi, procedure e misure tecniche per garantire che l'infrastruttura di registrazione sia di sola lettura per tutti coloro che hanno accesso in scrittura (compresi i ruoli di accesso privilegiato)?</t>
  </si>
  <si>
    <t>La possibilità di disabilitare la configurazione “di sola lettura” dell'infrastruttura di registrazione è controllata attraverso una procedura che garantisce la segregazione dei compiti e le procedure di rottura del vetro?</t>
  </si>
  <si>
    <t>Sono stati definiti, implementati e valutati processi, procedure e misure tecniche che assicurano che gli utenti siano identificabili attraverso un'identificazione univoca (o che possano associare gli individui all'uso dell'identificazione dell'utente)?</t>
  </si>
  <si>
    <t>Sono stati definiti, implementati e valutati i processi, le procedure e le misure tecniche per l'autenticazione dell'accesso ai sistemi, alle applicazioni e alle risorse di dati, compresa l'autenticazione a più fattori per l'utente meno privilegiato e l'accesso ai dati sensibili?</t>
  </si>
  <si>
    <t>Sono stati definiti, implementati e valutati processi, procedure e misure tecniche per la gestione sicura delle password?</t>
  </si>
  <si>
    <t>I processi, le procedure e le misure tecniche per verificare l'accesso ai dati e alle funzioni del sistema sono autorizzati, definiti, implementati e valutati?</t>
  </si>
  <si>
    <t>Le politiche e le procedure sono stabilite, documentate, approvate, comunicate, applicate, valutate e mantenute per identificare, segnalare e dare priorità alla correzione delle vulnerabilità per proteggere i sistemi dallo sfruttamento delle vulnerabilità?</t>
  </si>
  <si>
    <t>Le politiche e le procedure di gestione delle minacce e delle vulnerabilità vengono riviste e aggiornate almeno annualmente?</t>
  </si>
  <si>
    <t>Le politiche e le procedure di protezione contro le minacce informatiche sulle risorse gestite sono stabilite, documentate, approvate, comunicate, applicate, valutate e mantenute?</t>
  </si>
  <si>
    <t>Le politiche e le procedure di gestione degli asset e di protezione dalle minacce informatiche sono riviste e aggiornate almeno annualmente?</t>
  </si>
  <si>
    <t>I processi, le procedure e le misure tecniche sono definiti, implementati e valutati per consentire risposte programmate e di emergenza alle identificazioni di vulnerabilità (in base al rischio identificato)?</t>
  </si>
  <si>
    <t>Sono stati definiti, implementati e valutati processi, procedure e misure tecniche per aggiornare settimanalmente (o con maggiore frequenza) gli strumenti di rilevamento, le firme delle minacce e gli indicatori di compromissione?</t>
  </si>
  <si>
    <t>Sono stati definiti, implementati e valutati processi, procedure e misure tecniche per identificare gli aggiornamenti delle applicazioni che utilizzano librerie di terze parti o open-source (secondo la politica di gestione delle vulnerabilità dell'organizzazione)?</t>
  </si>
  <si>
    <t>Sono stati definiti, implementati e valutati processi, procedure e misure tecniche per l'esecuzione di test di penetrazione periodici e indipendenti da parte di terzi?</t>
  </si>
  <si>
    <t>I processi, le procedure e le misure tecniche sono definiti, implementati e valutati per il rilevamento delle vulnerabilità sugli asset gestiti dall'organizzazione almeno mensilmente?</t>
  </si>
  <si>
    <t>La correzione delle vulnerabilità è prioritaria utilizzando un modello basato sul rischio da un framework riconosciuto dal settore?</t>
  </si>
  <si>
    <t>È stato definito e implementato un processo per tracciare e riportare le attività di identificazione e correzione delle vulnerabilità che includono la notifica agli stakeholder?</t>
  </si>
  <si>
    <t>Le metriche per l'identificazione e la correzione delle vulnerabilità sono stabilite, monitorate e comunicate a intervalli definiti?</t>
  </si>
  <si>
    <t>Le politiche e le procedure sono stabilite, documentate, approvate, comunicate, applicate, valutate e mantenute per tutti gli endpoint?</t>
  </si>
  <si>
    <t>Le politiche e le procedure universali di gestione degli endpoint vengono riviste e aggiornate almeno annualmente?</t>
  </si>
  <si>
    <t>Esiste un elenco definito, documentato, applicabile e valutato contenente i servizi, le applicazioni e le fonti di applicazioni (store) approvati e accettabili per l'uso da parte degli endpoint quando accedono o memorizzano i dati gestiti dall'organizzazione?</t>
  </si>
  <si>
    <t>È stato definito e implementato un processo per convalidare la compatibilità dei dispositivi endpoint È stato definito e implementato un processo per convalidare la compatibilità dei dispositivi endpoint con i sistemi operativi e le applicazioni?</t>
  </si>
  <si>
    <t>Esiste un inventario di tutti gli endpoint utilizzati e mantenuti per archiviare e accedere ai dati aziendali?</t>
  </si>
  <si>
    <t>Sono stati definiti, implementati e valutati processi, procedure e misure tecniche per applicare politiche e controlli a tutti gli endpoint autorizzati ad accedere ai sistemi e/o a memorizzare, trasmettere o elaborare i dati dell'organizzazione?</t>
  </si>
  <si>
    <t>Tutti gli endpoint rilevanti per l'uso interattivo sono configurati in modo da richiedere una schermata di blocco automatica?</t>
  </si>
  <si>
    <t>Le modifiche ai sistemi operativi degli endpoint, ai livelli di patch e/o alle applicazioni sono gestite attraverso il processo di gestione delle modifiche dell'organizzazione?</t>
  </si>
  <si>
    <t>Le informazioni sono protette dalla divulgazione non autorizzata sugli endpoint gestiti con la crittografia dello storage?</t>
  </si>
  <si>
    <t>I servizi tecnologici di rilevamento e prevenzione anti-malware sono configurati sugli endpoint gestiti?</t>
  </si>
  <si>
    <t>I firewall software sono configurati sugli endpoint gestiti?</t>
  </si>
  <si>
    <t>Gli endpoint gestiti sono configurati con tecnologie e regole di prevenzione della perdita di dati (DLP) secondo una valutazione del rischio?</t>
  </si>
  <si>
    <t>Le funzionalità di geolocalizzazione remota sono abilitate per tutti gli endpoint mobili gestiti?</t>
  </si>
  <si>
    <t>Sono stati definiti, implementati e valutati processi, procedure e misure tecniche per consentire la cancellazione remota dei dati aziendali sui dispositivi endpoint gestiti?</t>
  </si>
  <si>
    <t>Sono stati definiti, implementati e valutati processi, procedure e misure tecniche e/o contrattuali per mantenere un'adeguata sicurezza degli endpoint di terzi con accesso alle risorse dell'organizzazione?</t>
  </si>
  <si>
    <t>Richiedete ai dipendenti di seguire una formazione sulla sicurezza durante il processo di onboarding?</t>
  </si>
  <si>
    <t>La formazione include la più recente OWASP Top 10, se appropriata, e comprende concetti quali Least Privilege, Defense-in-Depth, Fail Secure (Safe), Complete Mediation, Session Management, Open Design e Psychological Acceptability, e include il contributo delle PMI interne e dei tirocinanti?</t>
  </si>
  <si>
    <t>La formazione richiede una firma o un riconoscimento da parte dei partecipanti?</t>
  </si>
  <si>
    <t>La formazione è ripetibile, coerente e disponibile per chiunque sia coinvolto nel ciclo di vita dello sviluppo del software?</t>
  </si>
  <si>
    <t>La formazione si basa su standard, politiche e procedure interne?</t>
  </si>
  <si>
    <t>Utilizzate il feedback per migliorare e rendere più rilevante la formazione futura?</t>
  </si>
  <si>
    <t>Aggiornate regolarmente i moduli di formazione (almeno una volta all'anno)?</t>
  </si>
  <si>
    <t>La formazione è personalizzata per i singoli ruoli, come sviluppatori, tester o campioni di sicurezza?  o campioni di sicurezza?</t>
  </si>
  <si>
    <t>La formazione comprende dimostrazioni di strumenti e tecniche sviluppate internamente?</t>
  </si>
  <si>
    <t>Avete implementato un sistema di gestione dell'apprendimento o un sistema equivalente per tenere traccia dei processi di formazione e certificazione dei  processi di formazione e certificazione dei dipendenti?</t>
  </si>
  <si>
    <t>Utilizzate programmi di certificazione o registri di presenza per determinare l'accesso ai sistemi di sviluppo e alle risorse.  sistemi e risorse di sviluppo</t>
  </si>
  <si>
    <t>Le politiche e le procedure di sicurezza delle applicazioni sono stabilite, documentate, approvate, comunicate, applicate, valutate e mantenute per guidare l'appropriata gestione della sicurezza,
approvate, comunicate, applicate, valutate e mantenute per guidare la pianificazione, la fornitura e il supporto appropriati delle capacità di sicurezza delle applicazioni dell'organizzazione?</t>
  </si>
  <si>
    <t>Le politiche e le procedure di sicurezza delle applicazioni vengono riviste e aggiornate almeno annualmente?</t>
  </si>
  <si>
    <t>I requisiti di base per la sicurezza delle diverse applicazioni sono stabiliti, documentati e mantenuti?</t>
  </si>
  <si>
    <t>Le metriche tecniche e operative sono definite e implementate in base agli obiettivi aziendali, ai requisiti di sicurezza e agli obblighi di conformità?</t>
  </si>
  <si>
    <t>È stato definito e implementato un processo del ciclo di vita dello sviluppo del software per la progettazione dell'applicazione,  sviluppo, distribuzione e funzionamento delle applicazioni in base ai requisiti di sicurezza definiti dall'organizzazione?</t>
  </si>
  <si>
    <t>La strategia di test delinea i criteri per accettare nuovi sistemi informativi, aggiornamenti e nuove versioni, garantendo al contempo la sicurezza dell'applicazione, l'aderenza alla conformità e gli obiettivi di velocità di consegna dell'organizzazione?</t>
  </si>
  <si>
    <t>Il test è automatizzato quando è possibile e applicabile?</t>
  </si>
  <si>
    <t>Sono state stabilite e implementate strategie e capacità per distribuire il codice delle applicazioni in modo sicuro, standardizzato e conforme?</t>
  </si>
  <si>
    <t>Il deployment e l'integrazione del codice dell'applicazione sono automatizzati, ove possibile?</t>
  </si>
  <si>
    <t>Le vulnerabilità della sicurezza delle applicazioni vengono corrette secondo processi definiti?</t>
  </si>
  <si>
    <t>La correzione delle vulnerabilità della sicurezza delle applicazioni è automatizzata, quando possibile?</t>
  </si>
  <si>
    <t>Le politiche e le procedure di crittografia, cifratura e gestione delle chiavi sono stabilite, documentate, approvate, comunicate, applicate, valutate e mantenute?</t>
  </si>
  <si>
    <t>Le politiche e le procedure di crittografia, cifratura e gestione delle chiavi sono riviste e aggiornate almeno annualmente?</t>
  </si>
  <si>
    <t>I ruoli e le responsabilità in materia di crittografia, cifratura e gestione delle chiavi sono definiti e implementati?</t>
  </si>
  <si>
    <t>I dati a riposo e in transito sono protetti crittograficamente utilizzando librerie crittografiche certificate secondo standard approvati?</t>
  </si>
  <si>
    <t>Vengono utilizzati algoritmi di crittografia appropriati per la protezione dei dati, che tengano conto della classificazione dei dati, dei rischi associati e dell'usabilità della tecnologia di crittografia?</t>
  </si>
  <si>
    <t>Sono state stabilite procedure standard di gestione delle modifiche per rivedere, approvare, implementare e comunicare le modifiche alla crittografia, alla cifratura e alla tecnologia di gestione delle chiavi, che tengono conto di fonti interne ed esterne?</t>
  </si>
  <si>
    <t>Le modifiche ai sistemi, alle politiche e alle procedure relative alla crittografia, alla cifratura e alla gestione delle chiavi sono gestite e adottate in modo da tenere pienamente conto degli effetti a valle delle modifiche proposte, compresa l'analisi del rischio residuo, dei costi e dei benefici?</t>
  </si>
  <si>
    <t>È stato stabilito e mantenuto un programma di rischio per la crittografia, la cifratura e la gestione delle chiavi che include la valutazione del rischio, il trattamento del rischio, il contesto del rischio, il monitoraggio e le disposizioni di feedback?</t>
  </si>
  <si>
    <t>I fornitori di servizi cloud forniscono ai clienti dei servizi cloud la capacità di gestire le proprie chiavi di crittografia dei dati?</t>
  </si>
  <si>
    <t>I sistemi, le politiche e i processi di crittografia e di gestione delle chiavi vengono verificati con una frequenza proporzionale all'esposizione al rischio del sistema e dopo ogni evento di sicurezza?</t>
  </si>
  <si>
    <t>Le chiavi crittografiche sono generate utilizzando librerie crittografiche accettate e approvate dal settore che specificano la forza dell'algoritmo e le specifiche del generatore di numeri casuali?</t>
  </si>
  <si>
    <t>Le chiavi private sono gestite per uno scopo unico e la crittografia è segreta?</t>
  </si>
  <si>
    <t>Le chiavi crittografiche vengono ruotate in base a un criptoperiodo calcolato tenendo conto dei rischi di divulgazione delle informazioni e dei requisiti legali e normativi?</t>
  </si>
  <si>
    <t>Le chiavi crittografiche vengono revocate e rimosse prima della fine del periodo di crittografia stabilito (quando una chiave è compromessa o un'entità non fa più parte dell'organizzazione) in base a processi, procedure e misure tecniche definite, implementate e valutate, che includono disposizioni legali e normative?</t>
  </si>
  <si>
    <t>I processi, le procedure e le misure tecniche per la distruzione delle chiavi non necessarie sono definiti, implementati e valutati per affrontare la distruzione delle chiavi al di fuori degli ambienti sicuri, la revoca delle chiavi memorizzate nei moduli di sicurezza hardware (HSM) e includono le disposizioni legali e normative applicabili?</t>
  </si>
  <si>
    <t>Sono stati definiti, implementati e valutati i processi, le procedure e le misure tecniche per la creazione di chiavi in uno stato pre-attivato (cioè quando sono state generate ma non autorizzate all'uso) per includere le disposizioni legali e normative?</t>
  </si>
  <si>
    <t>Sono stati definiti, implementati e valutati i processi, le procedure e le misure tecniche per monitorare, rivedere e approvare le transizioni chiave (ad esempio, da qualsiasi stato a/da sospensione) per includere le disposizioni legali e normative?</t>
  </si>
  <si>
    <t>I processi, le procedure e le misure tecniche per la disattivazione delle chiavi (al momento della loro scadenza) sono stati definiti, implementati e valutati per includere le disposizioni legali e normative?</t>
  </si>
  <si>
    <t>Sono stati definiti, implementati e valutati i processi, le procedure e le misure tecniche per gestire le chiavi archiviate in un deposito sicuro (che richiede l'accesso con il minimo privilegio), al fine di includere le disposizioni legali e normative?</t>
  </si>
  <si>
    <t>Sono stati definiti, implementati e valutati processi, procedure e misure tecniche per criptare le informazioni in scenari specifici (ad esempio, solo in circostanze controllate e successivamente solo per la decriptazione dei dati e mai per la criptazione) per includere le disposizioni legali e normative?</t>
  </si>
  <si>
    <t>Sono stati definiti, implementati e valutati i processi, le procedure e le misure tecniche per valutare i rischi di continuità operativa (rispetto al rischio di perdere il controllo del materiale di chiave e di esporre i dati protetti), al fine di includere le disposizioni legali e normative?</t>
  </si>
  <si>
    <t>I processi, le procedure e le misure tecniche del sistema di gestione delle chiavi sono stati definiti, implementati e valutati per tracciare e segnalare tutti i materiali crittografici e i cambiamenti di stato che includono le disposizioni legali e normative?</t>
  </si>
  <si>
    <t>Le politiche e le procedure per lo smaltimento sicuro delle apparecchiature utilizzate al di fuori dei locali dell'organizzazione sono stabilite, documentate, approvate, comunicate, applicate e mantenute?</t>
  </si>
  <si>
    <t>Viene applicata una procedura di distruzione dei dati che rende impossibile il recupero delle informazioni se l'apparecchiatura non viene fisicamente distrutta?</t>
  </si>
  <si>
    <t>Le politiche e le procedure per lo smaltimento sicuro delle apparecchiature utilizzate al di fuori dei locali dell'organizzazione sono riviste e aggiornate almeno annualmente?</t>
  </si>
  <si>
    <t>Sono state stabilite, documentate, approvate, comunicate, implementate, applicate e mantenute politiche e procedure per il trasferimento o il trasferimento di hardware, software o dati/informazioni in una sede alternativa o fuori sede?</t>
  </si>
  <si>
    <t>Una richiesta di trasferimento o di spostamento richiede un'autorizzazione scritta o verificabile in modo crittografico?</t>
  </si>
  <si>
    <t>Le politiche e le procedure per il trasferimento o il trasferimento di hardware, software o dati/informazioni in un luogo alternativo o fuori sede sono riviste e aggiornate almeno annualmente?</t>
  </si>
  <si>
    <t>Le politiche e le procedure per il mantenimento di un ambiente di lavoro sicuro (negli uffici, nei locali e nelle strutture) sono stabilite, documentate, approvate, comunicate, applicate e mantenute?</t>
  </si>
  <si>
    <t>Le politiche e le procedure per il mantenimento di ambienti di lavoro sicuri e protetti (ad esempio, uffici, stanze) sono riviste e aggiornate almeno annualmente?</t>
  </si>
  <si>
    <t>Le politiche e le procedure per il trasporto sicuro dei supporti fisici sono stabilite, documentate, approvate, comunicate, applicate, valutate e mantenute?</t>
  </si>
  <si>
    <t>Le politiche e le procedure per il trasporto sicuro dei supporti fisici sono riviste e aggiornate almeno annualmente?</t>
  </si>
  <si>
    <t>La classificazione e la documentazione degli asset fisici e logici si basano sul rischio di business dell'organizzazione?</t>
  </si>
  <si>
    <t>Tutti i beni fisici e logici rilevanti in tutti i siti CSP sono catalogati e monitorati all'interno di un sistema protetto?</t>
  </si>
  <si>
    <t>Sono stati implementati perimetri di sicurezza fisica per salvaguardare il personale, i dati e i sistemi informativi?</t>
  </si>
  <si>
    <t>Sono stati stabiliti perimetri di sicurezza fisica tra le aree amministrative e aziendali, l'archiviazione dei dati e le strutture di elaborazione?</t>
  </si>
  <si>
    <t>L'identificazione dell'apparecchiatura viene utilizzata come metodo di autenticazione della connessione?</t>
  </si>
  <si>
    <t>Solo il personale autorizzato può accedere alle aree sicure, con tutte le aree di ingresso e di uscita limitate, documentate e monitorate da meccanismi di controllo fisico degli accessi?</t>
  </si>
  <si>
    <t>Le registrazioni del controllo degli accessi vengono conservate periodicamente, come ritenuto opportuno dall'organizzazione?</t>
  </si>
  <si>
    <t>I sistemi di sorveglianza del perimetro esterno del data center e i sistemi di sorveglianza in tutti i punti di ingresso e di uscita sono implementati, mantenuti e gestiti?</t>
  </si>
  <si>
    <t>Il personale del data center è addestrato a rispondere a tentativi di accesso o di uscita non autorizzati?</t>
  </si>
  <si>
    <t>Sono stati definiti, implementati e valutati processi, procedure e misure tecniche per garantire una protezione basata sui rischi dei cavi di alimentazione e di telecomunicazione da minacce di intercettazione, interferenza o danneggiamento in tutte le strutture, uffici e locali?</t>
  </si>
  <si>
    <t>I sistemi di controllo ambientale dei data center progettati per monitorare, mantenere e verificare che le condizioni di temperatura e umidità in loco rientrino negli standard industriali accettati sono effettivamente implementati e mantenuti?</t>
  </si>
  <si>
    <t>I servizi di utilità sono assicurati, monitorati, mantenuti e testati a intervalli pianificati per garantire l'efficacia continua?</t>
  </si>
  <si>
    <t>Le apparecchiature critiche per l'azienda sono segregate da luoghi soggetti a un'alta probabilità di eventi di rischio ambientale?</t>
  </si>
  <si>
    <t>Le politiche e le procedure di sicurezza dell'infrastruttura e della virtualizzazione sono stabilite, documentate, approvate, comunicate, applicate, valutate e mantenute?</t>
  </si>
  <si>
    <t>Le politiche e le procedure di sicurezza dell'infrastruttura e della virtualizzazione vengono riviste e aggiornate almeno annualmente?</t>
  </si>
  <si>
    <t>La disponibilità, la qualità e la capacità delle risorse sono pianificate e monitorate in modo da fornire le prestazioni di sistema richieste, come stabilito dall'azienda?</t>
  </si>
  <si>
    <t>Le comunicazioni tra gli ambienti sono monitorate?</t>
  </si>
  <si>
    <t>Le comunicazioni tra gli ambienti sono criptate?</t>
  </si>
  <si>
    <t>Le comunicazioni tra gli ambienti sono limitate alle sole connessioni autenticate e autorizzate, come giustificato dall'azienda?</t>
  </si>
  <si>
    <t>Le configurazioni di rete vengono riviste almeno una volta all'anno?</t>
  </si>
  <si>
    <t>Le configurazioni di rete sono supportate dalla giustificazione documentata di tutti i servizi, protocolli, porte e controlli di compensazione consentiti?</t>
  </si>
  <si>
    <t>Ogni sistema operativo host e guest, hypervisor o piano di controllo dell'infrastruttura è temprato (secondo le rispettive best practice) e supportato da controlli tecnici come parte di una baseline di sicurezza?</t>
  </si>
  <si>
    <t>Gli ambienti di produzione e quelli non di produzione sono separati?</t>
  </si>
  <si>
    <t>Le applicazioni e le infrastrutture sono progettate, sviluppate, distribuite e configurate in modo che l'accesso degli utenti del fornitore di servizi cloud e del cliente di servizi cloud (tenant) e l'accesso all'interno del tenant siano adeguatamente segmentati, segregati, monitorati e limitati rispetto agli altri tenant?</t>
  </si>
  <si>
    <t>Durante la migrazione di server, servizi, applicazioni o dati in ambienti cloud vengono utilizzati canali di comunicazione sicuri e crittografati che includono solo protocolli aggiornati e approvati?</t>
  </si>
  <si>
    <t>Gli ambienti ad alto rischio sono identificati e documentati?</t>
  </si>
  <si>
    <t>Sono stati definiti, implementati e valutati processi, procedure e tecniche di difesa in profondità per la protezione, il rilevamento e la risposta tempestiva agli attacchi basati sulla 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</si>
</sst>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2"/>
      <color theme="1"/>
      <name val="Arial"/>
    </font>
    <font>
      <sz val="10"/>
      <name val="Arial"/>
    </font>
    <font>
      <sz val="10"/>
      <color theme="1"/>
      <name val="Arial"/>
    </font>
    <font>
      <b/>
      <sz val="12"/>
      <color theme="1"/>
      <name val="Times New Roman"/>
    </font>
    <font>
      <sz val="12"/>
      <color theme="1"/>
      <name val="Times New Roman"/>
    </font>
    <font>
      <b/>
      <sz val="12"/>
      <color rgb="FF000000"/>
      <name val="Times New Roman"/>
    </font>
    <font>
      <sz val="10"/>
      <color theme="1"/>
      <name val="Times New Roman"/>
    </font>
    <font>
      <b/>
      <sz val="10"/>
      <color theme="1"/>
      <name val="Arial"/>
    </font>
    <font>
      <sz val="10"/>
      <color rgb="FF000000"/>
      <name val="Arial"/>
    </font>
    <font>
      <b/>
      <sz val="10"/>
      <color rgb="FF000000"/>
      <name val="Arial"/>
    </font>
    <font>
      <sz val="10"/>
      <color rgb="FF000000"/>
      <name val="Roboto"/>
    </font>
    <font>
      <sz val="9"/>
      <color rgb="FF000000"/>
      <name val="Roboto"/>
    </font>
    <font>
      <sz val="9"/>
      <color rgb="FF000000"/>
      <name val="Arial"/>
    </font>
    <font>
      <sz val="12"/>
      <color theme="1"/>
      <name val="Times New Roman"/>
      <family val="1"/>
    </font>
  </fonts>
  <fills count="16">
    <fill>
      <patternFill patternType="none"/>
    </fill>
    <fill>
      <patternFill patternType="gray125"/>
    </fill>
    <fill>
      <patternFill patternType="solid">
        <fgColor rgb="FF351C75"/>
        <bgColor rgb="FF351C75"/>
      </patternFill>
    </fill>
    <fill>
      <patternFill patternType="solid">
        <fgColor rgb="FFC9DAF8"/>
        <bgColor rgb="FFC9DAF8"/>
      </patternFill>
    </fill>
    <fill>
      <patternFill patternType="solid">
        <fgColor rgb="FFD9D9D9"/>
        <bgColor rgb="FFD9D9D9"/>
      </patternFill>
    </fill>
    <fill>
      <patternFill patternType="solid">
        <fgColor rgb="FFD5A6BD"/>
        <bgColor rgb="FFD5A6BD"/>
      </patternFill>
    </fill>
    <fill>
      <patternFill patternType="solid">
        <fgColor rgb="FFEAD1DC"/>
        <bgColor rgb="FFEAD1DC"/>
      </patternFill>
    </fill>
    <fill>
      <patternFill patternType="solid">
        <fgColor rgb="FFCFE2F3"/>
        <bgColor rgb="FFCFE2F3"/>
      </patternFill>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B4A7D6"/>
        <bgColor rgb="FFB4A7D6"/>
      </patternFill>
    </fill>
    <fill>
      <patternFill patternType="solid">
        <fgColor rgb="FFEA9999"/>
        <bgColor rgb="FFEA9999"/>
      </patternFill>
    </fill>
    <fill>
      <patternFill patternType="solid">
        <fgColor rgb="FFF9CB9C"/>
        <bgColor rgb="FFF9CB9C"/>
      </patternFill>
    </fill>
    <fill>
      <patternFill patternType="solid">
        <fgColor rgb="FFFFF2CC"/>
        <bgColor rgb="FFFFF2CC"/>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08">
    <xf numFmtId="0" fontId="0" fillId="0" borderId="0" xfId="0"/>
    <xf numFmtId="0" fontId="1" fillId="3" borderId="4" xfId="0" applyFont="1" applyFill="1" applyBorder="1" applyAlignment="1">
      <alignment horizontal="center" vertical="center"/>
    </xf>
    <xf numFmtId="0" fontId="1" fillId="3" borderId="4" xfId="0" applyFont="1" applyFill="1" applyBorder="1" applyAlignment="1">
      <alignment horizontal="center"/>
    </xf>
    <xf numFmtId="0" fontId="1" fillId="3" borderId="4" xfId="0" applyFont="1" applyFill="1" applyBorder="1"/>
    <xf numFmtId="0" fontId="3" fillId="3" borderId="4" xfId="0" applyFont="1" applyFill="1" applyBorder="1"/>
    <xf numFmtId="0" fontId="4" fillId="4" borderId="4" xfId="0" applyFont="1" applyFill="1" applyBorder="1" applyAlignment="1">
      <alignment horizontal="center" vertical="center"/>
    </xf>
    <xf numFmtId="0" fontId="5" fillId="0" borderId="4" xfId="0" applyFont="1" applyBorder="1"/>
    <xf numFmtId="0" fontId="3" fillId="0" borderId="4" xfId="0" applyFont="1" applyBorder="1" applyAlignment="1">
      <alignment horizontal="center" vertical="center"/>
    </xf>
    <xf numFmtId="0" fontId="3" fillId="5" borderId="4" xfId="0" applyFont="1" applyFill="1" applyBorder="1"/>
    <xf numFmtId="0" fontId="3" fillId="0" borderId="4" xfId="0" applyFont="1" applyBorder="1"/>
    <xf numFmtId="0" fontId="4" fillId="0" borderId="4" xfId="0" applyFont="1" applyBorder="1" applyAlignment="1">
      <alignment horizontal="center" vertical="center"/>
    </xf>
    <xf numFmtId="0" fontId="3" fillId="6" borderId="4" xfId="0" applyFont="1" applyFill="1" applyBorder="1"/>
    <xf numFmtId="0" fontId="4" fillId="6" borderId="7" xfId="0" applyFont="1" applyFill="1" applyBorder="1"/>
    <xf numFmtId="0" fontId="4" fillId="0" borderId="7" xfId="0" applyFont="1" applyBorder="1"/>
    <xf numFmtId="0" fontId="5" fillId="0" borderId="4" xfId="0" applyFont="1" applyBorder="1" applyAlignment="1">
      <alignment horizontal="center" vertical="center"/>
    </xf>
    <xf numFmtId="0" fontId="5" fillId="5" borderId="4" xfId="0" applyFont="1" applyFill="1" applyBorder="1"/>
    <xf numFmtId="0" fontId="5" fillId="6" borderId="4" xfId="0" applyFont="1" applyFill="1" applyBorder="1"/>
    <xf numFmtId="0" fontId="5" fillId="0" borderId="1" xfId="0" applyFont="1" applyBorder="1" applyAlignment="1">
      <alignment horizontal="center" vertical="center"/>
    </xf>
    <xf numFmtId="0" fontId="5" fillId="7" borderId="7" xfId="0" applyFont="1" applyFill="1" applyBorder="1"/>
    <xf numFmtId="0" fontId="4" fillId="0" borderId="4" xfId="0" applyFont="1" applyBorder="1" applyAlignment="1">
      <alignment horizontal="center" vertical="center" wrapText="1"/>
    </xf>
    <xf numFmtId="0" fontId="4" fillId="4" borderId="4" xfId="0" applyFont="1" applyFill="1" applyBorder="1" applyAlignment="1">
      <alignment horizontal="center" vertical="center" wrapText="1"/>
    </xf>
    <xf numFmtId="0" fontId="5" fillId="0" borderId="8" xfId="0" applyFont="1" applyBorder="1" applyAlignment="1">
      <alignment horizontal="center" vertical="center"/>
    </xf>
    <xf numFmtId="0" fontId="5" fillId="0" borderId="4" xfId="0" applyFont="1" applyBorder="1" applyAlignment="1">
      <alignment horizontal="center"/>
    </xf>
    <xf numFmtId="0" fontId="4" fillId="8" borderId="4" xfId="0" applyFont="1" applyFill="1" applyBorder="1" applyAlignment="1">
      <alignment horizontal="center" vertical="center" wrapText="1"/>
    </xf>
    <xf numFmtId="0" fontId="4" fillId="5" borderId="7" xfId="0" applyFont="1" applyFill="1" applyBorder="1"/>
    <xf numFmtId="0" fontId="5" fillId="5" borderId="7" xfId="0" applyFont="1" applyFill="1" applyBorder="1"/>
    <xf numFmtId="0" fontId="6" fillId="4" borderId="4" xfId="0" applyFont="1" applyFill="1" applyBorder="1" applyAlignment="1">
      <alignment horizontal="center" vertical="center"/>
    </xf>
    <xf numFmtId="0" fontId="6" fillId="9" borderId="4" xfId="0" applyFont="1" applyFill="1" applyBorder="1" applyAlignment="1">
      <alignment horizontal="center" vertical="center"/>
    </xf>
    <xf numFmtId="0" fontId="5" fillId="0" borderId="3" xfId="0" applyFont="1" applyBorder="1" applyAlignment="1">
      <alignment horizontal="center" vertical="center"/>
    </xf>
    <xf numFmtId="0" fontId="4" fillId="7" borderId="7" xfId="0" applyFont="1" applyFill="1" applyBorder="1"/>
    <xf numFmtId="0" fontId="4" fillId="8" borderId="4" xfId="0" applyFont="1" applyFill="1" applyBorder="1" applyAlignment="1">
      <alignment horizontal="center" vertical="center"/>
    </xf>
    <xf numFmtId="0" fontId="3" fillId="0" borderId="3" xfId="0" applyFont="1" applyBorder="1" applyAlignment="1">
      <alignment horizontal="center"/>
    </xf>
    <xf numFmtId="0" fontId="1" fillId="0" borderId="4" xfId="0" applyFont="1" applyBorder="1" applyAlignment="1">
      <alignment horizontal="center" vertical="center"/>
    </xf>
    <xf numFmtId="0" fontId="7" fillId="0" borderId="4" xfId="0" applyFont="1" applyBorder="1" applyAlignment="1">
      <alignment horizontal="center" vertical="center"/>
    </xf>
    <xf numFmtId="0" fontId="3" fillId="0" borderId="0" xfId="0" applyFont="1" applyAlignment="1">
      <alignment horizontal="center"/>
    </xf>
    <xf numFmtId="0" fontId="8" fillId="4" borderId="4" xfId="0" applyFont="1" applyFill="1" applyBorder="1" applyAlignment="1">
      <alignment horizontal="center" vertical="center"/>
    </xf>
    <xf numFmtId="0" fontId="3" fillId="0" borderId="3" xfId="0" applyFont="1" applyBorder="1" applyAlignment="1">
      <alignment horizontal="center" vertical="center"/>
    </xf>
    <xf numFmtId="0" fontId="8" fillId="0" borderId="4" xfId="0" applyFont="1" applyBorder="1" applyAlignment="1">
      <alignment horizontal="center" vertical="center"/>
    </xf>
    <xf numFmtId="0" fontId="4" fillId="7" borderId="4" xfId="0" applyFont="1" applyFill="1" applyBorder="1"/>
    <xf numFmtId="0" fontId="4" fillId="0" borderId="9" xfId="0" applyFont="1" applyBorder="1"/>
    <xf numFmtId="0" fontId="3" fillId="0" borderId="10" xfId="0" applyFont="1" applyBorder="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xf>
    <xf numFmtId="0" fontId="1" fillId="3" borderId="0" xfId="0" applyFont="1" applyFill="1"/>
    <xf numFmtId="0" fontId="3" fillId="3" borderId="0" xfId="0" applyFont="1" applyFill="1"/>
    <xf numFmtId="0" fontId="9" fillId="9" borderId="4" xfId="0" applyFont="1" applyFill="1" applyBorder="1" applyAlignment="1">
      <alignment horizontal="left"/>
    </xf>
    <xf numFmtId="0" fontId="5" fillId="7" borderId="4" xfId="0" applyFont="1" applyFill="1" applyBorder="1"/>
    <xf numFmtId="0" fontId="3" fillId="0" borderId="4" xfId="0" applyFont="1" applyBorder="1" applyAlignment="1">
      <alignment horizontal="center"/>
    </xf>
    <xf numFmtId="0" fontId="9" fillId="9" borderId="4" xfId="0" applyFont="1" applyFill="1" applyBorder="1" applyAlignment="1">
      <alignment horizontal="center" vertical="center"/>
    </xf>
    <xf numFmtId="0" fontId="3" fillId="4" borderId="4" xfId="0" applyFont="1" applyFill="1" applyBorder="1" applyAlignment="1">
      <alignment horizontal="center"/>
    </xf>
    <xf numFmtId="0" fontId="3" fillId="0" borderId="0" xfId="0" applyFont="1"/>
    <xf numFmtId="0" fontId="3" fillId="9" borderId="4" xfId="0" applyFont="1" applyFill="1" applyBorder="1"/>
    <xf numFmtId="0" fontId="9" fillId="9" borderId="0" xfId="0" applyFont="1" applyFill="1" applyAlignment="1">
      <alignment horizontal="left"/>
    </xf>
    <xf numFmtId="0" fontId="8" fillId="0" borderId="0" xfId="0" applyFont="1" applyAlignment="1">
      <alignment vertical="center"/>
    </xf>
    <xf numFmtId="0" fontId="1" fillId="0" borderId="0" xfId="0" applyFont="1" applyAlignment="1">
      <alignment horizontal="center"/>
    </xf>
    <xf numFmtId="0" fontId="3" fillId="4" borderId="4" xfId="0" applyFont="1" applyFill="1" applyBorder="1"/>
    <xf numFmtId="0" fontId="4" fillId="0" borderId="4" xfId="0" applyFont="1" applyBorder="1"/>
    <xf numFmtId="0" fontId="3" fillId="9" borderId="0" xfId="0" applyFont="1" applyFill="1"/>
    <xf numFmtId="0" fontId="3" fillId="3" borderId="1" xfId="0" applyFont="1" applyFill="1" applyBorder="1"/>
    <xf numFmtId="0" fontId="3" fillId="0" borderId="1" xfId="0" applyFont="1" applyBorder="1"/>
    <xf numFmtId="0" fontId="3" fillId="10" borderId="0" xfId="0" applyFont="1" applyFill="1"/>
    <xf numFmtId="0" fontId="8" fillId="4" borderId="10" xfId="0" applyFont="1" applyFill="1" applyBorder="1" applyAlignment="1">
      <alignment horizontal="center" vertical="center"/>
    </xf>
    <xf numFmtId="0" fontId="3" fillId="0" borderId="10" xfId="0" applyFont="1" applyBorder="1"/>
    <xf numFmtId="0" fontId="8" fillId="0" borderId="10" xfId="0" applyFont="1" applyBorder="1" applyAlignment="1">
      <alignment horizontal="center" vertical="center"/>
    </xf>
    <xf numFmtId="0" fontId="8" fillId="0" borderId="10" xfId="0" applyFont="1" applyBorder="1" applyAlignment="1">
      <alignment horizontal="center"/>
    </xf>
    <xf numFmtId="0" fontId="8" fillId="4" borderId="10" xfId="0" applyFont="1" applyFill="1" applyBorder="1" applyAlignment="1">
      <alignment horizontal="center"/>
    </xf>
    <xf numFmtId="0" fontId="1" fillId="0" borderId="0" xfId="0" applyFont="1"/>
    <xf numFmtId="0" fontId="3" fillId="11" borderId="0" xfId="0" applyFont="1" applyFill="1"/>
    <xf numFmtId="0" fontId="11" fillId="0" borderId="0" xfId="0" applyFont="1"/>
    <xf numFmtId="0" fontId="12" fillId="9" borderId="0" xfId="0" applyFont="1" applyFill="1" applyAlignment="1">
      <alignment horizontal="left"/>
    </xf>
    <xf numFmtId="0" fontId="12" fillId="9" borderId="0" xfId="0" applyFont="1" applyFill="1"/>
    <xf numFmtId="0" fontId="13" fillId="9" borderId="0" xfId="0" applyFont="1" applyFill="1" applyAlignment="1">
      <alignment horizontal="left"/>
    </xf>
    <xf numFmtId="0" fontId="3" fillId="12" borderId="0" xfId="0" applyFont="1" applyFill="1"/>
    <xf numFmtId="0" fontId="3" fillId="13" borderId="0" xfId="0" applyFont="1" applyFill="1"/>
    <xf numFmtId="0" fontId="3" fillId="14" borderId="0" xfId="0" applyFont="1" applyFill="1"/>
    <xf numFmtId="0" fontId="3" fillId="15" borderId="0" xfId="0" applyFont="1" applyFill="1"/>
    <xf numFmtId="0" fontId="5" fillId="0" borderId="4" xfId="0" applyFont="1" applyBorder="1" applyAlignment="1">
      <alignment wrapText="1"/>
    </xf>
    <xf numFmtId="0" fontId="14" fillId="0" borderId="4" xfId="0" applyFont="1" applyBorder="1"/>
    <xf numFmtId="0" fontId="14" fillId="0" borderId="4" xfId="0" applyFont="1" applyBorder="1" applyAlignment="1">
      <alignment wrapText="1"/>
    </xf>
    <xf numFmtId="0" fontId="14" fillId="0" borderId="4" xfId="0" applyFont="1" applyBorder="1" applyAlignment="1">
      <alignment vertical="top" wrapText="1"/>
    </xf>
    <xf numFmtId="0" fontId="14" fillId="0" borderId="4" xfId="0" applyFont="1" applyBorder="1" applyAlignment="1">
      <alignment horizontal="left" vertical="center"/>
    </xf>
    <xf numFmtId="0" fontId="3" fillId="0" borderId="4" xfId="0" applyFont="1" applyBorder="1" applyAlignment="1">
      <alignment wrapText="1"/>
    </xf>
    <xf numFmtId="0" fontId="4" fillId="0" borderId="5" xfId="0" applyFont="1" applyBorder="1" applyAlignment="1">
      <alignment vertical="center"/>
    </xf>
    <xf numFmtId="0" fontId="2" fillId="0" borderId="6" xfId="0" applyFont="1" applyBorder="1"/>
    <xf numFmtId="0" fontId="2" fillId="0" borderId="8" xfId="0" applyFont="1" applyBorder="1"/>
    <xf numFmtId="0" fontId="3" fillId="2" borderId="1" xfId="0" applyFont="1" applyFill="1" applyBorder="1"/>
    <xf numFmtId="0" fontId="2" fillId="0" borderId="2" xfId="0" applyFont="1" applyBorder="1"/>
    <xf numFmtId="0" fontId="2" fillId="0" borderId="3" xfId="0" applyFont="1" applyBorder="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4" fillId="0" borderId="5" xfId="0" applyFont="1" applyBorder="1" applyAlignment="1">
      <alignment horizontal="center" vertical="center"/>
    </xf>
    <xf numFmtId="0" fontId="1" fillId="2" borderId="1" xfId="0" applyFont="1" applyFill="1" applyBorder="1" applyAlignment="1">
      <alignment vertical="center"/>
    </xf>
    <xf numFmtId="0" fontId="1" fillId="0" borderId="5" xfId="0" applyFont="1" applyBorder="1" applyAlignment="1">
      <alignment vertical="center"/>
    </xf>
    <xf numFmtId="0" fontId="1" fillId="0" borderId="1" xfId="0" applyFont="1" applyBorder="1" applyAlignment="1">
      <alignment horizontal="center"/>
    </xf>
    <xf numFmtId="0" fontId="10" fillId="9" borderId="5" xfId="0" applyFont="1" applyFill="1" applyBorder="1" applyAlignment="1">
      <alignment horizontal="left" vertical="center"/>
    </xf>
    <xf numFmtId="0" fontId="1" fillId="2" borderId="0" xfId="0" applyFont="1" applyFill="1" applyAlignment="1">
      <alignment horizontal="center" vertical="center"/>
    </xf>
    <xf numFmtId="0" fontId="0" fillId="0" borderId="0" xfId="0"/>
    <xf numFmtId="0" fontId="1" fillId="9" borderId="0" xfId="0" applyFont="1" applyFill="1" applyAlignment="1">
      <alignment horizontal="center" vertical="center"/>
    </xf>
    <xf numFmtId="0" fontId="8" fillId="0" borderId="5" xfId="0" applyFont="1" applyBorder="1" applyAlignment="1">
      <alignment vertical="center"/>
    </xf>
    <xf numFmtId="0" fontId="5" fillId="0" borderId="5" xfId="0" applyFont="1" applyBorder="1" applyAlignment="1">
      <alignment horizontal="center" vertical="center"/>
    </xf>
    <xf numFmtId="0" fontId="5" fillId="0" borderId="11" xfId="0" applyFont="1" applyBorder="1" applyAlignment="1">
      <alignment horizontal="center" vertical="center"/>
    </xf>
    <xf numFmtId="0" fontId="2" fillId="0" borderId="12" xfId="0" applyFont="1" applyBorder="1"/>
    <xf numFmtId="0" fontId="2" fillId="0" borderId="10" xfId="0" applyFont="1" applyBorder="1"/>
    <xf numFmtId="0" fontId="1" fillId="10" borderId="0" xfId="0" applyFont="1" applyFill="1" applyAlignment="1">
      <alignment horizontal="center" vertical="center"/>
    </xf>
    <xf numFmtId="0" fontId="1" fillId="2" borderId="13" xfId="0" applyFont="1" applyFill="1" applyBorder="1" applyAlignment="1">
      <alignment horizontal="center"/>
    </xf>
    <xf numFmtId="0" fontId="2" fillId="0" borderId="14" xfId="0" applyFont="1" applyBorder="1"/>
    <xf numFmtId="0" fontId="1" fillId="0" borderId="5" xfId="0" applyFont="1" applyBorder="1" applyAlignment="1">
      <alignment horizontal="left" vertical="center"/>
    </xf>
    <xf numFmtId="0" fontId="1" fillId="0" borderId="6" xfId="0" applyFont="1" applyBorder="1" applyAlignment="1">
      <alignment vertical="center"/>
    </xf>
  </cellXfs>
  <cellStyles count="1">
    <cellStyle name="Normale"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0" i="0">
                <a:solidFill>
                  <a:srgbClr val="757575"/>
                </a:solidFill>
                <a:latin typeface="+mn-lt"/>
              </a:defRPr>
            </a:pPr>
            <a:r>
              <a:rPr b="0" i="0">
                <a:solidFill>
                  <a:srgbClr val="757575"/>
                </a:solidFill>
                <a:latin typeface="+mn-lt"/>
              </a:rPr>
              <a:t>Target Level and Achieved Level</a:t>
            </a:r>
          </a:p>
        </c:rich>
      </c:tx>
      <c:overlay val="0"/>
    </c:title>
    <c:autoTitleDeleted val="0"/>
    <c:plotArea>
      <c:layout/>
      <c:radarChart>
        <c:radarStyle val="marker"/>
        <c:varyColors val="1"/>
        <c:ser>
          <c:idx val="0"/>
          <c:order val="0"/>
          <c:spPr>
            <a:ln cmpd="sng">
              <a:solidFill>
                <a:srgbClr val="4285F4"/>
              </a:solidFill>
            </a:ln>
          </c:spPr>
          <c:marker>
            <c:symbol val="none"/>
          </c:marker>
          <c:cat>
            <c:strRef>
              <c:f>Results!$A$2:$A$8</c:f>
              <c:strCache>
                <c:ptCount val="7"/>
                <c:pt idx="0">
                  <c:v>Governance</c:v>
                </c:pt>
                <c:pt idx="2">
                  <c:v>A&amp;D</c:v>
                </c:pt>
                <c:pt idx="3">
                  <c:v>Code D&amp;R</c:v>
                </c:pt>
                <c:pt idx="4">
                  <c:v>B&amp;D</c:v>
                </c:pt>
                <c:pt idx="5">
                  <c:v>T&amp;V</c:v>
                </c:pt>
                <c:pt idx="6">
                  <c:v>O&amp;O</c:v>
                </c:pt>
              </c:strCache>
            </c:strRef>
          </c:cat>
          <c:val>
            <c:numRef>
              <c:f>Results!$B$2:$B$8</c:f>
              <c:numCache>
                <c:formatCode>General</c:formatCode>
                <c:ptCount val="7"/>
                <c:pt idx="0">
                  <c:v>0</c:v>
                </c:pt>
                <c:pt idx="2">
                  <c:v>2.8951863354037268</c:v>
                </c:pt>
                <c:pt idx="3">
                  <c:v>4.1960784313725492</c:v>
                </c:pt>
                <c:pt idx="4">
                  <c:v>5</c:v>
                </c:pt>
                <c:pt idx="5">
                  <c:v>5</c:v>
                </c:pt>
                <c:pt idx="6">
                  <c:v>0</c:v>
                </c:pt>
              </c:numCache>
            </c:numRef>
          </c:val>
          <c:extLst>
            <c:ext xmlns:c16="http://schemas.microsoft.com/office/drawing/2014/chart" uri="{C3380CC4-5D6E-409C-BE32-E72D297353CC}">
              <c16:uniqueId val="{00000000-51C8-428D-93E8-4F2E1020DDBA}"/>
            </c:ext>
          </c:extLst>
        </c:ser>
        <c:ser>
          <c:idx val="1"/>
          <c:order val="1"/>
          <c:spPr>
            <a:ln cmpd="sng">
              <a:solidFill>
                <a:srgbClr val="EA4335"/>
              </a:solidFill>
            </a:ln>
          </c:spPr>
          <c:marker>
            <c:symbol val="none"/>
          </c:marker>
          <c:cat>
            <c:strRef>
              <c:f>Results!$A$2:$A$8</c:f>
              <c:strCache>
                <c:ptCount val="7"/>
                <c:pt idx="0">
                  <c:v>Governance</c:v>
                </c:pt>
                <c:pt idx="2">
                  <c:v>A&amp;D</c:v>
                </c:pt>
                <c:pt idx="3">
                  <c:v>Code D&amp;R</c:v>
                </c:pt>
                <c:pt idx="4">
                  <c:v>B&amp;D</c:v>
                </c:pt>
                <c:pt idx="5">
                  <c:v>T&amp;V</c:v>
                </c:pt>
                <c:pt idx="6">
                  <c:v>O&amp;O</c:v>
                </c:pt>
              </c:strCache>
            </c:strRef>
          </c:cat>
          <c:val>
            <c:numRef>
              <c:f>Results!$C$2:$C$8</c:f>
              <c:numCache>
                <c:formatCode>General</c:formatCode>
                <c:ptCount val="7"/>
                <c:pt idx="0">
                  <c:v>0</c:v>
                </c:pt>
                <c:pt idx="2">
                  <c:v>0</c:v>
                </c:pt>
                <c:pt idx="3">
                  <c:v>4.1960784313725492</c:v>
                </c:pt>
                <c:pt idx="4">
                  <c:v>5</c:v>
                </c:pt>
                <c:pt idx="5">
                  <c:v>5</c:v>
                </c:pt>
                <c:pt idx="6">
                  <c:v>2.3457912460000001</c:v>
                </c:pt>
              </c:numCache>
            </c:numRef>
          </c:val>
          <c:extLst>
            <c:ext xmlns:c16="http://schemas.microsoft.com/office/drawing/2014/chart" uri="{C3380CC4-5D6E-409C-BE32-E72D297353CC}">
              <c16:uniqueId val="{00000001-51C8-428D-93E8-4F2E1020DDBA}"/>
            </c:ext>
          </c:extLst>
        </c:ser>
        <c:dLbls>
          <c:showLegendKey val="0"/>
          <c:showVal val="0"/>
          <c:showCatName val="0"/>
          <c:showSerName val="0"/>
          <c:showPercent val="0"/>
          <c:showBubbleSize val="0"/>
        </c:dLbls>
        <c:axId val="593685792"/>
        <c:axId val="283645198"/>
      </c:radarChart>
      <c:catAx>
        <c:axId val="59368579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it-IT"/>
          </a:p>
        </c:txPr>
        <c:crossAx val="283645198"/>
        <c:crosses val="autoZero"/>
        <c:auto val="1"/>
        <c:lblAlgn val="ctr"/>
        <c:lblOffset val="100"/>
        <c:noMultiLvlLbl val="1"/>
      </c:catAx>
      <c:valAx>
        <c:axId val="283645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it-IT"/>
          </a:p>
        </c:txPr>
        <c:crossAx val="593685792"/>
        <c:crosses val="autoZero"/>
        <c:crossBetween val="between"/>
      </c:valAx>
    </c:plotArea>
    <c:legend>
      <c:legendPos val="r"/>
      <c:overlay val="0"/>
      <c:txPr>
        <a:bodyPr/>
        <a:lstStyle/>
        <a:p>
          <a:pPr lvl="0">
            <a:defRPr b="0" i="0">
              <a:solidFill>
                <a:srgbClr val="000000"/>
              </a:solidFill>
              <a:latin typeface="+mn-lt"/>
            </a:defRPr>
          </a:pPr>
          <a:endParaRPr lang="it-IT"/>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400" b="0" i="0">
                <a:solidFill>
                  <a:srgbClr val="757575"/>
                </a:solidFill>
                <a:latin typeface="+mn-lt"/>
              </a:defRPr>
            </a:pPr>
            <a:r>
              <a:rPr sz="1400" b="0" i="0">
                <a:solidFill>
                  <a:srgbClr val="757575"/>
                </a:solidFill>
                <a:latin typeface="+mn-lt"/>
              </a:rPr>
              <a:t>Target and Achieved</a:t>
            </a:r>
          </a:p>
        </c:rich>
      </c:tx>
      <c:overlay val="0"/>
    </c:title>
    <c:autoTitleDeleted val="0"/>
    <c:plotArea>
      <c:layout/>
      <c:radarChart>
        <c:radarStyle val="marker"/>
        <c:varyColors val="1"/>
        <c:ser>
          <c:idx val="0"/>
          <c:order val="0"/>
          <c:spPr>
            <a:ln cmpd="sng">
              <a:solidFill>
                <a:srgbClr val="4285F4"/>
              </a:solidFill>
            </a:ln>
          </c:spPr>
          <c:marker>
            <c:symbol val="none"/>
          </c:marker>
          <c:cat>
            <c:strRef>
              <c:f>'Detailed Results'!$A$2:$A$24</c:f>
              <c:strCache>
                <c:ptCount val="23"/>
                <c:pt idx="0">
                  <c:v>Governance, risk, and compliance</c:v>
                </c:pt>
                <c:pt idx="1">
                  <c:v>Audit and Assurance</c:v>
                </c:pt>
                <c:pt idx="2">
                  <c:v>Business continutiy management 
and operational resilience</c:v>
                </c:pt>
                <c:pt idx="3">
                  <c:v>Data security and 
privacy lifecycle management</c:v>
                </c:pt>
                <c:pt idx="4">
                  <c:v>Human Resources</c:v>
                </c:pt>
                <c:pt idx="5">
                  <c:v>Identity and access management</c:v>
                </c:pt>
                <c:pt idx="6">
                  <c:v>Threat and vulnearbility management</c:v>
                </c:pt>
                <c:pt idx="7">
                  <c:v>Universal endpoint management</c:v>
                </c:pt>
                <c:pt idx="8">
                  <c:v>Application and interface security</c:v>
                </c:pt>
                <c:pt idx="9">
                  <c:v>Cryptography, encryption, 
and key management</c:v>
                </c:pt>
                <c:pt idx="10">
                  <c:v>Datacenter Cloud Security</c:v>
                </c:pt>
                <c:pt idx="11">
                  <c:v>Infrastructure &amp; 
virtualization security</c:v>
                </c:pt>
                <c:pt idx="12">
                  <c:v>Interoperability and portability</c:v>
                </c:pt>
                <c:pt idx="13">
                  <c:v>Verify Materials</c:v>
                </c:pt>
                <c:pt idx="14">
                  <c:v>Analysis</c:v>
                </c:pt>
                <c:pt idx="15">
                  <c:v>Code and Build Integrity</c:v>
                </c:pt>
                <c:pt idx="16">
                  <c:v>Verify Materials</c:v>
                </c:pt>
                <c:pt idx="17">
                  <c:v>Build Pipeline</c:v>
                </c:pt>
                <c:pt idx="18">
                  <c:v>Protecting Artefacts 
and Deployments</c:v>
                </c:pt>
                <c:pt idx="19">
                  <c:v>Security Testing</c:v>
                </c:pt>
                <c:pt idx="20">
                  <c:v>Logging and monitoring</c:v>
                </c:pt>
                <c:pt idx="21">
                  <c:v>Supply chain management, 
transparency and accountability</c:v>
                </c:pt>
                <c:pt idx="22">
                  <c:v>Security Incident Management</c:v>
                </c:pt>
              </c:strCache>
            </c:strRef>
          </c:cat>
          <c:val>
            <c:numRef>
              <c:f>'Detailed Results'!$B$2:$B$24</c:f>
              <c:numCache>
                <c:formatCode>General</c:formatCode>
                <c:ptCount val="23"/>
                <c:pt idx="0">
                  <c:v>0</c:v>
                </c:pt>
                <c:pt idx="1">
                  <c:v>3.2727272727272729</c:v>
                </c:pt>
                <c:pt idx="2">
                  <c:v>3.25</c:v>
                </c:pt>
                <c:pt idx="3">
                  <c:v>3.2</c:v>
                </c:pt>
                <c:pt idx="4">
                  <c:v>2.7272727272727271</c:v>
                </c:pt>
                <c:pt idx="5">
                  <c:v>3.2352941176470589</c:v>
                </c:pt>
                <c:pt idx="6">
                  <c:v>0</c:v>
                </c:pt>
                <c:pt idx="7">
                  <c:v>3.4444444444444446</c:v>
                </c:pt>
                <c:pt idx="8">
                  <c:v>2.4285714285714284</c:v>
                </c:pt>
                <c:pt idx="9">
                  <c:v>2.652173913043478</c:v>
                </c:pt>
                <c:pt idx="10">
                  <c:v>3.3181818181818183</c:v>
                </c:pt>
                <c:pt idx="11">
                  <c:v>3.1818181818181817</c:v>
                </c:pt>
                <c:pt idx="12">
                  <c:v>2.5882352941176472</c:v>
                </c:pt>
                <c:pt idx="13">
                  <c:v>5</c:v>
                </c:pt>
                <c:pt idx="14">
                  <c:v>5</c:v>
                </c:pt>
                <c:pt idx="15">
                  <c:v>5</c:v>
                </c:pt>
                <c:pt idx="16">
                  <c:v>5</c:v>
                </c:pt>
                <c:pt idx="17">
                  <c:v>5</c:v>
                </c:pt>
                <c:pt idx="18">
                  <c:v>5</c:v>
                </c:pt>
                <c:pt idx="19">
                  <c:v>5</c:v>
                </c:pt>
                <c:pt idx="20">
                  <c:v>2.4444444444444446</c:v>
                </c:pt>
                <c:pt idx="21">
                  <c:v>2.4666666666666668</c:v>
                </c:pt>
                <c:pt idx="22">
                  <c:v>0</c:v>
                </c:pt>
              </c:numCache>
            </c:numRef>
          </c:val>
          <c:extLst>
            <c:ext xmlns:c16="http://schemas.microsoft.com/office/drawing/2014/chart" uri="{C3380CC4-5D6E-409C-BE32-E72D297353CC}">
              <c16:uniqueId val="{00000000-47DC-4854-A472-8E27248DA87C}"/>
            </c:ext>
          </c:extLst>
        </c:ser>
        <c:ser>
          <c:idx val="1"/>
          <c:order val="1"/>
          <c:spPr>
            <a:ln cmpd="sng">
              <a:solidFill>
                <a:srgbClr val="EA4335"/>
              </a:solidFill>
            </a:ln>
          </c:spPr>
          <c:marker>
            <c:symbol val="none"/>
          </c:marker>
          <c:cat>
            <c:strRef>
              <c:f>'Detailed Results'!$A$2:$A$24</c:f>
              <c:strCache>
                <c:ptCount val="23"/>
                <c:pt idx="0">
                  <c:v>Governance, risk, and compliance</c:v>
                </c:pt>
                <c:pt idx="1">
                  <c:v>Audit and Assurance</c:v>
                </c:pt>
                <c:pt idx="2">
                  <c:v>Business continutiy management 
and operational resilience</c:v>
                </c:pt>
                <c:pt idx="3">
                  <c:v>Data security and 
privacy lifecycle management</c:v>
                </c:pt>
                <c:pt idx="4">
                  <c:v>Human Resources</c:v>
                </c:pt>
                <c:pt idx="5">
                  <c:v>Identity and access management</c:v>
                </c:pt>
                <c:pt idx="6">
                  <c:v>Threat and vulnearbility management</c:v>
                </c:pt>
                <c:pt idx="7">
                  <c:v>Universal endpoint management</c:v>
                </c:pt>
                <c:pt idx="8">
                  <c:v>Application and interface security</c:v>
                </c:pt>
                <c:pt idx="9">
                  <c:v>Cryptography, encryption, 
and key management</c:v>
                </c:pt>
                <c:pt idx="10">
                  <c:v>Datacenter Cloud Security</c:v>
                </c:pt>
                <c:pt idx="11">
                  <c:v>Infrastructure &amp; 
virtualization security</c:v>
                </c:pt>
                <c:pt idx="12">
                  <c:v>Interoperability and portability</c:v>
                </c:pt>
                <c:pt idx="13">
                  <c:v>Verify Materials</c:v>
                </c:pt>
                <c:pt idx="14">
                  <c:v>Analysis</c:v>
                </c:pt>
                <c:pt idx="15">
                  <c:v>Code and Build Integrity</c:v>
                </c:pt>
                <c:pt idx="16">
                  <c:v>Verify Materials</c:v>
                </c:pt>
                <c:pt idx="17">
                  <c:v>Build Pipeline</c:v>
                </c:pt>
                <c:pt idx="18">
                  <c:v>Protecting Artefacts 
and Deployments</c:v>
                </c:pt>
                <c:pt idx="19">
                  <c:v>Security Testing</c:v>
                </c:pt>
                <c:pt idx="20">
                  <c:v>Logging and monitoring</c:v>
                </c:pt>
                <c:pt idx="21">
                  <c:v>Supply chain management, 
transparency and accountability</c:v>
                </c:pt>
                <c:pt idx="22">
                  <c:v>Security Incident Management</c:v>
                </c:pt>
              </c:strCache>
            </c:strRef>
          </c:cat>
          <c:val>
            <c:numRef>
              <c:f>'Detailed Results'!$C$2:$C$24</c:f>
              <c:numCache>
                <c:formatCode>General</c:formatCode>
                <c:ptCount val="23"/>
                <c:pt idx="0">
                  <c:v>2</c:v>
                </c:pt>
                <c:pt idx="1">
                  <c:v>2</c:v>
                </c:pt>
                <c:pt idx="2">
                  <c:v>0</c:v>
                </c:pt>
                <c:pt idx="3">
                  <c:v>0</c:v>
                </c:pt>
                <c:pt idx="4">
                  <c:v>2.0454545450000001</c:v>
                </c:pt>
                <c:pt idx="5">
                  <c:v>2.1764705879999999</c:v>
                </c:pt>
                <c:pt idx="6">
                  <c:v>2.2857142860000002</c:v>
                </c:pt>
                <c:pt idx="7">
                  <c:v>0</c:v>
                </c:pt>
                <c:pt idx="8">
                  <c:v>0</c:v>
                </c:pt>
                <c:pt idx="9">
                  <c:v>0</c:v>
                </c:pt>
                <c:pt idx="10">
                  <c:v>0</c:v>
                </c:pt>
                <c:pt idx="11">
                  <c:v>0</c:v>
                </c:pt>
                <c:pt idx="12">
                  <c:v>2.2352941180000001</c:v>
                </c:pt>
                <c:pt idx="13">
                  <c:v>5</c:v>
                </c:pt>
                <c:pt idx="14">
                  <c:v>5</c:v>
                </c:pt>
                <c:pt idx="15">
                  <c:v>5</c:v>
                </c:pt>
                <c:pt idx="16">
                  <c:v>5</c:v>
                </c:pt>
                <c:pt idx="17">
                  <c:v>5</c:v>
                </c:pt>
                <c:pt idx="18">
                  <c:v>5</c:v>
                </c:pt>
                <c:pt idx="19">
                  <c:v>5</c:v>
                </c:pt>
                <c:pt idx="20">
                  <c:v>2.0555555559999998</c:v>
                </c:pt>
                <c:pt idx="21">
                  <c:v>2.1818181820000002</c:v>
                </c:pt>
                <c:pt idx="22">
                  <c:v>2.8</c:v>
                </c:pt>
              </c:numCache>
            </c:numRef>
          </c:val>
          <c:extLst>
            <c:ext xmlns:c16="http://schemas.microsoft.com/office/drawing/2014/chart" uri="{C3380CC4-5D6E-409C-BE32-E72D297353CC}">
              <c16:uniqueId val="{00000001-47DC-4854-A472-8E27248DA87C}"/>
            </c:ext>
          </c:extLst>
        </c:ser>
        <c:dLbls>
          <c:showLegendKey val="0"/>
          <c:showVal val="0"/>
          <c:showCatName val="0"/>
          <c:showSerName val="0"/>
          <c:showPercent val="0"/>
          <c:showBubbleSize val="0"/>
        </c:dLbls>
        <c:axId val="679909244"/>
        <c:axId val="74519476"/>
      </c:radarChart>
      <c:catAx>
        <c:axId val="6799092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it-IT"/>
          </a:p>
        </c:txPr>
        <c:crossAx val="74519476"/>
        <c:crosses val="autoZero"/>
        <c:auto val="1"/>
        <c:lblAlgn val="ctr"/>
        <c:lblOffset val="100"/>
        <c:noMultiLvlLbl val="1"/>
      </c:catAx>
      <c:valAx>
        <c:axId val="74519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it-IT"/>
          </a:p>
        </c:txPr>
        <c:crossAx val="679909244"/>
        <c:crosses val="autoZero"/>
        <c:crossBetween val="between"/>
      </c:valAx>
    </c:plotArea>
    <c:legend>
      <c:legendPos val="r"/>
      <c:overlay val="0"/>
      <c:txPr>
        <a:bodyPr/>
        <a:lstStyle/>
        <a:p>
          <a:pPr lvl="0">
            <a:defRPr sz="1800" b="0" i="0">
              <a:solidFill>
                <a:srgbClr val="1A1A1A"/>
              </a:solidFill>
              <a:latin typeface="+mn-lt"/>
            </a:defRPr>
          </a:pPr>
          <a:endParaRPr lang="it-IT"/>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952500</xdr:colOff>
      <xdr:row>0</xdr:row>
      <xdr:rowOff>0</xdr:rowOff>
    </xdr:from>
    <xdr:ext cx="7639050" cy="5153025"/>
    <xdr:graphicFrame macro="">
      <xdr:nvGraphicFramePr>
        <xdr:cNvPr id="714604010" name="Chart 1" title="Chart">
          <a:extLst>
            <a:ext uri="{FF2B5EF4-FFF2-40B4-BE49-F238E27FC236}">
              <a16:creationId xmlns:a16="http://schemas.microsoft.com/office/drawing/2014/main" id="{00000000-0008-0000-0600-0000EAFD9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809625</xdr:colOff>
      <xdr:row>1</xdr:row>
      <xdr:rowOff>161925</xdr:rowOff>
    </xdr:from>
    <xdr:ext cx="12115800" cy="7496175"/>
    <xdr:graphicFrame macro="">
      <xdr:nvGraphicFramePr>
        <xdr:cNvPr id="484127811" name="Chart 2" title="Chart">
          <a:extLst>
            <a:ext uri="{FF2B5EF4-FFF2-40B4-BE49-F238E27FC236}">
              <a16:creationId xmlns:a16="http://schemas.microsoft.com/office/drawing/2014/main" id="{00000000-0008-0000-0700-00004334D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8"/>
  <sheetViews>
    <sheetView topLeftCell="A130" workbookViewId="0">
      <selection activeCell="C138" sqref="C138"/>
    </sheetView>
  </sheetViews>
  <sheetFormatPr defaultColWidth="12.6640625" defaultRowHeight="15" customHeight="1" x14ac:dyDescent="0.25"/>
  <cols>
    <col min="1" max="1" width="40.6640625" customWidth="1"/>
    <col min="2" max="2" width="18.33203125" customWidth="1"/>
    <col min="3" max="3" width="70.33203125" customWidth="1"/>
    <col min="4" max="4" width="16.6640625" customWidth="1"/>
    <col min="5" max="6" width="19.33203125" customWidth="1"/>
    <col min="7" max="7" width="70" customWidth="1"/>
    <col min="8" max="8" width="18.6640625" customWidth="1"/>
  </cols>
  <sheetData>
    <row r="1" spans="1:8" ht="15.75" customHeight="1" x14ac:dyDescent="0.25">
      <c r="A1" s="89"/>
      <c r="B1" s="86"/>
      <c r="C1" s="86"/>
      <c r="D1" s="86"/>
      <c r="E1" s="86"/>
      <c r="F1" s="86"/>
      <c r="G1" s="86"/>
      <c r="H1" s="87"/>
    </row>
    <row r="2" spans="1:8" ht="15.75" customHeight="1" x14ac:dyDescent="0.3">
      <c r="A2" s="1" t="s">
        <v>0</v>
      </c>
      <c r="B2" s="2" t="s">
        <v>1</v>
      </c>
      <c r="C2" s="2" t="s">
        <v>2</v>
      </c>
      <c r="D2" s="3" t="s">
        <v>3</v>
      </c>
      <c r="E2" s="2" t="s">
        <v>4</v>
      </c>
      <c r="F2" s="2" t="s">
        <v>5</v>
      </c>
      <c r="G2" s="4" t="s">
        <v>6</v>
      </c>
      <c r="H2" s="4"/>
    </row>
    <row r="3" spans="1:8" ht="15.75" customHeight="1" x14ac:dyDescent="0.25">
      <c r="A3" s="89"/>
      <c r="B3" s="86"/>
      <c r="C3" s="86"/>
      <c r="D3" s="86"/>
      <c r="E3" s="86"/>
      <c r="F3" s="86"/>
      <c r="G3" s="86"/>
      <c r="H3" s="87"/>
    </row>
    <row r="4" spans="1:8" ht="15.75" customHeight="1" x14ac:dyDescent="0.3">
      <c r="A4" s="82" t="s">
        <v>7</v>
      </c>
      <c r="B4" s="5" t="s">
        <v>8</v>
      </c>
      <c r="C4" s="76" t="s">
        <v>501</v>
      </c>
      <c r="D4" s="6" t="s">
        <v>9</v>
      </c>
      <c r="E4" s="7">
        <f>IF(D4="Yes",3,IF(D4="Yes, but without a well-defined structure", 2, IF(D4="No", 1, "Instert Value")))</f>
        <v>3</v>
      </c>
      <c r="F4" s="7">
        <v>4</v>
      </c>
      <c r="G4" s="8"/>
      <c r="H4" s="9"/>
    </row>
    <row r="5" spans="1:8" ht="15.75" customHeight="1" x14ac:dyDescent="0.3">
      <c r="A5" s="83"/>
      <c r="B5" s="10" t="s">
        <v>10</v>
      </c>
      <c r="C5" s="78" t="s">
        <v>507</v>
      </c>
      <c r="D5" s="6" t="s">
        <v>9</v>
      </c>
      <c r="E5" s="7">
        <f>IF(D5="Yes",3,IF(D5="Yes, but over longer periods than a year", 2, IF(D5="No", 1, "Instert Value")))</f>
        <v>3</v>
      </c>
      <c r="F5" s="7">
        <v>4</v>
      </c>
      <c r="G5" s="11"/>
      <c r="H5" s="9"/>
    </row>
    <row r="6" spans="1:8" ht="15.75" customHeight="1" x14ac:dyDescent="0.3">
      <c r="A6" s="83"/>
      <c r="B6" s="5" t="s">
        <v>11</v>
      </c>
      <c r="C6" s="76" t="s">
        <v>503</v>
      </c>
      <c r="D6" s="6" t="s">
        <v>12</v>
      </c>
      <c r="E6" s="7">
        <f>IF(D6="Yes",3,IF(D6="Yes, but without a well-defined structure", 2, IF(D6="No", 1, "Instert Value")))</f>
        <v>2</v>
      </c>
      <c r="F6" s="7">
        <v>4</v>
      </c>
      <c r="G6" s="11"/>
      <c r="H6" s="9"/>
    </row>
    <row r="7" spans="1:8" ht="15.75" customHeight="1" x14ac:dyDescent="0.3">
      <c r="A7" s="83"/>
      <c r="B7" s="10" t="s">
        <v>13</v>
      </c>
      <c r="C7" s="6" t="s">
        <v>502</v>
      </c>
      <c r="D7" s="6" t="s">
        <v>14</v>
      </c>
      <c r="E7" s="7">
        <f>IF(D7="Yes",3,IF(D7="Yes, but over longer periods than a year", 2, IF(D7="No", 1, "Instert Value")))</f>
        <v>2</v>
      </c>
      <c r="F7" s="7">
        <v>4</v>
      </c>
      <c r="G7" s="11" t="s">
        <v>15</v>
      </c>
      <c r="H7" s="9"/>
    </row>
    <row r="8" spans="1:8" ht="15.75" customHeight="1" x14ac:dyDescent="0.3">
      <c r="A8" s="83"/>
      <c r="B8" s="5" t="s">
        <v>16</v>
      </c>
      <c r="C8" s="76" t="s">
        <v>504</v>
      </c>
      <c r="D8" s="6" t="s">
        <v>12</v>
      </c>
      <c r="E8" s="7">
        <f t="shared" ref="E8:E11" si="0">IF(D8="Yes",3,IF(D8="Yes, but without a well-defined structure", 2, IF(D8="No", 1, "Instert Value")))</f>
        <v>2</v>
      </c>
      <c r="F8" s="7">
        <v>4</v>
      </c>
      <c r="G8" s="11"/>
      <c r="H8" s="9"/>
    </row>
    <row r="9" spans="1:8" ht="15.75" customHeight="1" x14ac:dyDescent="0.3">
      <c r="A9" s="83"/>
      <c r="B9" s="10" t="s">
        <v>17</v>
      </c>
      <c r="C9" s="6" t="s">
        <v>505</v>
      </c>
      <c r="D9" s="6" t="s">
        <v>12</v>
      </c>
      <c r="E9" s="7">
        <f t="shared" si="0"/>
        <v>2</v>
      </c>
      <c r="F9" s="7">
        <v>3</v>
      </c>
      <c r="G9" s="11"/>
      <c r="H9" s="9"/>
    </row>
    <row r="10" spans="1:8" ht="15.75" customHeight="1" x14ac:dyDescent="0.3">
      <c r="A10" s="83"/>
      <c r="B10" s="5" t="s">
        <v>18</v>
      </c>
      <c r="C10" s="77" t="s">
        <v>506</v>
      </c>
      <c r="D10" s="6" t="s">
        <v>12</v>
      </c>
      <c r="E10" s="7">
        <f t="shared" si="0"/>
        <v>2</v>
      </c>
      <c r="F10" s="7">
        <v>3</v>
      </c>
      <c r="G10" s="11"/>
      <c r="H10" s="9"/>
    </row>
    <row r="11" spans="1:8" ht="15.75" customHeight="1" x14ac:dyDescent="0.3">
      <c r="A11" s="83"/>
      <c r="B11" s="10" t="s">
        <v>19</v>
      </c>
      <c r="C11" s="77" t="s">
        <v>508</v>
      </c>
      <c r="D11" s="6" t="s">
        <v>12</v>
      </c>
      <c r="E11" s="7">
        <f t="shared" si="0"/>
        <v>2</v>
      </c>
      <c r="F11" s="7">
        <v>3</v>
      </c>
      <c r="G11" s="12" t="s">
        <v>20</v>
      </c>
      <c r="H11" s="13">
        <f>AVERAGE(F4:F12)</f>
        <v>3.4444444444444446</v>
      </c>
    </row>
    <row r="12" spans="1:8" ht="15.75" customHeight="1" x14ac:dyDescent="0.3">
      <c r="A12" s="84"/>
      <c r="B12" s="5" t="s">
        <v>21</v>
      </c>
      <c r="C12" s="77" t="s">
        <v>509</v>
      </c>
      <c r="D12" s="9" t="s">
        <v>9</v>
      </c>
      <c r="E12" s="7">
        <f>IF(ISTEXT(D12),IF(D12="Yes", 2,1),"Instert Value")</f>
        <v>2</v>
      </c>
      <c r="F12" s="7">
        <v>2</v>
      </c>
      <c r="G12" s="12" t="s">
        <v>22</v>
      </c>
      <c r="H12" s="13" t="e">
        <f>H11-#REF!</f>
        <v>#REF!</v>
      </c>
    </row>
    <row r="13" spans="1:8" ht="15.75" customHeight="1" x14ac:dyDescent="0.25">
      <c r="A13" s="89"/>
      <c r="B13" s="86"/>
      <c r="C13" s="86"/>
      <c r="D13" s="86"/>
      <c r="E13" s="86"/>
      <c r="F13" s="86"/>
      <c r="G13" s="86"/>
      <c r="H13" s="87"/>
    </row>
    <row r="14" spans="1:8" ht="15.75" customHeight="1" x14ac:dyDescent="0.3">
      <c r="A14" s="90" t="s">
        <v>23</v>
      </c>
      <c r="B14" s="10" t="s">
        <v>24</v>
      </c>
      <c r="C14" s="77" t="s">
        <v>510</v>
      </c>
      <c r="D14" s="6" t="s">
        <v>12</v>
      </c>
      <c r="E14" s="7">
        <f>IF(D14="Yes",3,IF(D14="Yes, but without a well-defined structure", 2, IF(D14="No", 1, "Instert Value")))</f>
        <v>2</v>
      </c>
      <c r="F14" s="14">
        <v>4</v>
      </c>
      <c r="G14" s="15"/>
      <c r="H14" s="6"/>
    </row>
    <row r="15" spans="1:8" ht="15.75" customHeight="1" x14ac:dyDescent="0.3">
      <c r="A15" s="83"/>
      <c r="B15" s="5" t="s">
        <v>25</v>
      </c>
      <c r="C15" s="77" t="s">
        <v>511</v>
      </c>
      <c r="D15" s="6" t="s">
        <v>14</v>
      </c>
      <c r="E15" s="7">
        <f t="shared" ref="E15:E16" si="1">IF(D15="Yes",3,IF(D15="Yes, but over longer periods than a year", 2, IF(D15="No", 1, "Instert Value")))</f>
        <v>2</v>
      </c>
      <c r="F15" s="14">
        <v>4</v>
      </c>
      <c r="G15" s="16" t="s">
        <v>26</v>
      </c>
      <c r="H15" s="6"/>
    </row>
    <row r="16" spans="1:8" ht="15.75" customHeight="1" x14ac:dyDescent="0.3">
      <c r="A16" s="83"/>
      <c r="B16" s="10" t="s">
        <v>27</v>
      </c>
      <c r="C16" s="78" t="s">
        <v>512</v>
      </c>
      <c r="D16" s="6" t="s">
        <v>14</v>
      </c>
      <c r="E16" s="7">
        <f t="shared" si="1"/>
        <v>2</v>
      </c>
      <c r="F16" s="14">
        <v>4</v>
      </c>
      <c r="G16" s="16"/>
      <c r="H16" s="6"/>
    </row>
    <row r="17" spans="1:8" ht="15.75" customHeight="1" x14ac:dyDescent="0.3">
      <c r="A17" s="83"/>
      <c r="B17" s="5" t="s">
        <v>28</v>
      </c>
      <c r="C17" s="6" t="s">
        <v>513</v>
      </c>
      <c r="D17" s="6" t="s">
        <v>12</v>
      </c>
      <c r="E17" s="7">
        <f>IF(D17="Yes",3,IF(D17="Yes, but without a well-defined structure", 2, IF(D17="No", 1, "Instert Value")))</f>
        <v>2</v>
      </c>
      <c r="F17" s="14">
        <v>4</v>
      </c>
      <c r="G17" s="16"/>
      <c r="H17" s="6"/>
    </row>
    <row r="18" spans="1:8" ht="15.75" customHeight="1" x14ac:dyDescent="0.3">
      <c r="A18" s="83"/>
      <c r="B18" s="10" t="s">
        <v>29</v>
      </c>
      <c r="C18" s="6" t="s">
        <v>514</v>
      </c>
      <c r="D18" s="6" t="s">
        <v>9</v>
      </c>
      <c r="E18" s="14">
        <f>IF(D18="Yes", 4,IF(#REF!="Yes",3,IF(ISTEXT(#REF!),IF(#REF!="Yes",2,1),"Instert Value")))</f>
        <v>4</v>
      </c>
      <c r="F18" s="14">
        <v>4</v>
      </c>
      <c r="G18" s="16"/>
      <c r="H18" s="6"/>
    </row>
    <row r="19" spans="1:8" ht="15.75" customHeight="1" x14ac:dyDescent="0.3">
      <c r="A19" s="83"/>
      <c r="B19" s="5" t="s">
        <v>30</v>
      </c>
      <c r="C19" s="77" t="s">
        <v>515</v>
      </c>
      <c r="D19" s="6" t="s">
        <v>12</v>
      </c>
      <c r="E19" s="7">
        <f t="shared" ref="E19:E20" si="2">IF(D19="Yes",3,IF(D19="Yes, but without a well-defined structure", 2, IF(D19="No", 1, "Instert Value")))</f>
        <v>2</v>
      </c>
      <c r="F19" s="14">
        <v>3</v>
      </c>
      <c r="G19" s="16" t="s">
        <v>31</v>
      </c>
      <c r="H19" s="6"/>
    </row>
    <row r="20" spans="1:8" ht="15.75" customHeight="1" x14ac:dyDescent="0.3">
      <c r="A20" s="83"/>
      <c r="B20" s="10" t="s">
        <v>32</v>
      </c>
      <c r="C20" s="77" t="s">
        <v>518</v>
      </c>
      <c r="D20" s="6" t="s">
        <v>12</v>
      </c>
      <c r="E20" s="7">
        <f t="shared" si="2"/>
        <v>2</v>
      </c>
      <c r="F20" s="14">
        <v>5</v>
      </c>
      <c r="G20" s="15" t="s">
        <v>33</v>
      </c>
      <c r="H20" s="6"/>
    </row>
    <row r="21" spans="1:8" ht="15.75" customHeight="1" x14ac:dyDescent="0.3">
      <c r="A21" s="84"/>
      <c r="B21" s="5" t="s">
        <v>34</v>
      </c>
      <c r="C21" s="77" t="s">
        <v>516</v>
      </c>
      <c r="D21" s="6" t="s">
        <v>35</v>
      </c>
      <c r="E21" s="14" t="str">
        <f>IF(D21="Yes", 3,IF(ISTEXT(#REF!),IF(#REF!="Yes",2,1),"Instert Value"))</f>
        <v>Instert Value</v>
      </c>
      <c r="F21" s="17">
        <v>3</v>
      </c>
      <c r="G21" s="18" t="s">
        <v>36</v>
      </c>
      <c r="H21" s="13">
        <v>2.2857142860000002</v>
      </c>
    </row>
    <row r="22" spans="1:8" ht="15.75" customHeight="1" x14ac:dyDescent="0.25">
      <c r="A22" s="91"/>
      <c r="B22" s="86"/>
      <c r="C22" s="86"/>
      <c r="D22" s="86"/>
      <c r="E22" s="86"/>
      <c r="F22" s="86"/>
      <c r="G22" s="86"/>
      <c r="H22" s="87"/>
    </row>
    <row r="23" spans="1:8" ht="15.75" customHeight="1" x14ac:dyDescent="0.3">
      <c r="A23" s="82" t="s">
        <v>37</v>
      </c>
      <c r="B23" s="19" t="s">
        <v>38</v>
      </c>
      <c r="C23" s="79" t="s">
        <v>517</v>
      </c>
      <c r="D23" s="6" t="s">
        <v>12</v>
      </c>
      <c r="E23" s="7">
        <f>IF(D23="Yes",3,IF(D23="Yes, but without a well-defined structure", 2, IF(D23="No", 1, "Instert Value")))</f>
        <v>2</v>
      </c>
      <c r="F23" s="14">
        <v>4</v>
      </c>
      <c r="G23" s="15"/>
      <c r="H23" s="6"/>
    </row>
    <row r="24" spans="1:8" ht="15.75" customHeight="1" x14ac:dyDescent="0.3">
      <c r="A24" s="83"/>
      <c r="B24" s="20" t="s">
        <v>39</v>
      </c>
      <c r="C24" s="79" t="s">
        <v>507</v>
      </c>
      <c r="D24" s="6" t="s">
        <v>14</v>
      </c>
      <c r="E24" s="7">
        <f>IF(D24="Yes",3,IF(D24="Yes, but over longer periods than a year", 2, IF(D24="No", 1, "Instert Value")))</f>
        <v>2</v>
      </c>
      <c r="F24" s="14">
        <v>4</v>
      </c>
      <c r="G24" s="16"/>
      <c r="H24" s="6"/>
    </row>
    <row r="25" spans="1:8" ht="15.75" customHeight="1" x14ac:dyDescent="0.3">
      <c r="A25" s="83"/>
      <c r="B25" s="19" t="s">
        <v>40</v>
      </c>
      <c r="C25" s="79" t="s">
        <v>519</v>
      </c>
      <c r="D25" s="6" t="s">
        <v>12</v>
      </c>
      <c r="E25" s="7">
        <f t="shared" ref="E25:E28" si="3">IF(D25="Yes",3,IF(D25="Yes, but without a well-defined structure", 2, IF(D25="No", 1, "Instert Value")))</f>
        <v>2</v>
      </c>
      <c r="F25" s="14">
        <v>5</v>
      </c>
      <c r="G25" s="16" t="s">
        <v>41</v>
      </c>
      <c r="H25" s="6"/>
    </row>
    <row r="26" spans="1:8" ht="15.75" customHeight="1" x14ac:dyDescent="0.3">
      <c r="A26" s="83"/>
      <c r="B26" s="20" t="s">
        <v>42</v>
      </c>
      <c r="C26" s="79" t="s">
        <v>520</v>
      </c>
      <c r="D26" s="6" t="s">
        <v>12</v>
      </c>
      <c r="E26" s="7">
        <f t="shared" si="3"/>
        <v>2</v>
      </c>
      <c r="F26" s="21">
        <v>5</v>
      </c>
      <c r="G26" s="16"/>
      <c r="H26" s="6"/>
    </row>
    <row r="27" spans="1:8" ht="15.75" customHeight="1" x14ac:dyDescent="0.3">
      <c r="A27" s="83"/>
      <c r="B27" s="19" t="s">
        <v>43</v>
      </c>
      <c r="C27" s="79" t="s">
        <v>521</v>
      </c>
      <c r="D27" s="6" t="s">
        <v>12</v>
      </c>
      <c r="E27" s="7">
        <f t="shared" si="3"/>
        <v>2</v>
      </c>
      <c r="F27" s="14">
        <v>4</v>
      </c>
      <c r="G27" s="16"/>
      <c r="H27" s="6"/>
    </row>
    <row r="28" spans="1:8" ht="15.75" customHeight="1" x14ac:dyDescent="0.3">
      <c r="A28" s="83"/>
      <c r="B28" s="20" t="s">
        <v>44</v>
      </c>
      <c r="C28" s="79" t="s">
        <v>522</v>
      </c>
      <c r="D28" s="6" t="s">
        <v>12</v>
      </c>
      <c r="E28" s="7">
        <f t="shared" si="3"/>
        <v>2</v>
      </c>
      <c r="F28" s="14">
        <v>2</v>
      </c>
      <c r="G28" s="16"/>
      <c r="H28" s="6"/>
    </row>
    <row r="29" spans="1:8" ht="15.75" customHeight="1" x14ac:dyDescent="0.3">
      <c r="A29" s="83"/>
      <c r="B29" s="19" t="s">
        <v>45</v>
      </c>
      <c r="C29" s="79" t="s">
        <v>523</v>
      </c>
      <c r="D29" s="6" t="s">
        <v>9</v>
      </c>
      <c r="E29" s="14">
        <f>IF(D29="Yes",3,IF(ISTEXT(D29),IF(D29="Yes", 2,1),"Instert Value"))</f>
        <v>3</v>
      </c>
      <c r="F29" s="14">
        <v>3</v>
      </c>
      <c r="G29" s="16"/>
      <c r="H29" s="6"/>
    </row>
    <row r="30" spans="1:8" ht="15.75" customHeight="1" x14ac:dyDescent="0.3">
      <c r="A30" s="83"/>
      <c r="B30" s="20" t="s">
        <v>46</v>
      </c>
      <c r="C30" s="79" t="s">
        <v>524</v>
      </c>
      <c r="D30" s="6" t="s">
        <v>14</v>
      </c>
      <c r="E30" s="7">
        <f>IF(D30="Yes",3,IF(D30="Yes, but over longer periods than a year", 2, IF(D30="No", 1, "Instert Value")))</f>
        <v>2</v>
      </c>
      <c r="F30" s="14">
        <v>4</v>
      </c>
      <c r="G30" s="16"/>
      <c r="H30" s="6"/>
    </row>
    <row r="31" spans="1:8" ht="15.75" customHeight="1" x14ac:dyDescent="0.3">
      <c r="A31" s="83"/>
      <c r="B31" s="19" t="s">
        <v>47</v>
      </c>
      <c r="C31" s="79" t="s">
        <v>525</v>
      </c>
      <c r="D31" s="6" t="s">
        <v>35</v>
      </c>
      <c r="E31" s="22">
        <f t="shared" ref="E31:E33" si="4">IF(ISTEXT(D31),IF(D31="Yes", 2,1),"Instert Value")</f>
        <v>1</v>
      </c>
      <c r="F31" s="22">
        <v>2</v>
      </c>
      <c r="G31" s="16"/>
      <c r="H31" s="6"/>
    </row>
    <row r="32" spans="1:8" ht="15.75" customHeight="1" x14ac:dyDescent="0.3">
      <c r="A32" s="83"/>
      <c r="B32" s="23" t="s">
        <v>48</v>
      </c>
      <c r="C32" s="79" t="s">
        <v>526</v>
      </c>
      <c r="D32" s="6" t="s">
        <v>9</v>
      </c>
      <c r="E32" s="22">
        <f t="shared" si="4"/>
        <v>2</v>
      </c>
      <c r="F32" s="22">
        <v>2</v>
      </c>
      <c r="G32" s="16"/>
      <c r="H32" s="6"/>
    </row>
    <row r="33" spans="1:8" ht="15.75" customHeight="1" x14ac:dyDescent="0.3">
      <c r="A33" s="83"/>
      <c r="B33" s="19" t="s">
        <v>49</v>
      </c>
      <c r="C33" s="79" t="s">
        <v>527</v>
      </c>
      <c r="D33" s="6" t="s">
        <v>9</v>
      </c>
      <c r="E33" s="22">
        <f t="shared" si="4"/>
        <v>2</v>
      </c>
      <c r="F33" s="22">
        <v>2</v>
      </c>
      <c r="G33" s="16"/>
      <c r="H33" s="6"/>
    </row>
    <row r="34" spans="1:8" ht="15.75" customHeight="1" x14ac:dyDescent="0.3">
      <c r="A34" s="83"/>
      <c r="B34" s="20" t="s">
        <v>50</v>
      </c>
      <c r="C34" s="79" t="s">
        <v>528</v>
      </c>
      <c r="D34" s="6" t="s">
        <v>9</v>
      </c>
      <c r="E34" s="14">
        <f>IF(D34="Yes",3,IF(ISTEXT(#REF!),IF(#REF!="Yes", 2,1),"Instert Value"))</f>
        <v>3</v>
      </c>
      <c r="F34" s="14">
        <v>3</v>
      </c>
      <c r="G34" s="16"/>
      <c r="H34" s="6"/>
    </row>
    <row r="35" spans="1:8" ht="15.75" customHeight="1" x14ac:dyDescent="0.3">
      <c r="A35" s="83"/>
      <c r="B35" s="19" t="s">
        <v>51</v>
      </c>
      <c r="C35" s="79" t="s">
        <v>529</v>
      </c>
      <c r="D35" s="6" t="s">
        <v>12</v>
      </c>
      <c r="E35" s="7">
        <f>IF(D35="Yes",3,IF(D35="Yes, but without a well-defined structure", 2, IF(D35="No", 1, "Instert Value")))</f>
        <v>2</v>
      </c>
      <c r="F35" s="14">
        <v>4</v>
      </c>
      <c r="G35" s="15"/>
      <c r="H35" s="6"/>
    </row>
    <row r="36" spans="1:8" ht="15.75" customHeight="1" x14ac:dyDescent="0.3">
      <c r="A36" s="83"/>
      <c r="B36" s="20" t="s">
        <v>52</v>
      </c>
      <c r="C36" s="79" t="s">
        <v>530</v>
      </c>
      <c r="D36" s="6" t="s">
        <v>14</v>
      </c>
      <c r="E36" s="7">
        <f t="shared" ref="E36:E37" si="5">IF(D36="Yes",3,IF(D36="Yes, but over longer periods than a year", 2, IF(D36="No", 1, "Instert Value")))</f>
        <v>2</v>
      </c>
      <c r="F36" s="14">
        <v>3</v>
      </c>
      <c r="G36" s="16"/>
      <c r="H36" s="6"/>
    </row>
    <row r="37" spans="1:8" ht="15.75" customHeight="1" x14ac:dyDescent="0.3">
      <c r="A37" s="83"/>
      <c r="B37" s="19" t="s">
        <v>53</v>
      </c>
      <c r="C37" s="79" t="s">
        <v>531</v>
      </c>
      <c r="D37" s="6" t="s">
        <v>9</v>
      </c>
      <c r="E37" s="7">
        <f t="shared" si="5"/>
        <v>3</v>
      </c>
      <c r="F37" s="14">
        <v>3</v>
      </c>
      <c r="G37" s="15"/>
      <c r="H37" s="6"/>
    </row>
    <row r="38" spans="1:8" ht="15.75" customHeight="1" x14ac:dyDescent="0.3">
      <c r="A38" s="83"/>
      <c r="B38" s="20" t="s">
        <v>54</v>
      </c>
      <c r="C38" s="79" t="s">
        <v>532</v>
      </c>
      <c r="D38" s="6" t="s">
        <v>9</v>
      </c>
      <c r="E38" s="14">
        <f>IF(ISTEXT(D38),IF(D38="Yes", 2,1),"Instert Value")</f>
        <v>2</v>
      </c>
      <c r="F38" s="14">
        <v>2</v>
      </c>
      <c r="G38" s="24" t="s">
        <v>20</v>
      </c>
      <c r="H38" s="13">
        <f>AVERAGE(F23:F39)</f>
        <v>3.2352941176470589</v>
      </c>
    </row>
    <row r="39" spans="1:8" ht="15.75" customHeight="1" x14ac:dyDescent="0.3">
      <c r="A39" s="84"/>
      <c r="B39" s="19" t="s">
        <v>55</v>
      </c>
      <c r="C39" s="79" t="s">
        <v>533</v>
      </c>
      <c r="D39" s="6" t="s">
        <v>9</v>
      </c>
      <c r="E39" s="14">
        <f>IF(D39="Yes",3,IF(ISTEXT(#REF!),IF(#REF!="Yes", 2,1),"Instert Value"))</f>
        <v>3</v>
      </c>
      <c r="F39" s="14">
        <v>3</v>
      </c>
      <c r="G39" s="25" t="s">
        <v>56</v>
      </c>
      <c r="H39" s="13">
        <v>2.1764705879999999</v>
      </c>
    </row>
    <row r="40" spans="1:8" ht="15.75" customHeight="1" x14ac:dyDescent="0.25">
      <c r="A40" s="85"/>
      <c r="B40" s="86"/>
      <c r="C40" s="86"/>
      <c r="D40" s="86"/>
      <c r="E40" s="86"/>
      <c r="F40" s="86"/>
      <c r="G40" s="86"/>
      <c r="H40" s="87"/>
    </row>
    <row r="41" spans="1:8" ht="15.75" customHeight="1" x14ac:dyDescent="0.3">
      <c r="A41" s="82" t="s">
        <v>57</v>
      </c>
      <c r="B41" s="5" t="s">
        <v>58</v>
      </c>
      <c r="C41" s="77" t="s">
        <v>534</v>
      </c>
      <c r="D41" s="6" t="s">
        <v>12</v>
      </c>
      <c r="E41" s="7">
        <f>IF(D41="Yes",3,IF(D41="Yes, but without a well-defined structure", 2, IF(D41="No", 1, "Instert Value")))</f>
        <v>2</v>
      </c>
      <c r="F41" s="14">
        <v>4</v>
      </c>
      <c r="G41" s="8"/>
      <c r="H41" s="9"/>
    </row>
    <row r="42" spans="1:8" ht="15.75" customHeight="1" x14ac:dyDescent="0.3">
      <c r="A42" s="83"/>
      <c r="B42" s="10" t="s">
        <v>59</v>
      </c>
      <c r="C42" s="77" t="s">
        <v>535</v>
      </c>
      <c r="D42" s="6" t="s">
        <v>14</v>
      </c>
      <c r="E42" s="7">
        <f>IF(D42="Yes",3,IF(D42="Yes, but over longer periods than a year", 2, IF(D42="No", 1, "Instert Value")))</f>
        <v>2</v>
      </c>
      <c r="F42" s="14">
        <v>4</v>
      </c>
      <c r="G42" s="11"/>
      <c r="H42" s="9"/>
    </row>
    <row r="43" spans="1:8" ht="15.75" customHeight="1" x14ac:dyDescent="0.3">
      <c r="A43" s="83"/>
      <c r="B43" s="5" t="s">
        <v>60</v>
      </c>
      <c r="C43" s="77" t="s">
        <v>536</v>
      </c>
      <c r="D43" s="6" t="s">
        <v>12</v>
      </c>
      <c r="E43" s="7">
        <f t="shared" ref="E43:E45" si="6">IF(D43="Yes",3,IF(D43="Yes, but without a well-defined structure", 2, IF(D43="No", 1, "Instert Value")))</f>
        <v>2</v>
      </c>
      <c r="F43" s="14">
        <v>3</v>
      </c>
      <c r="G43" s="11"/>
      <c r="H43" s="9"/>
    </row>
    <row r="44" spans="1:8" ht="15.75" customHeight="1" x14ac:dyDescent="0.3">
      <c r="A44" s="83"/>
      <c r="B44" s="10" t="s">
        <v>61</v>
      </c>
      <c r="C44" s="77" t="s">
        <v>537</v>
      </c>
      <c r="D44" s="6" t="s">
        <v>12</v>
      </c>
      <c r="E44" s="7">
        <f t="shared" si="6"/>
        <v>2</v>
      </c>
      <c r="F44" s="14">
        <v>2</v>
      </c>
      <c r="G44" s="11"/>
      <c r="H44" s="9"/>
    </row>
    <row r="45" spans="1:8" ht="15.75" customHeight="1" x14ac:dyDescent="0.3">
      <c r="A45" s="83"/>
      <c r="B45" s="5" t="s">
        <v>62</v>
      </c>
      <c r="C45" s="77" t="s">
        <v>538</v>
      </c>
      <c r="D45" s="6" t="s">
        <v>12</v>
      </c>
      <c r="E45" s="7">
        <f t="shared" si="6"/>
        <v>2</v>
      </c>
      <c r="F45" s="14">
        <v>2</v>
      </c>
      <c r="G45" s="11"/>
      <c r="H45" s="9"/>
    </row>
    <row r="46" spans="1:8" ht="15.75" customHeight="1" x14ac:dyDescent="0.3">
      <c r="A46" s="83"/>
      <c r="B46" s="10" t="s">
        <v>63</v>
      </c>
      <c r="C46" s="77" t="s">
        <v>539</v>
      </c>
      <c r="D46" s="6" t="s">
        <v>14</v>
      </c>
      <c r="E46" s="7">
        <f t="shared" ref="E46:E47" si="7">IF(D46="Yes",3,IF(D46="Yes, but over longer periods than a year", 2, IF(D46="No", 1, "Instert Value")))</f>
        <v>2</v>
      </c>
      <c r="F46" s="14">
        <v>3</v>
      </c>
      <c r="G46" s="11"/>
      <c r="H46" s="9"/>
    </row>
    <row r="47" spans="1:8" ht="15.75" customHeight="1" x14ac:dyDescent="0.3">
      <c r="A47" s="83"/>
      <c r="B47" s="26" t="s">
        <v>64</v>
      </c>
      <c r="C47" s="77" t="s">
        <v>540</v>
      </c>
      <c r="D47" s="6" t="s">
        <v>9</v>
      </c>
      <c r="E47" s="7">
        <f t="shared" si="7"/>
        <v>3</v>
      </c>
      <c r="F47" s="14">
        <v>3</v>
      </c>
      <c r="G47" s="11"/>
      <c r="H47" s="9"/>
    </row>
    <row r="48" spans="1:8" ht="15.75" customHeight="1" x14ac:dyDescent="0.3">
      <c r="A48" s="83"/>
      <c r="B48" s="27" t="s">
        <v>65</v>
      </c>
      <c r="C48" s="77" t="s">
        <v>541</v>
      </c>
      <c r="D48" s="6" t="s">
        <v>12</v>
      </c>
      <c r="E48" s="7">
        <f t="shared" ref="E48:E62" si="8">IF(D48="Yes",3,IF(D48="Yes, but without a well-defined structure", 2, IF(D48="No", 1, "Instert Value")))</f>
        <v>2</v>
      </c>
      <c r="F48" s="14">
        <v>2</v>
      </c>
      <c r="G48" s="11"/>
      <c r="H48" s="9"/>
    </row>
    <row r="49" spans="1:8" ht="15.75" customHeight="1" x14ac:dyDescent="0.3">
      <c r="A49" s="83"/>
      <c r="B49" s="26" t="s">
        <v>66</v>
      </c>
      <c r="C49" s="77" t="s">
        <v>542</v>
      </c>
      <c r="D49" s="6" t="s">
        <v>12</v>
      </c>
      <c r="E49" s="7">
        <f t="shared" si="8"/>
        <v>2</v>
      </c>
      <c r="F49" s="14">
        <v>3</v>
      </c>
      <c r="G49" s="11"/>
      <c r="H49" s="9"/>
    </row>
    <row r="50" spans="1:8" ht="15.75" customHeight="1" x14ac:dyDescent="0.3">
      <c r="A50" s="83"/>
      <c r="B50" s="27" t="s">
        <v>67</v>
      </c>
      <c r="C50" s="77" t="s">
        <v>543</v>
      </c>
      <c r="D50" s="6" t="s">
        <v>12</v>
      </c>
      <c r="E50" s="7">
        <f t="shared" si="8"/>
        <v>2</v>
      </c>
      <c r="F50" s="14">
        <v>3</v>
      </c>
      <c r="G50" s="11"/>
      <c r="H50" s="9"/>
    </row>
    <row r="51" spans="1:8" ht="15.75" customHeight="1" x14ac:dyDescent="0.3">
      <c r="A51" s="83"/>
      <c r="B51" s="26" t="s">
        <v>68</v>
      </c>
      <c r="C51" s="77" t="s">
        <v>544</v>
      </c>
      <c r="D51" s="6" t="s">
        <v>12</v>
      </c>
      <c r="E51" s="7">
        <f t="shared" si="8"/>
        <v>2</v>
      </c>
      <c r="F51" s="14">
        <v>3</v>
      </c>
      <c r="G51" s="11"/>
      <c r="H51" s="9"/>
    </row>
    <row r="52" spans="1:8" ht="15.75" customHeight="1" x14ac:dyDescent="0.3">
      <c r="A52" s="83"/>
      <c r="B52" s="27" t="s">
        <v>69</v>
      </c>
      <c r="C52" s="77" t="s">
        <v>545</v>
      </c>
      <c r="D52" s="6" t="s">
        <v>12</v>
      </c>
      <c r="E52" s="7">
        <f t="shared" si="8"/>
        <v>2</v>
      </c>
      <c r="F52" s="14">
        <v>2</v>
      </c>
      <c r="G52" s="8"/>
      <c r="H52" s="9"/>
    </row>
    <row r="53" spans="1:8" ht="15.75" customHeight="1" x14ac:dyDescent="0.3">
      <c r="A53" s="83"/>
      <c r="B53" s="26" t="s">
        <v>70</v>
      </c>
      <c r="C53" s="77" t="s">
        <v>546</v>
      </c>
      <c r="D53" s="6" t="s">
        <v>12</v>
      </c>
      <c r="E53" s="7">
        <f t="shared" si="8"/>
        <v>2</v>
      </c>
      <c r="F53" s="28">
        <v>4</v>
      </c>
      <c r="G53" s="8"/>
      <c r="H53" s="9"/>
    </row>
    <row r="54" spans="1:8" ht="15.75" customHeight="1" x14ac:dyDescent="0.3">
      <c r="A54" s="83"/>
      <c r="B54" s="27" t="s">
        <v>71</v>
      </c>
      <c r="C54" s="77" t="s">
        <v>547</v>
      </c>
      <c r="D54" s="6" t="s">
        <v>12</v>
      </c>
      <c r="E54" s="7">
        <f t="shared" si="8"/>
        <v>2</v>
      </c>
      <c r="F54" s="14">
        <v>2</v>
      </c>
      <c r="G54" s="8"/>
      <c r="H54" s="9"/>
    </row>
    <row r="55" spans="1:8" ht="15.75" customHeight="1" x14ac:dyDescent="0.3">
      <c r="A55" s="83"/>
      <c r="B55" s="26" t="s">
        <v>72</v>
      </c>
      <c r="C55" s="77" t="s">
        <v>548</v>
      </c>
      <c r="D55" s="6" t="s">
        <v>12</v>
      </c>
      <c r="E55" s="7">
        <f t="shared" si="8"/>
        <v>2</v>
      </c>
      <c r="F55" s="28">
        <v>3</v>
      </c>
      <c r="G55" s="8"/>
      <c r="H55" s="9"/>
    </row>
    <row r="56" spans="1:8" ht="15.75" customHeight="1" x14ac:dyDescent="0.3">
      <c r="A56" s="83"/>
      <c r="B56" s="27" t="s">
        <v>73</v>
      </c>
      <c r="C56" s="77" t="s">
        <v>549</v>
      </c>
      <c r="D56" s="6" t="s">
        <v>12</v>
      </c>
      <c r="E56" s="7">
        <f t="shared" si="8"/>
        <v>2</v>
      </c>
      <c r="F56" s="14">
        <v>2</v>
      </c>
      <c r="G56" s="8"/>
      <c r="H56" s="9"/>
    </row>
    <row r="57" spans="1:8" ht="15.75" customHeight="1" x14ac:dyDescent="0.3">
      <c r="A57" s="83"/>
      <c r="B57" s="26" t="s">
        <v>74</v>
      </c>
      <c r="C57" s="77" t="s">
        <v>550</v>
      </c>
      <c r="D57" s="6" t="s">
        <v>12</v>
      </c>
      <c r="E57" s="7">
        <f t="shared" si="8"/>
        <v>2</v>
      </c>
      <c r="F57" s="14">
        <v>2</v>
      </c>
      <c r="G57" s="8"/>
      <c r="H57" s="9"/>
    </row>
    <row r="58" spans="1:8" ht="15.75" customHeight="1" x14ac:dyDescent="0.3">
      <c r="A58" s="83"/>
      <c r="B58" s="27" t="s">
        <v>75</v>
      </c>
      <c r="C58" s="77" t="s">
        <v>551</v>
      </c>
      <c r="D58" s="6" t="s">
        <v>12</v>
      </c>
      <c r="E58" s="7">
        <f t="shared" si="8"/>
        <v>2</v>
      </c>
      <c r="F58" s="14">
        <v>3</v>
      </c>
      <c r="G58" s="8"/>
      <c r="H58" s="9"/>
    </row>
    <row r="59" spans="1:8" ht="15.75" customHeight="1" x14ac:dyDescent="0.3">
      <c r="A59" s="83"/>
      <c r="B59" s="26" t="s">
        <v>76</v>
      </c>
      <c r="C59" s="77" t="s">
        <v>552</v>
      </c>
      <c r="D59" s="6" t="s">
        <v>12</v>
      </c>
      <c r="E59" s="7">
        <f t="shared" si="8"/>
        <v>2</v>
      </c>
      <c r="F59" s="14">
        <v>3</v>
      </c>
      <c r="G59" s="8"/>
      <c r="H59" s="9"/>
    </row>
    <row r="60" spans="1:8" ht="15.75" customHeight="1" x14ac:dyDescent="0.3">
      <c r="A60" s="83"/>
      <c r="B60" s="27" t="s">
        <v>77</v>
      </c>
      <c r="C60" s="77" t="s">
        <v>553</v>
      </c>
      <c r="D60" s="6" t="s">
        <v>12</v>
      </c>
      <c r="E60" s="7">
        <f t="shared" si="8"/>
        <v>2</v>
      </c>
      <c r="F60" s="14">
        <v>2</v>
      </c>
      <c r="G60" s="8"/>
      <c r="H60" s="9"/>
    </row>
    <row r="61" spans="1:8" ht="15.75" customHeight="1" x14ac:dyDescent="0.3">
      <c r="A61" s="83"/>
      <c r="B61" s="26" t="s">
        <v>78</v>
      </c>
      <c r="C61" s="77" t="s">
        <v>554</v>
      </c>
      <c r="D61" s="6" t="s">
        <v>12</v>
      </c>
      <c r="E61" s="7">
        <f t="shared" si="8"/>
        <v>2</v>
      </c>
      <c r="F61" s="14">
        <v>2</v>
      </c>
      <c r="G61" s="29" t="s">
        <v>20</v>
      </c>
      <c r="H61" s="13">
        <f>AVERAGE(F41:F62)</f>
        <v>2.7272727272727271</v>
      </c>
    </row>
    <row r="62" spans="1:8" ht="15.75" customHeight="1" x14ac:dyDescent="0.3">
      <c r="A62" s="84"/>
      <c r="B62" s="27" t="s">
        <v>79</v>
      </c>
      <c r="C62" s="77" t="s">
        <v>555</v>
      </c>
      <c r="D62" s="6" t="s">
        <v>12</v>
      </c>
      <c r="E62" s="7">
        <f t="shared" si="8"/>
        <v>2</v>
      </c>
      <c r="F62" s="14">
        <v>3</v>
      </c>
      <c r="G62" s="18" t="s">
        <v>80</v>
      </c>
      <c r="H62" s="13">
        <v>2.0454545450000001</v>
      </c>
    </row>
    <row r="63" spans="1:8" ht="15.75" customHeight="1" x14ac:dyDescent="0.25">
      <c r="A63" s="85"/>
      <c r="B63" s="86"/>
      <c r="C63" s="86"/>
      <c r="D63" s="86"/>
      <c r="E63" s="86"/>
      <c r="F63" s="86"/>
      <c r="G63" s="86"/>
      <c r="H63" s="87"/>
    </row>
    <row r="64" spans="1:8" ht="15.75" customHeight="1" x14ac:dyDescent="0.3">
      <c r="A64" s="82" t="s">
        <v>81</v>
      </c>
      <c r="B64" s="10" t="s">
        <v>82</v>
      </c>
      <c r="C64" s="77" t="s">
        <v>556</v>
      </c>
      <c r="D64" s="6" t="s">
        <v>12</v>
      </c>
      <c r="E64" s="7">
        <f t="shared" ref="E64:E65" si="9">IF(D64="Yes",3,IF(D64="Yes, but without a well-defined structure", 2, IF(D64="No", 1, "Instert Value")))</f>
        <v>2</v>
      </c>
      <c r="F64" s="7">
        <v>4</v>
      </c>
      <c r="G64" s="8"/>
      <c r="H64" s="9"/>
    </row>
    <row r="65" spans="1:8" ht="15.75" customHeight="1" x14ac:dyDescent="0.3">
      <c r="A65" s="83"/>
      <c r="B65" s="5" t="s">
        <v>83</v>
      </c>
      <c r="C65" s="77" t="s">
        <v>557</v>
      </c>
      <c r="D65" s="6" t="s">
        <v>12</v>
      </c>
      <c r="E65" s="7">
        <f t="shared" si="9"/>
        <v>2</v>
      </c>
      <c r="F65" s="7">
        <v>3</v>
      </c>
      <c r="G65" s="8"/>
      <c r="H65" s="9"/>
    </row>
    <row r="66" spans="1:8" ht="15.75" customHeight="1" x14ac:dyDescent="0.3">
      <c r="A66" s="83"/>
      <c r="B66" s="10" t="s">
        <v>84</v>
      </c>
      <c r="C66" s="77" t="s">
        <v>558</v>
      </c>
      <c r="D66" s="6" t="s">
        <v>14</v>
      </c>
      <c r="E66" s="7">
        <f>IF(D66="Yes",3,IF(D66="Yes, but over longer periods than a year", 2, IF(D66="No", 1, "Instert Value")))</f>
        <v>2</v>
      </c>
      <c r="F66" s="7">
        <v>4</v>
      </c>
      <c r="G66" s="8"/>
      <c r="H66" s="9"/>
    </row>
    <row r="67" spans="1:8" ht="15.75" customHeight="1" x14ac:dyDescent="0.3">
      <c r="A67" s="83"/>
      <c r="B67" s="5" t="s">
        <v>85</v>
      </c>
      <c r="C67" s="77" t="s">
        <v>559</v>
      </c>
      <c r="D67" s="6" t="s">
        <v>12</v>
      </c>
      <c r="E67" s="7">
        <f>IF(D67="Yes",3,IF(D67="Yes, but without a well-defined structure", 2, IF(D67="No", 1, "Instert Value")))</f>
        <v>2</v>
      </c>
      <c r="F67" s="7">
        <v>4</v>
      </c>
      <c r="G67" s="8"/>
      <c r="H67" s="9"/>
    </row>
    <row r="68" spans="1:8" ht="15.75" customHeight="1" x14ac:dyDescent="0.3">
      <c r="A68" s="83"/>
      <c r="B68" s="10" t="s">
        <v>86</v>
      </c>
      <c r="C68" s="77" t="s">
        <v>560</v>
      </c>
      <c r="D68" s="6" t="s">
        <v>14</v>
      </c>
      <c r="E68" s="7">
        <f>IF(D68="Yes",3,IF(D68="Yes, but over longer periods than a year", 2, IF(D68="No", 1, "Instert Value")))</f>
        <v>2</v>
      </c>
      <c r="F68" s="7">
        <v>4</v>
      </c>
      <c r="G68" s="11"/>
      <c r="H68" s="9"/>
    </row>
    <row r="69" spans="1:8" ht="15.75" customHeight="1" x14ac:dyDescent="0.3">
      <c r="A69" s="83"/>
      <c r="B69" s="5" t="s">
        <v>87</v>
      </c>
      <c r="C69" s="77" t="s">
        <v>561</v>
      </c>
      <c r="D69" s="6" t="s">
        <v>12</v>
      </c>
      <c r="E69" s="7">
        <f>IF(D69="Yes",3,IF(D69="Yes, but without a well-defined structure", 2, IF(D69="No", 1, "Instert Value")))</f>
        <v>2</v>
      </c>
      <c r="F69" s="7">
        <v>4</v>
      </c>
      <c r="G69" s="8"/>
      <c r="H69" s="9"/>
    </row>
    <row r="70" spans="1:8" ht="15.75" customHeight="1" x14ac:dyDescent="0.3">
      <c r="A70" s="83"/>
      <c r="B70" s="10" t="s">
        <v>88</v>
      </c>
      <c r="C70" s="6" t="s">
        <v>562</v>
      </c>
      <c r="D70" s="6" t="s">
        <v>14</v>
      </c>
      <c r="E70" s="7">
        <f>IF(D70="Yes",3,IF(D70="Yes, but over longer periods than a year", 2, IF(D70="No", 1, "Instert Value")))</f>
        <v>2</v>
      </c>
      <c r="F70" s="7">
        <v>4</v>
      </c>
      <c r="G70" s="11"/>
      <c r="H70" s="9"/>
    </row>
    <row r="71" spans="1:8" ht="15.75" customHeight="1" x14ac:dyDescent="0.3">
      <c r="A71" s="83"/>
      <c r="B71" s="5" t="s">
        <v>89</v>
      </c>
      <c r="C71" s="6" t="s">
        <v>563</v>
      </c>
      <c r="D71" s="6" t="s">
        <v>12</v>
      </c>
      <c r="E71" s="7">
        <f>IF(D71="Yes",3,IF(D71="Yes, but without a well-defined structure", 2, IF(D71="No", 1, "Instert Value")))</f>
        <v>2</v>
      </c>
      <c r="F71" s="7">
        <v>4</v>
      </c>
      <c r="G71" s="8"/>
      <c r="H71" s="9"/>
    </row>
    <row r="72" spans="1:8" ht="15.75" customHeight="1" x14ac:dyDescent="0.3">
      <c r="A72" s="83"/>
      <c r="B72" s="10" t="s">
        <v>90</v>
      </c>
      <c r="C72" s="6" t="s">
        <v>564</v>
      </c>
      <c r="D72" s="6" t="s">
        <v>14</v>
      </c>
      <c r="E72" s="7">
        <f>IF(D72="Yes",3,IF(D72="Yes, but over longer periods than a year", 2, IF(D72="No", 1, "Instert Value")))</f>
        <v>2</v>
      </c>
      <c r="F72" s="7">
        <v>4</v>
      </c>
      <c r="G72" s="11"/>
      <c r="H72" s="9"/>
    </row>
    <row r="73" spans="1:8" ht="15.75" customHeight="1" x14ac:dyDescent="0.3">
      <c r="A73" s="83"/>
      <c r="B73" s="5" t="s">
        <v>91</v>
      </c>
      <c r="C73" s="6" t="s">
        <v>565</v>
      </c>
      <c r="D73" s="6" t="s">
        <v>12</v>
      </c>
      <c r="E73" s="7">
        <f t="shared" ref="E73:E74" si="10">IF(D73="Yes",3,IF(D73="Yes, but without a well-defined structure", 2, IF(D73="No", 1, "Instert Value")))</f>
        <v>2</v>
      </c>
      <c r="F73" s="7">
        <v>3</v>
      </c>
      <c r="G73" s="11"/>
      <c r="H73" s="9"/>
    </row>
    <row r="74" spans="1:8" ht="15.75" customHeight="1" x14ac:dyDescent="0.3">
      <c r="A74" s="83"/>
      <c r="B74" s="10" t="s">
        <v>92</v>
      </c>
      <c r="C74" s="6" t="s">
        <v>566</v>
      </c>
      <c r="D74" s="6" t="s">
        <v>12</v>
      </c>
      <c r="E74" s="7">
        <f t="shared" si="10"/>
        <v>2</v>
      </c>
      <c r="F74" s="7">
        <v>3</v>
      </c>
      <c r="G74" s="11"/>
      <c r="H74" s="9"/>
    </row>
    <row r="75" spans="1:8" ht="15.75" customHeight="1" x14ac:dyDescent="0.3">
      <c r="A75" s="83"/>
      <c r="B75" s="5" t="s">
        <v>93</v>
      </c>
      <c r="C75" s="6" t="s">
        <v>567</v>
      </c>
      <c r="D75" s="9" t="s">
        <v>9</v>
      </c>
      <c r="E75" s="7">
        <f t="shared" ref="E75:E77" si="11">IF(ISTEXT(D75),IF(D75="Yes", 2,1),"Instert Value")</f>
        <v>2</v>
      </c>
      <c r="F75" s="7">
        <v>2</v>
      </c>
      <c r="G75" s="11"/>
      <c r="H75" s="9"/>
    </row>
    <row r="76" spans="1:8" ht="15.75" customHeight="1" x14ac:dyDescent="0.3">
      <c r="A76" s="83"/>
      <c r="B76" s="10" t="s">
        <v>94</v>
      </c>
      <c r="C76" s="6" t="s">
        <v>568</v>
      </c>
      <c r="D76" s="9" t="s">
        <v>9</v>
      </c>
      <c r="E76" s="7">
        <f t="shared" si="11"/>
        <v>2</v>
      </c>
      <c r="F76" s="7">
        <v>2</v>
      </c>
      <c r="G76" s="11"/>
      <c r="H76" s="9"/>
    </row>
    <row r="77" spans="1:8" ht="15.75" customHeight="1" x14ac:dyDescent="0.3">
      <c r="A77" s="83"/>
      <c r="B77" s="5" t="s">
        <v>95</v>
      </c>
      <c r="C77" s="6" t="s">
        <v>569</v>
      </c>
      <c r="D77" s="9" t="s">
        <v>9</v>
      </c>
      <c r="E77" s="7">
        <f t="shared" si="11"/>
        <v>2</v>
      </c>
      <c r="F77" s="7">
        <v>2</v>
      </c>
      <c r="G77" s="11"/>
      <c r="H77" s="9"/>
    </row>
    <row r="78" spans="1:8" ht="15.75" customHeight="1" x14ac:dyDescent="0.3">
      <c r="A78" s="83"/>
      <c r="B78" s="10" t="s">
        <v>96</v>
      </c>
      <c r="C78" s="6" t="s">
        <v>570</v>
      </c>
      <c r="D78" s="6" t="s">
        <v>14</v>
      </c>
      <c r="E78" s="7">
        <f>IF(D78="Yes",3,IF(D78="Yes, but over longer periods than a year", 2, IF(D78="No", 1, "Instert Value")))</f>
        <v>2</v>
      </c>
      <c r="F78" s="7">
        <v>4</v>
      </c>
      <c r="G78" s="11"/>
      <c r="H78" s="9"/>
    </row>
    <row r="79" spans="1:8" ht="15.75" customHeight="1" x14ac:dyDescent="0.3">
      <c r="A79" s="83"/>
      <c r="B79" s="5" t="s">
        <v>97</v>
      </c>
      <c r="C79" s="6" t="s">
        <v>571</v>
      </c>
      <c r="D79" s="6" t="s">
        <v>12</v>
      </c>
      <c r="E79" s="7">
        <f>IF(D79="Yes",3,IF(D79="Yes, but without a well-defined structure", 2, IF(D79="No", 1, "Instert Value")))</f>
        <v>2</v>
      </c>
      <c r="F79" s="7">
        <v>4</v>
      </c>
      <c r="G79" s="8"/>
      <c r="H79" s="9"/>
    </row>
    <row r="80" spans="1:8" ht="15.75" customHeight="1" x14ac:dyDescent="0.3">
      <c r="A80" s="83"/>
      <c r="B80" s="10" t="s">
        <v>98</v>
      </c>
      <c r="C80" s="6" t="s">
        <v>572</v>
      </c>
      <c r="D80" s="6" t="s">
        <v>14</v>
      </c>
      <c r="E80" s="7">
        <f>IF(D80="Yes",3,IF(D80="Yes, but over longer periods than a year", 2, IF(D80="No", 1, "Instert Value")))</f>
        <v>2</v>
      </c>
      <c r="F80" s="7">
        <v>2</v>
      </c>
      <c r="G80" s="11"/>
      <c r="H80" s="9"/>
    </row>
    <row r="81" spans="1:8" ht="15.75" customHeight="1" x14ac:dyDescent="0.3">
      <c r="A81" s="83"/>
      <c r="B81" s="5" t="s">
        <v>99</v>
      </c>
      <c r="C81" s="6" t="s">
        <v>573</v>
      </c>
      <c r="D81" s="9" t="s">
        <v>9</v>
      </c>
      <c r="E81" s="7">
        <f>IF(ISTEXT(D81),IF(D81="Yes", 2,1),"Instert Value")</f>
        <v>2</v>
      </c>
      <c r="F81" s="7">
        <v>2</v>
      </c>
      <c r="G81" s="11"/>
      <c r="H81" s="9"/>
    </row>
    <row r="82" spans="1:8" ht="15.75" customHeight="1" x14ac:dyDescent="0.3">
      <c r="A82" s="83"/>
      <c r="B82" s="10" t="s">
        <v>100</v>
      </c>
      <c r="C82" s="6" t="s">
        <v>574</v>
      </c>
      <c r="D82" s="9" t="s">
        <v>9</v>
      </c>
      <c r="E82" s="7">
        <f>IF(D82="Yes",3,IF(ISTEXT(#REF!),IF(#REF!="Yes", 2,1),"Instert Value"))</f>
        <v>3</v>
      </c>
      <c r="F82" s="7">
        <v>3</v>
      </c>
      <c r="G82" s="29" t="s">
        <v>20</v>
      </c>
      <c r="H82" s="13">
        <f>AVERAGE(F64:F83)</f>
        <v>3.2</v>
      </c>
    </row>
    <row r="83" spans="1:8" ht="15.75" customHeight="1" x14ac:dyDescent="0.3">
      <c r="A83" s="84"/>
      <c r="B83" s="5" t="s">
        <v>101</v>
      </c>
      <c r="C83" s="6" t="s">
        <v>575</v>
      </c>
      <c r="D83" s="9" t="s">
        <v>9</v>
      </c>
      <c r="E83" s="7">
        <f>IF(ISTEXT(D83),IF(D83="Yes", 2,1),"Instert Value")</f>
        <v>2</v>
      </c>
      <c r="F83" s="7">
        <v>2</v>
      </c>
      <c r="G83" s="29" t="s">
        <v>22</v>
      </c>
      <c r="H83" s="13" t="e">
        <f>H82-#REF!</f>
        <v>#REF!</v>
      </c>
    </row>
    <row r="84" spans="1:8" ht="15.75" customHeight="1" x14ac:dyDescent="0.25">
      <c r="A84" s="85"/>
      <c r="B84" s="86"/>
      <c r="C84" s="86"/>
      <c r="D84" s="86"/>
      <c r="E84" s="86"/>
      <c r="F84" s="86"/>
      <c r="G84" s="86"/>
      <c r="H84" s="87"/>
    </row>
    <row r="85" spans="1:8" ht="15.75" customHeight="1" x14ac:dyDescent="0.3">
      <c r="A85" s="82" t="s">
        <v>102</v>
      </c>
      <c r="B85" s="10" t="s">
        <v>103</v>
      </c>
      <c r="C85" s="6" t="s">
        <v>576</v>
      </c>
      <c r="D85" s="6" t="s">
        <v>12</v>
      </c>
      <c r="E85" s="7">
        <f>IF(D85="Yes",3,IF(D85="Yes, but without a well-defined structure", 2, IF(D85="No", 1, "Instert Value")))</f>
        <v>2</v>
      </c>
      <c r="F85" s="7">
        <v>4</v>
      </c>
      <c r="G85" s="8"/>
      <c r="H85" s="9"/>
    </row>
    <row r="86" spans="1:8" ht="15.75" customHeight="1" x14ac:dyDescent="0.3">
      <c r="A86" s="83"/>
      <c r="B86" s="5" t="s">
        <v>104</v>
      </c>
      <c r="C86" s="6" t="s">
        <v>577</v>
      </c>
      <c r="D86" s="6" t="s">
        <v>14</v>
      </c>
      <c r="E86" s="7">
        <f>IF(D86="Yes",3,IF(D86="Yes, but over longer periods than a year", 2, IF(D86="No", 1, "Instert Value")))</f>
        <v>2</v>
      </c>
      <c r="F86" s="7">
        <v>4</v>
      </c>
      <c r="G86" s="11"/>
      <c r="H86" s="9"/>
    </row>
    <row r="87" spans="1:8" ht="15.75" customHeight="1" x14ac:dyDescent="0.3">
      <c r="A87" s="83"/>
      <c r="B87" s="10" t="s">
        <v>105</v>
      </c>
      <c r="C87" s="6" t="s">
        <v>578</v>
      </c>
      <c r="D87" s="6" t="s">
        <v>12</v>
      </c>
      <c r="E87" s="7">
        <f>IF(D87="Yes",3,IF(D87="Yes, but without a well-defined structure", 2, IF(D87="No", 1, "Instert Value")))</f>
        <v>2</v>
      </c>
      <c r="F87" s="7">
        <v>4</v>
      </c>
      <c r="G87" s="8"/>
      <c r="H87" s="9"/>
    </row>
    <row r="88" spans="1:8" ht="15.75" customHeight="1" x14ac:dyDescent="0.3">
      <c r="A88" s="83"/>
      <c r="B88" s="5" t="s">
        <v>106</v>
      </c>
      <c r="C88" s="6" t="s">
        <v>579</v>
      </c>
      <c r="D88" s="6" t="s">
        <v>14</v>
      </c>
      <c r="E88" s="7">
        <f>IF(D88="Yes",3,IF(D88="Yes, but over longer periods than a year", 2, IF(D88="No", 1, "Instert Value")))</f>
        <v>2</v>
      </c>
      <c r="F88" s="7">
        <v>4</v>
      </c>
      <c r="G88" s="11"/>
      <c r="H88" s="9"/>
    </row>
    <row r="89" spans="1:8" ht="15.75" customHeight="1" x14ac:dyDescent="0.3">
      <c r="A89" s="83"/>
      <c r="B89" s="10" t="s">
        <v>107</v>
      </c>
      <c r="C89" s="6" t="s">
        <v>580</v>
      </c>
      <c r="D89" s="9" t="s">
        <v>9</v>
      </c>
      <c r="E89" s="7">
        <f>IF(D89="Yes",3,IF(ISTEXT(#REF!),IF(#REF!="Yes", 2,1),"Instert Value"))</f>
        <v>3</v>
      </c>
      <c r="F89" s="7">
        <v>3</v>
      </c>
      <c r="G89" s="11"/>
      <c r="H89" s="9"/>
    </row>
    <row r="90" spans="1:8" ht="15.75" customHeight="1" x14ac:dyDescent="0.3">
      <c r="A90" s="83"/>
      <c r="B90" s="5" t="s">
        <v>108</v>
      </c>
      <c r="C90" s="6" t="s">
        <v>581</v>
      </c>
      <c r="D90" s="9" t="s">
        <v>9</v>
      </c>
      <c r="E90" s="7">
        <f t="shared" ref="E90:E93" si="12">IF(ISTEXT(D90),IF(D90="Yes", 2,1),"Instert Value")</f>
        <v>2</v>
      </c>
      <c r="F90" s="7">
        <v>2</v>
      </c>
      <c r="G90" s="11"/>
      <c r="H90" s="9"/>
    </row>
    <row r="91" spans="1:8" ht="15.75" customHeight="1" x14ac:dyDescent="0.3">
      <c r="A91" s="83"/>
      <c r="B91" s="10" t="s">
        <v>109</v>
      </c>
      <c r="C91" s="6" t="s">
        <v>582</v>
      </c>
      <c r="D91" s="9" t="s">
        <v>9</v>
      </c>
      <c r="E91" s="7">
        <f t="shared" si="12"/>
        <v>2</v>
      </c>
      <c r="F91" s="7">
        <v>2</v>
      </c>
      <c r="G91" s="11"/>
      <c r="H91" s="9"/>
    </row>
    <row r="92" spans="1:8" ht="15.75" customHeight="1" x14ac:dyDescent="0.3">
      <c r="A92" s="83"/>
      <c r="B92" s="5" t="s">
        <v>110</v>
      </c>
      <c r="C92" s="6" t="s">
        <v>583</v>
      </c>
      <c r="D92" s="9" t="s">
        <v>9</v>
      </c>
      <c r="E92" s="7">
        <f t="shared" si="12"/>
        <v>2</v>
      </c>
      <c r="F92" s="7">
        <v>2</v>
      </c>
      <c r="G92" s="11"/>
      <c r="H92" s="9"/>
    </row>
    <row r="93" spans="1:8" ht="15.75" customHeight="1" x14ac:dyDescent="0.3">
      <c r="A93" s="83"/>
      <c r="B93" s="10" t="s">
        <v>111</v>
      </c>
      <c r="C93" s="6" t="s">
        <v>584</v>
      </c>
      <c r="D93" s="9" t="s">
        <v>9</v>
      </c>
      <c r="E93" s="7">
        <f t="shared" si="12"/>
        <v>2</v>
      </c>
      <c r="F93" s="7">
        <v>2</v>
      </c>
      <c r="G93" s="11"/>
      <c r="H93" s="9"/>
    </row>
    <row r="94" spans="1:8" ht="15.75" customHeight="1" x14ac:dyDescent="0.3">
      <c r="A94" s="83"/>
      <c r="B94" s="5" t="s">
        <v>112</v>
      </c>
      <c r="C94" s="6" t="s">
        <v>585</v>
      </c>
      <c r="D94" s="9" t="s">
        <v>9</v>
      </c>
      <c r="E94" s="7">
        <f>IF(D94="Yes",3,IF(ISTEXT(#REF!),IF(#REF!="Yes", 2,1),"Instert Value"))</f>
        <v>3</v>
      </c>
      <c r="F94" s="7">
        <v>3</v>
      </c>
      <c r="G94" s="11"/>
      <c r="H94" s="9"/>
    </row>
    <row r="95" spans="1:8" ht="15.75" customHeight="1" x14ac:dyDescent="0.3">
      <c r="A95" s="83"/>
      <c r="B95" s="10" t="s">
        <v>113</v>
      </c>
      <c r="C95" s="6" t="s">
        <v>586</v>
      </c>
      <c r="D95" s="6" t="s">
        <v>12</v>
      </c>
      <c r="E95" s="7">
        <f>IF(D95="Yes",3,IF(D95="Yes, but without a well-defined structure", 2, IF(D95="No", 1, "Instert Value")))</f>
        <v>2</v>
      </c>
      <c r="F95" s="7">
        <v>4</v>
      </c>
      <c r="G95" s="8"/>
      <c r="H95" s="9"/>
    </row>
    <row r="96" spans="1:8" ht="15.75" customHeight="1" x14ac:dyDescent="0.3">
      <c r="A96" s="83"/>
      <c r="B96" s="5" t="s">
        <v>114</v>
      </c>
      <c r="C96" s="6" t="s">
        <v>587</v>
      </c>
      <c r="D96" s="9" t="s">
        <v>9</v>
      </c>
      <c r="E96" s="7">
        <f>IF(D96="Yes",3,IF(ISTEXT(#REF!),IF(#REF!="Yes", 2,1),"Instert Value"))</f>
        <v>3</v>
      </c>
      <c r="F96" s="7">
        <v>3</v>
      </c>
      <c r="G96" s="11"/>
      <c r="H96" s="9"/>
    </row>
    <row r="97" spans="1:8" ht="15.75" customHeight="1" x14ac:dyDescent="0.3">
      <c r="A97" s="83"/>
      <c r="B97" s="10" t="s">
        <v>115</v>
      </c>
      <c r="C97" s="76" t="s">
        <v>588</v>
      </c>
      <c r="D97" s="9" t="s">
        <v>9</v>
      </c>
      <c r="E97" s="7">
        <f>IF(ISTEXT(D97),IF(D97="Yes", 2,1),"Instert Value")</f>
        <v>2</v>
      </c>
      <c r="F97" s="7">
        <v>2</v>
      </c>
      <c r="G97" s="11"/>
      <c r="H97" s="9"/>
    </row>
    <row r="98" spans="1:8" ht="15.75" customHeight="1" x14ac:dyDescent="0.3">
      <c r="A98" s="83"/>
      <c r="B98" s="5" t="s">
        <v>116</v>
      </c>
      <c r="C98" s="6" t="s">
        <v>589</v>
      </c>
      <c r="D98" s="6" t="s">
        <v>12</v>
      </c>
      <c r="E98" s="7">
        <f t="shared" ref="E98:E99" si="13">IF(D98="Yes",3,IF(D98="Yes, but without a well-defined structure", 2, IF(D98="No", 1, "Instert Value")))</f>
        <v>2</v>
      </c>
      <c r="F98" s="7">
        <v>4</v>
      </c>
      <c r="G98" s="8"/>
      <c r="H98" s="9"/>
    </row>
    <row r="99" spans="1:8" ht="15.75" customHeight="1" x14ac:dyDescent="0.3">
      <c r="A99" s="83"/>
      <c r="B99" s="10" t="s">
        <v>117</v>
      </c>
      <c r="C99" s="6" t="s">
        <v>590</v>
      </c>
      <c r="D99" s="6" t="s">
        <v>12</v>
      </c>
      <c r="E99" s="7">
        <f t="shared" si="13"/>
        <v>2</v>
      </c>
      <c r="F99" s="7">
        <v>4</v>
      </c>
      <c r="G99" s="8"/>
      <c r="H99" s="9"/>
    </row>
    <row r="100" spans="1:8" ht="15.75" customHeight="1" x14ac:dyDescent="0.3">
      <c r="A100" s="83"/>
      <c r="B100" s="5" t="s">
        <v>118</v>
      </c>
      <c r="C100" s="76" t="s">
        <v>591</v>
      </c>
      <c r="D100" s="9" t="s">
        <v>9</v>
      </c>
      <c r="E100" s="7">
        <f>IF(ISTEXT(D100),IF(D100="Yes", 2,1),"Instert Value")</f>
        <v>2</v>
      </c>
      <c r="F100" s="7">
        <v>2</v>
      </c>
      <c r="G100" s="11"/>
      <c r="H100" s="9"/>
    </row>
    <row r="101" spans="1:8" ht="15.75" customHeight="1" x14ac:dyDescent="0.3">
      <c r="A101" s="83"/>
      <c r="B101" s="10" t="s">
        <v>119</v>
      </c>
      <c r="C101" s="6" t="s">
        <v>592</v>
      </c>
      <c r="D101" s="6" t="s">
        <v>12</v>
      </c>
      <c r="E101" s="7">
        <f t="shared" ref="E101:E104" si="14">IF(D101="Yes",3,IF(D101="Yes, but without a well-defined structure", 2, IF(D101="No", 1, "Instert Value")))</f>
        <v>2</v>
      </c>
      <c r="F101" s="7">
        <v>4</v>
      </c>
      <c r="G101" s="8"/>
      <c r="H101" s="9"/>
    </row>
    <row r="102" spans="1:8" ht="15.75" customHeight="1" x14ac:dyDescent="0.3">
      <c r="A102" s="83"/>
      <c r="B102" s="5" t="s">
        <v>120</v>
      </c>
      <c r="C102" s="6" t="s">
        <v>593</v>
      </c>
      <c r="D102" s="6" t="s">
        <v>12</v>
      </c>
      <c r="E102" s="7">
        <f t="shared" si="14"/>
        <v>2</v>
      </c>
      <c r="F102" s="7">
        <v>4</v>
      </c>
      <c r="G102" s="8"/>
      <c r="H102" s="9"/>
    </row>
    <row r="103" spans="1:8" ht="15.75" customHeight="1" x14ac:dyDescent="0.3">
      <c r="A103" s="83"/>
      <c r="B103" s="5" t="s">
        <v>121</v>
      </c>
      <c r="C103" s="78" t="s">
        <v>594</v>
      </c>
      <c r="D103" s="6" t="s">
        <v>12</v>
      </c>
      <c r="E103" s="7">
        <f t="shared" si="14"/>
        <v>2</v>
      </c>
      <c r="F103" s="7">
        <v>4</v>
      </c>
      <c r="G103" s="8"/>
      <c r="H103" s="9"/>
    </row>
    <row r="104" spans="1:8" ht="15.75" customHeight="1" x14ac:dyDescent="0.3">
      <c r="A104" s="84"/>
      <c r="B104" s="10" t="s">
        <v>122</v>
      </c>
      <c r="C104" s="77" t="s">
        <v>595</v>
      </c>
      <c r="D104" s="6" t="s">
        <v>12</v>
      </c>
      <c r="E104" s="7">
        <f t="shared" si="14"/>
        <v>2</v>
      </c>
      <c r="F104" s="7">
        <v>4</v>
      </c>
      <c r="G104" s="24" t="s">
        <v>20</v>
      </c>
      <c r="H104" s="13">
        <f>AVERAGE(F85:F104)</f>
        <v>3.25</v>
      </c>
    </row>
    <row r="105" spans="1:8" ht="15.75" customHeight="1" x14ac:dyDescent="0.25">
      <c r="A105" s="85"/>
      <c r="B105" s="86"/>
      <c r="C105" s="86"/>
      <c r="D105" s="86"/>
      <c r="E105" s="86"/>
      <c r="F105" s="86"/>
      <c r="G105" s="86"/>
      <c r="H105" s="87"/>
    </row>
    <row r="106" spans="1:8" ht="15.75" customHeight="1" x14ac:dyDescent="0.3">
      <c r="A106" s="82" t="s">
        <v>123</v>
      </c>
      <c r="B106" s="5" t="s">
        <v>124</v>
      </c>
      <c r="C106" s="77" t="s">
        <v>596</v>
      </c>
      <c r="D106" s="6" t="s">
        <v>12</v>
      </c>
      <c r="E106" s="7">
        <f>IF(D106="Yes",3,IF(D106="Yes, but without a well-defined structure", 2, IF(D106="No", 1, "Instert Value")))</f>
        <v>2</v>
      </c>
      <c r="F106" s="7">
        <v>4</v>
      </c>
      <c r="G106" s="8"/>
      <c r="H106" s="9"/>
    </row>
    <row r="107" spans="1:8" ht="15.75" customHeight="1" x14ac:dyDescent="0.3">
      <c r="A107" s="83"/>
      <c r="B107" s="10" t="s">
        <v>125</v>
      </c>
      <c r="C107" s="77" t="s">
        <v>597</v>
      </c>
      <c r="D107" s="6" t="s">
        <v>14</v>
      </c>
      <c r="E107" s="7">
        <f>IF(D107="Yes",3,IF(D107="Yes, but over longer periods than a year", 2, IF(D107="No", 1, "Instert Value")))</f>
        <v>2</v>
      </c>
      <c r="F107" s="7">
        <v>4</v>
      </c>
      <c r="G107" s="11"/>
      <c r="H107" s="9"/>
    </row>
    <row r="108" spans="1:8" ht="15.75" customHeight="1" x14ac:dyDescent="0.3">
      <c r="A108" s="83"/>
      <c r="B108" s="30" t="s">
        <v>126</v>
      </c>
      <c r="C108" s="77" t="s">
        <v>598</v>
      </c>
      <c r="D108" s="6" t="s">
        <v>12</v>
      </c>
      <c r="E108" s="7">
        <f>IF(D108="Yes",3,IF(D108="Yes, but without a well-defined structure", 2, IF(D108="No", 1, "Instert Value")))</f>
        <v>2</v>
      </c>
      <c r="F108" s="7">
        <v>4</v>
      </c>
      <c r="G108" s="8"/>
      <c r="H108" s="9"/>
    </row>
    <row r="109" spans="1:8" ht="15.75" customHeight="1" x14ac:dyDescent="0.3">
      <c r="A109" s="83"/>
      <c r="B109" s="10" t="s">
        <v>127</v>
      </c>
      <c r="C109" s="77" t="s">
        <v>599</v>
      </c>
      <c r="D109" s="6" t="s">
        <v>14</v>
      </c>
      <c r="E109" s="7">
        <f>IF(D109="Yes",3,IF(D109="Yes, but over longer periods than a year", 2, IF(D109="No", 1, "Instert Value")))</f>
        <v>2</v>
      </c>
      <c r="F109" s="7">
        <v>4</v>
      </c>
      <c r="G109" s="11"/>
      <c r="H109" s="9"/>
    </row>
    <row r="110" spans="1:8" ht="15.75" customHeight="1" x14ac:dyDescent="0.3">
      <c r="A110" s="83"/>
      <c r="B110" s="5" t="s">
        <v>128</v>
      </c>
      <c r="C110" s="77" t="s">
        <v>600</v>
      </c>
      <c r="D110" s="6" t="s">
        <v>12</v>
      </c>
      <c r="E110" s="7">
        <f t="shared" ref="E110:E113" si="15">IF(D110="Yes",3,IF(D110="Yes, but without a well-defined structure", 2, IF(D110="No", 1, "Instert Value")))</f>
        <v>2</v>
      </c>
      <c r="F110" s="7">
        <v>3</v>
      </c>
      <c r="G110" s="8"/>
      <c r="H110" s="9"/>
    </row>
    <row r="111" spans="1:8" ht="15.75" customHeight="1" x14ac:dyDescent="0.3">
      <c r="A111" s="83"/>
      <c r="B111" s="10" t="s">
        <v>129</v>
      </c>
      <c r="C111" s="77" t="s">
        <v>601</v>
      </c>
      <c r="D111" s="6" t="s">
        <v>12</v>
      </c>
      <c r="E111" s="7">
        <f t="shared" si="15"/>
        <v>2</v>
      </c>
      <c r="F111" s="7">
        <v>3</v>
      </c>
      <c r="G111" s="8"/>
      <c r="H111" s="9"/>
    </row>
    <row r="112" spans="1:8" ht="15.75" customHeight="1" x14ac:dyDescent="0.3">
      <c r="A112" s="83"/>
      <c r="B112" s="5" t="s">
        <v>130</v>
      </c>
      <c r="C112" s="77" t="s">
        <v>602</v>
      </c>
      <c r="D112" s="6" t="s">
        <v>12</v>
      </c>
      <c r="E112" s="7">
        <f t="shared" si="15"/>
        <v>2</v>
      </c>
      <c r="F112" s="7">
        <v>3</v>
      </c>
      <c r="G112" s="8"/>
      <c r="H112" s="9"/>
    </row>
    <row r="113" spans="1:8" ht="15.75" customHeight="1" x14ac:dyDescent="0.3">
      <c r="A113" s="83"/>
      <c r="B113" s="10" t="s">
        <v>131</v>
      </c>
      <c r="C113" s="77" t="s">
        <v>603</v>
      </c>
      <c r="D113" s="6" t="s">
        <v>12</v>
      </c>
      <c r="E113" s="7">
        <f t="shared" si="15"/>
        <v>2</v>
      </c>
      <c r="F113" s="7">
        <v>4</v>
      </c>
      <c r="G113" s="8"/>
      <c r="H113" s="9"/>
    </row>
    <row r="114" spans="1:8" ht="15.75" customHeight="1" x14ac:dyDescent="0.3">
      <c r="A114" s="83"/>
      <c r="B114" s="5" t="s">
        <v>132</v>
      </c>
      <c r="C114" s="77" t="s">
        <v>604</v>
      </c>
      <c r="D114" s="6" t="s">
        <v>14</v>
      </c>
      <c r="E114" s="7">
        <f>IF(D114="Yes",3,IF(D114="Yes, but over longer periods than a year", 2, IF(D114="No", 1, "Instert Value")))</f>
        <v>2</v>
      </c>
      <c r="F114" s="7">
        <v>4</v>
      </c>
      <c r="G114" s="8"/>
      <c r="H114" s="9"/>
    </row>
    <row r="115" spans="1:8" ht="15.75" customHeight="1" x14ac:dyDescent="0.3">
      <c r="A115" s="83"/>
      <c r="B115" s="10" t="s">
        <v>133</v>
      </c>
      <c r="C115" s="77" t="s">
        <v>605</v>
      </c>
      <c r="D115" s="9" t="s">
        <v>9</v>
      </c>
      <c r="E115" s="7">
        <f t="shared" ref="E115:E116" si="16">IF(ISTEXT(D115),IF(D115="Yes", 2,1),"Instert Value")</f>
        <v>2</v>
      </c>
      <c r="F115" s="7">
        <v>2</v>
      </c>
      <c r="G115" s="8"/>
      <c r="H115" s="9"/>
    </row>
    <row r="116" spans="1:8" ht="15.75" customHeight="1" x14ac:dyDescent="0.3">
      <c r="A116" s="83"/>
      <c r="B116" s="5" t="s">
        <v>134</v>
      </c>
      <c r="C116" s="77" t="s">
        <v>606</v>
      </c>
      <c r="D116" s="9" t="s">
        <v>9</v>
      </c>
      <c r="E116" s="7">
        <f t="shared" si="16"/>
        <v>2</v>
      </c>
      <c r="F116" s="7">
        <v>2</v>
      </c>
      <c r="G116" s="29" t="s">
        <v>20</v>
      </c>
      <c r="H116" s="13">
        <f>AVERAGE(F107:F117)</f>
        <v>3.2727272727272729</v>
      </c>
    </row>
    <row r="117" spans="1:8" ht="15.75" customHeight="1" x14ac:dyDescent="0.3">
      <c r="A117" s="84"/>
      <c r="B117" s="10" t="s">
        <v>135</v>
      </c>
      <c r="C117" s="77" t="s">
        <v>607</v>
      </c>
      <c r="D117" s="6" t="s">
        <v>14</v>
      </c>
      <c r="E117" s="7">
        <f>IF(D117="Yes",3,IF(D117="Yes, but over longer periods than a year", 2, IF(D117="No", 1, "Instert Value")))</f>
        <v>2</v>
      </c>
      <c r="F117" s="7">
        <v>3</v>
      </c>
      <c r="G117" s="18" t="s">
        <v>136</v>
      </c>
      <c r="H117" s="13">
        <v>2</v>
      </c>
    </row>
    <row r="118" spans="1:8" ht="15.75" customHeight="1" x14ac:dyDescent="0.25">
      <c r="A118" s="85"/>
      <c r="B118" s="86"/>
      <c r="C118" s="86"/>
      <c r="D118" s="86"/>
      <c r="E118" s="86"/>
      <c r="F118" s="86"/>
      <c r="G118" s="86"/>
      <c r="H118" s="87"/>
    </row>
    <row r="119" spans="1:8" ht="15.75" customHeight="1" x14ac:dyDescent="0.3">
      <c r="A119" s="82" t="s">
        <v>137</v>
      </c>
      <c r="B119" s="5" t="s">
        <v>138</v>
      </c>
      <c r="C119" s="77" t="s">
        <v>608</v>
      </c>
      <c r="D119" s="6" t="s">
        <v>12</v>
      </c>
      <c r="E119" s="7">
        <f>IF(D119="Yes",3,IF(D119="Yes, but without a well-defined structure", 2, IF(D119="No", 1, "Instert Value")))</f>
        <v>2</v>
      </c>
      <c r="F119" s="7">
        <v>4</v>
      </c>
      <c r="G119" s="11"/>
      <c r="H119" s="9"/>
    </row>
    <row r="120" spans="1:8" ht="15.75" customHeight="1" x14ac:dyDescent="0.3">
      <c r="A120" s="83"/>
      <c r="B120" s="10" t="s">
        <v>139</v>
      </c>
      <c r="C120" s="77" t="s">
        <v>609</v>
      </c>
      <c r="D120" s="6" t="s">
        <v>14</v>
      </c>
      <c r="E120" s="7">
        <f>IF(D120="Yes",3,IF(D120="Yes, but over longer periods than a year", 2, IF(D120="No", 1, "Instert Value")))</f>
        <v>2</v>
      </c>
      <c r="F120" s="7">
        <v>4</v>
      </c>
      <c r="G120" s="11"/>
      <c r="H120" s="9"/>
    </row>
    <row r="121" spans="1:8" ht="15.75" customHeight="1" x14ac:dyDescent="0.3">
      <c r="A121" s="83"/>
      <c r="B121" s="5" t="s">
        <v>140</v>
      </c>
      <c r="C121" s="77" t="s">
        <v>610</v>
      </c>
      <c r="D121" s="6" t="s">
        <v>12</v>
      </c>
      <c r="E121" s="7">
        <f t="shared" ref="E121:E122" si="17">IF(D121="Yes",3,IF(D121="Yes, but without a well-defined structure", 2, IF(D121="No", 1, "Instert Value")))</f>
        <v>2</v>
      </c>
      <c r="F121" s="7">
        <v>2</v>
      </c>
      <c r="G121" s="8"/>
      <c r="H121" s="9"/>
    </row>
    <row r="122" spans="1:8" ht="15.75" customHeight="1" x14ac:dyDescent="0.3">
      <c r="A122" s="83"/>
      <c r="B122" s="10" t="s">
        <v>141</v>
      </c>
      <c r="C122" s="77" t="s">
        <v>611</v>
      </c>
      <c r="D122" s="6" t="s">
        <v>12</v>
      </c>
      <c r="E122" s="7">
        <f t="shared" si="17"/>
        <v>2</v>
      </c>
      <c r="F122" s="7">
        <v>2</v>
      </c>
      <c r="G122" s="11"/>
      <c r="H122" s="9"/>
    </row>
    <row r="123" spans="1:8" ht="15.75" customHeight="1" x14ac:dyDescent="0.3">
      <c r="A123" s="83"/>
      <c r="B123" s="5" t="s">
        <v>142</v>
      </c>
      <c r="C123" s="78" t="s">
        <v>612</v>
      </c>
      <c r="D123" s="6" t="s">
        <v>9</v>
      </c>
      <c r="E123" s="7">
        <f>IF(ISTEXT(D123),IF(D123="Yes", 2,1),"Instert Value")</f>
        <v>2</v>
      </c>
      <c r="F123" s="7">
        <v>2</v>
      </c>
      <c r="G123" s="11"/>
      <c r="H123" s="9"/>
    </row>
    <row r="124" spans="1:8" ht="15.75" customHeight="1" x14ac:dyDescent="0.3">
      <c r="A124" s="83"/>
      <c r="B124" s="10" t="s">
        <v>143</v>
      </c>
      <c r="C124" s="77" t="s">
        <v>613</v>
      </c>
      <c r="D124" s="6" t="s">
        <v>12</v>
      </c>
      <c r="E124" s="7">
        <f t="shared" ref="E124:E126" si="18">IF(D124="Yes",3,IF(D124="Yes, but without a well-defined structure", 2, IF(D124="No", 1, "Instert Value")))</f>
        <v>2</v>
      </c>
      <c r="F124" s="7">
        <v>4</v>
      </c>
      <c r="G124" s="8"/>
      <c r="H124" s="9"/>
    </row>
    <row r="125" spans="1:8" ht="15.75" customHeight="1" x14ac:dyDescent="0.3">
      <c r="A125" s="83"/>
      <c r="B125" s="5" t="s">
        <v>144</v>
      </c>
      <c r="C125" s="77" t="s">
        <v>614</v>
      </c>
      <c r="D125" s="6" t="s">
        <v>12</v>
      </c>
      <c r="E125" s="7">
        <f t="shared" si="18"/>
        <v>2</v>
      </c>
      <c r="F125" s="7">
        <v>2</v>
      </c>
      <c r="G125" s="11"/>
      <c r="H125" s="9"/>
    </row>
    <row r="126" spans="1:8" ht="15.75" customHeight="1" x14ac:dyDescent="0.3">
      <c r="A126" s="83"/>
      <c r="B126" s="10" t="s">
        <v>145</v>
      </c>
      <c r="C126" s="77" t="s">
        <v>615</v>
      </c>
      <c r="D126" s="6" t="s">
        <v>12</v>
      </c>
      <c r="E126" s="7">
        <f t="shared" si="18"/>
        <v>2</v>
      </c>
      <c r="F126" s="7">
        <v>2</v>
      </c>
      <c r="G126" s="11"/>
      <c r="H126" s="9"/>
    </row>
    <row r="127" spans="1:8" ht="15.75" customHeight="1" x14ac:dyDescent="0.3">
      <c r="A127" s="83"/>
      <c r="B127" s="5" t="s">
        <v>146</v>
      </c>
      <c r="C127" s="77" t="s">
        <v>616</v>
      </c>
      <c r="D127" s="6" t="s">
        <v>9</v>
      </c>
      <c r="E127" s="7">
        <f>IF(ISTEXT(D127),IF(D127="Yes", 2,1),"Instert Value")</f>
        <v>2</v>
      </c>
      <c r="F127" s="7">
        <v>2</v>
      </c>
      <c r="G127" s="11"/>
      <c r="H127" s="9"/>
    </row>
    <row r="128" spans="1:8" ht="15.75" customHeight="1" x14ac:dyDescent="0.3">
      <c r="A128" s="83"/>
      <c r="B128" s="10" t="s">
        <v>147</v>
      </c>
      <c r="C128" s="77" t="s">
        <v>617</v>
      </c>
      <c r="D128" s="6" t="s">
        <v>12</v>
      </c>
      <c r="E128" s="7">
        <f t="shared" ref="E128:E133" si="19">IF(D128="Yes",3,IF(D128="Yes, but without a well-defined structure", 2, IF(D128="No", 1, "Instert Value")))</f>
        <v>2</v>
      </c>
      <c r="F128" s="7">
        <v>2</v>
      </c>
      <c r="G128" s="11"/>
      <c r="H128" s="9"/>
    </row>
    <row r="129" spans="1:8" ht="15.75" customHeight="1" x14ac:dyDescent="0.3">
      <c r="A129" s="83"/>
      <c r="B129" s="5" t="s">
        <v>148</v>
      </c>
      <c r="C129" s="77" t="s">
        <v>618</v>
      </c>
      <c r="D129" s="6" t="s">
        <v>12</v>
      </c>
      <c r="E129" s="7">
        <f t="shared" si="19"/>
        <v>2</v>
      </c>
      <c r="F129" s="7">
        <v>2</v>
      </c>
      <c r="G129" s="11"/>
      <c r="H129" s="9"/>
    </row>
    <row r="130" spans="1:8" ht="15.75" customHeight="1" x14ac:dyDescent="0.3">
      <c r="A130" s="83"/>
      <c r="B130" s="10" t="s">
        <v>149</v>
      </c>
      <c r="C130" s="77" t="s">
        <v>619</v>
      </c>
      <c r="D130" s="6" t="s">
        <v>12</v>
      </c>
      <c r="E130" s="7">
        <f t="shared" si="19"/>
        <v>2</v>
      </c>
      <c r="F130" s="7">
        <v>2</v>
      </c>
      <c r="G130" s="11"/>
      <c r="H130" s="9"/>
    </row>
    <row r="131" spans="1:8" ht="15.75" customHeight="1" x14ac:dyDescent="0.3">
      <c r="A131" s="83"/>
      <c r="B131" s="5" t="s">
        <v>150</v>
      </c>
      <c r="C131" s="77" t="s">
        <v>620</v>
      </c>
      <c r="D131" s="6" t="s">
        <v>12</v>
      </c>
      <c r="E131" s="7">
        <f t="shared" si="19"/>
        <v>2</v>
      </c>
      <c r="F131" s="7">
        <v>2</v>
      </c>
      <c r="G131" s="11"/>
      <c r="H131" s="9"/>
    </row>
    <row r="132" spans="1:8" ht="15.75" customHeight="1" x14ac:dyDescent="0.3">
      <c r="A132" s="83"/>
      <c r="B132" s="10" t="s">
        <v>151</v>
      </c>
      <c r="C132" s="77" t="s">
        <v>621</v>
      </c>
      <c r="D132" s="6" t="s">
        <v>12</v>
      </c>
      <c r="E132" s="7">
        <f t="shared" si="19"/>
        <v>2</v>
      </c>
      <c r="F132" s="7">
        <v>3</v>
      </c>
      <c r="G132" s="8"/>
      <c r="H132" s="9"/>
    </row>
    <row r="133" spans="1:8" ht="15.75" customHeight="1" x14ac:dyDescent="0.3">
      <c r="A133" s="84"/>
      <c r="B133" s="5" t="s">
        <v>152</v>
      </c>
      <c r="C133" s="77" t="s">
        <v>622</v>
      </c>
      <c r="D133" s="6" t="s">
        <v>12</v>
      </c>
      <c r="E133" s="7">
        <f t="shared" si="19"/>
        <v>2</v>
      </c>
      <c r="F133" s="7">
        <v>3</v>
      </c>
      <c r="G133" s="25" t="s">
        <v>153</v>
      </c>
      <c r="H133" s="13">
        <v>2</v>
      </c>
    </row>
    <row r="134" spans="1:8" ht="15.75" customHeight="1" x14ac:dyDescent="0.25">
      <c r="A134" s="85"/>
      <c r="B134" s="86"/>
      <c r="C134" s="86"/>
      <c r="D134" s="86"/>
      <c r="E134" s="86"/>
      <c r="F134" s="86"/>
      <c r="G134" s="86"/>
      <c r="H134" s="87"/>
    </row>
    <row r="135" spans="1:8" ht="15.75" customHeight="1" x14ac:dyDescent="0.3">
      <c r="A135" s="90" t="s">
        <v>154</v>
      </c>
      <c r="B135" s="10" t="s">
        <v>155</v>
      </c>
      <c r="C135" s="80" t="s">
        <v>623</v>
      </c>
      <c r="D135" s="6" t="s">
        <v>9</v>
      </c>
      <c r="E135" s="31">
        <f>IF(D135="Yes",3,IF(ISTEXT(#REF!),IF(#REF!="Yes", 2,1),"Instert Value"))</f>
        <v>3</v>
      </c>
      <c r="F135" s="7">
        <v>3</v>
      </c>
      <c r="G135" s="11"/>
      <c r="H135" s="32"/>
    </row>
    <row r="136" spans="1:8" ht="15.75" customHeight="1" x14ac:dyDescent="0.3">
      <c r="A136" s="83"/>
      <c r="B136" s="5" t="s">
        <v>156</v>
      </c>
      <c r="C136" s="80" t="s">
        <v>624</v>
      </c>
      <c r="D136" s="6" t="s">
        <v>9</v>
      </c>
      <c r="E136" s="7">
        <f>IF(D136="Yes", 4,IF(#REF!="Yes",3,IF(ISTEXT(#REF!),IF(#REF!="Yes",2,1),"Instert Value")))</f>
        <v>4</v>
      </c>
      <c r="F136" s="7">
        <v>4</v>
      </c>
      <c r="G136" s="11"/>
      <c r="H136" s="32"/>
    </row>
    <row r="137" spans="1:8" ht="15.75" customHeight="1" x14ac:dyDescent="0.3">
      <c r="A137" s="83"/>
      <c r="B137" s="10" t="s">
        <v>157</v>
      </c>
      <c r="C137" s="80" t="s">
        <v>625</v>
      </c>
      <c r="D137" s="6" t="s">
        <v>9</v>
      </c>
      <c r="E137" s="7">
        <f>IF(ISTEXT(D137),IF(D137="Yes", 2,1),"Instert Value")</f>
        <v>2</v>
      </c>
      <c r="F137" s="33">
        <v>2</v>
      </c>
      <c r="G137" s="11"/>
      <c r="H137" s="32"/>
    </row>
    <row r="138" spans="1:8" ht="15.75" customHeight="1" x14ac:dyDescent="0.3">
      <c r="A138" s="83"/>
      <c r="B138" s="5" t="s">
        <v>158</v>
      </c>
      <c r="C138" s="80" t="s">
        <v>626</v>
      </c>
      <c r="D138" s="6" t="s">
        <v>9</v>
      </c>
      <c r="E138" s="7">
        <f>IF(D138="Yes", 4,IF(#REF!="Yes",3,IF(ISTEXT(#REF!),IF(#REF!="Yes",2,1),"Instert Value")))</f>
        <v>4</v>
      </c>
      <c r="F138" s="7">
        <v>4</v>
      </c>
      <c r="G138" s="11"/>
      <c r="H138" s="32"/>
    </row>
    <row r="139" spans="1:8" ht="15.75" customHeight="1" x14ac:dyDescent="0.3">
      <c r="A139" s="83"/>
      <c r="B139" s="5" t="s">
        <v>159</v>
      </c>
      <c r="C139" s="80" t="s">
        <v>627</v>
      </c>
      <c r="D139" s="6" t="s">
        <v>9</v>
      </c>
      <c r="E139" s="7">
        <f t="shared" ref="E139:E140" si="20">IF(ISTEXT(D139),IF(D139="Yes", 2,1),"Instert Value")</f>
        <v>2</v>
      </c>
      <c r="F139" s="33">
        <v>2</v>
      </c>
      <c r="G139" s="11"/>
      <c r="H139" s="14"/>
    </row>
    <row r="140" spans="1:8" ht="15.75" customHeight="1" x14ac:dyDescent="0.3">
      <c r="A140" s="83"/>
      <c r="B140" s="10" t="s">
        <v>160</v>
      </c>
      <c r="C140" s="80" t="s">
        <v>628</v>
      </c>
      <c r="D140" s="6" t="s">
        <v>9</v>
      </c>
      <c r="E140" s="7">
        <f t="shared" si="20"/>
        <v>2</v>
      </c>
      <c r="F140" s="33">
        <v>2</v>
      </c>
      <c r="G140" s="11"/>
      <c r="H140" s="32"/>
    </row>
    <row r="141" spans="1:8" ht="15.75" customHeight="1" x14ac:dyDescent="0.3">
      <c r="A141" s="83"/>
      <c r="B141" s="5" t="s">
        <v>161</v>
      </c>
      <c r="C141" s="80" t="s">
        <v>629</v>
      </c>
      <c r="D141" s="6" t="s">
        <v>9</v>
      </c>
      <c r="E141" s="31">
        <f>IF(D141="Yes",3,IF(ISTEXT(#REF!),IF(#REF!="Yes", 2,1),"Instert Value"))</f>
        <v>3</v>
      </c>
      <c r="F141" s="7">
        <v>3</v>
      </c>
      <c r="G141" s="11"/>
      <c r="H141" s="32"/>
    </row>
    <row r="142" spans="1:8" ht="15.75" customHeight="1" x14ac:dyDescent="0.3">
      <c r="A142" s="83"/>
      <c r="B142" s="10" t="s">
        <v>162</v>
      </c>
      <c r="C142" s="80" t="s">
        <v>630</v>
      </c>
      <c r="D142" s="6" t="s">
        <v>9</v>
      </c>
      <c r="E142" s="7">
        <f t="shared" ref="E142:E145" si="21">IF(ISTEXT(D142),IF(D142="Yes", 2,1),"Instert Value")</f>
        <v>2</v>
      </c>
      <c r="F142" s="33">
        <v>2</v>
      </c>
      <c r="G142" s="11"/>
      <c r="H142" s="32"/>
    </row>
    <row r="143" spans="1:8" ht="15.75" customHeight="1" x14ac:dyDescent="0.3">
      <c r="A143" s="83"/>
      <c r="B143" s="5" t="s">
        <v>163</v>
      </c>
      <c r="C143" s="80" t="s">
        <v>631</v>
      </c>
      <c r="D143" s="6" t="s">
        <v>9</v>
      </c>
      <c r="E143" s="7">
        <f t="shared" si="21"/>
        <v>2</v>
      </c>
      <c r="F143" s="33">
        <v>2</v>
      </c>
      <c r="G143" s="11"/>
      <c r="H143" s="14"/>
    </row>
    <row r="144" spans="1:8" ht="15.75" customHeight="1" x14ac:dyDescent="0.3">
      <c r="A144" s="83"/>
      <c r="B144" s="10" t="s">
        <v>164</v>
      </c>
      <c r="C144" s="80" t="s">
        <v>632</v>
      </c>
      <c r="D144" s="6" t="s">
        <v>9</v>
      </c>
      <c r="E144" s="7">
        <f t="shared" si="21"/>
        <v>2</v>
      </c>
      <c r="F144" s="33">
        <v>2</v>
      </c>
      <c r="G144" s="11"/>
      <c r="H144" s="14"/>
    </row>
    <row r="145" spans="1:8" ht="15.75" customHeight="1" x14ac:dyDescent="0.3">
      <c r="A145" s="84"/>
      <c r="B145" s="5" t="s">
        <v>165</v>
      </c>
      <c r="C145" s="80" t="s">
        <v>633</v>
      </c>
      <c r="D145" s="6" t="s">
        <v>9</v>
      </c>
      <c r="E145" s="7">
        <f t="shared" si="21"/>
        <v>2</v>
      </c>
      <c r="F145" s="33">
        <v>2</v>
      </c>
      <c r="G145" s="11"/>
      <c r="H145" s="14"/>
    </row>
    <row r="146" spans="1:8" ht="15.75" customHeight="1" x14ac:dyDescent="0.25">
      <c r="A146" s="85"/>
      <c r="B146" s="86"/>
      <c r="C146" s="86"/>
      <c r="D146" s="86"/>
      <c r="E146" s="86"/>
      <c r="F146" s="86"/>
      <c r="G146" s="86"/>
      <c r="H146" s="87"/>
    </row>
    <row r="147" spans="1:8" ht="15.75" customHeight="1" x14ac:dyDescent="0.25">
      <c r="A147" s="88" t="s">
        <v>166</v>
      </c>
      <c r="B147" s="86"/>
      <c r="C147" s="86"/>
      <c r="D147" s="86"/>
      <c r="E147" s="86"/>
      <c r="F147" s="86"/>
      <c r="G147" s="86"/>
      <c r="H147" s="87"/>
    </row>
    <row r="148" spans="1:8" ht="15.75" customHeight="1" x14ac:dyDescent="0.25">
      <c r="E148" s="34"/>
      <c r="F148" s="34"/>
    </row>
    <row r="149" spans="1:8" ht="15.75" customHeight="1" x14ac:dyDescent="0.25">
      <c r="E149" s="34"/>
      <c r="F149" s="34"/>
    </row>
    <row r="150" spans="1:8" ht="15.75" customHeight="1" x14ac:dyDescent="0.25">
      <c r="E150" s="34"/>
      <c r="F150" s="34"/>
    </row>
    <row r="151" spans="1:8" ht="15.75" customHeight="1" x14ac:dyDescent="0.25">
      <c r="E151" s="34"/>
      <c r="F151" s="34"/>
    </row>
    <row r="152" spans="1:8" ht="15.75" customHeight="1" x14ac:dyDescent="0.25">
      <c r="E152" s="34"/>
      <c r="F152" s="34"/>
    </row>
    <row r="153" spans="1:8" ht="15.75" customHeight="1" x14ac:dyDescent="0.25">
      <c r="E153" s="34"/>
      <c r="F153" s="34"/>
    </row>
    <row r="154" spans="1:8" ht="15.75" customHeight="1" x14ac:dyDescent="0.25">
      <c r="E154" s="34"/>
      <c r="F154" s="34"/>
    </row>
    <row r="155" spans="1:8" ht="15.75" customHeight="1" x14ac:dyDescent="0.25">
      <c r="E155" s="34"/>
      <c r="F155" s="34"/>
    </row>
    <row r="156" spans="1:8" ht="15.75" customHeight="1" x14ac:dyDescent="0.25">
      <c r="E156" s="34"/>
      <c r="F156" s="34"/>
    </row>
    <row r="157" spans="1:8" ht="15.75" customHeight="1" x14ac:dyDescent="0.25">
      <c r="E157" s="34"/>
      <c r="F157" s="34"/>
    </row>
    <row r="158" spans="1:8" ht="15.75" customHeight="1" x14ac:dyDescent="0.25">
      <c r="E158" s="34"/>
      <c r="F158" s="34"/>
    </row>
    <row r="159" spans="1:8" ht="15.75" customHeight="1" x14ac:dyDescent="0.25">
      <c r="E159" s="34"/>
      <c r="F159" s="34"/>
    </row>
    <row r="160" spans="1:8" ht="15.75" customHeight="1" x14ac:dyDescent="0.25">
      <c r="E160" s="34"/>
      <c r="F160" s="34"/>
    </row>
    <row r="161" spans="5:6" ht="15.75" customHeight="1" x14ac:dyDescent="0.25">
      <c r="E161" s="34"/>
      <c r="F161" s="34"/>
    </row>
    <row r="162" spans="5:6" ht="15.75" customHeight="1" x14ac:dyDescent="0.25">
      <c r="E162" s="34"/>
      <c r="F162" s="34"/>
    </row>
    <row r="163" spans="5:6" ht="15.75" customHeight="1" x14ac:dyDescent="0.25">
      <c r="E163" s="34"/>
      <c r="F163" s="34"/>
    </row>
    <row r="164" spans="5:6" ht="15.75" customHeight="1" x14ac:dyDescent="0.25">
      <c r="E164" s="34"/>
      <c r="F164" s="34"/>
    </row>
    <row r="165" spans="5:6" ht="15.75" customHeight="1" x14ac:dyDescent="0.25">
      <c r="E165" s="34"/>
      <c r="F165" s="34"/>
    </row>
    <row r="166" spans="5:6" ht="15.75" customHeight="1" x14ac:dyDescent="0.25">
      <c r="E166" s="34"/>
      <c r="F166" s="34"/>
    </row>
    <row r="167" spans="5:6" ht="15.75" customHeight="1" x14ac:dyDescent="0.25">
      <c r="E167" s="34"/>
      <c r="F167" s="34"/>
    </row>
    <row r="168" spans="5:6" ht="15.75" customHeight="1" x14ac:dyDescent="0.25">
      <c r="E168" s="34"/>
      <c r="F168" s="34"/>
    </row>
    <row r="169" spans="5:6" ht="15.75" customHeight="1" x14ac:dyDescent="0.25">
      <c r="E169" s="34"/>
      <c r="F169" s="34"/>
    </row>
    <row r="170" spans="5:6" ht="15.75" customHeight="1" x14ac:dyDescent="0.25">
      <c r="E170" s="34"/>
      <c r="F170" s="34"/>
    </row>
    <row r="171" spans="5:6" ht="15.75" customHeight="1" x14ac:dyDescent="0.25">
      <c r="E171" s="34"/>
      <c r="F171" s="34"/>
    </row>
    <row r="172" spans="5:6" ht="15.75" customHeight="1" x14ac:dyDescent="0.25">
      <c r="E172" s="34"/>
      <c r="F172" s="34"/>
    </row>
    <row r="173" spans="5:6" ht="15.75" customHeight="1" x14ac:dyDescent="0.25">
      <c r="E173" s="34"/>
      <c r="F173" s="34"/>
    </row>
    <row r="174" spans="5:6" ht="15.75" customHeight="1" x14ac:dyDescent="0.25">
      <c r="E174" s="34"/>
      <c r="F174" s="34"/>
    </row>
    <row r="175" spans="5:6" ht="15.75" customHeight="1" x14ac:dyDescent="0.25">
      <c r="E175" s="34"/>
      <c r="F175" s="34"/>
    </row>
    <row r="176" spans="5:6" ht="15.75" customHeight="1" x14ac:dyDescent="0.25">
      <c r="E176" s="34"/>
      <c r="F176" s="34"/>
    </row>
    <row r="177" spans="5:6" ht="15.75" customHeight="1" x14ac:dyDescent="0.25">
      <c r="E177" s="34"/>
      <c r="F177" s="34"/>
    </row>
    <row r="178" spans="5:6" ht="15.75" customHeight="1" x14ac:dyDescent="0.25">
      <c r="E178" s="34"/>
      <c r="F178" s="34"/>
    </row>
    <row r="179" spans="5:6" ht="15.75" customHeight="1" x14ac:dyDescent="0.25">
      <c r="E179" s="34"/>
      <c r="F179" s="34"/>
    </row>
    <row r="180" spans="5:6" ht="15.75" customHeight="1" x14ac:dyDescent="0.25">
      <c r="E180" s="34"/>
      <c r="F180" s="34"/>
    </row>
    <row r="181" spans="5:6" ht="15.75" customHeight="1" x14ac:dyDescent="0.25">
      <c r="E181" s="34"/>
      <c r="F181" s="34"/>
    </row>
    <row r="182" spans="5:6" ht="15.75" customHeight="1" x14ac:dyDescent="0.25">
      <c r="E182" s="34"/>
      <c r="F182" s="34"/>
    </row>
    <row r="183" spans="5:6" ht="15.75" customHeight="1" x14ac:dyDescent="0.25">
      <c r="E183" s="34"/>
      <c r="F183" s="34"/>
    </row>
    <row r="184" spans="5:6" ht="15.75" customHeight="1" x14ac:dyDescent="0.25">
      <c r="E184" s="34"/>
      <c r="F184" s="34"/>
    </row>
    <row r="185" spans="5:6" ht="15.75" customHeight="1" x14ac:dyDescent="0.25">
      <c r="E185" s="34"/>
      <c r="F185" s="34"/>
    </row>
    <row r="186" spans="5:6" ht="15.75" customHeight="1" x14ac:dyDescent="0.25">
      <c r="E186" s="34"/>
      <c r="F186" s="34"/>
    </row>
    <row r="187" spans="5:6" ht="15.75" customHeight="1" x14ac:dyDescent="0.25">
      <c r="E187" s="34"/>
      <c r="F187" s="34"/>
    </row>
    <row r="188" spans="5:6" ht="15.75" customHeight="1" x14ac:dyDescent="0.25">
      <c r="E188" s="34"/>
      <c r="F188" s="34"/>
    </row>
    <row r="189" spans="5:6" ht="15.75" customHeight="1" x14ac:dyDescent="0.25">
      <c r="E189" s="34"/>
      <c r="F189" s="34"/>
    </row>
    <row r="190" spans="5:6" ht="15.75" customHeight="1" x14ac:dyDescent="0.25">
      <c r="E190" s="34"/>
      <c r="F190" s="34"/>
    </row>
    <row r="191" spans="5:6" ht="15.75" customHeight="1" x14ac:dyDescent="0.25">
      <c r="E191" s="34"/>
      <c r="F191" s="34"/>
    </row>
    <row r="192" spans="5:6" ht="15.75" customHeight="1" x14ac:dyDescent="0.25">
      <c r="E192" s="34"/>
      <c r="F192" s="34"/>
    </row>
    <row r="193" spans="5:6" ht="15.75" customHeight="1" x14ac:dyDescent="0.25">
      <c r="E193" s="34"/>
      <c r="F193" s="34"/>
    </row>
    <row r="194" spans="5:6" ht="15.75" customHeight="1" x14ac:dyDescent="0.25">
      <c r="E194" s="34"/>
      <c r="F194" s="34"/>
    </row>
    <row r="195" spans="5:6" ht="15.75" customHeight="1" x14ac:dyDescent="0.25">
      <c r="E195" s="34"/>
      <c r="F195" s="34"/>
    </row>
    <row r="196" spans="5:6" ht="15.75" customHeight="1" x14ac:dyDescent="0.25">
      <c r="E196" s="34"/>
      <c r="F196" s="34"/>
    </row>
    <row r="197" spans="5:6" ht="15.75" customHeight="1" x14ac:dyDescent="0.25">
      <c r="E197" s="34"/>
      <c r="F197" s="34"/>
    </row>
    <row r="198" spans="5:6" ht="15.75" customHeight="1" x14ac:dyDescent="0.25">
      <c r="E198" s="34"/>
      <c r="F198" s="34"/>
    </row>
    <row r="199" spans="5:6" ht="15.75" customHeight="1" x14ac:dyDescent="0.25">
      <c r="E199" s="34"/>
      <c r="F199" s="34"/>
    </row>
    <row r="200" spans="5:6" ht="15.75" customHeight="1" x14ac:dyDescent="0.25">
      <c r="E200" s="34"/>
      <c r="F200" s="34"/>
    </row>
    <row r="201" spans="5:6" ht="15.75" customHeight="1" x14ac:dyDescent="0.25">
      <c r="E201" s="34"/>
      <c r="F201" s="34"/>
    </row>
    <row r="202" spans="5:6" ht="15.75" customHeight="1" x14ac:dyDescent="0.25">
      <c r="E202" s="34"/>
      <c r="F202" s="34"/>
    </row>
    <row r="203" spans="5:6" ht="15.75" customHeight="1" x14ac:dyDescent="0.25">
      <c r="E203" s="34"/>
      <c r="F203" s="34"/>
    </row>
    <row r="204" spans="5:6" ht="15.75" customHeight="1" x14ac:dyDescent="0.25">
      <c r="E204" s="34"/>
      <c r="F204" s="34"/>
    </row>
    <row r="205" spans="5:6" ht="15.75" customHeight="1" x14ac:dyDescent="0.25">
      <c r="E205" s="34"/>
      <c r="F205" s="34"/>
    </row>
    <row r="206" spans="5:6" ht="15.75" customHeight="1" x14ac:dyDescent="0.25">
      <c r="E206" s="34"/>
      <c r="F206" s="34"/>
    </row>
    <row r="207" spans="5:6" ht="15.75" customHeight="1" x14ac:dyDescent="0.25">
      <c r="E207" s="34"/>
      <c r="F207" s="34"/>
    </row>
    <row r="208" spans="5:6" ht="15.75" customHeight="1" x14ac:dyDescent="0.25">
      <c r="E208" s="34"/>
      <c r="F208" s="34"/>
    </row>
    <row r="209" spans="5:6" ht="15.75" customHeight="1" x14ac:dyDescent="0.25">
      <c r="E209" s="34"/>
      <c r="F209" s="34"/>
    </row>
    <row r="210" spans="5:6" ht="15.75" customHeight="1" x14ac:dyDescent="0.25">
      <c r="E210" s="34"/>
      <c r="F210" s="34"/>
    </row>
    <row r="211" spans="5:6" ht="15.75" customHeight="1" x14ac:dyDescent="0.25">
      <c r="E211" s="34"/>
      <c r="F211" s="34"/>
    </row>
    <row r="212" spans="5:6" ht="15.75" customHeight="1" x14ac:dyDescent="0.25">
      <c r="E212" s="34"/>
      <c r="F212" s="34"/>
    </row>
    <row r="213" spans="5:6" ht="15.75" customHeight="1" x14ac:dyDescent="0.25">
      <c r="E213" s="34"/>
      <c r="F213" s="34"/>
    </row>
    <row r="214" spans="5:6" ht="15.75" customHeight="1" x14ac:dyDescent="0.25">
      <c r="E214" s="34"/>
      <c r="F214" s="34"/>
    </row>
    <row r="215" spans="5:6" ht="15.75" customHeight="1" x14ac:dyDescent="0.25">
      <c r="E215" s="34"/>
      <c r="F215" s="34"/>
    </row>
    <row r="216" spans="5:6" ht="15.75" customHeight="1" x14ac:dyDescent="0.25">
      <c r="E216" s="34"/>
      <c r="F216" s="34"/>
    </row>
    <row r="217" spans="5:6" ht="15.75" customHeight="1" x14ac:dyDescent="0.25">
      <c r="E217" s="34"/>
      <c r="F217" s="34"/>
    </row>
    <row r="218" spans="5:6" ht="15.75" customHeight="1" x14ac:dyDescent="0.25">
      <c r="E218" s="34"/>
      <c r="F218" s="34"/>
    </row>
    <row r="219" spans="5:6" ht="15.75" customHeight="1" x14ac:dyDescent="0.25">
      <c r="E219" s="34"/>
      <c r="F219" s="34"/>
    </row>
    <row r="220" spans="5:6" ht="15.75" customHeight="1" x14ac:dyDescent="0.25">
      <c r="E220" s="34"/>
      <c r="F220" s="34"/>
    </row>
    <row r="221" spans="5:6" ht="15.75" customHeight="1" x14ac:dyDescent="0.25">
      <c r="E221" s="34"/>
      <c r="F221" s="34"/>
    </row>
    <row r="222" spans="5:6" ht="15.75" customHeight="1" x14ac:dyDescent="0.25">
      <c r="E222" s="34"/>
      <c r="F222" s="34"/>
    </row>
    <row r="223" spans="5:6" ht="15.75" customHeight="1" x14ac:dyDescent="0.25">
      <c r="E223" s="34"/>
      <c r="F223" s="34"/>
    </row>
    <row r="224" spans="5:6" ht="15.75" customHeight="1" x14ac:dyDescent="0.25">
      <c r="E224" s="34"/>
      <c r="F224" s="34"/>
    </row>
    <row r="225" spans="5:6" ht="15.75" customHeight="1" x14ac:dyDescent="0.25">
      <c r="E225" s="34"/>
      <c r="F225" s="34"/>
    </row>
    <row r="226" spans="5:6" ht="15.75" customHeight="1" x14ac:dyDescent="0.25">
      <c r="E226" s="34"/>
      <c r="F226" s="34"/>
    </row>
    <row r="227" spans="5:6" ht="15.75" customHeight="1" x14ac:dyDescent="0.25">
      <c r="E227" s="34"/>
      <c r="F227" s="34"/>
    </row>
    <row r="228" spans="5:6" ht="15.75" customHeight="1" x14ac:dyDescent="0.25">
      <c r="E228" s="34"/>
      <c r="F228" s="34"/>
    </row>
    <row r="229" spans="5:6" ht="15.75" customHeight="1" x14ac:dyDescent="0.25">
      <c r="E229" s="34"/>
      <c r="F229" s="34"/>
    </row>
    <row r="230" spans="5:6" ht="15.75" customHeight="1" x14ac:dyDescent="0.25">
      <c r="E230" s="34"/>
      <c r="F230" s="34"/>
    </row>
    <row r="231" spans="5:6" ht="15.75" customHeight="1" x14ac:dyDescent="0.25">
      <c r="E231" s="34"/>
      <c r="F231" s="34"/>
    </row>
    <row r="232" spans="5:6" ht="15.75" customHeight="1" x14ac:dyDescent="0.25">
      <c r="E232" s="34"/>
      <c r="F232" s="34"/>
    </row>
    <row r="233" spans="5:6" ht="15.75" customHeight="1" x14ac:dyDescent="0.25">
      <c r="E233" s="34"/>
      <c r="F233" s="34"/>
    </row>
    <row r="234" spans="5:6" ht="15.75" customHeight="1" x14ac:dyDescent="0.25">
      <c r="E234" s="34"/>
      <c r="F234" s="34"/>
    </row>
    <row r="235" spans="5:6" ht="15.75" customHeight="1" x14ac:dyDescent="0.25">
      <c r="E235" s="34"/>
      <c r="F235" s="34"/>
    </row>
    <row r="236" spans="5:6" ht="15.75" customHeight="1" x14ac:dyDescent="0.25">
      <c r="E236" s="34"/>
      <c r="F236" s="34"/>
    </row>
    <row r="237" spans="5:6" ht="15.75" customHeight="1" x14ac:dyDescent="0.25">
      <c r="E237" s="34"/>
      <c r="F237" s="34"/>
    </row>
    <row r="238" spans="5:6" ht="15.75" customHeight="1" x14ac:dyDescent="0.25">
      <c r="E238" s="34"/>
      <c r="F238" s="34"/>
    </row>
    <row r="239" spans="5:6" ht="15.75" customHeight="1" x14ac:dyDescent="0.25">
      <c r="E239" s="34"/>
      <c r="F239" s="34"/>
    </row>
    <row r="240" spans="5:6" ht="15.75" customHeight="1" x14ac:dyDescent="0.25">
      <c r="E240" s="34"/>
      <c r="F240" s="34"/>
    </row>
    <row r="241" spans="5:6" ht="15.75" customHeight="1" x14ac:dyDescent="0.25">
      <c r="E241" s="34"/>
      <c r="F241" s="34"/>
    </row>
    <row r="242" spans="5:6" ht="15.75" customHeight="1" x14ac:dyDescent="0.25">
      <c r="E242" s="34"/>
      <c r="F242" s="34"/>
    </row>
    <row r="243" spans="5:6" ht="15.75" customHeight="1" x14ac:dyDescent="0.25">
      <c r="E243" s="34"/>
      <c r="F243" s="34"/>
    </row>
    <row r="244" spans="5:6" ht="15.75" customHeight="1" x14ac:dyDescent="0.25">
      <c r="E244" s="34"/>
      <c r="F244" s="34"/>
    </row>
    <row r="245" spans="5:6" ht="15.75" customHeight="1" x14ac:dyDescent="0.25">
      <c r="E245" s="34"/>
      <c r="F245" s="34"/>
    </row>
    <row r="246" spans="5:6" ht="15.75" customHeight="1" x14ac:dyDescent="0.25">
      <c r="E246" s="34"/>
      <c r="F246" s="34"/>
    </row>
    <row r="247" spans="5:6" ht="15.75" customHeight="1" x14ac:dyDescent="0.25">
      <c r="E247" s="34"/>
      <c r="F247" s="34"/>
    </row>
    <row r="248" spans="5:6" ht="15.75" customHeight="1" x14ac:dyDescent="0.25">
      <c r="E248" s="34"/>
      <c r="F248" s="34"/>
    </row>
    <row r="249" spans="5:6" ht="15.75" customHeight="1" x14ac:dyDescent="0.25">
      <c r="E249" s="34"/>
      <c r="F249" s="34"/>
    </row>
    <row r="250" spans="5:6" ht="15.75" customHeight="1" x14ac:dyDescent="0.25">
      <c r="E250" s="34"/>
      <c r="F250" s="34"/>
    </row>
    <row r="251" spans="5:6" ht="15.75" customHeight="1" x14ac:dyDescent="0.25">
      <c r="E251" s="34"/>
      <c r="F251" s="34"/>
    </row>
    <row r="252" spans="5:6" ht="15.75" customHeight="1" x14ac:dyDescent="0.25">
      <c r="E252" s="34"/>
      <c r="F252" s="34"/>
    </row>
    <row r="253" spans="5:6" ht="15.75" customHeight="1" x14ac:dyDescent="0.25">
      <c r="E253" s="34"/>
      <c r="F253" s="34"/>
    </row>
    <row r="254" spans="5:6" ht="15.75" customHeight="1" x14ac:dyDescent="0.25">
      <c r="E254" s="34"/>
      <c r="F254" s="34"/>
    </row>
    <row r="255" spans="5:6" ht="15.75" customHeight="1" x14ac:dyDescent="0.25">
      <c r="E255" s="34"/>
      <c r="F255" s="34"/>
    </row>
    <row r="256" spans="5:6" ht="15.75" customHeight="1" x14ac:dyDescent="0.25">
      <c r="E256" s="34"/>
      <c r="F256" s="34"/>
    </row>
    <row r="257" spans="5:6" ht="15.75" customHeight="1" x14ac:dyDescent="0.25">
      <c r="E257" s="34"/>
      <c r="F257" s="34"/>
    </row>
    <row r="258" spans="5:6" ht="15.75" customHeight="1" x14ac:dyDescent="0.25">
      <c r="E258" s="34"/>
      <c r="F258" s="34"/>
    </row>
    <row r="259" spans="5:6" ht="15.75" customHeight="1" x14ac:dyDescent="0.25">
      <c r="E259" s="34"/>
      <c r="F259" s="34"/>
    </row>
    <row r="260" spans="5:6" ht="15.75" customHeight="1" x14ac:dyDescent="0.25">
      <c r="E260" s="34"/>
      <c r="F260" s="34"/>
    </row>
    <row r="261" spans="5:6" ht="15.75" customHeight="1" x14ac:dyDescent="0.25">
      <c r="E261" s="34"/>
      <c r="F261" s="34"/>
    </row>
    <row r="262" spans="5:6" ht="15.75" customHeight="1" x14ac:dyDescent="0.25">
      <c r="E262" s="34"/>
      <c r="F262" s="34"/>
    </row>
    <row r="263" spans="5:6" ht="15.75" customHeight="1" x14ac:dyDescent="0.25">
      <c r="E263" s="34"/>
      <c r="F263" s="34"/>
    </row>
    <row r="264" spans="5:6" ht="15.75" customHeight="1" x14ac:dyDescent="0.25">
      <c r="E264" s="34"/>
      <c r="F264" s="34"/>
    </row>
    <row r="265" spans="5:6" ht="15.75" customHeight="1" x14ac:dyDescent="0.25">
      <c r="E265" s="34"/>
      <c r="F265" s="34"/>
    </row>
    <row r="266" spans="5:6" ht="15.75" customHeight="1" x14ac:dyDescent="0.25">
      <c r="E266" s="34"/>
      <c r="F266" s="34"/>
    </row>
    <row r="267" spans="5:6" ht="15.75" customHeight="1" x14ac:dyDescent="0.25">
      <c r="E267" s="34"/>
      <c r="F267" s="34"/>
    </row>
    <row r="268" spans="5:6" ht="15.75" customHeight="1" x14ac:dyDescent="0.25">
      <c r="E268" s="34"/>
      <c r="F268" s="34"/>
    </row>
    <row r="269" spans="5:6" ht="15.75" customHeight="1" x14ac:dyDescent="0.25">
      <c r="E269" s="34"/>
      <c r="F269" s="34"/>
    </row>
    <row r="270" spans="5:6" ht="15.75" customHeight="1" x14ac:dyDescent="0.25">
      <c r="E270" s="34"/>
      <c r="F270" s="34"/>
    </row>
    <row r="271" spans="5:6" ht="15.75" customHeight="1" x14ac:dyDescent="0.25">
      <c r="E271" s="34"/>
      <c r="F271" s="34"/>
    </row>
    <row r="272" spans="5:6" ht="15.75" customHeight="1" x14ac:dyDescent="0.25">
      <c r="E272" s="34"/>
      <c r="F272" s="34"/>
    </row>
    <row r="273" spans="5:6" ht="15.75" customHeight="1" x14ac:dyDescent="0.25">
      <c r="E273" s="34"/>
      <c r="F273" s="34"/>
    </row>
    <row r="274" spans="5:6" ht="15.75" customHeight="1" x14ac:dyDescent="0.25">
      <c r="E274" s="34"/>
      <c r="F274" s="34"/>
    </row>
    <row r="275" spans="5:6" ht="15.75" customHeight="1" x14ac:dyDescent="0.25">
      <c r="E275" s="34"/>
      <c r="F275" s="34"/>
    </row>
    <row r="276" spans="5:6" ht="15.75" customHeight="1" x14ac:dyDescent="0.25">
      <c r="E276" s="34"/>
      <c r="F276" s="34"/>
    </row>
    <row r="277" spans="5:6" ht="15.75" customHeight="1" x14ac:dyDescent="0.25">
      <c r="E277" s="34"/>
      <c r="F277" s="34"/>
    </row>
    <row r="278" spans="5:6" ht="15.75" customHeight="1" x14ac:dyDescent="0.25">
      <c r="E278" s="34"/>
      <c r="F278" s="34"/>
    </row>
    <row r="279" spans="5:6" ht="15.75" customHeight="1" x14ac:dyDescent="0.25">
      <c r="E279" s="34"/>
      <c r="F279" s="34"/>
    </row>
    <row r="280" spans="5:6" ht="15.75" customHeight="1" x14ac:dyDescent="0.25">
      <c r="E280" s="34"/>
      <c r="F280" s="34"/>
    </row>
    <row r="281" spans="5:6" ht="15.75" customHeight="1" x14ac:dyDescent="0.25">
      <c r="E281" s="34"/>
      <c r="F281" s="34"/>
    </row>
    <row r="282" spans="5:6" ht="15.75" customHeight="1" x14ac:dyDescent="0.25">
      <c r="E282" s="34"/>
      <c r="F282" s="34"/>
    </row>
    <row r="283" spans="5:6" ht="15.75" customHeight="1" x14ac:dyDescent="0.25">
      <c r="E283" s="34"/>
      <c r="F283" s="34"/>
    </row>
    <row r="284" spans="5:6" ht="15.75" customHeight="1" x14ac:dyDescent="0.25">
      <c r="E284" s="34"/>
      <c r="F284" s="34"/>
    </row>
    <row r="285" spans="5:6" ht="15.75" customHeight="1" x14ac:dyDescent="0.25">
      <c r="E285" s="34"/>
      <c r="F285" s="34"/>
    </row>
    <row r="286" spans="5:6" ht="15.75" customHeight="1" x14ac:dyDescent="0.25">
      <c r="E286" s="34"/>
      <c r="F286" s="34"/>
    </row>
    <row r="287" spans="5:6" ht="15.75" customHeight="1" x14ac:dyDescent="0.25">
      <c r="E287" s="34"/>
      <c r="F287" s="34"/>
    </row>
    <row r="288" spans="5:6" ht="15.75" customHeight="1" x14ac:dyDescent="0.25">
      <c r="E288" s="34"/>
      <c r="F288" s="34"/>
    </row>
    <row r="289" spans="5:6" ht="15.75" customHeight="1" x14ac:dyDescent="0.25">
      <c r="E289" s="34"/>
      <c r="F289" s="34"/>
    </row>
    <row r="290" spans="5:6" ht="15.75" customHeight="1" x14ac:dyDescent="0.25">
      <c r="E290" s="34"/>
      <c r="F290" s="34"/>
    </row>
    <row r="291" spans="5:6" ht="15.75" customHeight="1" x14ac:dyDescent="0.25">
      <c r="E291" s="34"/>
      <c r="F291" s="34"/>
    </row>
    <row r="292" spans="5:6" ht="15.75" customHeight="1" x14ac:dyDescent="0.25">
      <c r="E292" s="34"/>
      <c r="F292" s="34"/>
    </row>
    <row r="293" spans="5:6" ht="15.75" customHeight="1" x14ac:dyDescent="0.25">
      <c r="E293" s="34"/>
      <c r="F293" s="34"/>
    </row>
    <row r="294" spans="5:6" ht="15.75" customHeight="1" x14ac:dyDescent="0.25">
      <c r="E294" s="34"/>
      <c r="F294" s="34"/>
    </row>
    <row r="295" spans="5:6" ht="15.75" customHeight="1" x14ac:dyDescent="0.25">
      <c r="E295" s="34"/>
      <c r="F295" s="34"/>
    </row>
    <row r="296" spans="5:6" ht="15.75" customHeight="1" x14ac:dyDescent="0.25">
      <c r="E296" s="34"/>
      <c r="F296" s="34"/>
    </row>
    <row r="297" spans="5:6" ht="15.75" customHeight="1" x14ac:dyDescent="0.25">
      <c r="E297" s="34"/>
      <c r="F297" s="34"/>
    </row>
    <row r="298" spans="5:6" ht="15.75" customHeight="1" x14ac:dyDescent="0.25">
      <c r="E298" s="34"/>
      <c r="F298" s="34"/>
    </row>
    <row r="299" spans="5:6" ht="15.75" customHeight="1" x14ac:dyDescent="0.25">
      <c r="E299" s="34"/>
      <c r="F299" s="34"/>
    </row>
    <row r="300" spans="5:6" ht="15.75" customHeight="1" x14ac:dyDescent="0.25">
      <c r="E300" s="34"/>
      <c r="F300" s="34"/>
    </row>
    <row r="301" spans="5:6" ht="15.75" customHeight="1" x14ac:dyDescent="0.25">
      <c r="E301" s="34"/>
      <c r="F301" s="34"/>
    </row>
    <row r="302" spans="5:6" ht="15.75" customHeight="1" x14ac:dyDescent="0.25">
      <c r="E302" s="34"/>
      <c r="F302" s="34"/>
    </row>
    <row r="303" spans="5:6" ht="15.75" customHeight="1" x14ac:dyDescent="0.25">
      <c r="E303" s="34"/>
      <c r="F303" s="34"/>
    </row>
    <row r="304" spans="5:6" ht="15.75" customHeight="1" x14ac:dyDescent="0.25">
      <c r="E304" s="34"/>
      <c r="F304" s="34"/>
    </row>
    <row r="305" spans="5:6" ht="15.75" customHeight="1" x14ac:dyDescent="0.25">
      <c r="E305" s="34"/>
      <c r="F305" s="34"/>
    </row>
    <row r="306" spans="5:6" ht="15.75" customHeight="1" x14ac:dyDescent="0.25">
      <c r="E306" s="34"/>
      <c r="F306" s="34"/>
    </row>
    <row r="307" spans="5:6" ht="15.75" customHeight="1" x14ac:dyDescent="0.25">
      <c r="E307" s="34"/>
      <c r="F307" s="34"/>
    </row>
    <row r="308" spans="5:6" ht="15.75" customHeight="1" x14ac:dyDescent="0.25">
      <c r="E308" s="34"/>
      <c r="F308" s="34"/>
    </row>
    <row r="309" spans="5:6" ht="15.75" customHeight="1" x14ac:dyDescent="0.25">
      <c r="E309" s="34"/>
      <c r="F309" s="34"/>
    </row>
    <row r="310" spans="5:6" ht="15.75" customHeight="1" x14ac:dyDescent="0.25">
      <c r="E310" s="34"/>
      <c r="F310" s="34"/>
    </row>
    <row r="311" spans="5:6" ht="15.75" customHeight="1" x14ac:dyDescent="0.25">
      <c r="E311" s="34"/>
      <c r="F311" s="34"/>
    </row>
    <row r="312" spans="5:6" ht="15.75" customHeight="1" x14ac:dyDescent="0.25">
      <c r="E312" s="34"/>
      <c r="F312" s="34"/>
    </row>
    <row r="313" spans="5:6" ht="15.75" customHeight="1" x14ac:dyDescent="0.25">
      <c r="E313" s="34"/>
      <c r="F313" s="34"/>
    </row>
    <row r="314" spans="5:6" ht="15.75" customHeight="1" x14ac:dyDescent="0.25">
      <c r="E314" s="34"/>
      <c r="F314" s="34"/>
    </row>
    <row r="315" spans="5:6" ht="15.75" customHeight="1" x14ac:dyDescent="0.25">
      <c r="E315" s="34"/>
      <c r="F315" s="34"/>
    </row>
    <row r="316" spans="5:6" ht="15.75" customHeight="1" x14ac:dyDescent="0.25">
      <c r="E316" s="34"/>
      <c r="F316" s="34"/>
    </row>
    <row r="317" spans="5:6" ht="15.75" customHeight="1" x14ac:dyDescent="0.25">
      <c r="E317" s="34"/>
      <c r="F317" s="34"/>
    </row>
    <row r="318" spans="5:6" ht="15.75" customHeight="1" x14ac:dyDescent="0.25">
      <c r="E318" s="34"/>
      <c r="F318" s="34"/>
    </row>
    <row r="319" spans="5:6" ht="15.75" customHeight="1" x14ac:dyDescent="0.25">
      <c r="E319" s="34"/>
      <c r="F319" s="34"/>
    </row>
    <row r="320" spans="5:6" ht="15.75" customHeight="1" x14ac:dyDescent="0.25">
      <c r="E320" s="34"/>
      <c r="F320" s="34"/>
    </row>
    <row r="321" spans="5:6" ht="15.75" customHeight="1" x14ac:dyDescent="0.25">
      <c r="E321" s="34"/>
      <c r="F321" s="34"/>
    </row>
    <row r="322" spans="5:6" ht="15.75" customHeight="1" x14ac:dyDescent="0.25">
      <c r="E322" s="34"/>
      <c r="F322" s="34"/>
    </row>
    <row r="323" spans="5:6" ht="15.75" customHeight="1" x14ac:dyDescent="0.25">
      <c r="E323" s="34"/>
      <c r="F323" s="34"/>
    </row>
    <row r="324" spans="5:6" ht="15.75" customHeight="1" x14ac:dyDescent="0.25">
      <c r="E324" s="34"/>
      <c r="F324" s="34"/>
    </row>
    <row r="325" spans="5:6" ht="15.75" customHeight="1" x14ac:dyDescent="0.25">
      <c r="E325" s="34"/>
      <c r="F325" s="34"/>
    </row>
    <row r="326" spans="5:6" ht="15.75" customHeight="1" x14ac:dyDescent="0.25">
      <c r="E326" s="34"/>
      <c r="F326" s="34"/>
    </row>
    <row r="327" spans="5:6" ht="15.75" customHeight="1" x14ac:dyDescent="0.25">
      <c r="E327" s="34"/>
      <c r="F327" s="34"/>
    </row>
    <row r="328" spans="5:6" ht="15.75" customHeight="1" x14ac:dyDescent="0.25">
      <c r="E328" s="34"/>
      <c r="F328" s="34"/>
    </row>
    <row r="329" spans="5:6" ht="15.75" customHeight="1" x14ac:dyDescent="0.25">
      <c r="E329" s="34"/>
      <c r="F329" s="34"/>
    </row>
    <row r="330" spans="5:6" ht="15.75" customHeight="1" x14ac:dyDescent="0.25">
      <c r="E330" s="34"/>
      <c r="F330" s="34"/>
    </row>
    <row r="331" spans="5:6" ht="15.75" customHeight="1" x14ac:dyDescent="0.25">
      <c r="E331" s="34"/>
      <c r="F331" s="34"/>
    </row>
    <row r="332" spans="5:6" ht="15.75" customHeight="1" x14ac:dyDescent="0.25">
      <c r="E332" s="34"/>
      <c r="F332" s="34"/>
    </row>
    <row r="333" spans="5:6" ht="15.75" customHeight="1" x14ac:dyDescent="0.25">
      <c r="E333" s="34"/>
      <c r="F333" s="34"/>
    </row>
    <row r="334" spans="5:6" ht="15.75" customHeight="1" x14ac:dyDescent="0.25">
      <c r="E334" s="34"/>
      <c r="F334" s="34"/>
    </row>
    <row r="335" spans="5:6" ht="15.75" customHeight="1" x14ac:dyDescent="0.25">
      <c r="E335" s="34"/>
      <c r="F335" s="34"/>
    </row>
    <row r="336" spans="5:6" ht="15.75" customHeight="1" x14ac:dyDescent="0.25">
      <c r="E336" s="34"/>
      <c r="F336" s="34"/>
    </row>
    <row r="337" spans="5:6" ht="15.75" customHeight="1" x14ac:dyDescent="0.25">
      <c r="E337" s="34"/>
      <c r="F337" s="34"/>
    </row>
    <row r="338" spans="5:6" ht="15.75" customHeight="1" x14ac:dyDescent="0.25">
      <c r="E338" s="34"/>
      <c r="F338" s="34"/>
    </row>
    <row r="339" spans="5:6" ht="15.75" customHeight="1" x14ac:dyDescent="0.25">
      <c r="E339" s="34"/>
      <c r="F339" s="34"/>
    </row>
    <row r="340" spans="5:6" ht="15.75" customHeight="1" x14ac:dyDescent="0.25">
      <c r="E340" s="34"/>
      <c r="F340" s="34"/>
    </row>
    <row r="341" spans="5:6" ht="15.75" customHeight="1" x14ac:dyDescent="0.25">
      <c r="E341" s="34"/>
      <c r="F341" s="34"/>
    </row>
    <row r="342" spans="5:6" ht="15.75" customHeight="1" x14ac:dyDescent="0.25">
      <c r="E342" s="34"/>
      <c r="F342" s="34"/>
    </row>
    <row r="343" spans="5:6" ht="15.75" customHeight="1" x14ac:dyDescent="0.25">
      <c r="E343" s="34"/>
      <c r="F343" s="34"/>
    </row>
    <row r="344" spans="5:6" ht="15.75" customHeight="1" x14ac:dyDescent="0.25">
      <c r="E344" s="34"/>
      <c r="F344" s="34"/>
    </row>
    <row r="345" spans="5:6" ht="15.75" customHeight="1" x14ac:dyDescent="0.25">
      <c r="E345" s="34"/>
      <c r="F345" s="34"/>
    </row>
    <row r="346" spans="5:6" ht="15.75" customHeight="1" x14ac:dyDescent="0.25">
      <c r="E346" s="34"/>
      <c r="F346" s="34"/>
    </row>
    <row r="347" spans="5:6" ht="15.75" customHeight="1" x14ac:dyDescent="0.25">
      <c r="E347" s="34"/>
      <c r="F347" s="34"/>
    </row>
    <row r="348" spans="5:6" ht="15.75" customHeight="1" x14ac:dyDescent="0.25"/>
    <row r="349" spans="5:6" ht="15.75" customHeight="1" x14ac:dyDescent="0.25"/>
    <row r="350" spans="5:6" ht="15.75" customHeight="1" x14ac:dyDescent="0.25"/>
    <row r="351" spans="5:6" ht="15.75" customHeight="1" x14ac:dyDescent="0.25"/>
    <row r="352" spans="5:6"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sheetData>
  <mergeCells count="21">
    <mergeCell ref="A146:H146"/>
    <mergeCell ref="A147:H147"/>
    <mergeCell ref="A1:H1"/>
    <mergeCell ref="A3:H3"/>
    <mergeCell ref="A4:A12"/>
    <mergeCell ref="A13:H13"/>
    <mergeCell ref="A14:A21"/>
    <mergeCell ref="A22:H22"/>
    <mergeCell ref="A40:H40"/>
    <mergeCell ref="A119:A133"/>
    <mergeCell ref="A135:A145"/>
    <mergeCell ref="A63:H63"/>
    <mergeCell ref="A84:H84"/>
    <mergeCell ref="A105:H105"/>
    <mergeCell ref="A118:H118"/>
    <mergeCell ref="A134:H134"/>
    <mergeCell ref="A23:A39"/>
    <mergeCell ref="A41:A62"/>
    <mergeCell ref="A64:A83"/>
    <mergeCell ref="A85:A104"/>
    <mergeCell ref="A106:A117"/>
  </mergeCells>
  <dataValidations count="3">
    <dataValidation type="list" allowBlank="1" showErrorMessage="1" sqref="D5 D7 D15:D16 D24 D30 D36:D37 D42 D46:D47 D66 D68 D70 D72 D78 D80 D86 D88 D107 D109 D114 D117 D120 D141" xr:uid="{00000000-0002-0000-0000-000000000000}">
      <formula1>"Yes,Yes, but over longer periods than a year,No"</formula1>
    </dataValidation>
    <dataValidation type="list" allowBlank="1" showErrorMessage="1" sqref="D12 D18 D21 D29 D31:D34 D38:D39 D75:D77 D81:D83 D89:D94 D96:D97 D100 D115:D116 D123 D127 D135:D140 D142:D145" xr:uid="{00000000-0002-0000-0000-000001000000}">
      <formula1>"Yes,No"</formula1>
    </dataValidation>
    <dataValidation type="list" allowBlank="1" showErrorMessage="1" sqref="D4 D6 D8:D11 D14 D17 D19:D20 D23 D25:D28 D35 D41 D43:D45 D48:D62 D64:D65 D67 D69 D71 D73:D74 D79 D85 D87 D95 D98:D99 D101:D104 D106 D108 D110:D113 D119 D121:D122 D124:D126 D128:D133" xr:uid="{00000000-0002-0000-0000-000002000000}">
      <formula1>"Yes,Yes, but without a well-defined structure,No"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48"/>
  <sheetViews>
    <sheetView tabSelected="1" topLeftCell="B60" workbookViewId="0">
      <selection activeCell="C74" sqref="C74"/>
    </sheetView>
  </sheetViews>
  <sheetFormatPr defaultColWidth="12.6640625" defaultRowHeight="15" customHeight="1" x14ac:dyDescent="0.25"/>
  <cols>
    <col min="1" max="1" width="36.88671875" customWidth="1"/>
    <col min="2" max="2" width="20.109375" customWidth="1"/>
    <col min="3" max="3" width="71.109375" customWidth="1"/>
    <col min="4" max="4" width="15.88671875" customWidth="1"/>
    <col min="5" max="5" width="18.33203125" customWidth="1"/>
    <col min="6" max="6" width="23.33203125" customWidth="1"/>
    <col min="8" max="8" width="19.6640625" customWidth="1"/>
    <col min="9" max="9" width="16.6640625" customWidth="1"/>
  </cols>
  <sheetData>
    <row r="1" spans="1:9" ht="15.75" customHeight="1" x14ac:dyDescent="0.25">
      <c r="A1" s="89"/>
      <c r="B1" s="86"/>
      <c r="C1" s="86"/>
      <c r="D1" s="86"/>
      <c r="E1" s="86"/>
      <c r="F1" s="86"/>
      <c r="G1" s="87"/>
    </row>
    <row r="2" spans="1:9" ht="15.75" customHeight="1" x14ac:dyDescent="0.3">
      <c r="A2" s="1" t="s">
        <v>0</v>
      </c>
      <c r="B2" s="2" t="s">
        <v>1</v>
      </c>
      <c r="C2" s="2" t="s">
        <v>2</v>
      </c>
      <c r="D2" s="3" t="s">
        <v>3</v>
      </c>
      <c r="E2" s="3" t="s">
        <v>4</v>
      </c>
      <c r="F2" s="3" t="s">
        <v>167</v>
      </c>
      <c r="G2" s="4"/>
    </row>
    <row r="3" spans="1:9" ht="15.75" customHeight="1" x14ac:dyDescent="0.25">
      <c r="A3" s="89"/>
      <c r="B3" s="86"/>
      <c r="C3" s="86"/>
      <c r="D3" s="86"/>
      <c r="E3" s="86"/>
      <c r="F3" s="86"/>
      <c r="G3" s="87"/>
    </row>
    <row r="4" spans="1:9" ht="15.75" customHeight="1" x14ac:dyDescent="0.3">
      <c r="A4" s="92" t="s">
        <v>168</v>
      </c>
      <c r="B4" s="35" t="s">
        <v>169</v>
      </c>
      <c r="C4" s="81" t="s">
        <v>634</v>
      </c>
      <c r="D4" s="6" t="s">
        <v>12</v>
      </c>
      <c r="E4" s="7">
        <f>IF(D4="Yes",3,IF(D4="Yes, but without a well-defined structure", 2, IF(D4="No", 1, "Instert Value")))</f>
        <v>2</v>
      </c>
      <c r="F4" s="36">
        <v>4</v>
      </c>
      <c r="G4" s="11"/>
    </row>
    <row r="5" spans="1:9" ht="15.75" customHeight="1" x14ac:dyDescent="0.3">
      <c r="A5" s="83"/>
      <c r="B5" s="37" t="s">
        <v>170</v>
      </c>
      <c r="C5" s="9" t="s">
        <v>635</v>
      </c>
      <c r="D5" s="6" t="s">
        <v>14</v>
      </c>
      <c r="E5" s="7">
        <f>IF(D5="Yes",3,IF(D5="Yes, but over longer periods than a year", 2, IF(D5="No", 1, "Instert Value")))</f>
        <v>2</v>
      </c>
      <c r="F5" s="36">
        <v>4</v>
      </c>
      <c r="G5" s="11"/>
    </row>
    <row r="6" spans="1:9" ht="15.75" customHeight="1" x14ac:dyDescent="0.3">
      <c r="A6" s="83"/>
      <c r="B6" s="35" t="s">
        <v>171</v>
      </c>
      <c r="C6" s="9" t="s">
        <v>636</v>
      </c>
      <c r="D6" s="6" t="s">
        <v>9</v>
      </c>
      <c r="E6" s="7">
        <f t="shared" ref="E6:E9" si="0">IF(D6="Yes",3,IF(D6="Yes, but without a well-defined structure", 2, IF(D6="No", 1, "Instert Value")))</f>
        <v>3</v>
      </c>
      <c r="F6" s="36">
        <v>3</v>
      </c>
      <c r="G6" s="11"/>
    </row>
    <row r="7" spans="1:9" ht="15.75" customHeight="1" x14ac:dyDescent="0.3">
      <c r="A7" s="83"/>
      <c r="B7" s="37" t="s">
        <v>172</v>
      </c>
      <c r="C7" s="9" t="s">
        <v>637</v>
      </c>
      <c r="D7" s="6" t="s">
        <v>9</v>
      </c>
      <c r="E7" s="7">
        <f t="shared" si="0"/>
        <v>3</v>
      </c>
      <c r="F7" s="36">
        <v>3</v>
      </c>
      <c r="G7" s="11"/>
    </row>
    <row r="8" spans="1:9" ht="15.75" customHeight="1" x14ac:dyDescent="0.3">
      <c r="A8" s="83"/>
      <c r="B8" s="35" t="s">
        <v>173</v>
      </c>
      <c r="C8" s="9" t="s">
        <v>638</v>
      </c>
      <c r="D8" s="6" t="s">
        <v>9</v>
      </c>
      <c r="E8" s="7">
        <f t="shared" si="0"/>
        <v>3</v>
      </c>
      <c r="F8" s="36">
        <v>3</v>
      </c>
      <c r="G8" s="11"/>
    </row>
    <row r="9" spans="1:9" ht="15.75" customHeight="1" x14ac:dyDescent="0.3">
      <c r="A9" s="83"/>
      <c r="B9" s="37" t="s">
        <v>174</v>
      </c>
      <c r="C9" s="9" t="s">
        <v>639</v>
      </c>
      <c r="D9" s="6" t="s">
        <v>9</v>
      </c>
      <c r="E9" s="7">
        <f t="shared" si="0"/>
        <v>3</v>
      </c>
      <c r="F9" s="36">
        <v>3</v>
      </c>
      <c r="G9" s="11"/>
    </row>
    <row r="10" spans="1:9" ht="15.75" customHeight="1" x14ac:dyDescent="0.25">
      <c r="A10" s="83"/>
      <c r="B10" s="35" t="s">
        <v>175</v>
      </c>
      <c r="C10" s="9" t="s">
        <v>640</v>
      </c>
      <c r="D10" s="9" t="s">
        <v>9</v>
      </c>
      <c r="E10" s="7">
        <f>IF(D10="Yes",3,IF(ISTEXT(#REF!),IF(#REF!="Yes", 2,1),"Instert Value"))</f>
        <v>3</v>
      </c>
      <c r="F10" s="7">
        <v>3</v>
      </c>
      <c r="G10" s="11"/>
    </row>
    <row r="11" spans="1:9" ht="15.75" customHeight="1" x14ac:dyDescent="0.3">
      <c r="A11" s="83"/>
      <c r="B11" s="37" t="s">
        <v>176</v>
      </c>
      <c r="C11" s="9" t="s">
        <v>641</v>
      </c>
      <c r="D11" s="6" t="s">
        <v>9</v>
      </c>
      <c r="E11" s="7">
        <f>IF(D11="Yes",3,IF(D11="Yes, but without a well-defined structure", 2, IF(D11="No", 1, "Instert Value")))</f>
        <v>3</v>
      </c>
      <c r="F11" s="36">
        <v>3</v>
      </c>
      <c r="G11" s="11"/>
    </row>
    <row r="12" spans="1:9" ht="15.75" customHeight="1" x14ac:dyDescent="0.25">
      <c r="A12" s="83"/>
      <c r="B12" s="35" t="s">
        <v>177</v>
      </c>
      <c r="C12" s="9" t="s">
        <v>642</v>
      </c>
      <c r="D12" s="9" t="s">
        <v>9</v>
      </c>
      <c r="E12" s="7">
        <f>IF(D12="Yes",3,IF(ISTEXT(#REF!),IF(#REF!="Yes", 2,1),"Instert Value"))</f>
        <v>3</v>
      </c>
      <c r="F12" s="7">
        <v>3</v>
      </c>
      <c r="G12" s="11"/>
    </row>
    <row r="13" spans="1:9" ht="15.75" customHeight="1" x14ac:dyDescent="0.3">
      <c r="A13" s="83"/>
      <c r="B13" s="37" t="s">
        <v>178</v>
      </c>
      <c r="C13" s="9" t="s">
        <v>643</v>
      </c>
      <c r="D13" s="6" t="s">
        <v>9</v>
      </c>
      <c r="E13" s="7">
        <f>IF(D13="Yes",3,IF(D13="Yes, but without a well-defined structure", 2, IF(D13="No", 1, "Instert Value")))</f>
        <v>3</v>
      </c>
      <c r="F13" s="36">
        <v>3</v>
      </c>
      <c r="G13" s="11"/>
      <c r="H13" s="38" t="s">
        <v>20</v>
      </c>
      <c r="I13" s="39">
        <f>AVERAGE(F4:F14)</f>
        <v>3.1818181818181817</v>
      </c>
    </row>
    <row r="14" spans="1:9" ht="15.75" customHeight="1" x14ac:dyDescent="0.3">
      <c r="A14" s="84"/>
      <c r="B14" s="35" t="s">
        <v>179</v>
      </c>
      <c r="C14" s="9" t="s">
        <v>644</v>
      </c>
      <c r="D14" s="9" t="s">
        <v>9</v>
      </c>
      <c r="E14" s="7">
        <f>IF(D14="Yes",3,IF(ISTEXT(#REF!),IF(#REF!="Yes", 2,1),"Instert Value"))</f>
        <v>3</v>
      </c>
      <c r="F14" s="7">
        <v>3</v>
      </c>
      <c r="G14" s="11"/>
      <c r="H14" s="38" t="s">
        <v>22</v>
      </c>
      <c r="I14" s="39" t="e">
        <f>I13-#REF!</f>
        <v>#REF!</v>
      </c>
    </row>
    <row r="15" spans="1:9" ht="15.75" customHeight="1" x14ac:dyDescent="0.25">
      <c r="A15" s="89"/>
      <c r="B15" s="86"/>
      <c r="C15" s="86"/>
      <c r="D15" s="86"/>
      <c r="E15" s="86"/>
      <c r="F15" s="86"/>
      <c r="G15" s="87"/>
    </row>
    <row r="16" spans="1:9" ht="15.75" customHeight="1" x14ac:dyDescent="0.3">
      <c r="A16" s="92" t="s">
        <v>180</v>
      </c>
      <c r="B16" s="37" t="s">
        <v>181</v>
      </c>
      <c r="C16" s="9" t="s">
        <v>645</v>
      </c>
      <c r="D16" s="6" t="s">
        <v>9</v>
      </c>
      <c r="E16" s="7">
        <f>IF(D16="Yes",3,IF(D16="Yes, but without a well-defined structure", 2, IF(D16="No", 1, "Instert Value")))</f>
        <v>3</v>
      </c>
      <c r="F16" s="36">
        <v>4</v>
      </c>
      <c r="G16" s="11"/>
    </row>
    <row r="17" spans="1:7" ht="15.75" customHeight="1" x14ac:dyDescent="0.3">
      <c r="A17" s="83"/>
      <c r="B17" s="35" t="s">
        <v>182</v>
      </c>
      <c r="C17" s="9" t="s">
        <v>646</v>
      </c>
      <c r="D17" s="6" t="s">
        <v>14</v>
      </c>
      <c r="E17" s="7">
        <f>IF(D17="Yes",3,IF(D17="Yes, but over longer periods than a year", 2, IF(D17="No", 1, "Instert Value")))</f>
        <v>2</v>
      </c>
      <c r="F17" s="7">
        <v>4</v>
      </c>
      <c r="G17" s="11"/>
    </row>
    <row r="18" spans="1:7" ht="15.75" customHeight="1" x14ac:dyDescent="0.3">
      <c r="A18" s="83"/>
      <c r="B18" s="37" t="s">
        <v>183</v>
      </c>
      <c r="C18" s="9" t="s">
        <v>647</v>
      </c>
      <c r="D18" s="6" t="s">
        <v>9</v>
      </c>
      <c r="E18" s="7">
        <f>IF(D18="Yes",3,IF(D18="Yes, but without a well-defined structure", 2, IF(D18="No", 1, "Instert Value")))</f>
        <v>3</v>
      </c>
      <c r="F18" s="7">
        <v>2</v>
      </c>
      <c r="G18" s="11"/>
    </row>
    <row r="19" spans="1:7" ht="15.75" customHeight="1" x14ac:dyDescent="0.25">
      <c r="A19" s="83"/>
      <c r="B19" s="35" t="s">
        <v>184</v>
      </c>
      <c r="C19" s="9" t="s">
        <v>648</v>
      </c>
      <c r="D19" s="9" t="s">
        <v>9</v>
      </c>
      <c r="E19" s="7">
        <f t="shared" ref="E19:E20" si="1">IF(D19="Yes",3,IF(ISTEXT(#REF!),IF(#REF!="Yes", 2,1),"Instert Value"))</f>
        <v>3</v>
      </c>
      <c r="F19" s="36">
        <v>3</v>
      </c>
      <c r="G19" s="11"/>
    </row>
    <row r="20" spans="1:7" ht="15.75" customHeight="1" x14ac:dyDescent="0.25">
      <c r="A20" s="83"/>
      <c r="B20" s="37" t="s">
        <v>185</v>
      </c>
      <c r="C20" s="9" t="s">
        <v>649</v>
      </c>
      <c r="D20" s="9" t="s">
        <v>9</v>
      </c>
      <c r="E20" s="7">
        <f t="shared" si="1"/>
        <v>3</v>
      </c>
      <c r="F20" s="7">
        <v>3</v>
      </c>
      <c r="G20" s="11"/>
    </row>
    <row r="21" spans="1:7" ht="15.75" customHeight="1" x14ac:dyDescent="0.3">
      <c r="A21" s="83"/>
      <c r="B21" s="35" t="s">
        <v>186</v>
      </c>
      <c r="C21" s="9" t="s">
        <v>650</v>
      </c>
      <c r="D21" s="6" t="s">
        <v>12</v>
      </c>
      <c r="E21" s="7">
        <f t="shared" ref="E21:E23" si="2">IF(D21="Yes",3,IF(D21="Yes, but without a well-defined structure", 2, IF(D21="No", 1, "Instert Value")))</f>
        <v>2</v>
      </c>
      <c r="F21" s="36">
        <v>3</v>
      </c>
      <c r="G21" s="11"/>
    </row>
    <row r="22" spans="1:7" ht="15.75" customHeight="1" x14ac:dyDescent="0.3">
      <c r="A22" s="83"/>
      <c r="B22" s="37" t="s">
        <v>187</v>
      </c>
      <c r="C22" s="9" t="s">
        <v>651</v>
      </c>
      <c r="D22" s="6" t="s">
        <v>9</v>
      </c>
      <c r="E22" s="7">
        <f t="shared" si="2"/>
        <v>3</v>
      </c>
      <c r="F22" s="36">
        <v>4</v>
      </c>
      <c r="G22" s="11"/>
    </row>
    <row r="23" spans="1:7" ht="15.75" customHeight="1" x14ac:dyDescent="0.3">
      <c r="A23" s="83"/>
      <c r="B23" s="35" t="s">
        <v>188</v>
      </c>
      <c r="C23" s="9" t="s">
        <v>652</v>
      </c>
      <c r="D23" s="6" t="s">
        <v>9</v>
      </c>
      <c r="E23" s="7">
        <f t="shared" si="2"/>
        <v>3</v>
      </c>
      <c r="F23" s="36">
        <v>3</v>
      </c>
      <c r="G23" s="11"/>
    </row>
    <row r="24" spans="1:7" ht="15.75" customHeight="1" x14ac:dyDescent="0.25">
      <c r="A24" s="83"/>
      <c r="B24" s="37" t="s">
        <v>189</v>
      </c>
      <c r="C24" s="9" t="s">
        <v>653</v>
      </c>
      <c r="D24" s="9" t="s">
        <v>9</v>
      </c>
      <c r="E24" s="7">
        <f>IF(ISTEXT(D24),IF(D24="Yes", 2,1),"Instert Value")</f>
        <v>2</v>
      </c>
      <c r="F24" s="7">
        <v>2</v>
      </c>
      <c r="G24" s="11"/>
    </row>
    <row r="25" spans="1:7" ht="15.75" customHeight="1" x14ac:dyDescent="0.3">
      <c r="A25" s="83"/>
      <c r="B25" s="35" t="s">
        <v>190</v>
      </c>
      <c r="C25" s="81" t="s">
        <v>654</v>
      </c>
      <c r="D25" s="6" t="s">
        <v>9</v>
      </c>
      <c r="E25" s="7">
        <f>IF(D25="Yes",3,IF(D25="Yes, but over longer periods than a year", 2, IF(D25="No", 1, "Instert Value")))</f>
        <v>3</v>
      </c>
      <c r="F25" s="36">
        <v>4</v>
      </c>
      <c r="G25" s="11"/>
    </row>
    <row r="26" spans="1:7" ht="15.75" customHeight="1" x14ac:dyDescent="0.25">
      <c r="A26" s="83"/>
      <c r="B26" s="37" t="s">
        <v>191</v>
      </c>
      <c r="C26" s="9" t="s">
        <v>655</v>
      </c>
      <c r="D26" s="9" t="s">
        <v>9</v>
      </c>
      <c r="E26" s="7">
        <f t="shared" ref="E26:E28" si="3">IF(ISTEXT(D26),IF(D26="Yes", 2,1),"Instert Value")</f>
        <v>2</v>
      </c>
      <c r="F26" s="7">
        <v>2</v>
      </c>
      <c r="G26" s="11"/>
    </row>
    <row r="27" spans="1:7" ht="15.75" customHeight="1" x14ac:dyDescent="0.25">
      <c r="A27" s="83"/>
      <c r="B27" s="35" t="s">
        <v>192</v>
      </c>
      <c r="C27" s="9" t="s">
        <v>656</v>
      </c>
      <c r="D27" s="9" t="s">
        <v>9</v>
      </c>
      <c r="E27" s="7">
        <f t="shared" si="3"/>
        <v>2</v>
      </c>
      <c r="F27" s="7">
        <v>2</v>
      </c>
      <c r="G27" s="11"/>
    </row>
    <row r="28" spans="1:7" ht="15.75" customHeight="1" x14ac:dyDescent="0.25">
      <c r="A28" s="83"/>
      <c r="B28" s="37" t="s">
        <v>193</v>
      </c>
      <c r="C28" s="9" t="s">
        <v>657</v>
      </c>
      <c r="D28" s="9" t="s">
        <v>9</v>
      </c>
      <c r="E28" s="7">
        <f t="shared" si="3"/>
        <v>2</v>
      </c>
      <c r="F28" s="7">
        <v>2</v>
      </c>
      <c r="G28" s="11"/>
    </row>
    <row r="29" spans="1:7" ht="15.75" customHeight="1" x14ac:dyDescent="0.3">
      <c r="A29" s="83"/>
      <c r="B29" s="35" t="s">
        <v>194</v>
      </c>
      <c r="C29" s="9" t="s">
        <v>658</v>
      </c>
      <c r="D29" s="6" t="s">
        <v>9</v>
      </c>
      <c r="E29" s="7">
        <f t="shared" ref="E29:E37" si="4">IF(D29="Yes",3,IF(D29="Yes, but without a well-defined structure", 2, IF(D29="No", 1, "Instert Value")))</f>
        <v>3</v>
      </c>
      <c r="F29" s="36">
        <v>3</v>
      </c>
      <c r="G29" s="11"/>
    </row>
    <row r="30" spans="1:7" ht="15.75" customHeight="1" x14ac:dyDescent="0.3">
      <c r="A30" s="83"/>
      <c r="B30" s="37" t="s">
        <v>195</v>
      </c>
      <c r="C30" s="9" t="s">
        <v>659</v>
      </c>
      <c r="D30" s="6" t="s">
        <v>35</v>
      </c>
      <c r="E30" s="7">
        <f t="shared" si="4"/>
        <v>1</v>
      </c>
      <c r="F30" s="36">
        <v>4</v>
      </c>
      <c r="G30" s="11"/>
    </row>
    <row r="31" spans="1:7" ht="15.75" customHeight="1" x14ac:dyDescent="0.3">
      <c r="A31" s="83"/>
      <c r="B31" s="35" t="s">
        <v>196</v>
      </c>
      <c r="C31" s="9" t="s">
        <v>660</v>
      </c>
      <c r="D31" s="6" t="s">
        <v>9</v>
      </c>
      <c r="E31" s="7">
        <f t="shared" si="4"/>
        <v>3</v>
      </c>
      <c r="F31" s="36">
        <v>4</v>
      </c>
      <c r="G31" s="11"/>
    </row>
    <row r="32" spans="1:7" ht="15.75" customHeight="1" x14ac:dyDescent="0.3">
      <c r="A32" s="83"/>
      <c r="B32" s="37" t="s">
        <v>197</v>
      </c>
      <c r="C32" s="9" t="s">
        <v>661</v>
      </c>
      <c r="D32" s="6" t="s">
        <v>9</v>
      </c>
      <c r="E32" s="7">
        <f t="shared" si="4"/>
        <v>3</v>
      </c>
      <c r="F32" s="36">
        <v>4</v>
      </c>
      <c r="G32" s="11"/>
    </row>
    <row r="33" spans="1:9" ht="15.75" customHeight="1" x14ac:dyDescent="0.3">
      <c r="A33" s="83"/>
      <c r="B33" s="35" t="s">
        <v>198</v>
      </c>
      <c r="C33" s="9" t="s">
        <v>662</v>
      </c>
      <c r="D33" s="6" t="s">
        <v>9</v>
      </c>
      <c r="E33" s="7">
        <f t="shared" si="4"/>
        <v>3</v>
      </c>
      <c r="F33" s="36">
        <v>4</v>
      </c>
      <c r="G33" s="11"/>
    </row>
    <row r="34" spans="1:9" ht="15.75" customHeight="1" x14ac:dyDescent="0.3">
      <c r="A34" s="83"/>
      <c r="B34" s="37" t="s">
        <v>199</v>
      </c>
      <c r="C34" s="9" t="s">
        <v>663</v>
      </c>
      <c r="D34" s="6" t="s">
        <v>9</v>
      </c>
      <c r="E34" s="7">
        <f t="shared" si="4"/>
        <v>3</v>
      </c>
      <c r="F34" s="36">
        <v>4</v>
      </c>
      <c r="G34" s="11"/>
    </row>
    <row r="35" spans="1:9" ht="15.75" customHeight="1" x14ac:dyDescent="0.3">
      <c r="A35" s="83"/>
      <c r="B35" s="35" t="s">
        <v>200</v>
      </c>
      <c r="C35" s="9" t="s">
        <v>664</v>
      </c>
      <c r="D35" s="6" t="s">
        <v>9</v>
      </c>
      <c r="E35" s="7">
        <f t="shared" si="4"/>
        <v>3</v>
      </c>
      <c r="F35" s="36">
        <v>4</v>
      </c>
      <c r="G35" s="11"/>
    </row>
    <row r="36" spans="1:9" ht="15.75" customHeight="1" x14ac:dyDescent="0.3">
      <c r="A36" s="83"/>
      <c r="B36" s="37" t="s">
        <v>201</v>
      </c>
      <c r="C36" s="9" t="s">
        <v>665</v>
      </c>
      <c r="D36" s="6" t="s">
        <v>9</v>
      </c>
      <c r="E36" s="7">
        <f t="shared" si="4"/>
        <v>3</v>
      </c>
      <c r="F36" s="36">
        <v>4</v>
      </c>
      <c r="G36" s="11"/>
    </row>
    <row r="37" spans="1:9" ht="15.75" customHeight="1" x14ac:dyDescent="0.3">
      <c r="A37" s="84"/>
      <c r="B37" s="35" t="s">
        <v>202</v>
      </c>
      <c r="C37" s="81" t="s">
        <v>666</v>
      </c>
      <c r="D37" s="6" t="s">
        <v>9</v>
      </c>
      <c r="E37" s="7">
        <f t="shared" si="4"/>
        <v>3</v>
      </c>
      <c r="F37" s="36">
        <v>4</v>
      </c>
      <c r="G37" s="11"/>
      <c r="H37" s="38" t="s">
        <v>20</v>
      </c>
      <c r="I37" s="39">
        <f>AVERAGE(F16:F37)</f>
        <v>3.3181818181818183</v>
      </c>
    </row>
    <row r="38" spans="1:9" ht="15.75" customHeight="1" x14ac:dyDescent="0.25">
      <c r="A38" s="89"/>
      <c r="B38" s="86"/>
      <c r="C38" s="86"/>
      <c r="D38" s="86"/>
      <c r="E38" s="86"/>
      <c r="F38" s="86"/>
      <c r="G38" s="87"/>
    </row>
    <row r="39" spans="1:9" ht="15.75" customHeight="1" x14ac:dyDescent="0.3">
      <c r="A39" s="92" t="s">
        <v>203</v>
      </c>
      <c r="B39" s="37" t="s">
        <v>204</v>
      </c>
      <c r="C39" s="9" t="s">
        <v>667</v>
      </c>
      <c r="D39" s="6" t="s">
        <v>12</v>
      </c>
      <c r="E39" s="7">
        <f>IF(D39="Yes",3,IF(D39="Yes, but without a well-defined structure", 2, IF(D39="No", 1, "Instert Value")))</f>
        <v>2</v>
      </c>
      <c r="F39" s="36">
        <v>4</v>
      </c>
      <c r="G39" s="11"/>
    </row>
    <row r="40" spans="1:9" ht="15.75" customHeight="1" x14ac:dyDescent="0.25">
      <c r="A40" s="83"/>
      <c r="B40" s="35" t="s">
        <v>205</v>
      </c>
      <c r="C40" s="9" t="s">
        <v>668</v>
      </c>
      <c r="D40" s="9" t="s">
        <v>9</v>
      </c>
      <c r="E40" s="7">
        <f>IF(ISTEXT(D40),IF(D40="Yes", 2,1),"Instert Value")</f>
        <v>2</v>
      </c>
      <c r="F40" s="7">
        <v>2</v>
      </c>
      <c r="G40" s="11"/>
    </row>
    <row r="41" spans="1:9" ht="15.75" customHeight="1" x14ac:dyDescent="0.3">
      <c r="A41" s="83"/>
      <c r="B41" s="37" t="s">
        <v>206</v>
      </c>
      <c r="C41" s="9" t="s">
        <v>669</v>
      </c>
      <c r="D41" s="6" t="s">
        <v>14</v>
      </c>
      <c r="E41" s="7">
        <f>IF(D41="Yes",3,IF(D41="Yes, but over longer periods than a year", 2, IF(D41="No", 1, "Instert Value")))</f>
        <v>2</v>
      </c>
      <c r="F41" s="7">
        <v>3</v>
      </c>
      <c r="G41" s="11"/>
    </row>
    <row r="42" spans="1:9" ht="15.75" customHeight="1" x14ac:dyDescent="0.3">
      <c r="A42" s="83"/>
      <c r="B42" s="35" t="s">
        <v>207</v>
      </c>
      <c r="C42" s="9" t="s">
        <v>670</v>
      </c>
      <c r="D42" s="6" t="s">
        <v>9</v>
      </c>
      <c r="E42" s="7">
        <f>IF(D42="Yes",3,IF(D42="Yes, but without a well-defined structure", 2, IF(D42="No", 1, "Instert Value")))</f>
        <v>3</v>
      </c>
      <c r="F42" s="36">
        <v>4</v>
      </c>
      <c r="G42" s="11"/>
    </row>
    <row r="43" spans="1:9" ht="15.75" customHeight="1" x14ac:dyDescent="0.25">
      <c r="A43" s="83"/>
      <c r="B43" s="37" t="s">
        <v>208</v>
      </c>
      <c r="C43" s="9" t="s">
        <v>671</v>
      </c>
      <c r="D43" s="9" t="s">
        <v>9</v>
      </c>
      <c r="E43" s="7">
        <f>IF(ISTEXT(D43),IF(D43="Yes", 2,1),"Instert Value")</f>
        <v>2</v>
      </c>
      <c r="F43" s="7">
        <v>2</v>
      </c>
      <c r="G43" s="11"/>
    </row>
    <row r="44" spans="1:9" ht="15.75" customHeight="1" x14ac:dyDescent="0.3">
      <c r="A44" s="83"/>
      <c r="B44" s="35" t="s">
        <v>209</v>
      </c>
      <c r="C44" s="81" t="s">
        <v>672</v>
      </c>
      <c r="D44" s="6" t="s">
        <v>14</v>
      </c>
      <c r="E44" s="7">
        <f>IF(D44="Yes",3,IF(D44="Yes, but over longer periods than a year", 2, IF(D44="No", 1, "Instert Value")))</f>
        <v>2</v>
      </c>
      <c r="F44" s="7">
        <v>3</v>
      </c>
      <c r="G44" s="11"/>
    </row>
    <row r="45" spans="1:9" ht="15.75" customHeight="1" x14ac:dyDescent="0.3">
      <c r="A45" s="83"/>
      <c r="B45" s="37" t="s">
        <v>210</v>
      </c>
      <c r="C45" s="9" t="s">
        <v>673</v>
      </c>
      <c r="D45" s="6" t="s">
        <v>9</v>
      </c>
      <c r="E45" s="7">
        <f>IF(D45="Yes",3,IF(D45="Yes, but without a well-defined structure", 2, IF(D45="No", 1, "Instert Value")))</f>
        <v>3</v>
      </c>
      <c r="F45" s="36">
        <v>4</v>
      </c>
      <c r="G45" s="11"/>
    </row>
    <row r="46" spans="1:9" ht="15.75" customHeight="1" x14ac:dyDescent="0.3">
      <c r="A46" s="83"/>
      <c r="B46" s="35" t="s">
        <v>211</v>
      </c>
      <c r="C46" s="9" t="s">
        <v>674</v>
      </c>
      <c r="D46" s="6" t="s">
        <v>14</v>
      </c>
      <c r="E46" s="7">
        <f>IF(D46="Yes",3,IF(D46="Yes, but over longer periods than a year", 2, IF(D46="No", 1, "Instert Value")))</f>
        <v>2</v>
      </c>
      <c r="F46" s="7">
        <v>3</v>
      </c>
      <c r="G46" s="11"/>
    </row>
    <row r="47" spans="1:9" ht="15.75" customHeight="1" x14ac:dyDescent="0.3">
      <c r="A47" s="83"/>
      <c r="B47" s="37" t="s">
        <v>212</v>
      </c>
      <c r="C47" s="9" t="s">
        <v>675</v>
      </c>
      <c r="D47" s="6" t="s">
        <v>12</v>
      </c>
      <c r="E47" s="7">
        <f>IF(D47="Yes",3,IF(D47="Yes, but without a well-defined structure", 2, IF(D47="No", 1, "Instert Value")))</f>
        <v>2</v>
      </c>
      <c r="F47" s="36">
        <v>4</v>
      </c>
      <c r="G47" s="11"/>
    </row>
    <row r="48" spans="1:9" ht="15.75" customHeight="1" x14ac:dyDescent="0.3">
      <c r="A48" s="83"/>
      <c r="B48" s="35" t="s">
        <v>213</v>
      </c>
      <c r="C48" s="9" t="s">
        <v>676</v>
      </c>
      <c r="D48" s="6" t="s">
        <v>14</v>
      </c>
      <c r="E48" s="7">
        <f>IF(D48="Yes",3,IF(D48="Yes, but over longer periods than a year", 2, IF(D48="No", 1, "Instert Value")))</f>
        <v>2</v>
      </c>
      <c r="F48" s="40">
        <v>3</v>
      </c>
      <c r="G48" s="11"/>
    </row>
    <row r="49" spans="1:9" ht="15.75" customHeight="1" x14ac:dyDescent="0.25">
      <c r="A49" s="83"/>
      <c r="B49" s="37" t="s">
        <v>214</v>
      </c>
      <c r="C49" s="9" t="s">
        <v>677</v>
      </c>
      <c r="D49" s="9" t="s">
        <v>9</v>
      </c>
      <c r="E49" s="7">
        <f t="shared" ref="E49:E53" si="5">IF(ISTEXT(D49),IF(D49="Yes", 2,1),"Instert Value")</f>
        <v>2</v>
      </c>
      <c r="F49" s="7">
        <v>2</v>
      </c>
      <c r="G49" s="11"/>
    </row>
    <row r="50" spans="1:9" ht="15.75" customHeight="1" x14ac:dyDescent="0.25">
      <c r="A50" s="83"/>
      <c r="B50" s="35" t="s">
        <v>215</v>
      </c>
      <c r="C50" s="9" t="s">
        <v>678</v>
      </c>
      <c r="D50" s="9" t="s">
        <v>9</v>
      </c>
      <c r="E50" s="7">
        <f t="shared" si="5"/>
        <v>2</v>
      </c>
      <c r="F50" s="7">
        <v>2</v>
      </c>
      <c r="G50" s="11"/>
    </row>
    <row r="51" spans="1:9" ht="15.75" customHeight="1" x14ac:dyDescent="0.25">
      <c r="A51" s="83"/>
      <c r="B51" s="37" t="s">
        <v>216</v>
      </c>
      <c r="C51" s="9" t="s">
        <v>679</v>
      </c>
      <c r="D51" s="9" t="s">
        <v>9</v>
      </c>
      <c r="E51" s="7">
        <f t="shared" si="5"/>
        <v>2</v>
      </c>
      <c r="F51" s="7">
        <v>2</v>
      </c>
      <c r="G51" s="11"/>
    </row>
    <row r="52" spans="1:9" ht="15.75" customHeight="1" x14ac:dyDescent="0.25">
      <c r="A52" s="83"/>
      <c r="B52" s="35" t="s">
        <v>217</v>
      </c>
      <c r="C52" s="9" t="s">
        <v>680</v>
      </c>
      <c r="D52" s="9" t="s">
        <v>9</v>
      </c>
      <c r="E52" s="7">
        <f t="shared" si="5"/>
        <v>2</v>
      </c>
      <c r="F52" s="7">
        <v>2</v>
      </c>
      <c r="G52" s="11"/>
    </row>
    <row r="53" spans="1:9" ht="15.75" customHeight="1" x14ac:dyDescent="0.25">
      <c r="A53" s="83"/>
      <c r="B53" s="37" t="s">
        <v>218</v>
      </c>
      <c r="C53" s="9" t="s">
        <v>681</v>
      </c>
      <c r="D53" s="9" t="s">
        <v>9</v>
      </c>
      <c r="E53" s="7">
        <f t="shared" si="5"/>
        <v>2</v>
      </c>
      <c r="F53" s="7">
        <v>2</v>
      </c>
      <c r="G53" s="11"/>
    </row>
    <row r="54" spans="1:9" ht="15.75" customHeight="1" x14ac:dyDescent="0.3">
      <c r="A54" s="83"/>
      <c r="B54" s="35" t="s">
        <v>219</v>
      </c>
      <c r="C54" s="9" t="s">
        <v>682</v>
      </c>
      <c r="D54" s="6" t="s">
        <v>12</v>
      </c>
      <c r="E54" s="7">
        <f>IF(D54="Yes",3,IF(D54="Yes, but without a well-defined structure", 2, IF(D54="No", 1, "Instert Value")))</f>
        <v>2</v>
      </c>
      <c r="F54" s="7">
        <v>2</v>
      </c>
      <c r="G54" s="11"/>
    </row>
    <row r="55" spans="1:9" ht="15.75" customHeight="1" x14ac:dyDescent="0.25">
      <c r="A55" s="83"/>
      <c r="B55" s="37" t="s">
        <v>220</v>
      </c>
      <c r="C55" s="9" t="s">
        <v>683</v>
      </c>
      <c r="D55" s="9" t="s">
        <v>9</v>
      </c>
      <c r="E55" s="7">
        <f t="shared" ref="E55:E57" si="6">IF(ISTEXT(D55),IF(D55="Yes", 2,1),"Instert Value")</f>
        <v>2</v>
      </c>
      <c r="F55" s="7">
        <v>2</v>
      </c>
      <c r="G55" s="11"/>
    </row>
    <row r="56" spans="1:9" ht="15.75" customHeight="1" x14ac:dyDescent="0.25">
      <c r="A56" s="83"/>
      <c r="B56" s="35" t="s">
        <v>221</v>
      </c>
      <c r="C56" s="9" t="s">
        <v>684</v>
      </c>
      <c r="D56" s="9" t="s">
        <v>9</v>
      </c>
      <c r="E56" s="7">
        <f t="shared" si="6"/>
        <v>2</v>
      </c>
      <c r="F56" s="7">
        <v>2</v>
      </c>
      <c r="G56" s="11"/>
    </row>
    <row r="57" spans="1:9" ht="15.75" customHeight="1" x14ac:dyDescent="0.25">
      <c r="A57" s="83"/>
      <c r="B57" s="37" t="s">
        <v>222</v>
      </c>
      <c r="C57" s="9" t="s">
        <v>685</v>
      </c>
      <c r="D57" s="9" t="s">
        <v>9</v>
      </c>
      <c r="E57" s="7">
        <f t="shared" si="6"/>
        <v>2</v>
      </c>
      <c r="F57" s="7">
        <v>2</v>
      </c>
      <c r="G57" s="11"/>
    </row>
    <row r="58" spans="1:9" ht="15.75" customHeight="1" x14ac:dyDescent="0.3">
      <c r="A58" s="83"/>
      <c r="B58" s="35" t="s">
        <v>223</v>
      </c>
      <c r="C58" s="9" t="s">
        <v>686</v>
      </c>
      <c r="D58" s="6" t="s">
        <v>12</v>
      </c>
      <c r="E58" s="7">
        <f>IF(D58="Yes",3,IF(D58="Yes, but without a well-defined structure", 2, IF(D58="No", 1, "Instert Value")))</f>
        <v>2</v>
      </c>
      <c r="F58" s="36">
        <v>4</v>
      </c>
      <c r="G58" s="11"/>
    </row>
    <row r="59" spans="1:9" ht="15.75" customHeight="1" x14ac:dyDescent="0.25">
      <c r="A59" s="83"/>
      <c r="B59" s="37" t="s">
        <v>224</v>
      </c>
      <c r="C59" s="81" t="s">
        <v>687</v>
      </c>
      <c r="D59" s="9" t="s">
        <v>9</v>
      </c>
      <c r="E59" s="7">
        <f>IF(ISTEXT(D59),IF(D59="Yes", 2,1),"Instert Value")</f>
        <v>2</v>
      </c>
      <c r="F59" s="7">
        <v>2</v>
      </c>
      <c r="G59" s="11"/>
    </row>
    <row r="60" spans="1:9" ht="15.75" customHeight="1" x14ac:dyDescent="0.3">
      <c r="A60" s="83"/>
      <c r="B60" s="35" t="s">
        <v>225</v>
      </c>
      <c r="C60" s="81" t="s">
        <v>688</v>
      </c>
      <c r="D60" s="9" t="s">
        <v>9</v>
      </c>
      <c r="E60" s="7">
        <f>IF(D60="Yes",3,IF(ISTEXT(#REF!),IF(#REF!="Yes", 2,1),"Instert Value"))</f>
        <v>3</v>
      </c>
      <c r="F60" s="36">
        <v>3</v>
      </c>
      <c r="G60" s="11"/>
      <c r="H60" s="38" t="s">
        <v>20</v>
      </c>
      <c r="I60" s="39">
        <f>AVERAGE(F39:F61)</f>
        <v>2.652173913043478</v>
      </c>
    </row>
    <row r="61" spans="1:9" ht="15.75" customHeight="1" x14ac:dyDescent="0.3">
      <c r="A61" s="84"/>
      <c r="B61" s="37" t="s">
        <v>226</v>
      </c>
      <c r="C61" s="81" t="s">
        <v>689</v>
      </c>
      <c r="D61" s="9" t="s">
        <v>35</v>
      </c>
      <c r="E61" s="7">
        <f>IF(ISTEXT(D61),IF(D61="Yes", 2,1),"Instert Value")</f>
        <v>1</v>
      </c>
      <c r="F61" s="7">
        <v>2</v>
      </c>
      <c r="G61" s="11"/>
      <c r="H61" s="38" t="s">
        <v>22</v>
      </c>
      <c r="I61" s="39" t="e">
        <f>I60-#REF!</f>
        <v>#REF!</v>
      </c>
    </row>
    <row r="62" spans="1:9" ht="15.75" customHeight="1" x14ac:dyDescent="0.25">
      <c r="A62" s="89"/>
      <c r="B62" s="86"/>
      <c r="C62" s="86"/>
      <c r="D62" s="86"/>
      <c r="E62" s="86"/>
      <c r="F62" s="86"/>
      <c r="G62" s="87"/>
    </row>
    <row r="63" spans="1:9" ht="15.75" customHeight="1" x14ac:dyDescent="0.3">
      <c r="A63" s="92" t="s">
        <v>227</v>
      </c>
      <c r="B63" s="35" t="s">
        <v>228</v>
      </c>
      <c r="C63" s="9" t="s">
        <v>690</v>
      </c>
      <c r="D63" s="6" t="s">
        <v>12</v>
      </c>
      <c r="E63" s="7">
        <f>IF(D63="Yes",3,IF(D63="Yes, but without a well-defined structure", 2, IF(D63="No", 1, "Instert Value")))</f>
        <v>2</v>
      </c>
      <c r="F63" s="36">
        <v>4</v>
      </c>
      <c r="G63" s="11"/>
    </row>
    <row r="64" spans="1:9" ht="15.75" customHeight="1" x14ac:dyDescent="0.3">
      <c r="A64" s="83"/>
      <c r="B64" s="37" t="s">
        <v>229</v>
      </c>
      <c r="C64" s="9" t="s">
        <v>691</v>
      </c>
      <c r="D64" s="6" t="s">
        <v>14</v>
      </c>
      <c r="E64" s="7">
        <f>IF(D64="Yes",3,IF(D64="Yes, but over longer periods than a year", 2, IF(D64="No", 1, "Instert Value")))</f>
        <v>2</v>
      </c>
      <c r="F64" s="36">
        <v>4</v>
      </c>
      <c r="G64" s="11"/>
    </row>
    <row r="65" spans="1:9" ht="15.75" customHeight="1" x14ac:dyDescent="0.25">
      <c r="A65" s="83"/>
      <c r="B65" s="37" t="s">
        <v>230</v>
      </c>
      <c r="C65" s="9" t="s">
        <v>692</v>
      </c>
      <c r="D65" s="9" t="s">
        <v>9</v>
      </c>
      <c r="E65" s="7">
        <f t="shared" ref="E65:E68" si="7">IF(ISTEXT(D65),IF(D65="Yes", 2,1),"Instert Value")</f>
        <v>2</v>
      </c>
      <c r="F65" s="7">
        <v>2</v>
      </c>
      <c r="G65" s="11"/>
    </row>
    <row r="66" spans="1:9" ht="15.75" customHeight="1" x14ac:dyDescent="0.25">
      <c r="A66" s="83"/>
      <c r="B66" s="35" t="s">
        <v>231</v>
      </c>
      <c r="C66" s="9" t="s">
        <v>693</v>
      </c>
      <c r="D66" s="9" t="s">
        <v>9</v>
      </c>
      <c r="E66" s="7">
        <f t="shared" si="7"/>
        <v>2</v>
      </c>
      <c r="F66" s="7">
        <v>2</v>
      </c>
      <c r="G66" s="11"/>
    </row>
    <row r="67" spans="1:9" ht="15.75" customHeight="1" x14ac:dyDescent="0.25">
      <c r="A67" s="83"/>
      <c r="B67" s="37" t="s">
        <v>232</v>
      </c>
      <c r="C67" s="9" t="s">
        <v>694</v>
      </c>
      <c r="D67" s="9" t="s">
        <v>9</v>
      </c>
      <c r="E67" s="7">
        <f t="shared" si="7"/>
        <v>2</v>
      </c>
      <c r="F67" s="7">
        <v>2</v>
      </c>
      <c r="G67" s="11"/>
    </row>
    <row r="68" spans="1:9" ht="15.75" customHeight="1" x14ac:dyDescent="0.25">
      <c r="A68" s="83"/>
      <c r="B68" s="35" t="s">
        <v>233</v>
      </c>
      <c r="C68" s="9" t="s">
        <v>695</v>
      </c>
      <c r="D68" s="9" t="s">
        <v>9</v>
      </c>
      <c r="E68" s="7">
        <f t="shared" si="7"/>
        <v>2</v>
      </c>
      <c r="F68" s="7">
        <v>2</v>
      </c>
      <c r="G68" s="11"/>
    </row>
    <row r="69" spans="1:9" ht="15.75" customHeight="1" x14ac:dyDescent="0.3">
      <c r="A69" s="83"/>
      <c r="B69" s="37" t="s">
        <v>234</v>
      </c>
      <c r="C69" s="9" t="s">
        <v>696</v>
      </c>
      <c r="D69" s="6" t="s">
        <v>14</v>
      </c>
      <c r="E69" s="7">
        <f>IF(D69="Yes",3,IF(D69="Yes, but over longer periods than a year", 2, IF(D69="No", 1, "Instert Value")))</f>
        <v>2</v>
      </c>
      <c r="F69" s="7">
        <v>2</v>
      </c>
      <c r="G69" s="11"/>
    </row>
    <row r="70" spans="1:9" ht="15.75" customHeight="1" x14ac:dyDescent="0.25">
      <c r="A70" s="83"/>
      <c r="B70" s="35" t="s">
        <v>235</v>
      </c>
      <c r="C70" s="9" t="s">
        <v>697</v>
      </c>
      <c r="D70" s="9" t="s">
        <v>9</v>
      </c>
      <c r="E70" s="7">
        <f t="shared" ref="E70:E75" si="8">IF(ISTEXT(D70),IF(D70="Yes", 2,1),"Instert Value")</f>
        <v>2</v>
      </c>
      <c r="F70" s="7">
        <v>2</v>
      </c>
      <c r="G70" s="11"/>
    </row>
    <row r="71" spans="1:9" ht="15.75" customHeight="1" x14ac:dyDescent="0.25">
      <c r="A71" s="83"/>
      <c r="B71" s="37" t="s">
        <v>236</v>
      </c>
      <c r="C71" s="9" t="s">
        <v>698</v>
      </c>
      <c r="D71" s="9" t="s">
        <v>9</v>
      </c>
      <c r="E71" s="7">
        <f t="shared" si="8"/>
        <v>2</v>
      </c>
      <c r="F71" s="7">
        <v>2</v>
      </c>
      <c r="G71" s="11"/>
    </row>
    <row r="72" spans="1:9" ht="15.75" customHeight="1" x14ac:dyDescent="0.25">
      <c r="A72" s="83"/>
      <c r="B72" s="35" t="s">
        <v>237</v>
      </c>
      <c r="C72" s="9" t="s">
        <v>699</v>
      </c>
      <c r="D72" s="9" t="s">
        <v>9</v>
      </c>
      <c r="E72" s="7">
        <f t="shared" si="8"/>
        <v>2</v>
      </c>
      <c r="F72" s="7">
        <v>2</v>
      </c>
      <c r="G72" s="11"/>
    </row>
    <row r="73" spans="1:9" ht="15.75" customHeight="1" x14ac:dyDescent="0.25">
      <c r="A73" s="83"/>
      <c r="B73" s="37" t="s">
        <v>238</v>
      </c>
      <c r="C73" s="9" t="s">
        <v>700</v>
      </c>
      <c r="D73" s="9" t="s">
        <v>9</v>
      </c>
      <c r="E73" s="7">
        <f t="shared" si="8"/>
        <v>2</v>
      </c>
      <c r="F73" s="7">
        <v>2</v>
      </c>
      <c r="G73" s="11"/>
    </row>
    <row r="74" spans="1:9" ht="15.75" customHeight="1" x14ac:dyDescent="0.25">
      <c r="A74" s="83"/>
      <c r="B74" s="35" t="s">
        <v>239</v>
      </c>
      <c r="C74" s="9" t="s">
        <v>701</v>
      </c>
      <c r="D74" s="9" t="s">
        <v>9</v>
      </c>
      <c r="E74" s="7">
        <f t="shared" si="8"/>
        <v>2</v>
      </c>
      <c r="F74" s="7">
        <v>2</v>
      </c>
      <c r="G74" s="11"/>
    </row>
    <row r="75" spans="1:9" ht="15.75" customHeight="1" x14ac:dyDescent="0.25">
      <c r="A75" s="83"/>
      <c r="B75" s="37" t="s">
        <v>240</v>
      </c>
      <c r="C75" s="9" t="s">
        <v>702</v>
      </c>
      <c r="D75" s="9" t="s">
        <v>9</v>
      </c>
      <c r="E75" s="7">
        <f t="shared" si="8"/>
        <v>2</v>
      </c>
      <c r="F75" s="7">
        <v>2</v>
      </c>
      <c r="G75" s="11"/>
    </row>
    <row r="76" spans="1:9" ht="15.75" customHeight="1" x14ac:dyDescent="0.3">
      <c r="A76" s="84"/>
      <c r="B76" s="35" t="s">
        <v>241</v>
      </c>
      <c r="C76" s="9" t="s">
        <v>703</v>
      </c>
      <c r="D76" s="6" t="s">
        <v>12</v>
      </c>
      <c r="E76" s="7">
        <f>IF(D76="Yes",3,IF(D76="Yes, but without a well-defined structure", 2, IF(D76="No", 1, "Instert Value")))</f>
        <v>2</v>
      </c>
      <c r="F76" s="36">
        <v>4</v>
      </c>
      <c r="G76" s="11"/>
      <c r="H76" s="38" t="s">
        <v>20</v>
      </c>
      <c r="I76" s="39">
        <f>AVERAGE(F63:F76)</f>
        <v>2.4285714285714284</v>
      </c>
    </row>
    <row r="77" spans="1:9" ht="15.75" customHeight="1" x14ac:dyDescent="0.25">
      <c r="A77" s="89"/>
      <c r="B77" s="86"/>
      <c r="C77" s="86"/>
      <c r="D77" s="86"/>
      <c r="E77" s="86"/>
      <c r="F77" s="86"/>
      <c r="G77" s="87"/>
    </row>
    <row r="78" spans="1:9" ht="15.75" customHeight="1" x14ac:dyDescent="0.3">
      <c r="A78" s="93" t="s">
        <v>242</v>
      </c>
      <c r="B78" s="86"/>
      <c r="C78" s="86"/>
      <c r="D78" s="86"/>
      <c r="E78" s="86"/>
      <c r="F78" s="86"/>
      <c r="G78" s="87"/>
    </row>
    <row r="79" spans="1:9" ht="15.75" customHeight="1" x14ac:dyDescent="0.25"/>
    <row r="80" spans="1: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sheetData>
  <mergeCells count="11">
    <mergeCell ref="A39:A61"/>
    <mergeCell ref="A63:A76"/>
    <mergeCell ref="A77:G77"/>
    <mergeCell ref="A78:G78"/>
    <mergeCell ref="A1:G1"/>
    <mergeCell ref="A3:G3"/>
    <mergeCell ref="A4:A14"/>
    <mergeCell ref="A15:G15"/>
    <mergeCell ref="A16:A37"/>
    <mergeCell ref="A38:G38"/>
    <mergeCell ref="A62:G62"/>
  </mergeCells>
  <dataValidations count="3">
    <dataValidation type="list" allowBlank="1" showErrorMessage="1" sqref="D5 D17 D25 D41 D44 D46 D48 D64 D69" xr:uid="{00000000-0002-0000-0100-000000000000}">
      <formula1>"Yes,Yes, but over longer periods than a year,No"</formula1>
    </dataValidation>
    <dataValidation type="list" allowBlank="1" showErrorMessage="1" sqref="D10 D12 D14 D19:D20 D24 D26:D28 D40 D43 D49:D53 D55:D57 D59:D61 D65:D68 D70:D75" xr:uid="{00000000-0002-0000-0100-000001000000}">
      <formula1>"Yes,No"</formula1>
    </dataValidation>
    <dataValidation type="list" allowBlank="1" showErrorMessage="1" sqref="D4 D6:D9 D11 D13 D16 D18 D21:D23 D29:D37 D39 D42 D45 D47 D54 D58 D63 D76" xr:uid="{00000000-0002-0000-0100-000002000000}">
      <formula1>"Yes,Yes, but without a well-defined structure,No"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90"/>
  <sheetViews>
    <sheetView workbookViewId="0">
      <selection sqref="A1:G1"/>
    </sheetView>
  </sheetViews>
  <sheetFormatPr defaultColWidth="12.6640625" defaultRowHeight="15" customHeight="1" x14ac:dyDescent="0.25"/>
  <cols>
    <col min="1" max="1" width="36.33203125" customWidth="1"/>
    <col min="2" max="2" width="18.109375" customWidth="1"/>
    <col min="3" max="3" width="77.33203125" customWidth="1"/>
    <col min="4" max="4" width="12.6640625" customWidth="1"/>
    <col min="5" max="5" width="17" customWidth="1"/>
    <col min="6" max="6" width="23.88671875" customWidth="1"/>
    <col min="7" max="7" width="15.6640625" customWidth="1"/>
    <col min="8" max="8" width="16.6640625" customWidth="1"/>
  </cols>
  <sheetData>
    <row r="1" spans="1:7" ht="15.75" customHeight="1" x14ac:dyDescent="0.25">
      <c r="A1" s="95"/>
      <c r="B1" s="96"/>
      <c r="C1" s="96"/>
      <c r="D1" s="96"/>
      <c r="E1" s="96"/>
      <c r="F1" s="96"/>
      <c r="G1" s="96"/>
    </row>
    <row r="2" spans="1:7" ht="15.75" customHeight="1" x14ac:dyDescent="0.3">
      <c r="A2" s="41" t="s">
        <v>0</v>
      </c>
      <c r="B2" s="42" t="s">
        <v>1</v>
      </c>
      <c r="C2" s="42" t="s">
        <v>2</v>
      </c>
      <c r="D2" s="43" t="s">
        <v>3</v>
      </c>
      <c r="E2" s="43" t="s">
        <v>4</v>
      </c>
      <c r="F2" s="43" t="s">
        <v>167</v>
      </c>
      <c r="G2" s="44"/>
    </row>
    <row r="3" spans="1:7" ht="15.75" customHeight="1" x14ac:dyDescent="0.25">
      <c r="A3" s="95"/>
      <c r="B3" s="96"/>
      <c r="C3" s="96"/>
      <c r="D3" s="96"/>
      <c r="E3" s="96"/>
      <c r="F3" s="96"/>
      <c r="G3" s="96"/>
    </row>
    <row r="4" spans="1:7" ht="15.75" customHeight="1" x14ac:dyDescent="0.3">
      <c r="A4" s="92" t="s">
        <v>243</v>
      </c>
      <c r="B4" s="35" t="s">
        <v>244</v>
      </c>
      <c r="C4" s="9" t="s">
        <v>245</v>
      </c>
      <c r="D4" s="6" t="s">
        <v>9</v>
      </c>
      <c r="E4" s="7">
        <f t="shared" ref="E4:E7" si="0">IF(D4="Yes",3,IF(D4="Yes, but without a well-defined structure", 2, IF(D4="No", 1, "Instert Value")))</f>
        <v>3</v>
      </c>
      <c r="F4" s="7">
        <v>4</v>
      </c>
      <c r="G4" s="9"/>
    </row>
    <row r="5" spans="1:7" ht="15.75" customHeight="1" x14ac:dyDescent="0.3">
      <c r="A5" s="83"/>
      <c r="B5" s="37" t="s">
        <v>246</v>
      </c>
      <c r="C5" s="9" t="s">
        <v>247</v>
      </c>
      <c r="D5" s="6" t="s">
        <v>9</v>
      </c>
      <c r="E5" s="7">
        <f t="shared" si="0"/>
        <v>3</v>
      </c>
      <c r="F5" s="7">
        <v>4</v>
      </c>
      <c r="G5" s="9"/>
    </row>
    <row r="6" spans="1:7" ht="15.75" customHeight="1" x14ac:dyDescent="0.3">
      <c r="A6" s="83"/>
      <c r="B6" s="35" t="s">
        <v>248</v>
      </c>
      <c r="C6" s="9" t="s">
        <v>249</v>
      </c>
      <c r="D6" s="6" t="s">
        <v>9</v>
      </c>
      <c r="E6" s="7">
        <f t="shared" si="0"/>
        <v>3</v>
      </c>
      <c r="F6" s="7">
        <v>4</v>
      </c>
      <c r="G6" s="9"/>
    </row>
    <row r="7" spans="1:7" ht="15.75" customHeight="1" x14ac:dyDescent="0.3">
      <c r="A7" s="83"/>
      <c r="B7" s="37" t="s">
        <v>250</v>
      </c>
      <c r="C7" s="9" t="s">
        <v>251</v>
      </c>
      <c r="D7" s="6" t="s">
        <v>9</v>
      </c>
      <c r="E7" s="7">
        <f t="shared" si="0"/>
        <v>3</v>
      </c>
      <c r="F7" s="7">
        <v>4</v>
      </c>
      <c r="G7" s="9"/>
    </row>
    <row r="8" spans="1:7" ht="15.75" customHeight="1" x14ac:dyDescent="0.3">
      <c r="A8" s="83"/>
      <c r="B8" s="35" t="s">
        <v>252</v>
      </c>
      <c r="C8" s="9" t="s">
        <v>253</v>
      </c>
      <c r="D8" s="6" t="s">
        <v>14</v>
      </c>
      <c r="E8" s="7">
        <f>IF(D8="Yes",3,IF(D8="Yes, but over longer periods than a year", 2, IF(D8="No", 1, "Instert Value")))</f>
        <v>2</v>
      </c>
      <c r="F8" s="7">
        <v>4</v>
      </c>
      <c r="G8" s="9"/>
    </row>
    <row r="9" spans="1:7" ht="15.75" customHeight="1" x14ac:dyDescent="0.25">
      <c r="A9" s="83"/>
      <c r="B9" s="37" t="s">
        <v>254</v>
      </c>
      <c r="C9" s="9" t="s">
        <v>255</v>
      </c>
      <c r="D9" s="9" t="s">
        <v>9</v>
      </c>
      <c r="E9" s="7">
        <f t="shared" ref="E9:E20" si="1">IF(ISTEXT(D9),IF(D9="Yes", 2,1),"Instert Value")</f>
        <v>2</v>
      </c>
      <c r="F9" s="7">
        <v>2</v>
      </c>
      <c r="G9" s="9"/>
    </row>
    <row r="10" spans="1:7" ht="15.75" customHeight="1" x14ac:dyDescent="0.25">
      <c r="A10" s="83"/>
      <c r="B10" s="35" t="s">
        <v>256</v>
      </c>
      <c r="C10" s="9" t="s">
        <v>257</v>
      </c>
      <c r="D10" s="9" t="s">
        <v>9</v>
      </c>
      <c r="E10" s="7">
        <f t="shared" si="1"/>
        <v>2</v>
      </c>
      <c r="F10" s="7">
        <v>2</v>
      </c>
      <c r="G10" s="9"/>
    </row>
    <row r="11" spans="1:7" ht="15.75" customHeight="1" x14ac:dyDescent="0.25">
      <c r="A11" s="83"/>
      <c r="B11" s="37" t="s">
        <v>258</v>
      </c>
      <c r="C11" s="9" t="s">
        <v>259</v>
      </c>
      <c r="D11" s="9" t="s">
        <v>9</v>
      </c>
      <c r="E11" s="7">
        <f t="shared" si="1"/>
        <v>2</v>
      </c>
      <c r="F11" s="7">
        <v>2</v>
      </c>
      <c r="G11" s="9"/>
    </row>
    <row r="12" spans="1:7" ht="15.75" customHeight="1" x14ac:dyDescent="0.25">
      <c r="A12" s="83"/>
      <c r="B12" s="35" t="s">
        <v>260</v>
      </c>
      <c r="C12" s="9" t="s">
        <v>261</v>
      </c>
      <c r="D12" s="9" t="s">
        <v>9</v>
      </c>
      <c r="E12" s="7">
        <f t="shared" si="1"/>
        <v>2</v>
      </c>
      <c r="F12" s="7">
        <v>2</v>
      </c>
      <c r="G12" s="32"/>
    </row>
    <row r="13" spans="1:7" ht="15.75" customHeight="1" x14ac:dyDescent="0.25">
      <c r="A13" s="83"/>
      <c r="B13" s="37" t="s">
        <v>262</v>
      </c>
      <c r="C13" s="9" t="s">
        <v>263</v>
      </c>
      <c r="D13" s="9" t="s">
        <v>9</v>
      </c>
      <c r="E13" s="7">
        <f t="shared" si="1"/>
        <v>2</v>
      </c>
      <c r="F13" s="7">
        <v>2</v>
      </c>
      <c r="G13" s="32"/>
    </row>
    <row r="14" spans="1:7" ht="15.75" customHeight="1" x14ac:dyDescent="0.25">
      <c r="A14" s="83"/>
      <c r="B14" s="35" t="s">
        <v>264</v>
      </c>
      <c r="C14" s="9" t="s">
        <v>265</v>
      </c>
      <c r="D14" s="9" t="s">
        <v>9</v>
      </c>
      <c r="E14" s="7">
        <f t="shared" si="1"/>
        <v>2</v>
      </c>
      <c r="F14" s="7">
        <v>2</v>
      </c>
      <c r="G14" s="32"/>
    </row>
    <row r="15" spans="1:7" ht="15.75" customHeight="1" x14ac:dyDescent="0.25">
      <c r="A15" s="83"/>
      <c r="B15" s="37" t="s">
        <v>266</v>
      </c>
      <c r="C15" s="45" t="s">
        <v>267</v>
      </c>
      <c r="D15" s="9" t="s">
        <v>9</v>
      </c>
      <c r="E15" s="7">
        <f t="shared" si="1"/>
        <v>2</v>
      </c>
      <c r="F15" s="7">
        <v>2</v>
      </c>
      <c r="G15" s="32"/>
    </row>
    <row r="16" spans="1:7" ht="15.75" customHeight="1" x14ac:dyDescent="0.25">
      <c r="A16" s="83"/>
      <c r="B16" s="35" t="s">
        <v>268</v>
      </c>
      <c r="C16" s="45" t="s">
        <v>269</v>
      </c>
      <c r="D16" s="9" t="s">
        <v>9</v>
      </c>
      <c r="E16" s="7">
        <f t="shared" si="1"/>
        <v>2</v>
      </c>
      <c r="F16" s="7">
        <v>2</v>
      </c>
      <c r="G16" s="32"/>
    </row>
    <row r="17" spans="1:10" ht="15.75" customHeight="1" x14ac:dyDescent="0.25">
      <c r="A17" s="83"/>
      <c r="B17" s="37" t="s">
        <v>270</v>
      </c>
      <c r="C17" s="45" t="s">
        <v>271</v>
      </c>
      <c r="D17" s="9" t="s">
        <v>9</v>
      </c>
      <c r="E17" s="7">
        <f t="shared" si="1"/>
        <v>2</v>
      </c>
      <c r="F17" s="7">
        <v>2</v>
      </c>
      <c r="G17" s="32"/>
    </row>
    <row r="18" spans="1:10" ht="15.75" customHeight="1" x14ac:dyDescent="0.3">
      <c r="A18" s="83"/>
      <c r="B18" s="35" t="s">
        <v>272</v>
      </c>
      <c r="C18" s="45" t="s">
        <v>273</v>
      </c>
      <c r="D18" s="9" t="s">
        <v>9</v>
      </c>
      <c r="E18" s="7">
        <f t="shared" si="1"/>
        <v>2</v>
      </c>
      <c r="F18" s="7">
        <v>2</v>
      </c>
      <c r="G18" s="38" t="s">
        <v>20</v>
      </c>
      <c r="H18" s="39">
        <f>AVERAGE(F4:F20)</f>
        <v>2.5882352941176472</v>
      </c>
    </row>
    <row r="19" spans="1:10" ht="15.75" customHeight="1" x14ac:dyDescent="0.3">
      <c r="A19" s="83"/>
      <c r="B19" s="37" t="s">
        <v>274</v>
      </c>
      <c r="C19" s="45" t="s">
        <v>275</v>
      </c>
      <c r="D19" s="9" t="s">
        <v>9</v>
      </c>
      <c r="E19" s="7">
        <f t="shared" si="1"/>
        <v>2</v>
      </c>
      <c r="F19" s="7">
        <v>2</v>
      </c>
      <c r="G19" s="46" t="s">
        <v>276</v>
      </c>
      <c r="H19" s="39">
        <v>2.2352941180000001</v>
      </c>
    </row>
    <row r="20" spans="1:10" ht="15.75" customHeight="1" x14ac:dyDescent="0.3">
      <c r="A20" s="84"/>
      <c r="B20" s="35" t="s">
        <v>277</v>
      </c>
      <c r="C20" s="45" t="s">
        <v>278</v>
      </c>
      <c r="D20" s="9" t="s">
        <v>9</v>
      </c>
      <c r="E20" s="7">
        <f t="shared" si="1"/>
        <v>2</v>
      </c>
      <c r="F20" s="7">
        <v>2</v>
      </c>
      <c r="G20" s="38" t="s">
        <v>22</v>
      </c>
      <c r="H20" s="39">
        <f>H18-H19</f>
        <v>0.35294117611764708</v>
      </c>
    </row>
    <row r="21" spans="1:10" ht="15.75" customHeight="1" x14ac:dyDescent="0.25">
      <c r="A21" s="89"/>
      <c r="B21" s="86"/>
      <c r="C21" s="86"/>
      <c r="D21" s="86"/>
      <c r="E21" s="86"/>
      <c r="F21" s="86"/>
      <c r="G21" s="87"/>
    </row>
    <row r="22" spans="1:10" ht="15.75" customHeight="1" x14ac:dyDescent="0.25">
      <c r="A22" s="94" t="s">
        <v>279</v>
      </c>
      <c r="B22" s="47" t="s">
        <v>280</v>
      </c>
      <c r="C22" s="9" t="s">
        <v>281</v>
      </c>
      <c r="D22" s="9" t="s">
        <v>9</v>
      </c>
      <c r="E22" s="7">
        <f t="shared" ref="E22:E26" si="2">IF(ISTEXT(D22),IF(D22="Yes", 2,1),"Instert Value")</f>
        <v>2</v>
      </c>
      <c r="F22" s="48">
        <v>2</v>
      </c>
      <c r="G22" s="9"/>
    </row>
    <row r="23" spans="1:10" ht="15.75" customHeight="1" x14ac:dyDescent="0.25">
      <c r="A23" s="83"/>
      <c r="B23" s="49" t="s">
        <v>282</v>
      </c>
      <c r="C23" s="9" t="s">
        <v>283</v>
      </c>
      <c r="D23" s="9" t="s">
        <v>9</v>
      </c>
      <c r="E23" s="7">
        <f t="shared" si="2"/>
        <v>2</v>
      </c>
      <c r="F23" s="48">
        <v>2</v>
      </c>
      <c r="G23" s="9"/>
      <c r="J23" s="50" t="s">
        <v>284</v>
      </c>
    </row>
    <row r="24" spans="1:10" ht="15.75" customHeight="1" x14ac:dyDescent="0.3">
      <c r="A24" s="83"/>
      <c r="B24" s="47" t="s">
        <v>285</v>
      </c>
      <c r="C24" s="9" t="s">
        <v>286</v>
      </c>
      <c r="D24" s="9" t="s">
        <v>9</v>
      </c>
      <c r="E24" s="7">
        <f t="shared" si="2"/>
        <v>2</v>
      </c>
      <c r="F24" s="7">
        <v>2</v>
      </c>
      <c r="G24" s="38" t="s">
        <v>20</v>
      </c>
      <c r="H24" s="39">
        <v>5</v>
      </c>
      <c r="J24" s="50">
        <f>(SUM(E22:E26)-5)/5*5</f>
        <v>5</v>
      </c>
    </row>
    <row r="25" spans="1:10" ht="15.75" customHeight="1" x14ac:dyDescent="0.3">
      <c r="A25" s="83"/>
      <c r="B25" s="49" t="s">
        <v>287</v>
      </c>
      <c r="C25" s="9" t="s">
        <v>288</v>
      </c>
      <c r="D25" s="9" t="s">
        <v>9</v>
      </c>
      <c r="E25" s="7">
        <f t="shared" si="2"/>
        <v>2</v>
      </c>
      <c r="F25" s="7">
        <v>2</v>
      </c>
      <c r="G25" s="46" t="s">
        <v>289</v>
      </c>
      <c r="H25" s="39">
        <f>J24</f>
        <v>5</v>
      </c>
    </row>
    <row r="26" spans="1:10" ht="15.75" customHeight="1" x14ac:dyDescent="0.3">
      <c r="A26" s="84"/>
      <c r="B26" s="47" t="s">
        <v>290</v>
      </c>
      <c r="C26" s="9" t="s">
        <v>291</v>
      </c>
      <c r="D26" s="9" t="s">
        <v>9</v>
      </c>
      <c r="E26" s="7">
        <f t="shared" si="2"/>
        <v>2</v>
      </c>
      <c r="F26" s="7">
        <v>2</v>
      </c>
      <c r="G26" s="38" t="s">
        <v>22</v>
      </c>
      <c r="H26" s="39">
        <f>H24-H25</f>
        <v>0</v>
      </c>
    </row>
    <row r="27" spans="1:10" ht="15.75" customHeight="1" x14ac:dyDescent="0.25">
      <c r="A27" s="89"/>
      <c r="B27" s="86"/>
      <c r="C27" s="86"/>
      <c r="D27" s="86"/>
      <c r="E27" s="86"/>
      <c r="F27" s="86"/>
      <c r="G27" s="87"/>
    </row>
    <row r="28" spans="1:10" ht="15.75" customHeight="1" x14ac:dyDescent="0.3">
      <c r="A28" s="94" t="s">
        <v>292</v>
      </c>
      <c r="B28" s="49" t="s">
        <v>293</v>
      </c>
      <c r="C28" s="9" t="s">
        <v>294</v>
      </c>
      <c r="D28" s="51" t="s">
        <v>9</v>
      </c>
      <c r="E28" s="7">
        <f t="shared" ref="E28:E32" si="3">IF(ISTEXT(D28),IF(D28="Yes", 2,1),"Instert Value")</f>
        <v>2</v>
      </c>
      <c r="F28" s="7">
        <v>2</v>
      </c>
      <c r="G28" s="38" t="s">
        <v>20</v>
      </c>
      <c r="H28" s="39">
        <v>5</v>
      </c>
      <c r="J28" s="50" t="s">
        <v>284</v>
      </c>
    </row>
    <row r="29" spans="1:10" ht="15.75" customHeight="1" x14ac:dyDescent="0.3">
      <c r="A29" s="83"/>
      <c r="B29" s="47" t="s">
        <v>295</v>
      </c>
      <c r="C29" s="9" t="s">
        <v>296</v>
      </c>
      <c r="D29" s="51" t="s">
        <v>9</v>
      </c>
      <c r="E29" s="7">
        <f t="shared" si="3"/>
        <v>2</v>
      </c>
      <c r="F29" s="7">
        <v>2</v>
      </c>
      <c r="G29" s="46" t="s">
        <v>297</v>
      </c>
      <c r="H29" s="39">
        <f>J29</f>
        <v>5</v>
      </c>
      <c r="J29" s="50">
        <f>(SUM(E28:E32)-5)/5*5</f>
        <v>5</v>
      </c>
    </row>
    <row r="30" spans="1:10" ht="15.75" customHeight="1" x14ac:dyDescent="0.3">
      <c r="A30" s="83"/>
      <c r="B30" s="49" t="s">
        <v>298</v>
      </c>
      <c r="C30" s="52" t="s">
        <v>299</v>
      </c>
      <c r="D30" s="51" t="s">
        <v>9</v>
      </c>
      <c r="E30" s="7">
        <f t="shared" si="3"/>
        <v>2</v>
      </c>
      <c r="F30" s="7">
        <v>2</v>
      </c>
      <c r="G30" s="38"/>
      <c r="H30" s="39"/>
    </row>
    <row r="31" spans="1:10" ht="15.75" customHeight="1" x14ac:dyDescent="0.3">
      <c r="A31" s="83"/>
      <c r="B31" s="47" t="s">
        <v>300</v>
      </c>
      <c r="C31" s="52" t="s">
        <v>301</v>
      </c>
      <c r="D31" s="51" t="s">
        <v>9</v>
      </c>
      <c r="E31" s="7">
        <f t="shared" si="3"/>
        <v>2</v>
      </c>
      <c r="F31" s="7">
        <v>2</v>
      </c>
      <c r="G31" s="38"/>
      <c r="H31" s="39"/>
    </row>
    <row r="32" spans="1:10" ht="15.75" customHeight="1" x14ac:dyDescent="0.3">
      <c r="A32" s="84"/>
      <c r="B32" s="49" t="s">
        <v>302</v>
      </c>
      <c r="C32" s="9" t="s">
        <v>303</v>
      </c>
      <c r="D32" s="51" t="s">
        <v>9</v>
      </c>
      <c r="E32" s="7">
        <f t="shared" si="3"/>
        <v>2</v>
      </c>
      <c r="F32" s="7">
        <v>2</v>
      </c>
      <c r="G32" s="38" t="s">
        <v>22</v>
      </c>
      <c r="H32" s="39">
        <f>H28-H29</f>
        <v>0</v>
      </c>
    </row>
    <row r="33" spans="1:7" ht="15.75" customHeight="1" x14ac:dyDescent="0.25">
      <c r="A33" s="95"/>
      <c r="B33" s="96"/>
      <c r="C33" s="96"/>
      <c r="D33" s="96"/>
      <c r="E33" s="96"/>
      <c r="F33" s="96"/>
      <c r="G33" s="96"/>
    </row>
    <row r="34" spans="1:7" ht="15.75" customHeight="1" x14ac:dyDescent="0.3">
      <c r="A34" s="53"/>
      <c r="B34" s="54"/>
      <c r="C34" s="54"/>
      <c r="D34" s="54"/>
      <c r="E34" s="54"/>
      <c r="F34" s="54"/>
      <c r="G34" s="54"/>
    </row>
    <row r="35" spans="1:7" ht="15.75" customHeight="1" x14ac:dyDescent="0.25"/>
    <row r="36" spans="1:7" ht="15.75" customHeight="1" x14ac:dyDescent="0.25"/>
    <row r="37" spans="1:7" ht="15.75" customHeight="1" x14ac:dyDescent="0.25"/>
    <row r="38" spans="1:7" ht="15.75" customHeight="1" x14ac:dyDescent="0.25"/>
    <row r="39" spans="1:7" ht="15.75" customHeight="1" x14ac:dyDescent="0.25"/>
    <row r="40" spans="1:7" ht="15.75" customHeight="1" x14ac:dyDescent="0.25"/>
    <row r="41" spans="1:7" ht="15.75" customHeight="1" x14ac:dyDescent="0.25"/>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8">
    <mergeCell ref="A27:G27"/>
    <mergeCell ref="A28:A32"/>
    <mergeCell ref="A33:G33"/>
    <mergeCell ref="A1:G1"/>
    <mergeCell ref="A3:G3"/>
    <mergeCell ref="A4:A20"/>
    <mergeCell ref="A21:G21"/>
    <mergeCell ref="A22:A26"/>
  </mergeCells>
  <conditionalFormatting sqref="D28:D32">
    <cfRule type="notContainsBlanks" dxfId="1" priority="1">
      <formula>LEN(TRIM(D28))&gt;0</formula>
    </cfRule>
  </conditionalFormatting>
  <dataValidations count="3">
    <dataValidation type="list" allowBlank="1" showErrorMessage="1" sqref="D8" xr:uid="{00000000-0002-0000-0200-000000000000}">
      <formula1>"Yes,Yes, but over longer periods than a year,No"</formula1>
    </dataValidation>
    <dataValidation type="list" allowBlank="1" showErrorMessage="1" sqref="D9:D20 D22:D26 D28:D32" xr:uid="{00000000-0002-0000-0200-000001000000}">
      <formula1>"Yes,No"</formula1>
    </dataValidation>
    <dataValidation type="list" allowBlank="1" showErrorMessage="1" sqref="D4:D7" xr:uid="{00000000-0002-0000-0200-000002000000}">
      <formula1>"Yes,Yes, but without a well-defined structure,No"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G1"/>
    </sheetView>
  </sheetViews>
  <sheetFormatPr defaultColWidth="12.6640625" defaultRowHeight="15" customHeight="1" x14ac:dyDescent="0.25"/>
  <cols>
    <col min="1" max="1" width="24.44140625" customWidth="1"/>
    <col min="2" max="2" width="19.6640625" customWidth="1"/>
    <col min="3" max="3" width="55.88671875" customWidth="1"/>
    <col min="4" max="4" width="14" customWidth="1"/>
    <col min="5" max="5" width="37.6640625" customWidth="1"/>
    <col min="6" max="6" width="22.88671875" customWidth="1"/>
    <col min="7" max="7" width="20.6640625" customWidth="1"/>
    <col min="8" max="8" width="21.33203125" customWidth="1"/>
    <col min="9" max="9" width="17.6640625" customWidth="1"/>
  </cols>
  <sheetData>
    <row r="1" spans="1:9" ht="15.75" customHeight="1" x14ac:dyDescent="0.25">
      <c r="A1" s="89"/>
      <c r="B1" s="86"/>
      <c r="C1" s="86"/>
      <c r="D1" s="86"/>
      <c r="E1" s="86"/>
      <c r="F1" s="86"/>
      <c r="G1" s="87"/>
    </row>
    <row r="2" spans="1:9" ht="15.75" customHeight="1" x14ac:dyDescent="0.3">
      <c r="A2" s="1" t="s">
        <v>0</v>
      </c>
      <c r="B2" s="2" t="s">
        <v>1</v>
      </c>
      <c r="C2" s="2" t="s">
        <v>2</v>
      </c>
      <c r="D2" s="3" t="s">
        <v>3</v>
      </c>
      <c r="E2" s="3" t="s">
        <v>4</v>
      </c>
      <c r="F2" s="3" t="s">
        <v>167</v>
      </c>
      <c r="G2" s="4"/>
    </row>
    <row r="3" spans="1:9" ht="15.75" customHeight="1" x14ac:dyDescent="0.25">
      <c r="A3" s="89"/>
      <c r="B3" s="86"/>
      <c r="C3" s="86"/>
      <c r="D3" s="86"/>
      <c r="E3" s="86"/>
      <c r="F3" s="86"/>
      <c r="G3" s="87"/>
    </row>
    <row r="4" spans="1:9" ht="15.75" customHeight="1" x14ac:dyDescent="0.25">
      <c r="A4" s="98" t="s">
        <v>304</v>
      </c>
      <c r="B4" s="55" t="s">
        <v>305</v>
      </c>
      <c r="C4" s="9" t="s">
        <v>306</v>
      </c>
      <c r="D4" s="9" t="s">
        <v>9</v>
      </c>
      <c r="E4" s="99">
        <f>IF(D4="Yes",5,IF(D5="Yes",4,IF(D6="Yes",3,IF(ISTEXT(D7),IF(D7="Yes",2,1),"Instert Value"))))</f>
        <v>5</v>
      </c>
      <c r="F4" s="100">
        <v>5</v>
      </c>
      <c r="G4" s="9"/>
    </row>
    <row r="5" spans="1:9" ht="15.75" customHeight="1" x14ac:dyDescent="0.25">
      <c r="A5" s="83"/>
      <c r="B5" s="55" t="s">
        <v>307</v>
      </c>
      <c r="C5" s="9" t="s">
        <v>308</v>
      </c>
      <c r="D5" s="9" t="s">
        <v>9</v>
      </c>
      <c r="E5" s="83"/>
      <c r="F5" s="101"/>
      <c r="G5" s="9"/>
    </row>
    <row r="6" spans="1:9" ht="15.75" customHeight="1" x14ac:dyDescent="0.25">
      <c r="A6" s="83"/>
      <c r="B6" s="55" t="s">
        <v>309</v>
      </c>
      <c r="C6" s="9" t="s">
        <v>310</v>
      </c>
      <c r="D6" s="9" t="s">
        <v>9</v>
      </c>
      <c r="E6" s="83"/>
      <c r="F6" s="101"/>
      <c r="G6" s="9"/>
    </row>
    <row r="7" spans="1:9" ht="15.75" customHeight="1" x14ac:dyDescent="0.25">
      <c r="A7" s="83"/>
      <c r="B7" s="55" t="s">
        <v>311</v>
      </c>
      <c r="C7" s="9" t="s">
        <v>312</v>
      </c>
      <c r="D7" s="9" t="s">
        <v>9</v>
      </c>
      <c r="E7" s="84"/>
      <c r="F7" s="102"/>
      <c r="G7" s="9"/>
    </row>
    <row r="8" spans="1:9" ht="15.75" customHeight="1" x14ac:dyDescent="0.25">
      <c r="A8" s="83"/>
      <c r="B8" s="9" t="s">
        <v>313</v>
      </c>
      <c r="C8" s="9" t="s">
        <v>314</v>
      </c>
      <c r="D8" s="9" t="s">
        <v>9</v>
      </c>
      <c r="E8" s="7">
        <f t="shared" ref="E8:E16" si="0">IF(ISTEXT(D8),IF(D8="Yes", 2,1),"Instert Value")</f>
        <v>2</v>
      </c>
      <c r="F8" s="7">
        <v>2</v>
      </c>
      <c r="G8" s="9"/>
    </row>
    <row r="9" spans="1:9" ht="15.75" customHeight="1" x14ac:dyDescent="0.25">
      <c r="A9" s="83"/>
      <c r="B9" s="55" t="s">
        <v>315</v>
      </c>
      <c r="C9" s="9" t="s">
        <v>316</v>
      </c>
      <c r="D9" s="9" t="s">
        <v>9</v>
      </c>
      <c r="E9" s="7">
        <f t="shared" si="0"/>
        <v>2</v>
      </c>
      <c r="F9" s="7">
        <v>2</v>
      </c>
      <c r="G9" s="9"/>
    </row>
    <row r="10" spans="1:9" ht="15.75" customHeight="1" x14ac:dyDescent="0.25">
      <c r="A10" s="83"/>
      <c r="B10" s="9" t="s">
        <v>317</v>
      </c>
      <c r="C10" s="45" t="s">
        <v>318</v>
      </c>
      <c r="D10" s="9" t="s">
        <v>9</v>
      </c>
      <c r="E10" s="7">
        <f t="shared" si="0"/>
        <v>2</v>
      </c>
      <c r="F10" s="7">
        <v>2</v>
      </c>
      <c r="G10" s="9"/>
    </row>
    <row r="11" spans="1:9" ht="15.75" customHeight="1" x14ac:dyDescent="0.25">
      <c r="A11" s="83"/>
      <c r="B11" s="55" t="s">
        <v>319</v>
      </c>
      <c r="C11" s="45" t="s">
        <v>320</v>
      </c>
      <c r="D11" s="9" t="s">
        <v>9</v>
      </c>
      <c r="E11" s="7">
        <f t="shared" si="0"/>
        <v>2</v>
      </c>
      <c r="F11" s="7">
        <v>2</v>
      </c>
      <c r="G11" s="9" t="s">
        <v>284</v>
      </c>
    </row>
    <row r="12" spans="1:9" ht="15.75" customHeight="1" x14ac:dyDescent="0.25">
      <c r="A12" s="83"/>
      <c r="B12" s="9" t="s">
        <v>321</v>
      </c>
      <c r="C12" s="45" t="s">
        <v>322</v>
      </c>
      <c r="D12" s="9" t="s">
        <v>9</v>
      </c>
      <c r="E12" s="7">
        <f t="shared" si="0"/>
        <v>2</v>
      </c>
      <c r="F12" s="7">
        <v>2</v>
      </c>
      <c r="G12" s="9">
        <f>SUM(F4:F16)/10</f>
        <v>2.2999999999999998</v>
      </c>
    </row>
    <row r="13" spans="1:9" ht="15.75" customHeight="1" x14ac:dyDescent="0.25">
      <c r="A13" s="83"/>
      <c r="B13" s="55" t="s">
        <v>323</v>
      </c>
      <c r="C13" s="45" t="s">
        <v>324</v>
      </c>
      <c r="D13" s="9" t="s">
        <v>9</v>
      </c>
      <c r="E13" s="7">
        <f t="shared" si="0"/>
        <v>2</v>
      </c>
      <c r="F13" s="7">
        <v>2</v>
      </c>
      <c r="G13" s="9">
        <f>SUM(E4:E16)/10</f>
        <v>2.2999999999999998</v>
      </c>
    </row>
    <row r="14" spans="1:9" ht="15.75" customHeight="1" x14ac:dyDescent="0.3">
      <c r="A14" s="83"/>
      <c r="B14" s="9" t="s">
        <v>325</v>
      </c>
      <c r="C14" s="45" t="s">
        <v>326</v>
      </c>
      <c r="D14" s="9" t="s">
        <v>9</v>
      </c>
      <c r="E14" s="7">
        <f t="shared" si="0"/>
        <v>2</v>
      </c>
      <c r="F14" s="7">
        <v>2</v>
      </c>
      <c r="G14" s="9">
        <f>(E4 + (SUM(E8:E16)-9)/9*5)/2</f>
        <v>5</v>
      </c>
      <c r="H14" s="38" t="s">
        <v>20</v>
      </c>
      <c r="I14" s="56">
        <v>5</v>
      </c>
    </row>
    <row r="15" spans="1:9" ht="15.75" customHeight="1" x14ac:dyDescent="0.3">
      <c r="A15" s="83"/>
      <c r="B15" s="55" t="s">
        <v>327</v>
      </c>
      <c r="C15" s="45" t="s">
        <v>328</v>
      </c>
      <c r="D15" s="9" t="s">
        <v>9</v>
      </c>
      <c r="E15" s="7">
        <f t="shared" si="0"/>
        <v>2</v>
      </c>
      <c r="F15" s="7">
        <v>2</v>
      </c>
      <c r="G15" s="9"/>
      <c r="H15" s="46" t="s">
        <v>329</v>
      </c>
      <c r="I15" s="56">
        <f>G14</f>
        <v>5</v>
      </c>
    </row>
    <row r="16" spans="1:9" ht="15.75" customHeight="1" x14ac:dyDescent="0.3">
      <c r="A16" s="84"/>
      <c r="B16" s="9" t="s">
        <v>330</v>
      </c>
      <c r="C16" s="45" t="s">
        <v>331</v>
      </c>
      <c r="D16" s="9" t="s">
        <v>9</v>
      </c>
      <c r="E16" s="7">
        <f t="shared" si="0"/>
        <v>2</v>
      </c>
      <c r="F16" s="7">
        <v>2</v>
      </c>
      <c r="G16" s="9"/>
      <c r="H16" s="38" t="s">
        <v>22</v>
      </c>
      <c r="I16" s="56">
        <f>I14-I15</f>
        <v>0</v>
      </c>
    </row>
    <row r="17" spans="1:9" ht="15.75" customHeight="1" x14ac:dyDescent="0.25">
      <c r="A17" s="89"/>
      <c r="B17" s="86"/>
      <c r="C17" s="86"/>
      <c r="D17" s="86"/>
      <c r="E17" s="86"/>
      <c r="F17" s="86"/>
      <c r="G17" s="87"/>
    </row>
    <row r="18" spans="1:9" ht="15.75" customHeight="1" x14ac:dyDescent="0.25">
      <c r="A18" s="94" t="s">
        <v>279</v>
      </c>
      <c r="B18" s="55" t="s">
        <v>280</v>
      </c>
      <c r="C18" s="9" t="s">
        <v>332</v>
      </c>
      <c r="D18" s="9" t="s">
        <v>9</v>
      </c>
      <c r="E18" s="7">
        <f t="shared" ref="E18:E23" si="1">IF(ISTEXT(D18),IF(D18="Yes", 2,1),"Instert Value")</f>
        <v>2</v>
      </c>
      <c r="F18" s="7">
        <v>2</v>
      </c>
      <c r="G18" s="9"/>
    </row>
    <row r="19" spans="1:9" ht="15.75" customHeight="1" x14ac:dyDescent="0.25">
      <c r="A19" s="83"/>
      <c r="B19" s="9" t="s">
        <v>282</v>
      </c>
      <c r="C19" s="9" t="s">
        <v>333</v>
      </c>
      <c r="D19" s="9" t="s">
        <v>9</v>
      </c>
      <c r="E19" s="7">
        <f t="shared" si="1"/>
        <v>2</v>
      </c>
      <c r="F19" s="7">
        <v>2</v>
      </c>
      <c r="G19" s="9" t="s">
        <v>284</v>
      </c>
    </row>
    <row r="20" spans="1:9" ht="15.75" customHeight="1" x14ac:dyDescent="0.25">
      <c r="A20" s="83"/>
      <c r="B20" s="55" t="s">
        <v>285</v>
      </c>
      <c r="C20" s="9" t="s">
        <v>334</v>
      </c>
      <c r="D20" s="9" t="s">
        <v>9</v>
      </c>
      <c r="E20" s="7">
        <f t="shared" si="1"/>
        <v>2</v>
      </c>
      <c r="F20" s="7">
        <v>2</v>
      </c>
      <c r="G20" s="9">
        <f>SUM(F18:F23)/6</f>
        <v>2</v>
      </c>
    </row>
    <row r="21" spans="1:9" ht="15.75" customHeight="1" x14ac:dyDescent="0.3">
      <c r="A21" s="83"/>
      <c r="B21" s="9" t="s">
        <v>287</v>
      </c>
      <c r="C21" s="9" t="s">
        <v>335</v>
      </c>
      <c r="D21" s="9" t="s">
        <v>9</v>
      </c>
      <c r="E21" s="7">
        <f t="shared" si="1"/>
        <v>2</v>
      </c>
      <c r="F21" s="7">
        <v>2</v>
      </c>
      <c r="G21" s="9">
        <f>SUM(E18:E23)/6</f>
        <v>2</v>
      </c>
      <c r="H21" s="38" t="s">
        <v>20</v>
      </c>
      <c r="I21" s="56">
        <v>5</v>
      </c>
    </row>
    <row r="22" spans="1:9" ht="15.75" customHeight="1" x14ac:dyDescent="0.3">
      <c r="A22" s="83"/>
      <c r="B22" s="55" t="s">
        <v>290</v>
      </c>
      <c r="C22" s="9" t="s">
        <v>336</v>
      </c>
      <c r="D22" s="9" t="s">
        <v>9</v>
      </c>
      <c r="E22" s="7">
        <f t="shared" si="1"/>
        <v>2</v>
      </c>
      <c r="F22" s="7">
        <v>2</v>
      </c>
      <c r="G22" s="9">
        <f>(SUM(E18:E23)-6)/6*5</f>
        <v>5</v>
      </c>
      <c r="H22" s="46" t="s">
        <v>337</v>
      </c>
      <c r="I22" s="56">
        <f>G22</f>
        <v>5</v>
      </c>
    </row>
    <row r="23" spans="1:9" ht="15.75" customHeight="1" x14ac:dyDescent="0.3">
      <c r="A23" s="84"/>
      <c r="B23" s="9" t="s">
        <v>338</v>
      </c>
      <c r="C23" s="9" t="s">
        <v>339</v>
      </c>
      <c r="D23" s="9" t="s">
        <v>9</v>
      </c>
      <c r="E23" s="7">
        <f t="shared" si="1"/>
        <v>2</v>
      </c>
      <c r="F23" s="7">
        <v>2</v>
      </c>
      <c r="G23" s="9"/>
      <c r="H23" s="38" t="s">
        <v>22</v>
      </c>
      <c r="I23" s="56">
        <f>I21-I22</f>
        <v>0</v>
      </c>
    </row>
    <row r="24" spans="1:9" ht="15.75" customHeight="1" x14ac:dyDescent="0.25">
      <c r="A24" s="89"/>
      <c r="B24" s="86"/>
      <c r="C24" s="86"/>
      <c r="D24" s="86"/>
      <c r="E24" s="86"/>
      <c r="F24" s="86"/>
      <c r="G24" s="87"/>
    </row>
    <row r="25" spans="1:9" ht="15.75" customHeight="1" x14ac:dyDescent="0.25">
      <c r="A25" s="98" t="s">
        <v>340</v>
      </c>
      <c r="B25" s="55" t="s">
        <v>341</v>
      </c>
      <c r="C25" s="9" t="s">
        <v>342</v>
      </c>
      <c r="D25" s="9" t="s">
        <v>9</v>
      </c>
      <c r="E25" s="7">
        <f t="shared" ref="E25:E33" si="2">IF(ISTEXT(D25),IF(D25="Yes", 2,1),"Instert Value")</f>
        <v>2</v>
      </c>
      <c r="F25" s="7">
        <v>2</v>
      </c>
      <c r="G25" s="9"/>
    </row>
    <row r="26" spans="1:9" ht="15.75" customHeight="1" x14ac:dyDescent="0.25">
      <c r="A26" s="83"/>
      <c r="B26" s="9" t="s">
        <v>343</v>
      </c>
      <c r="C26" s="9" t="s">
        <v>344</v>
      </c>
      <c r="D26" s="9" t="s">
        <v>9</v>
      </c>
      <c r="E26" s="7">
        <f t="shared" si="2"/>
        <v>2</v>
      </c>
      <c r="F26" s="7">
        <v>2</v>
      </c>
      <c r="G26" s="9"/>
    </row>
    <row r="27" spans="1:9" ht="15.75" customHeight="1" x14ac:dyDescent="0.25">
      <c r="A27" s="83"/>
      <c r="B27" s="55" t="s">
        <v>345</v>
      </c>
      <c r="C27" s="9" t="s">
        <v>346</v>
      </c>
      <c r="D27" s="9" t="s">
        <v>9</v>
      </c>
      <c r="E27" s="7">
        <f t="shared" si="2"/>
        <v>2</v>
      </c>
      <c r="F27" s="7">
        <v>2</v>
      </c>
      <c r="G27" s="9"/>
    </row>
    <row r="28" spans="1:9" ht="15.75" customHeight="1" x14ac:dyDescent="0.25">
      <c r="A28" s="83"/>
      <c r="B28" s="9" t="s">
        <v>347</v>
      </c>
      <c r="C28" s="9" t="s">
        <v>348</v>
      </c>
      <c r="D28" s="9" t="s">
        <v>9</v>
      </c>
      <c r="E28" s="7">
        <f t="shared" si="2"/>
        <v>2</v>
      </c>
      <c r="F28" s="7">
        <v>2</v>
      </c>
      <c r="G28" s="9"/>
    </row>
    <row r="29" spans="1:9" ht="15.75" customHeight="1" x14ac:dyDescent="0.25">
      <c r="A29" s="83"/>
      <c r="B29" s="55" t="s">
        <v>349</v>
      </c>
      <c r="C29" s="9" t="s">
        <v>350</v>
      </c>
      <c r="D29" s="9" t="s">
        <v>9</v>
      </c>
      <c r="E29" s="7">
        <f t="shared" si="2"/>
        <v>2</v>
      </c>
      <c r="F29" s="7">
        <v>2</v>
      </c>
      <c r="G29" s="9" t="s">
        <v>284</v>
      </c>
    </row>
    <row r="30" spans="1:9" ht="15.75" customHeight="1" x14ac:dyDescent="0.25">
      <c r="A30" s="83"/>
      <c r="B30" s="9" t="s">
        <v>351</v>
      </c>
      <c r="C30" s="9" t="s">
        <v>352</v>
      </c>
      <c r="D30" s="9" t="s">
        <v>9</v>
      </c>
      <c r="E30" s="7">
        <f t="shared" si="2"/>
        <v>2</v>
      </c>
      <c r="F30" s="7">
        <v>2</v>
      </c>
      <c r="G30" s="9">
        <f>SUM(F25:F33)/9</f>
        <v>2</v>
      </c>
    </row>
    <row r="31" spans="1:9" ht="15.75" customHeight="1" x14ac:dyDescent="0.3">
      <c r="A31" s="83"/>
      <c r="B31" s="55" t="s">
        <v>353</v>
      </c>
      <c r="C31" s="9" t="s">
        <v>354</v>
      </c>
      <c r="D31" s="9" t="s">
        <v>9</v>
      </c>
      <c r="E31" s="7">
        <f t="shared" si="2"/>
        <v>2</v>
      </c>
      <c r="F31" s="7">
        <v>2</v>
      </c>
      <c r="G31" s="9">
        <f>SUM(E25:E33)/9</f>
        <v>2</v>
      </c>
      <c r="H31" s="38" t="s">
        <v>20</v>
      </c>
      <c r="I31" s="56">
        <v>5</v>
      </c>
    </row>
    <row r="32" spans="1:9" ht="15.75" customHeight="1" x14ac:dyDescent="0.3">
      <c r="A32" s="83"/>
      <c r="B32" s="9" t="s">
        <v>355</v>
      </c>
      <c r="C32" s="9" t="s">
        <v>356</v>
      </c>
      <c r="D32" s="9" t="s">
        <v>9</v>
      </c>
      <c r="E32" s="7">
        <f t="shared" si="2"/>
        <v>2</v>
      </c>
      <c r="F32" s="7">
        <v>2</v>
      </c>
      <c r="G32" s="9">
        <f>(SUM(E25:E33)-9)/9*5</f>
        <v>5</v>
      </c>
      <c r="H32" s="46" t="s">
        <v>357</v>
      </c>
      <c r="I32" s="56">
        <f>G32</f>
        <v>5</v>
      </c>
    </row>
    <row r="33" spans="1:26" ht="15.75" customHeight="1" x14ac:dyDescent="0.3">
      <c r="A33" s="84"/>
      <c r="B33" s="55" t="s">
        <v>358</v>
      </c>
      <c r="C33" s="9" t="s">
        <v>359</v>
      </c>
      <c r="D33" s="9" t="s">
        <v>9</v>
      </c>
      <c r="E33" s="7">
        <f t="shared" si="2"/>
        <v>2</v>
      </c>
      <c r="F33" s="7">
        <v>2</v>
      </c>
      <c r="G33" s="9"/>
      <c r="H33" s="38" t="s">
        <v>22</v>
      </c>
      <c r="I33" s="56">
        <f>I31-I32</f>
        <v>0</v>
      </c>
    </row>
    <row r="34" spans="1:26" ht="15.75" customHeight="1" x14ac:dyDescent="0.25">
      <c r="A34" s="89"/>
      <c r="B34" s="86"/>
      <c r="C34" s="86"/>
      <c r="D34" s="86"/>
      <c r="E34" s="86"/>
      <c r="F34" s="86"/>
      <c r="G34" s="87"/>
    </row>
    <row r="35" spans="1:26" ht="15.75" customHeight="1" x14ac:dyDescent="0.25">
      <c r="A35" s="98" t="s">
        <v>292</v>
      </c>
      <c r="B35" s="9" t="s">
        <v>293</v>
      </c>
      <c r="C35" s="9" t="s">
        <v>360</v>
      </c>
      <c r="D35" s="9" t="s">
        <v>9</v>
      </c>
      <c r="E35" s="7">
        <f t="shared" ref="E35:E42" si="3">IF(ISTEXT(D35),IF(D35="Yes", 2,1),"Instert Value")</f>
        <v>2</v>
      </c>
      <c r="F35" s="7">
        <v>2</v>
      </c>
      <c r="G35" s="9"/>
    </row>
    <row r="36" spans="1:26" ht="15.75" customHeight="1" x14ac:dyDescent="0.3">
      <c r="A36" s="83"/>
      <c r="B36" s="55" t="s">
        <v>295</v>
      </c>
      <c r="C36" s="9" t="s">
        <v>296</v>
      </c>
      <c r="D36" s="9" t="s">
        <v>9</v>
      </c>
      <c r="E36" s="7">
        <f t="shared" si="3"/>
        <v>2</v>
      </c>
      <c r="F36" s="7">
        <v>2</v>
      </c>
      <c r="G36" s="9"/>
      <c r="H36" s="38" t="s">
        <v>20</v>
      </c>
      <c r="I36" s="56">
        <v>5</v>
      </c>
    </row>
    <row r="37" spans="1:26" ht="15.75" customHeight="1" x14ac:dyDescent="0.3">
      <c r="A37" s="83"/>
      <c r="B37" s="9" t="s">
        <v>298</v>
      </c>
      <c r="C37" s="9" t="s">
        <v>299</v>
      </c>
      <c r="D37" s="9" t="s">
        <v>9</v>
      </c>
      <c r="E37" s="7">
        <f t="shared" si="3"/>
        <v>2</v>
      </c>
      <c r="F37" s="7">
        <v>2</v>
      </c>
      <c r="G37" s="9"/>
      <c r="H37" s="46"/>
      <c r="I37" s="56"/>
    </row>
    <row r="38" spans="1:26" ht="15.75" customHeight="1" x14ac:dyDescent="0.3">
      <c r="A38" s="83"/>
      <c r="B38" s="55" t="s">
        <v>300</v>
      </c>
      <c r="C38" s="9" t="s">
        <v>301</v>
      </c>
      <c r="D38" s="9" t="s">
        <v>9</v>
      </c>
      <c r="E38" s="7">
        <f t="shared" si="3"/>
        <v>2</v>
      </c>
      <c r="F38" s="7">
        <v>2</v>
      </c>
      <c r="G38" s="9" t="s">
        <v>284</v>
      </c>
      <c r="H38" s="46"/>
      <c r="I38" s="56"/>
    </row>
    <row r="39" spans="1:26" ht="15.75" customHeight="1" x14ac:dyDescent="0.3">
      <c r="A39" s="83"/>
      <c r="B39" s="9" t="s">
        <v>302</v>
      </c>
      <c r="C39" s="9" t="s">
        <v>361</v>
      </c>
      <c r="D39" s="9" t="s">
        <v>9</v>
      </c>
      <c r="E39" s="7">
        <f t="shared" si="3"/>
        <v>2</v>
      </c>
      <c r="F39" s="7">
        <v>2</v>
      </c>
      <c r="G39" s="9">
        <f>SUM(F35:F42)/8</f>
        <v>2</v>
      </c>
      <c r="H39" s="46" t="s">
        <v>362</v>
      </c>
      <c r="I39" s="56">
        <f>G41</f>
        <v>5</v>
      </c>
    </row>
    <row r="40" spans="1:26" ht="15.75" customHeight="1" x14ac:dyDescent="0.3">
      <c r="A40" s="83"/>
      <c r="B40" s="55" t="s">
        <v>363</v>
      </c>
      <c r="C40" s="9" t="s">
        <v>364</v>
      </c>
      <c r="D40" s="9" t="s">
        <v>9</v>
      </c>
      <c r="E40" s="7">
        <f t="shared" si="3"/>
        <v>2</v>
      </c>
      <c r="F40" s="7">
        <v>2</v>
      </c>
      <c r="G40" s="9">
        <f>SUM(E35:E42)/8</f>
        <v>2</v>
      </c>
      <c r="H40" s="38"/>
      <c r="I40" s="56"/>
    </row>
    <row r="41" spans="1:26" ht="15.75" customHeight="1" x14ac:dyDescent="0.3">
      <c r="A41" s="83"/>
      <c r="B41" s="51" t="s">
        <v>365</v>
      </c>
      <c r="C41" s="9" t="s">
        <v>366</v>
      </c>
      <c r="D41" s="9" t="s">
        <v>9</v>
      </c>
      <c r="E41" s="7">
        <f t="shared" si="3"/>
        <v>2</v>
      </c>
      <c r="F41" s="7">
        <v>2</v>
      </c>
      <c r="G41" s="9">
        <f>(SUM(E35:E42)-8)/8*5</f>
        <v>5</v>
      </c>
      <c r="H41" s="38"/>
      <c r="I41" s="56"/>
    </row>
    <row r="42" spans="1:26" ht="15.75" customHeight="1" x14ac:dyDescent="0.3">
      <c r="A42" s="84"/>
      <c r="B42" s="55" t="s">
        <v>367</v>
      </c>
      <c r="C42" s="9" t="s">
        <v>368</v>
      </c>
      <c r="D42" s="9" t="s">
        <v>9</v>
      </c>
      <c r="E42" s="7">
        <f t="shared" si="3"/>
        <v>2</v>
      </c>
      <c r="F42" s="7">
        <v>2</v>
      </c>
      <c r="G42" s="9"/>
      <c r="H42" s="38" t="s">
        <v>22</v>
      </c>
      <c r="I42" s="56">
        <f>I36-I39</f>
        <v>0</v>
      </c>
    </row>
    <row r="43" spans="1:26" ht="15.75" customHeight="1" x14ac:dyDescent="0.25">
      <c r="A43" s="95"/>
      <c r="B43" s="96"/>
      <c r="C43" s="96"/>
      <c r="D43" s="96"/>
      <c r="E43" s="96"/>
      <c r="F43" s="96"/>
      <c r="G43" s="96"/>
    </row>
    <row r="44" spans="1:26" ht="15.75" customHeight="1" x14ac:dyDescent="0.25">
      <c r="A44" s="97" t="s">
        <v>369</v>
      </c>
      <c r="B44" s="96"/>
      <c r="C44" s="96"/>
      <c r="D44" s="96"/>
      <c r="E44" s="96"/>
      <c r="F44" s="96"/>
      <c r="G44" s="96"/>
      <c r="H44" s="57"/>
      <c r="I44" s="57"/>
      <c r="J44" s="57"/>
      <c r="K44" s="57"/>
      <c r="L44" s="57"/>
      <c r="M44" s="57"/>
      <c r="N44" s="57"/>
      <c r="O44" s="57"/>
      <c r="P44" s="57"/>
      <c r="Q44" s="57"/>
      <c r="R44" s="57"/>
      <c r="S44" s="57"/>
      <c r="T44" s="57"/>
      <c r="U44" s="57"/>
      <c r="V44" s="57"/>
      <c r="W44" s="57"/>
      <c r="X44" s="57"/>
      <c r="Y44" s="57"/>
      <c r="Z44" s="57"/>
    </row>
    <row r="45" spans="1:26" ht="15.75" customHeight="1" x14ac:dyDescent="0.25"/>
    <row r="46" spans="1:26" ht="15.75" customHeight="1" x14ac:dyDescent="0.25"/>
    <row r="47" spans="1:26" ht="15.75" customHeight="1" x14ac:dyDescent="0.25"/>
    <row r="48" spans="1:2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A44:G44"/>
    <mergeCell ref="A1:G1"/>
    <mergeCell ref="A3:G3"/>
    <mergeCell ref="A4:A16"/>
    <mergeCell ref="E4:E7"/>
    <mergeCell ref="F4:F7"/>
    <mergeCell ref="A17:G17"/>
    <mergeCell ref="A24:G24"/>
    <mergeCell ref="A18:A23"/>
    <mergeCell ref="A25:A33"/>
    <mergeCell ref="A35:A42"/>
    <mergeCell ref="A34:G34"/>
    <mergeCell ref="A43:G43"/>
  </mergeCells>
  <conditionalFormatting sqref="D35:D42">
    <cfRule type="notContainsBlanks" dxfId="0" priority="1">
      <formula>LEN(TRIM(D35))&gt;0</formula>
    </cfRule>
  </conditionalFormatting>
  <dataValidations count="1">
    <dataValidation type="list" allowBlank="1" showErrorMessage="1" sqref="D4:D16 D18:D23 D25:D33 D35:D42" xr:uid="{00000000-0002-0000-0300-000000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sqref="A1:G1"/>
    </sheetView>
  </sheetViews>
  <sheetFormatPr defaultColWidth="12.6640625" defaultRowHeight="15" customHeight="1" x14ac:dyDescent="0.25"/>
  <cols>
    <col min="1" max="1" width="17" customWidth="1"/>
    <col min="2" max="2" width="20" customWidth="1"/>
    <col min="3" max="3" width="51.109375" customWidth="1"/>
    <col min="4" max="4" width="12.6640625" customWidth="1"/>
    <col min="5" max="5" width="34.88671875" customWidth="1"/>
    <col min="6" max="6" width="21.33203125" customWidth="1"/>
    <col min="7" max="7" width="21" customWidth="1"/>
    <col min="8" max="8" width="18.33203125" customWidth="1"/>
    <col min="9" max="9" width="16.109375" customWidth="1"/>
  </cols>
  <sheetData>
    <row r="1" spans="1:9" ht="15.75" customHeight="1" x14ac:dyDescent="0.25">
      <c r="A1" s="89"/>
      <c r="B1" s="86"/>
      <c r="C1" s="86"/>
      <c r="D1" s="86"/>
      <c r="E1" s="86"/>
      <c r="F1" s="86"/>
      <c r="G1" s="87"/>
    </row>
    <row r="2" spans="1:9" ht="15.75" customHeight="1" x14ac:dyDescent="0.3">
      <c r="A2" s="1" t="s">
        <v>0</v>
      </c>
      <c r="B2" s="2" t="s">
        <v>1</v>
      </c>
      <c r="C2" s="2" t="s">
        <v>2</v>
      </c>
      <c r="D2" s="3" t="s">
        <v>3</v>
      </c>
      <c r="E2" s="3" t="s">
        <v>4</v>
      </c>
      <c r="F2" s="3" t="s">
        <v>370</v>
      </c>
      <c r="G2" s="58"/>
    </row>
    <row r="3" spans="1:9" ht="15.75" customHeight="1" x14ac:dyDescent="0.25">
      <c r="A3" s="89"/>
      <c r="B3" s="86"/>
      <c r="C3" s="86"/>
      <c r="D3" s="86"/>
      <c r="E3" s="86"/>
      <c r="F3" s="86"/>
      <c r="G3" s="87"/>
    </row>
    <row r="4" spans="1:9" ht="15.75" customHeight="1" x14ac:dyDescent="0.3">
      <c r="A4" s="94" t="s">
        <v>371</v>
      </c>
      <c r="B4" s="9" t="s">
        <v>372</v>
      </c>
      <c r="C4" s="9" t="s">
        <v>373</v>
      </c>
      <c r="D4" s="9" t="s">
        <v>9</v>
      </c>
      <c r="E4" s="7">
        <f t="shared" ref="E4:E6" si="0">IF(ISTEXT(D4),IF(D4="Yes", 2,1),"Instert Value")</f>
        <v>2</v>
      </c>
      <c r="F4" s="7">
        <v>2</v>
      </c>
      <c r="G4" s="59">
        <f>SUM(F4:F6)/2</f>
        <v>3</v>
      </c>
      <c r="H4" s="38" t="s">
        <v>20</v>
      </c>
      <c r="I4" s="56">
        <v>5</v>
      </c>
    </row>
    <row r="5" spans="1:9" ht="15.75" customHeight="1" x14ac:dyDescent="0.3">
      <c r="A5" s="83"/>
      <c r="B5" s="9" t="s">
        <v>374</v>
      </c>
      <c r="C5" s="9" t="s">
        <v>375</v>
      </c>
      <c r="D5" s="9" t="s">
        <v>9</v>
      </c>
      <c r="E5" s="7">
        <f t="shared" si="0"/>
        <v>2</v>
      </c>
      <c r="F5" s="7">
        <v>2</v>
      </c>
      <c r="G5" s="59">
        <f>SUM(E4:E6)/2</f>
        <v>3</v>
      </c>
      <c r="H5" s="46" t="s">
        <v>376</v>
      </c>
      <c r="I5" s="56">
        <f>G6</f>
        <v>5</v>
      </c>
    </row>
    <row r="6" spans="1:9" ht="15.75" customHeight="1" x14ac:dyDescent="0.3">
      <c r="A6" s="84"/>
      <c r="B6" s="9" t="s">
        <v>377</v>
      </c>
      <c r="C6" s="9" t="s">
        <v>378</v>
      </c>
      <c r="D6" s="9" t="s">
        <v>9</v>
      </c>
      <c r="E6" s="7">
        <f t="shared" si="0"/>
        <v>2</v>
      </c>
      <c r="F6" s="7">
        <v>2</v>
      </c>
      <c r="G6" s="59">
        <f>(SUM(E4:E6)-3)/3*5</f>
        <v>5</v>
      </c>
      <c r="H6" s="38" t="s">
        <v>22</v>
      </c>
      <c r="I6" s="56">
        <f>I4-I5</f>
        <v>0</v>
      </c>
    </row>
    <row r="7" spans="1:9" ht="15.75" customHeight="1" x14ac:dyDescent="0.25">
      <c r="A7" s="89"/>
      <c r="B7" s="86"/>
      <c r="C7" s="86"/>
      <c r="D7" s="86"/>
      <c r="E7" s="86"/>
      <c r="F7" s="86"/>
      <c r="G7" s="87"/>
    </row>
    <row r="8" spans="1:9" ht="15.75" customHeight="1" x14ac:dyDescent="0.25">
      <c r="A8" s="98" t="s">
        <v>379</v>
      </c>
      <c r="B8" s="9" t="s">
        <v>380</v>
      </c>
      <c r="C8" s="9" t="s">
        <v>381</v>
      </c>
      <c r="D8" s="9" t="s">
        <v>9</v>
      </c>
      <c r="E8" s="7">
        <f t="shared" ref="E8:E15" si="1">IF(ISTEXT(D8),IF(D8="Yes", 2,1),"Instert Value")</f>
        <v>2</v>
      </c>
      <c r="F8" s="7">
        <v>2</v>
      </c>
      <c r="G8" s="59"/>
    </row>
    <row r="9" spans="1:9" ht="15.75" customHeight="1" x14ac:dyDescent="0.25">
      <c r="A9" s="83"/>
      <c r="B9" s="9" t="s">
        <v>382</v>
      </c>
      <c r="C9" s="9" t="s">
        <v>383</v>
      </c>
      <c r="D9" s="9" t="s">
        <v>9</v>
      </c>
      <c r="E9" s="7">
        <f t="shared" si="1"/>
        <v>2</v>
      </c>
      <c r="F9" s="7">
        <v>2</v>
      </c>
      <c r="G9" s="59"/>
    </row>
    <row r="10" spans="1:9" ht="15.75" customHeight="1" x14ac:dyDescent="0.25">
      <c r="A10" s="83"/>
      <c r="B10" s="9" t="s">
        <v>384</v>
      </c>
      <c r="C10" s="9" t="s">
        <v>385</v>
      </c>
      <c r="D10" s="9" t="s">
        <v>9</v>
      </c>
      <c r="E10" s="7">
        <f t="shared" si="1"/>
        <v>2</v>
      </c>
      <c r="F10" s="7">
        <v>2</v>
      </c>
      <c r="G10" s="59"/>
    </row>
    <row r="11" spans="1:9" ht="15.75" customHeight="1" x14ac:dyDescent="0.25">
      <c r="A11" s="83"/>
      <c r="B11" s="9" t="s">
        <v>386</v>
      </c>
      <c r="C11" s="9" t="s">
        <v>387</v>
      </c>
      <c r="D11" s="9" t="s">
        <v>9</v>
      </c>
      <c r="E11" s="7">
        <f t="shared" si="1"/>
        <v>2</v>
      </c>
      <c r="F11" s="7">
        <v>2</v>
      </c>
      <c r="G11" s="59" t="s">
        <v>284</v>
      </c>
    </row>
    <row r="12" spans="1:9" ht="15.75" customHeight="1" x14ac:dyDescent="0.25">
      <c r="A12" s="83"/>
      <c r="B12" s="9" t="s">
        <v>388</v>
      </c>
      <c r="C12" s="9" t="s">
        <v>389</v>
      </c>
      <c r="D12" s="9" t="s">
        <v>9</v>
      </c>
      <c r="E12" s="7">
        <f t="shared" si="1"/>
        <v>2</v>
      </c>
      <c r="F12" s="7">
        <v>2</v>
      </c>
      <c r="G12" s="59">
        <f>SUM(F8:F15)/8</f>
        <v>2</v>
      </c>
    </row>
    <row r="13" spans="1:9" ht="15.75" customHeight="1" x14ac:dyDescent="0.3">
      <c r="A13" s="83"/>
      <c r="B13" s="9" t="s">
        <v>390</v>
      </c>
      <c r="C13" s="9" t="s">
        <v>391</v>
      </c>
      <c r="D13" s="9" t="s">
        <v>9</v>
      </c>
      <c r="E13" s="7">
        <f t="shared" si="1"/>
        <v>2</v>
      </c>
      <c r="F13" s="7">
        <v>2</v>
      </c>
      <c r="G13" s="59">
        <f>SUM(E8:E15)/8</f>
        <v>2</v>
      </c>
      <c r="H13" s="38" t="s">
        <v>20</v>
      </c>
      <c r="I13" s="56">
        <v>5</v>
      </c>
    </row>
    <row r="14" spans="1:9" ht="15.75" customHeight="1" x14ac:dyDescent="0.3">
      <c r="A14" s="83"/>
      <c r="B14" s="9" t="s">
        <v>392</v>
      </c>
      <c r="C14" s="9" t="s">
        <v>393</v>
      </c>
      <c r="D14" s="9" t="s">
        <v>9</v>
      </c>
      <c r="E14" s="7">
        <f t="shared" si="1"/>
        <v>2</v>
      </c>
      <c r="F14" s="7">
        <v>2</v>
      </c>
      <c r="G14" s="59">
        <f>(SUM(E8:E18)-8)/8*5</f>
        <v>5</v>
      </c>
      <c r="H14" s="46" t="s">
        <v>394</v>
      </c>
      <c r="I14" s="56">
        <f>G14</f>
        <v>5</v>
      </c>
    </row>
    <row r="15" spans="1:9" ht="15.75" customHeight="1" x14ac:dyDescent="0.3">
      <c r="A15" s="84"/>
      <c r="B15" s="9" t="s">
        <v>395</v>
      </c>
      <c r="C15" s="9" t="s">
        <v>396</v>
      </c>
      <c r="D15" s="9" t="s">
        <v>9</v>
      </c>
      <c r="E15" s="7">
        <f t="shared" si="1"/>
        <v>2</v>
      </c>
      <c r="F15" s="7">
        <v>2</v>
      </c>
      <c r="G15" s="59"/>
      <c r="H15" s="38" t="s">
        <v>22</v>
      </c>
      <c r="I15" s="56">
        <f>I13-I14</f>
        <v>0</v>
      </c>
    </row>
    <row r="16" spans="1:9" ht="15.75" customHeight="1" x14ac:dyDescent="0.25">
      <c r="A16" s="89"/>
      <c r="B16" s="86"/>
      <c r="C16" s="86"/>
      <c r="D16" s="86"/>
      <c r="E16" s="86"/>
      <c r="F16" s="86"/>
      <c r="G16" s="87"/>
    </row>
    <row r="17" spans="1:26" ht="15.75" customHeight="1" x14ac:dyDescent="0.25">
      <c r="A17" s="103" t="s">
        <v>397</v>
      </c>
      <c r="B17" s="96"/>
      <c r="C17" s="96"/>
      <c r="D17" s="96"/>
      <c r="E17" s="96"/>
      <c r="F17" s="96"/>
      <c r="G17" s="96"/>
      <c r="H17" s="60"/>
      <c r="I17" s="60"/>
      <c r="J17" s="60"/>
      <c r="K17" s="60"/>
      <c r="L17" s="60"/>
      <c r="M17" s="60"/>
      <c r="N17" s="60"/>
      <c r="O17" s="60"/>
      <c r="P17" s="60"/>
      <c r="Q17" s="60"/>
      <c r="R17" s="60"/>
      <c r="S17" s="60"/>
      <c r="T17" s="60"/>
      <c r="U17" s="60"/>
      <c r="V17" s="60"/>
      <c r="W17" s="60"/>
      <c r="X17" s="60"/>
      <c r="Y17" s="60"/>
      <c r="Z17" s="60"/>
    </row>
    <row r="18" spans="1:26" ht="15.75" customHeight="1" x14ac:dyDescent="0.25"/>
    <row r="19" spans="1:26" ht="15.75" customHeight="1" x14ac:dyDescent="0.25"/>
    <row r="20" spans="1:26" ht="15.75" customHeight="1" x14ac:dyDescent="0.25"/>
    <row r="21" spans="1:26" ht="15.75" customHeight="1" x14ac:dyDescent="0.25"/>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6:G16"/>
    <mergeCell ref="A17:G17"/>
    <mergeCell ref="A1:G1"/>
    <mergeCell ref="A3:G3"/>
    <mergeCell ref="A4:A6"/>
    <mergeCell ref="A7:G7"/>
    <mergeCell ref="A8:A15"/>
  </mergeCells>
  <dataValidations count="1">
    <dataValidation type="list" allowBlank="1" showErrorMessage="1" sqref="D4:D6 D8:D15" xr:uid="{00000000-0002-0000-0400-000000000000}">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74"/>
  <sheetViews>
    <sheetView workbookViewId="0">
      <selection sqref="A1:G1"/>
    </sheetView>
  </sheetViews>
  <sheetFormatPr defaultColWidth="12.6640625" defaultRowHeight="15" customHeight="1" x14ac:dyDescent="0.25"/>
  <cols>
    <col min="1" max="1" width="33.44140625" customWidth="1"/>
    <col min="2" max="2" width="18.109375" customWidth="1"/>
    <col min="3" max="3" width="75.33203125" customWidth="1"/>
    <col min="4" max="4" width="12.6640625" customWidth="1"/>
    <col min="5" max="5" width="17.109375" customWidth="1"/>
    <col min="6" max="6" width="25.44140625" customWidth="1"/>
    <col min="8" max="8" width="18.44140625" customWidth="1"/>
    <col min="9" max="9" width="24.88671875" customWidth="1"/>
  </cols>
  <sheetData>
    <row r="1" spans="1:7" ht="15.75" customHeight="1" x14ac:dyDescent="0.25">
      <c r="A1" s="89"/>
      <c r="B1" s="86"/>
      <c r="C1" s="86"/>
      <c r="D1" s="86"/>
      <c r="E1" s="86"/>
      <c r="F1" s="86"/>
      <c r="G1" s="87"/>
    </row>
    <row r="2" spans="1:7" ht="15.75" customHeight="1" x14ac:dyDescent="0.3">
      <c r="A2" s="1" t="s">
        <v>0</v>
      </c>
      <c r="B2" s="2" t="s">
        <v>1</v>
      </c>
      <c r="C2" s="2" t="s">
        <v>2</v>
      </c>
      <c r="D2" s="3" t="s">
        <v>3</v>
      </c>
      <c r="E2" s="3" t="s">
        <v>4</v>
      </c>
      <c r="F2" s="3" t="s">
        <v>167</v>
      </c>
      <c r="G2" s="4"/>
    </row>
    <row r="3" spans="1:7" ht="15.75" customHeight="1" x14ac:dyDescent="0.25">
      <c r="A3" s="89"/>
      <c r="B3" s="86"/>
      <c r="C3" s="86"/>
      <c r="D3" s="86"/>
      <c r="E3" s="86"/>
      <c r="F3" s="86"/>
      <c r="G3" s="87"/>
    </row>
    <row r="4" spans="1:7" ht="15.75" customHeight="1" x14ac:dyDescent="0.3">
      <c r="A4" s="106" t="s">
        <v>398</v>
      </c>
      <c r="B4" s="37" t="s">
        <v>399</v>
      </c>
      <c r="C4" s="9" t="s">
        <v>400</v>
      </c>
      <c r="D4" s="6" t="s">
        <v>12</v>
      </c>
      <c r="E4" s="7">
        <f>IF(D4="Yes",3,IF(D4="Yes, but without a well-defined structure", 2, IF(D4="No", 1, "Instert Value")))</f>
        <v>2</v>
      </c>
      <c r="F4" s="36">
        <v>4</v>
      </c>
      <c r="G4" s="9"/>
    </row>
    <row r="5" spans="1:7" ht="15.75" customHeight="1" x14ac:dyDescent="0.3">
      <c r="A5" s="83"/>
      <c r="B5" s="35" t="s">
        <v>401</v>
      </c>
      <c r="C5" s="9" t="s">
        <v>402</v>
      </c>
      <c r="D5" s="6" t="s">
        <v>14</v>
      </c>
      <c r="E5" s="7">
        <f>IF(D5="Yes",3,IF(D5="Yes, but over longer periods than a year", 2, IF(D5="No", 1, "Instert Value")))</f>
        <v>2</v>
      </c>
      <c r="F5" s="36">
        <v>4</v>
      </c>
      <c r="G5" s="9"/>
    </row>
    <row r="6" spans="1:7" ht="15.75" customHeight="1" x14ac:dyDescent="0.3">
      <c r="A6" s="83"/>
      <c r="B6" s="37" t="s">
        <v>403</v>
      </c>
      <c r="C6" s="9" t="s">
        <v>404</v>
      </c>
      <c r="D6" s="6" t="s">
        <v>9</v>
      </c>
      <c r="E6" s="7">
        <f>IF(D6="Yes",3,IF(D6="Yes, but without a well-defined structure", 2, IF(D6="No", 1, "Instert Value")))</f>
        <v>3</v>
      </c>
      <c r="F6" s="36">
        <v>4</v>
      </c>
      <c r="G6" s="9"/>
    </row>
    <row r="7" spans="1:7" ht="15.75" customHeight="1" x14ac:dyDescent="0.25">
      <c r="A7" s="83"/>
      <c r="B7" s="35" t="s">
        <v>405</v>
      </c>
      <c r="C7" s="9" t="s">
        <v>406</v>
      </c>
      <c r="D7" s="9" t="s">
        <v>9</v>
      </c>
      <c r="E7" s="7">
        <f t="shared" ref="E7:E12" si="0">IF(ISTEXT(D7),IF(D7="Yes", 2,1),"Instert Value")</f>
        <v>2</v>
      </c>
      <c r="F7" s="48">
        <v>2</v>
      </c>
      <c r="G7" s="9"/>
    </row>
    <row r="8" spans="1:7" ht="15.75" customHeight="1" x14ac:dyDescent="0.25">
      <c r="A8" s="83"/>
      <c r="B8" s="37" t="s">
        <v>407</v>
      </c>
      <c r="C8" s="9" t="s">
        <v>408</v>
      </c>
      <c r="D8" s="9" t="s">
        <v>9</v>
      </c>
      <c r="E8" s="7">
        <f t="shared" si="0"/>
        <v>2</v>
      </c>
      <c r="F8" s="48">
        <v>2</v>
      </c>
      <c r="G8" s="9"/>
    </row>
    <row r="9" spans="1:7" ht="15.75" customHeight="1" x14ac:dyDescent="0.25">
      <c r="A9" s="83"/>
      <c r="B9" s="35" t="s">
        <v>409</v>
      </c>
      <c r="C9" s="9" t="s">
        <v>410</v>
      </c>
      <c r="D9" s="9" t="s">
        <v>9</v>
      </c>
      <c r="E9" s="7">
        <f t="shared" si="0"/>
        <v>2</v>
      </c>
      <c r="F9" s="48">
        <v>2</v>
      </c>
      <c r="G9" s="9"/>
    </row>
    <row r="10" spans="1:7" ht="15.75" customHeight="1" x14ac:dyDescent="0.25">
      <c r="A10" s="83"/>
      <c r="B10" s="37" t="s">
        <v>411</v>
      </c>
      <c r="C10" s="9" t="s">
        <v>412</v>
      </c>
      <c r="D10" s="9" t="s">
        <v>9</v>
      </c>
      <c r="E10" s="7">
        <f t="shared" si="0"/>
        <v>2</v>
      </c>
      <c r="F10" s="48">
        <v>2</v>
      </c>
      <c r="G10" s="9"/>
    </row>
    <row r="11" spans="1:7" ht="15.75" customHeight="1" x14ac:dyDescent="0.25">
      <c r="A11" s="83"/>
      <c r="B11" s="35" t="s">
        <v>413</v>
      </c>
      <c r="C11" s="9" t="s">
        <v>414</v>
      </c>
      <c r="D11" s="9" t="s">
        <v>9</v>
      </c>
      <c r="E11" s="7">
        <f t="shared" si="0"/>
        <v>2</v>
      </c>
      <c r="F11" s="48">
        <v>2</v>
      </c>
      <c r="G11" s="9"/>
    </row>
    <row r="12" spans="1:7" ht="15.75" customHeight="1" x14ac:dyDescent="0.25">
      <c r="A12" s="83"/>
      <c r="B12" s="37" t="s">
        <v>415</v>
      </c>
      <c r="C12" s="9" t="s">
        <v>416</v>
      </c>
      <c r="D12" s="9" t="s">
        <v>9</v>
      </c>
      <c r="E12" s="7">
        <f t="shared" si="0"/>
        <v>2</v>
      </c>
      <c r="F12" s="48">
        <v>2</v>
      </c>
      <c r="G12" s="9"/>
    </row>
    <row r="13" spans="1:7" ht="15.75" customHeight="1" x14ac:dyDescent="0.3">
      <c r="A13" s="83"/>
      <c r="B13" s="35" t="s">
        <v>417</v>
      </c>
      <c r="C13" s="9" t="s">
        <v>418</v>
      </c>
      <c r="D13" s="6" t="s">
        <v>9</v>
      </c>
      <c r="E13" s="7">
        <f>IF(D13="Yes",3,IF(D13="Yes, but without a well-defined structure", 2, IF(D13="No", 1, "Instert Value")))</f>
        <v>3</v>
      </c>
      <c r="F13" s="36">
        <v>3</v>
      </c>
      <c r="G13" s="9"/>
    </row>
    <row r="14" spans="1:7" ht="15.75" customHeight="1" x14ac:dyDescent="0.3">
      <c r="A14" s="83"/>
      <c r="B14" s="37" t="s">
        <v>419</v>
      </c>
      <c r="C14" s="9" t="s">
        <v>420</v>
      </c>
      <c r="D14" s="6" t="s">
        <v>35</v>
      </c>
      <c r="E14" s="7">
        <f>IF(D14="Yes",3,IF(D14="Yes, but over longer periods than a year", 2, IF(D14="No", 1, "Instert Value")))</f>
        <v>1</v>
      </c>
      <c r="F14" s="36">
        <v>3</v>
      </c>
      <c r="G14" s="9"/>
    </row>
    <row r="15" spans="1:7" ht="15.75" customHeight="1" x14ac:dyDescent="0.25">
      <c r="A15" s="83"/>
      <c r="B15" s="35" t="s">
        <v>421</v>
      </c>
      <c r="C15" s="9" t="s">
        <v>422</v>
      </c>
      <c r="D15" s="9" t="s">
        <v>9</v>
      </c>
      <c r="E15" s="7">
        <f t="shared" ref="E15:E21" si="1">IF(ISTEXT(D15),IF(D15="Yes", 2,1),"Instert Value")</f>
        <v>2</v>
      </c>
      <c r="F15" s="48">
        <v>2</v>
      </c>
      <c r="G15" s="9"/>
    </row>
    <row r="16" spans="1:7" ht="15.75" customHeight="1" x14ac:dyDescent="0.25">
      <c r="A16" s="83"/>
      <c r="B16" s="37" t="s">
        <v>423</v>
      </c>
      <c r="C16" s="9" t="s">
        <v>424</v>
      </c>
      <c r="D16" s="9" t="s">
        <v>9</v>
      </c>
      <c r="E16" s="7">
        <f t="shared" si="1"/>
        <v>2</v>
      </c>
      <c r="F16" s="48">
        <v>2</v>
      </c>
      <c r="G16" s="9"/>
    </row>
    <row r="17" spans="1:9" ht="15.75" customHeight="1" x14ac:dyDescent="0.25">
      <c r="A17" s="83"/>
      <c r="B17" s="35" t="s">
        <v>425</v>
      </c>
      <c r="C17" s="9" t="s">
        <v>426</v>
      </c>
      <c r="D17" s="9" t="s">
        <v>9</v>
      </c>
      <c r="E17" s="7">
        <f t="shared" si="1"/>
        <v>2</v>
      </c>
      <c r="F17" s="48">
        <v>2</v>
      </c>
      <c r="G17" s="9"/>
    </row>
    <row r="18" spans="1:9" ht="15.75" customHeight="1" x14ac:dyDescent="0.25">
      <c r="A18" s="83"/>
      <c r="B18" s="37" t="s">
        <v>427</v>
      </c>
      <c r="C18" s="9" t="s">
        <v>428</v>
      </c>
      <c r="D18" s="9" t="s">
        <v>9</v>
      </c>
      <c r="E18" s="7">
        <f t="shared" si="1"/>
        <v>2</v>
      </c>
      <c r="F18" s="48">
        <v>2</v>
      </c>
      <c r="G18" s="9"/>
    </row>
    <row r="19" spans="1:9" ht="15.75" customHeight="1" x14ac:dyDescent="0.3">
      <c r="A19" s="83"/>
      <c r="B19" s="35" t="s">
        <v>429</v>
      </c>
      <c r="C19" s="9" t="s">
        <v>430</v>
      </c>
      <c r="D19" s="9" t="s">
        <v>9</v>
      </c>
      <c r="E19" s="7">
        <f t="shared" si="1"/>
        <v>2</v>
      </c>
      <c r="F19" s="48">
        <v>2</v>
      </c>
      <c r="G19" s="9"/>
      <c r="H19" s="38" t="s">
        <v>20</v>
      </c>
      <c r="I19" s="39">
        <f>AVERAGE(F4:F21)</f>
        <v>2.4444444444444446</v>
      </c>
    </row>
    <row r="20" spans="1:9" ht="15.75" customHeight="1" x14ac:dyDescent="0.3">
      <c r="A20" s="83"/>
      <c r="B20" s="37" t="s">
        <v>431</v>
      </c>
      <c r="C20" s="9" t="s">
        <v>432</v>
      </c>
      <c r="D20" s="9" t="s">
        <v>9</v>
      </c>
      <c r="E20" s="7">
        <f t="shared" si="1"/>
        <v>2</v>
      </c>
      <c r="F20" s="48">
        <v>2</v>
      </c>
      <c r="G20" s="9"/>
      <c r="H20" s="46" t="s">
        <v>433</v>
      </c>
      <c r="I20" s="39">
        <v>2.0555555559999998</v>
      </c>
    </row>
    <row r="21" spans="1:9" ht="15.75" customHeight="1" x14ac:dyDescent="0.3">
      <c r="A21" s="84"/>
      <c r="B21" s="35" t="s">
        <v>434</v>
      </c>
      <c r="C21" s="9" t="s">
        <v>435</v>
      </c>
      <c r="D21" s="9" t="s">
        <v>9</v>
      </c>
      <c r="E21" s="7">
        <f t="shared" si="1"/>
        <v>2</v>
      </c>
      <c r="F21" s="48">
        <v>2</v>
      </c>
      <c r="G21" s="9"/>
      <c r="H21" s="38" t="s">
        <v>22</v>
      </c>
      <c r="I21" s="39">
        <f>I19-I20</f>
        <v>0.3888888884444448</v>
      </c>
    </row>
    <row r="22" spans="1:9" ht="15.75" customHeight="1" x14ac:dyDescent="0.25">
      <c r="A22" s="89"/>
      <c r="B22" s="86"/>
      <c r="C22" s="86"/>
      <c r="D22" s="86"/>
      <c r="E22" s="86"/>
      <c r="F22" s="86"/>
      <c r="G22" s="87"/>
    </row>
    <row r="23" spans="1:9" ht="15.75" customHeight="1" x14ac:dyDescent="0.3">
      <c r="A23" s="92" t="s">
        <v>436</v>
      </c>
      <c r="B23" s="37" t="s">
        <v>437</v>
      </c>
      <c r="C23" s="9" t="s">
        <v>438</v>
      </c>
      <c r="D23" s="6" t="s">
        <v>9</v>
      </c>
      <c r="E23" s="7">
        <f>IF(D23="Yes",3,IF(D23="Yes, but without a well-defined structure", 2, IF(D23="No", 1, "Instert Value")))</f>
        <v>3</v>
      </c>
      <c r="F23" s="36">
        <v>4</v>
      </c>
      <c r="G23" s="9"/>
    </row>
    <row r="24" spans="1:9" ht="15.75" customHeight="1" x14ac:dyDescent="0.3">
      <c r="A24" s="83"/>
      <c r="B24" s="35" t="s">
        <v>439</v>
      </c>
      <c r="C24" s="9" t="s">
        <v>440</v>
      </c>
      <c r="D24" s="6" t="s">
        <v>9</v>
      </c>
      <c r="E24" s="7">
        <f>IF(D24="Yes",3,IF(D24="Yes, but over longer periods than a year", 2, IF(D24="No", 1, "Instert Value")))</f>
        <v>3</v>
      </c>
      <c r="F24" s="36">
        <v>4</v>
      </c>
      <c r="G24" s="9"/>
    </row>
    <row r="25" spans="1:9" ht="15.75" customHeight="1" x14ac:dyDescent="0.25">
      <c r="A25" s="83"/>
      <c r="B25" s="37" t="s">
        <v>441</v>
      </c>
      <c r="C25" s="9" t="s">
        <v>442</v>
      </c>
      <c r="D25" s="9" t="s">
        <v>9</v>
      </c>
      <c r="E25" s="7">
        <f t="shared" ref="E25:E32" si="2">IF(ISTEXT(D25),IF(D25="Yes", 2,1),"Instert Value")</f>
        <v>2</v>
      </c>
      <c r="F25" s="48">
        <v>2</v>
      </c>
      <c r="G25" s="9"/>
    </row>
    <row r="26" spans="1:9" ht="15.75" customHeight="1" x14ac:dyDescent="0.25">
      <c r="A26" s="83"/>
      <c r="B26" s="35" t="s">
        <v>443</v>
      </c>
      <c r="C26" s="9" t="s">
        <v>444</v>
      </c>
      <c r="D26" s="9" t="s">
        <v>9</v>
      </c>
      <c r="E26" s="7">
        <f t="shared" si="2"/>
        <v>2</v>
      </c>
      <c r="F26" s="48">
        <v>2</v>
      </c>
      <c r="G26" s="9"/>
    </row>
    <row r="27" spans="1:9" ht="15.75" customHeight="1" x14ac:dyDescent="0.25">
      <c r="A27" s="83"/>
      <c r="B27" s="37" t="s">
        <v>445</v>
      </c>
      <c r="C27" s="9" t="s">
        <v>446</v>
      </c>
      <c r="D27" s="9" t="s">
        <v>9</v>
      </c>
      <c r="E27" s="7">
        <f t="shared" si="2"/>
        <v>2</v>
      </c>
      <c r="F27" s="48">
        <v>2</v>
      </c>
      <c r="G27" s="9"/>
    </row>
    <row r="28" spans="1:9" ht="15.75" customHeight="1" x14ac:dyDescent="0.25">
      <c r="A28" s="83"/>
      <c r="B28" s="35" t="s">
        <v>447</v>
      </c>
      <c r="C28" s="9" t="s">
        <v>448</v>
      </c>
      <c r="D28" s="9" t="s">
        <v>9</v>
      </c>
      <c r="E28" s="7">
        <f t="shared" si="2"/>
        <v>2</v>
      </c>
      <c r="F28" s="48">
        <v>2</v>
      </c>
      <c r="G28" s="9"/>
    </row>
    <row r="29" spans="1:9" ht="15.75" customHeight="1" x14ac:dyDescent="0.25">
      <c r="A29" s="83"/>
      <c r="B29" s="37" t="s">
        <v>449</v>
      </c>
      <c r="C29" s="9" t="s">
        <v>450</v>
      </c>
      <c r="D29" s="9" t="s">
        <v>9</v>
      </c>
      <c r="E29" s="7">
        <f t="shared" si="2"/>
        <v>2</v>
      </c>
      <c r="F29" s="48">
        <v>2</v>
      </c>
      <c r="G29" s="9"/>
    </row>
    <row r="30" spans="1:9" ht="15.75" customHeight="1" x14ac:dyDescent="0.25">
      <c r="A30" s="83"/>
      <c r="B30" s="35" t="s">
        <v>451</v>
      </c>
      <c r="C30" s="9" t="s">
        <v>452</v>
      </c>
      <c r="D30" s="9" t="s">
        <v>9</v>
      </c>
      <c r="E30" s="7">
        <f t="shared" si="2"/>
        <v>2</v>
      </c>
      <c r="F30" s="48">
        <v>2</v>
      </c>
      <c r="G30" s="9"/>
    </row>
    <row r="31" spans="1:9" ht="15.75" customHeight="1" x14ac:dyDescent="0.25">
      <c r="A31" s="83"/>
      <c r="B31" s="37" t="s">
        <v>453</v>
      </c>
      <c r="C31" s="9" t="s">
        <v>454</v>
      </c>
      <c r="D31" s="9" t="s">
        <v>9</v>
      </c>
      <c r="E31" s="7">
        <f t="shared" si="2"/>
        <v>2</v>
      </c>
      <c r="F31" s="48">
        <v>2</v>
      </c>
      <c r="G31" s="9"/>
    </row>
    <row r="32" spans="1:9" ht="15.75" customHeight="1" x14ac:dyDescent="0.25">
      <c r="A32" s="83"/>
      <c r="B32" s="35" t="s">
        <v>455</v>
      </c>
      <c r="C32" s="9" t="s">
        <v>456</v>
      </c>
      <c r="D32" s="9" t="s">
        <v>9</v>
      </c>
      <c r="E32" s="7">
        <f t="shared" si="2"/>
        <v>2</v>
      </c>
      <c r="F32" s="48">
        <v>2</v>
      </c>
      <c r="G32" s="9"/>
    </row>
    <row r="33" spans="1:27" ht="15.75" customHeight="1" x14ac:dyDescent="0.3">
      <c r="A33" s="83"/>
      <c r="B33" s="37" t="s">
        <v>457</v>
      </c>
      <c r="C33" s="9" t="s">
        <v>458</v>
      </c>
      <c r="D33" s="6" t="s">
        <v>9</v>
      </c>
      <c r="E33" s="7">
        <f>IF(D33="Yes",3,IF(D33="Yes, but over longer periods than a year", 2, IF(D33="No", 1, "Instert Value")))</f>
        <v>3</v>
      </c>
      <c r="F33" s="36">
        <v>4</v>
      </c>
      <c r="G33" s="9"/>
    </row>
    <row r="34" spans="1:27" ht="15.75" customHeight="1" x14ac:dyDescent="0.25">
      <c r="A34" s="83"/>
      <c r="B34" s="35" t="s">
        <v>459</v>
      </c>
      <c r="C34" s="9" t="s">
        <v>460</v>
      </c>
      <c r="D34" s="9" t="s">
        <v>9</v>
      </c>
      <c r="E34" s="7">
        <f t="shared" ref="E34:E35" si="3">IF(ISTEXT(D34),IF(D34="Yes", 2,1),"Instert Value")</f>
        <v>2</v>
      </c>
      <c r="F34" s="48">
        <v>2</v>
      </c>
      <c r="G34" s="9"/>
    </row>
    <row r="35" spans="1:27" ht="15.75" customHeight="1" x14ac:dyDescent="0.25">
      <c r="A35" s="83"/>
      <c r="B35" s="37" t="s">
        <v>461</v>
      </c>
      <c r="C35" s="9" t="s">
        <v>462</v>
      </c>
      <c r="D35" s="9" t="s">
        <v>9</v>
      </c>
      <c r="E35" s="7">
        <f t="shared" si="3"/>
        <v>2</v>
      </c>
      <c r="F35" s="48">
        <v>2</v>
      </c>
      <c r="G35" s="9"/>
    </row>
    <row r="36" spans="1:27" ht="15.75" customHeight="1" x14ac:dyDescent="0.3">
      <c r="A36" s="83"/>
      <c r="B36" s="35" t="s">
        <v>463</v>
      </c>
      <c r="C36" s="9" t="s">
        <v>464</v>
      </c>
      <c r="D36" s="6" t="s">
        <v>9</v>
      </c>
      <c r="E36" s="7">
        <f>IF(D36="Yes",3,IF(D36="Yes, but over longer periods than a year", 2, IF(D36="No", 1, "Instert Value")))</f>
        <v>3</v>
      </c>
      <c r="F36" s="48">
        <v>2</v>
      </c>
      <c r="G36" s="9"/>
      <c r="H36" s="38" t="s">
        <v>20</v>
      </c>
      <c r="I36" s="39">
        <f>AVERAGE(F23:F37)</f>
        <v>2.4666666666666668</v>
      </c>
    </row>
    <row r="37" spans="1:27" ht="15.75" customHeight="1" x14ac:dyDescent="0.3">
      <c r="A37" s="84"/>
      <c r="B37" s="37" t="s">
        <v>465</v>
      </c>
      <c r="C37" s="9" t="s">
        <v>466</v>
      </c>
      <c r="D37" s="6" t="s">
        <v>9</v>
      </c>
      <c r="E37" s="7">
        <f>IF(D37="Yes",3,IF(ISTEXT(#REF!),IF(#REF!="Yes", 2,1),"Instert Value"))</f>
        <v>3</v>
      </c>
      <c r="F37" s="36">
        <v>3</v>
      </c>
      <c r="G37" s="9"/>
      <c r="H37" s="46" t="s">
        <v>467</v>
      </c>
      <c r="I37" s="39">
        <v>2.1818181820000002</v>
      </c>
    </row>
    <row r="38" spans="1:27" ht="15.75" customHeight="1" x14ac:dyDescent="0.25">
      <c r="A38" s="89"/>
      <c r="B38" s="86"/>
      <c r="C38" s="86"/>
      <c r="D38" s="86"/>
      <c r="E38" s="86"/>
      <c r="F38" s="86"/>
      <c r="G38" s="87"/>
    </row>
    <row r="39" spans="1:27" ht="15.75" customHeight="1" x14ac:dyDescent="0.3">
      <c r="A39" s="107" t="s">
        <v>468</v>
      </c>
      <c r="B39" s="61" t="s">
        <v>469</v>
      </c>
      <c r="C39" s="62" t="s">
        <v>470</v>
      </c>
      <c r="D39" s="6" t="s">
        <v>12</v>
      </c>
      <c r="E39" s="7">
        <f>IF(D39="Yes",3,IF(D39="Yes, but without a well-defined structure", 2, IF(D39="No", 1, "Instert Value")))</f>
        <v>2</v>
      </c>
      <c r="F39" s="36">
        <v>4</v>
      </c>
      <c r="G39" s="62"/>
      <c r="H39" s="50"/>
      <c r="I39" s="50"/>
      <c r="J39" s="50"/>
      <c r="K39" s="50"/>
      <c r="L39" s="50"/>
      <c r="M39" s="50"/>
      <c r="N39" s="50"/>
      <c r="O39" s="50"/>
      <c r="P39" s="50"/>
      <c r="Q39" s="50"/>
      <c r="R39" s="50"/>
      <c r="S39" s="50"/>
      <c r="T39" s="50"/>
      <c r="U39" s="50"/>
      <c r="V39" s="50"/>
      <c r="W39" s="50"/>
      <c r="X39" s="50"/>
      <c r="Y39" s="50"/>
      <c r="Z39" s="50"/>
      <c r="AA39" s="50"/>
    </row>
    <row r="40" spans="1:27" ht="15.75" customHeight="1" x14ac:dyDescent="0.3">
      <c r="A40" s="83"/>
      <c r="B40" s="63" t="s">
        <v>471</v>
      </c>
      <c r="C40" s="62" t="s">
        <v>472</v>
      </c>
      <c r="D40" s="6" t="s">
        <v>14</v>
      </c>
      <c r="E40" s="7">
        <f>IF(D40="Yes",3,IF(D40="Yes, but over longer periods than a year", 2, IF(D40="No", 1, "Instert Value")))</f>
        <v>2</v>
      </c>
      <c r="F40" s="36">
        <v>4</v>
      </c>
      <c r="G40" s="62"/>
      <c r="H40" s="50"/>
      <c r="I40" s="50"/>
      <c r="J40" s="50"/>
      <c r="K40" s="50"/>
      <c r="L40" s="50"/>
      <c r="M40" s="50"/>
      <c r="N40" s="50"/>
      <c r="O40" s="50"/>
      <c r="P40" s="50"/>
      <c r="Q40" s="50"/>
      <c r="R40" s="50"/>
      <c r="S40" s="50"/>
      <c r="T40" s="50"/>
      <c r="U40" s="50"/>
      <c r="V40" s="50"/>
      <c r="W40" s="50"/>
      <c r="X40" s="50"/>
      <c r="Y40" s="50"/>
      <c r="Z40" s="50"/>
      <c r="AA40" s="50"/>
    </row>
    <row r="41" spans="1:27" ht="15.75" customHeight="1" x14ac:dyDescent="0.3">
      <c r="A41" s="83"/>
      <c r="B41" s="61" t="s">
        <v>473</v>
      </c>
      <c r="C41" s="62" t="s">
        <v>474</v>
      </c>
      <c r="D41" s="6" t="s">
        <v>9</v>
      </c>
      <c r="E41" s="7">
        <f>IF(D41="Yes",3,IF(D41="Yes, but without a well-defined structure", 2, IF(D41="No", 1, "Instert Value")))</f>
        <v>3</v>
      </c>
      <c r="F41" s="36">
        <v>4</v>
      </c>
      <c r="G41" s="62"/>
      <c r="H41" s="50"/>
      <c r="I41" s="50"/>
      <c r="J41" s="50"/>
      <c r="K41" s="50"/>
      <c r="L41" s="50"/>
      <c r="M41" s="50"/>
      <c r="N41" s="50"/>
      <c r="O41" s="50"/>
      <c r="P41" s="50"/>
      <c r="Q41" s="50"/>
      <c r="R41" s="50"/>
      <c r="S41" s="50"/>
      <c r="T41" s="50"/>
      <c r="U41" s="50"/>
      <c r="V41" s="50"/>
      <c r="W41" s="50"/>
      <c r="X41" s="50"/>
      <c r="Y41" s="50"/>
      <c r="Z41" s="50"/>
      <c r="AA41" s="50"/>
    </row>
    <row r="42" spans="1:27" ht="15.75" customHeight="1" x14ac:dyDescent="0.3">
      <c r="A42" s="83"/>
      <c r="B42" s="63" t="s">
        <v>475</v>
      </c>
      <c r="C42" s="62" t="s">
        <v>476</v>
      </c>
      <c r="D42" s="6" t="s">
        <v>9</v>
      </c>
      <c r="E42" s="7">
        <f t="shared" ref="E42:F42" si="4">IF(D42="Yes",3,IF(D42="Yes, but over longer periods than a year", 2, IF(D42="No", 1, "Instert Value")))</f>
        <v>3</v>
      </c>
      <c r="F42" s="7" t="str">
        <f t="shared" si="4"/>
        <v>Instert Value</v>
      </c>
      <c r="G42" s="62"/>
      <c r="H42" s="50"/>
      <c r="I42" s="50"/>
      <c r="J42" s="50"/>
      <c r="K42" s="50"/>
      <c r="L42" s="50"/>
      <c r="M42" s="50"/>
      <c r="N42" s="50"/>
      <c r="O42" s="50"/>
      <c r="P42" s="50"/>
      <c r="Q42" s="50"/>
      <c r="R42" s="50"/>
      <c r="S42" s="50"/>
      <c r="T42" s="50"/>
      <c r="U42" s="50"/>
      <c r="V42" s="50"/>
      <c r="W42" s="50"/>
      <c r="X42" s="50"/>
      <c r="Y42" s="50"/>
      <c r="Z42" s="50"/>
      <c r="AA42" s="50"/>
    </row>
    <row r="43" spans="1:27" ht="15.75" customHeight="1" x14ac:dyDescent="0.3">
      <c r="A43" s="83"/>
      <c r="B43" s="61" t="s">
        <v>477</v>
      </c>
      <c r="C43" s="62" t="s">
        <v>478</v>
      </c>
      <c r="D43" s="6" t="s">
        <v>9</v>
      </c>
      <c r="E43" s="7">
        <f>IF(D43="Yes",3,IF(D43="Yes, but without a well-defined structure", 2, IF(D43="No", 1, "Instert Value")))</f>
        <v>3</v>
      </c>
      <c r="F43" s="36">
        <v>4</v>
      </c>
      <c r="G43" s="62"/>
      <c r="H43" s="50"/>
      <c r="I43" s="50"/>
      <c r="J43" s="50"/>
      <c r="K43" s="50"/>
      <c r="L43" s="50"/>
      <c r="M43" s="50"/>
      <c r="N43" s="50"/>
      <c r="O43" s="50"/>
      <c r="P43" s="50"/>
      <c r="Q43" s="50"/>
      <c r="R43" s="50"/>
      <c r="S43" s="50"/>
      <c r="T43" s="50"/>
      <c r="U43" s="50"/>
      <c r="V43" s="50"/>
      <c r="W43" s="50"/>
      <c r="X43" s="50"/>
      <c r="Y43" s="50"/>
      <c r="Z43" s="50"/>
      <c r="AA43" s="50"/>
    </row>
    <row r="44" spans="1:27" ht="15.75" customHeight="1" x14ac:dyDescent="0.25">
      <c r="A44" s="83"/>
      <c r="B44" s="64" t="s">
        <v>479</v>
      </c>
      <c r="C44" s="62" t="s">
        <v>480</v>
      </c>
      <c r="D44" s="9" t="s">
        <v>9</v>
      </c>
      <c r="E44" s="7">
        <f>IF(D44="Yes", 4,IF(#REF!="Yes",3,IF(ISTEXT(#REF!),IF(#REF!="Yes",2,1),"Instert Value")))</f>
        <v>4</v>
      </c>
      <c r="F44" s="36">
        <v>4</v>
      </c>
      <c r="G44" s="62"/>
      <c r="H44" s="50"/>
      <c r="I44" s="50"/>
      <c r="J44" s="50"/>
      <c r="K44" s="50"/>
      <c r="L44" s="50"/>
      <c r="M44" s="50"/>
      <c r="N44" s="50"/>
      <c r="O44" s="50"/>
      <c r="P44" s="50"/>
      <c r="Q44" s="50"/>
      <c r="R44" s="50"/>
      <c r="S44" s="50"/>
      <c r="T44" s="50"/>
      <c r="U44" s="50"/>
      <c r="V44" s="50"/>
      <c r="W44" s="50"/>
      <c r="X44" s="50"/>
      <c r="Y44" s="50"/>
      <c r="Z44" s="50"/>
      <c r="AA44" s="50"/>
    </row>
    <row r="45" spans="1:27" ht="15.75" customHeight="1" x14ac:dyDescent="0.25">
      <c r="A45" s="83"/>
      <c r="B45" s="65" t="s">
        <v>481</v>
      </c>
      <c r="C45" s="62" t="s">
        <v>482</v>
      </c>
      <c r="D45" s="62" t="s">
        <v>9</v>
      </c>
      <c r="E45" s="7">
        <f>IF(ISTEXT(D45),IF(D45="Yes", 2,1),"Instert Value")</f>
        <v>2</v>
      </c>
      <c r="F45" s="48">
        <v>2</v>
      </c>
      <c r="G45" s="62"/>
      <c r="H45" s="50"/>
      <c r="I45" s="50"/>
      <c r="J45" s="50"/>
      <c r="K45" s="50"/>
      <c r="L45" s="50"/>
      <c r="M45" s="50"/>
      <c r="N45" s="50"/>
      <c r="O45" s="50"/>
      <c r="P45" s="50"/>
      <c r="Q45" s="50"/>
      <c r="R45" s="50"/>
      <c r="S45" s="50"/>
      <c r="T45" s="50"/>
      <c r="U45" s="50"/>
      <c r="V45" s="50"/>
      <c r="W45" s="50"/>
      <c r="X45" s="50"/>
      <c r="Y45" s="50"/>
      <c r="Z45" s="50"/>
      <c r="AA45" s="50"/>
    </row>
    <row r="46" spans="1:27" ht="15.75" customHeight="1" x14ac:dyDescent="0.3">
      <c r="A46" s="83"/>
      <c r="B46" s="64" t="s">
        <v>483</v>
      </c>
      <c r="C46" s="62" t="s">
        <v>484</v>
      </c>
      <c r="D46" s="6" t="s">
        <v>9</v>
      </c>
      <c r="E46" s="7">
        <f t="shared" ref="E46:E48" si="5">IF(D46="Yes",3,IF(D46="Yes, but without a well-defined structure", 2, IF(D46="No", 1, "Instert Value")))</f>
        <v>3</v>
      </c>
      <c r="F46" s="36">
        <v>4</v>
      </c>
      <c r="G46" s="62"/>
      <c r="H46" s="50"/>
      <c r="I46" s="50"/>
      <c r="J46" s="50"/>
      <c r="K46" s="50"/>
      <c r="L46" s="50"/>
      <c r="M46" s="50"/>
      <c r="N46" s="50"/>
      <c r="O46" s="50"/>
      <c r="P46" s="50"/>
      <c r="Q46" s="50"/>
      <c r="R46" s="50"/>
      <c r="S46" s="50"/>
      <c r="T46" s="50"/>
      <c r="U46" s="50"/>
      <c r="V46" s="50"/>
      <c r="W46" s="50"/>
      <c r="X46" s="50"/>
      <c r="Y46" s="50"/>
      <c r="Z46" s="50"/>
      <c r="AA46" s="50"/>
    </row>
    <row r="47" spans="1:27" ht="15.75" customHeight="1" x14ac:dyDescent="0.3">
      <c r="A47" s="83"/>
      <c r="B47" s="65" t="s">
        <v>485</v>
      </c>
      <c r="C47" s="62" t="s">
        <v>486</v>
      </c>
      <c r="D47" s="6" t="s">
        <v>9</v>
      </c>
      <c r="E47" s="7">
        <f t="shared" si="5"/>
        <v>3</v>
      </c>
      <c r="F47" s="36">
        <v>3</v>
      </c>
      <c r="G47" s="62"/>
      <c r="H47" s="50"/>
      <c r="I47" s="50"/>
      <c r="J47" s="50"/>
      <c r="K47" s="50"/>
      <c r="L47" s="50"/>
      <c r="M47" s="50"/>
      <c r="N47" s="50"/>
      <c r="O47" s="50"/>
      <c r="P47" s="50"/>
      <c r="Q47" s="50"/>
      <c r="R47" s="50"/>
      <c r="S47" s="50"/>
      <c r="T47" s="50"/>
      <c r="U47" s="50"/>
      <c r="V47" s="50"/>
      <c r="W47" s="50"/>
      <c r="X47" s="50"/>
      <c r="Y47" s="50"/>
      <c r="Z47" s="50"/>
      <c r="AA47" s="50"/>
    </row>
    <row r="48" spans="1:27" ht="15.75" customHeight="1" x14ac:dyDescent="0.3">
      <c r="A48" s="84"/>
      <c r="B48" s="64" t="s">
        <v>487</v>
      </c>
      <c r="C48" s="62" t="s">
        <v>488</v>
      </c>
      <c r="D48" s="6" t="s">
        <v>9</v>
      </c>
      <c r="E48" s="7">
        <f t="shared" si="5"/>
        <v>3</v>
      </c>
      <c r="F48" s="48">
        <v>2</v>
      </c>
      <c r="G48" s="62"/>
      <c r="H48" s="46" t="s">
        <v>489</v>
      </c>
      <c r="I48" s="39">
        <v>2.8</v>
      </c>
      <c r="J48" s="50"/>
      <c r="K48" s="50"/>
      <c r="L48" s="50"/>
      <c r="M48" s="50"/>
      <c r="N48" s="50"/>
      <c r="O48" s="50"/>
      <c r="P48" s="50"/>
      <c r="Q48" s="50"/>
      <c r="R48" s="50"/>
      <c r="S48" s="50"/>
      <c r="T48" s="50"/>
      <c r="U48" s="50"/>
      <c r="V48" s="50"/>
      <c r="W48" s="50"/>
      <c r="X48" s="50"/>
      <c r="Y48" s="50"/>
      <c r="Z48" s="50"/>
      <c r="AA48" s="50"/>
    </row>
    <row r="49" spans="1:7" ht="15.75" customHeight="1" x14ac:dyDescent="0.3">
      <c r="A49" s="104"/>
      <c r="B49" s="105"/>
      <c r="C49" s="105"/>
      <c r="D49" s="105"/>
      <c r="E49" s="105"/>
      <c r="F49" s="105"/>
      <c r="G49" s="102"/>
    </row>
    <row r="50" spans="1:7" ht="15.75" customHeight="1" x14ac:dyDescent="0.3">
      <c r="A50" s="93" t="s">
        <v>490</v>
      </c>
      <c r="B50" s="86"/>
      <c r="C50" s="86"/>
      <c r="D50" s="86"/>
      <c r="E50" s="86"/>
      <c r="F50" s="86"/>
      <c r="G50" s="87"/>
    </row>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9">
    <mergeCell ref="A49:G49"/>
    <mergeCell ref="A50:G50"/>
    <mergeCell ref="A1:G1"/>
    <mergeCell ref="A3:G3"/>
    <mergeCell ref="A4:A21"/>
    <mergeCell ref="A22:G22"/>
    <mergeCell ref="A23:A37"/>
    <mergeCell ref="A38:G38"/>
    <mergeCell ref="A39:A48"/>
  </mergeCells>
  <dataValidations count="3">
    <dataValidation type="list" allowBlank="1" showErrorMessage="1" sqref="D5 D14 D24 D33 D36:D37 D40 D42" xr:uid="{00000000-0002-0000-0500-000000000000}">
      <formula1>"Yes,Yes, but over longer periods than a year,No"</formula1>
    </dataValidation>
    <dataValidation type="list" allowBlank="1" showErrorMessage="1" sqref="D7:D12 D15:D21 D25:D32 D34:D35 D44:D45" xr:uid="{00000000-0002-0000-0500-000001000000}">
      <formula1>"Yes,No"</formula1>
    </dataValidation>
    <dataValidation type="list" allowBlank="1" showErrorMessage="1" sqref="D4 D6 D13 D23 D39 D41 D43 D46:D48" xr:uid="{00000000-0002-0000-0500-000002000000}">
      <formula1>"Yes,Yes, but without a well-defined structure,No"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00"/>
  <sheetViews>
    <sheetView workbookViewId="0"/>
  </sheetViews>
  <sheetFormatPr defaultColWidth="12.6640625" defaultRowHeight="15" customHeight="1" x14ac:dyDescent="0.25"/>
  <cols>
    <col min="1" max="1" width="28" customWidth="1"/>
    <col min="2" max="2" width="17.6640625" customWidth="1"/>
    <col min="3" max="3" width="19.88671875" customWidth="1"/>
    <col min="4" max="6" width="12.6640625" customWidth="1"/>
  </cols>
  <sheetData>
    <row r="1" spans="1:3" ht="15.75" customHeight="1" x14ac:dyDescent="0.3">
      <c r="A1" s="66" t="s">
        <v>491</v>
      </c>
      <c r="B1" s="66" t="s">
        <v>5</v>
      </c>
      <c r="C1" s="66" t="s">
        <v>492</v>
      </c>
    </row>
    <row r="2" spans="1:3" ht="15.75" customHeight="1" x14ac:dyDescent="0.25">
      <c r="A2" s="50" t="s">
        <v>493</v>
      </c>
      <c r="B2" s="50" t="e">
        <f>AVERAGE(Governance!H11,#REF!, Governance!H38, Governance!H61, Governance!H82, Governance!H104, Governance!H116,#REF!)</f>
        <v>#REF!</v>
      </c>
      <c r="C2" s="50" t="e">
        <f>AVERAGE(#REF!,Governance!H21, Governance!H39, Governance!H62,#REF!,#REF!, Governance!H117,Governance!H133)</f>
        <v>#REF!</v>
      </c>
    </row>
    <row r="3" spans="1:3" ht="15.75" customHeight="1" x14ac:dyDescent="0.25">
      <c r="A3" s="50"/>
    </row>
    <row r="4" spans="1:3" ht="15.75" customHeight="1" x14ac:dyDescent="0.25">
      <c r="A4" s="50" t="s">
        <v>494</v>
      </c>
      <c r="B4" s="50">
        <f>AVERAGE('Architecture &amp; Design'!I13,'Architecture &amp; Design'!I37,'Architecture &amp; Design'!I60, 'Architecture &amp; Design'!I76)</f>
        <v>2.8951863354037268</v>
      </c>
      <c r="C4" s="50" t="e">
        <f xml:space="preserve"> AVERAGE(#REF!,#REF!,#REF!,#REF!)</f>
        <v>#REF!</v>
      </c>
    </row>
    <row r="5" spans="1:3" ht="15.75" customHeight="1" x14ac:dyDescent="0.25">
      <c r="A5" s="50" t="s">
        <v>495</v>
      </c>
      <c r="B5" s="50">
        <f>AVERAGE('Code Development &amp; Review'!H18,'Code Development &amp; Review'!H24,'Code Development &amp; Review'!H28)</f>
        <v>4.1960784313725492</v>
      </c>
      <c r="C5" s="50">
        <f>AVERAGE('Code Development &amp; Review'!H18,'Code Development &amp; Review'!H25,'Code Development &amp; Review'!H29)</f>
        <v>4.1960784313725492</v>
      </c>
    </row>
    <row r="6" spans="1:3" ht="15.75" customHeight="1" x14ac:dyDescent="0.25">
      <c r="A6" s="50" t="s">
        <v>496</v>
      </c>
      <c r="B6" s="50">
        <f>AVERAGE('Build &amp; Deployment'!I14,'Build &amp; Deployment'!I21,'Build &amp; Deployment'!I31,'Build &amp; Deployment'!I36)</f>
        <v>5</v>
      </c>
      <c r="C6" s="50">
        <f>AVERAGE('Build &amp; Deployment'!I15,'Build &amp; Deployment'!I22,'Build &amp; Deployment'!I32,'Build &amp; Deployment'!I39)</f>
        <v>5</v>
      </c>
    </row>
    <row r="7" spans="1:3" ht="15.75" customHeight="1" x14ac:dyDescent="0.25">
      <c r="A7" s="50" t="s">
        <v>497</v>
      </c>
      <c r="B7" s="50">
        <f>AVERAGE('Test &amp; Verification'!I4,'Test &amp; Verification'!I13)</f>
        <v>5</v>
      </c>
      <c r="C7" s="50">
        <f>AVERAGE('Test &amp; Verification'!I5,'Test &amp; Verification'!I14)</f>
        <v>5</v>
      </c>
    </row>
    <row r="8" spans="1:3" ht="15.75" customHeight="1" x14ac:dyDescent="0.25">
      <c r="A8" s="50" t="s">
        <v>498</v>
      </c>
      <c r="B8" s="50" t="e">
        <f>AVERAGE('Operations &amp; Observability'!I19,'Operations &amp; Observability'!I36,#REF!)</f>
        <v>#REF!</v>
      </c>
      <c r="C8" s="50">
        <f>AVERAGE('Operations &amp; Observability'!I20,'Operations &amp; Observability'!I37,'Operations &amp; Observability'!I48)</f>
        <v>2.3457912460000001</v>
      </c>
    </row>
    <row r="9" spans="1:3" ht="15.75" customHeight="1" x14ac:dyDescent="0.25"/>
    <row r="10" spans="1:3" ht="15.75" customHeight="1" x14ac:dyDescent="0.25"/>
    <row r="11" spans="1:3" ht="15.75" customHeight="1" x14ac:dyDescent="0.25"/>
    <row r="12" spans="1:3" ht="15.75" customHeight="1" x14ac:dyDescent="0.25"/>
    <row r="13" spans="1:3" ht="15.75" customHeight="1" x14ac:dyDescent="0.25"/>
    <row r="14" spans="1:3" ht="15.75" customHeight="1" x14ac:dyDescent="0.25"/>
    <row r="15" spans="1:3" ht="15.75" customHeight="1" x14ac:dyDescent="0.25"/>
    <row r="16" spans="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defaultColWidth="12.6640625" defaultRowHeight="15" customHeight="1" x14ac:dyDescent="0.25"/>
  <cols>
    <col min="1" max="1" width="39.6640625" customWidth="1"/>
    <col min="2" max="6" width="12.6640625" customWidth="1"/>
  </cols>
  <sheetData>
    <row r="1" spans="1:3" ht="15.75" customHeight="1" x14ac:dyDescent="0.25">
      <c r="A1" s="50" t="s">
        <v>491</v>
      </c>
      <c r="B1" s="50" t="s">
        <v>499</v>
      </c>
      <c r="C1" s="50" t="s">
        <v>500</v>
      </c>
    </row>
    <row r="2" spans="1:3" ht="15.75" customHeight="1" x14ac:dyDescent="0.25">
      <c r="A2" s="67" t="s">
        <v>7</v>
      </c>
      <c r="B2" s="68" t="e">
        <f>#REF!</f>
        <v>#REF!</v>
      </c>
      <c r="C2" s="68">
        <f>Governance!H133</f>
        <v>2</v>
      </c>
    </row>
    <row r="3" spans="1:3" ht="15.75" customHeight="1" x14ac:dyDescent="0.25">
      <c r="A3" s="67" t="s">
        <v>23</v>
      </c>
      <c r="B3" s="69">
        <f>Governance!H116</f>
        <v>3.2727272727272729</v>
      </c>
      <c r="C3" s="68">
        <f>Governance!H117</f>
        <v>2</v>
      </c>
    </row>
    <row r="4" spans="1:3" ht="15.75" customHeight="1" x14ac:dyDescent="0.25">
      <c r="A4" s="67" t="s">
        <v>37</v>
      </c>
      <c r="B4" s="68">
        <f>Governance!H104</f>
        <v>3.25</v>
      </c>
      <c r="C4" s="70" t="e">
        <f t="shared" ref="C4:C5" si="0">#REF!</f>
        <v>#REF!</v>
      </c>
    </row>
    <row r="5" spans="1:3" ht="15.75" customHeight="1" x14ac:dyDescent="0.25">
      <c r="A5" s="67" t="s">
        <v>57</v>
      </c>
      <c r="B5" s="69">
        <f>Governance!H82</f>
        <v>3.2</v>
      </c>
      <c r="C5" s="68" t="e">
        <f t="shared" si="0"/>
        <v>#REF!</v>
      </c>
    </row>
    <row r="6" spans="1:3" ht="15.75" customHeight="1" x14ac:dyDescent="0.25">
      <c r="A6" s="67" t="s">
        <v>81</v>
      </c>
      <c r="B6" s="68">
        <f>Governance!H61</f>
        <v>2.7272727272727271</v>
      </c>
      <c r="C6" s="68">
        <f>Governance!H62</f>
        <v>2.0454545450000001</v>
      </c>
    </row>
    <row r="7" spans="1:3" ht="15.75" customHeight="1" x14ac:dyDescent="0.25">
      <c r="A7" s="67" t="s">
        <v>102</v>
      </c>
      <c r="B7" s="68">
        <f>Governance!H38</f>
        <v>3.2352941176470589</v>
      </c>
      <c r="C7" s="68">
        <f>Governance!H39</f>
        <v>2.1764705879999999</v>
      </c>
    </row>
    <row r="8" spans="1:3" ht="15.75" customHeight="1" x14ac:dyDescent="0.25">
      <c r="A8" s="67" t="s">
        <v>123</v>
      </c>
      <c r="B8" s="68" t="e">
        <f>#REF!</f>
        <v>#REF!</v>
      </c>
      <c r="C8" s="68">
        <f>Governance!H21</f>
        <v>2.2857142860000002</v>
      </c>
    </row>
    <row r="9" spans="1:3" ht="15.75" customHeight="1" x14ac:dyDescent="0.25">
      <c r="A9" s="67" t="s">
        <v>137</v>
      </c>
      <c r="B9" s="68">
        <f>Governance!H11</f>
        <v>3.4444444444444446</v>
      </c>
      <c r="C9" s="68" t="e">
        <f t="shared" ref="C9:C13" si="1">#REF!</f>
        <v>#REF!</v>
      </c>
    </row>
    <row r="10" spans="1:3" ht="15.75" customHeight="1" x14ac:dyDescent="0.25">
      <c r="A10" s="44" t="s">
        <v>168</v>
      </c>
      <c r="B10" s="50">
        <f>'Architecture &amp; Design'!I76</f>
        <v>2.4285714285714284</v>
      </c>
      <c r="C10" s="50" t="e">
        <f t="shared" si="1"/>
        <v>#REF!</v>
      </c>
    </row>
    <row r="11" spans="1:3" ht="15.75" customHeight="1" x14ac:dyDescent="0.25">
      <c r="A11" s="44" t="s">
        <v>180</v>
      </c>
      <c r="B11" s="71">
        <f>'Architecture &amp; Design'!I60</f>
        <v>2.652173913043478</v>
      </c>
      <c r="C11" s="50" t="e">
        <f t="shared" si="1"/>
        <v>#REF!</v>
      </c>
    </row>
    <row r="12" spans="1:3" ht="15.75" customHeight="1" x14ac:dyDescent="0.25">
      <c r="A12" s="44" t="s">
        <v>203</v>
      </c>
      <c r="B12" s="50">
        <f>'Architecture &amp; Design'!I37</f>
        <v>3.3181818181818183</v>
      </c>
      <c r="C12" s="50" t="e">
        <f t="shared" si="1"/>
        <v>#REF!</v>
      </c>
    </row>
    <row r="13" spans="1:3" ht="15.75" customHeight="1" x14ac:dyDescent="0.25">
      <c r="A13" s="44" t="s">
        <v>227</v>
      </c>
      <c r="B13" s="50">
        <f>'Architecture &amp; Design'!I13</f>
        <v>3.1818181818181817</v>
      </c>
      <c r="C13" s="50" t="e">
        <f t="shared" si="1"/>
        <v>#REF!</v>
      </c>
    </row>
    <row r="14" spans="1:3" ht="15.75" customHeight="1" x14ac:dyDescent="0.25">
      <c r="A14" s="72" t="s">
        <v>243</v>
      </c>
      <c r="B14" s="50">
        <f>'Code Development &amp; Review'!H18</f>
        <v>2.5882352941176472</v>
      </c>
      <c r="C14" s="50">
        <f>'Code Development &amp; Review'!H19</f>
        <v>2.2352941180000001</v>
      </c>
    </row>
    <row r="15" spans="1:3" ht="15.75" customHeight="1" x14ac:dyDescent="0.25">
      <c r="A15" s="72" t="s">
        <v>279</v>
      </c>
      <c r="B15" s="50">
        <f>'Code Development &amp; Review'!H24</f>
        <v>5</v>
      </c>
      <c r="C15" s="50">
        <f>'Code Development &amp; Review'!H25</f>
        <v>5</v>
      </c>
    </row>
    <row r="16" spans="1:3" ht="15.75" customHeight="1" x14ac:dyDescent="0.25">
      <c r="A16" s="72" t="s">
        <v>292</v>
      </c>
      <c r="B16" s="50">
        <f>'Code Development &amp; Review'!H28</f>
        <v>5</v>
      </c>
      <c r="C16" s="50">
        <f>'Code Development &amp; Review'!H29</f>
        <v>5</v>
      </c>
    </row>
    <row r="17" spans="1:3" ht="15.75" customHeight="1" x14ac:dyDescent="0.25">
      <c r="A17" s="73" t="s">
        <v>304</v>
      </c>
      <c r="B17" s="50">
        <f>'Build &amp; Deployment'!I14</f>
        <v>5</v>
      </c>
      <c r="C17" s="50">
        <f>'Build &amp; Deployment'!I15</f>
        <v>5</v>
      </c>
    </row>
    <row r="18" spans="1:3" ht="15.75" customHeight="1" x14ac:dyDescent="0.25">
      <c r="A18" s="73" t="s">
        <v>279</v>
      </c>
      <c r="B18" s="50">
        <f>'Build &amp; Deployment'!I21</f>
        <v>5</v>
      </c>
      <c r="C18" s="50">
        <f>'Build &amp; Deployment'!I22</f>
        <v>5</v>
      </c>
    </row>
    <row r="19" spans="1:3" ht="15.75" customHeight="1" x14ac:dyDescent="0.25">
      <c r="A19" s="73" t="s">
        <v>340</v>
      </c>
      <c r="B19" s="50">
        <f>'Build &amp; Deployment'!I31</f>
        <v>5</v>
      </c>
      <c r="C19" s="50">
        <f>'Build &amp; Deployment'!I32</f>
        <v>5</v>
      </c>
    </row>
    <row r="20" spans="1:3" ht="15.75" customHeight="1" x14ac:dyDescent="0.25">
      <c r="A20" s="74" t="s">
        <v>371</v>
      </c>
      <c r="B20" s="50">
        <f>'Test &amp; Verification'!I4</f>
        <v>5</v>
      </c>
      <c r="C20" s="50">
        <f>'Test &amp; Verification'!I5</f>
        <v>5</v>
      </c>
    </row>
    <row r="21" spans="1:3" ht="15.75" customHeight="1" x14ac:dyDescent="0.25">
      <c r="A21" s="74" t="s">
        <v>379</v>
      </c>
      <c r="B21" s="71">
        <f>'Test &amp; Verification'!I13</f>
        <v>5</v>
      </c>
      <c r="C21" s="50">
        <f>'Test &amp; Verification'!I14</f>
        <v>5</v>
      </c>
    </row>
    <row r="22" spans="1:3" ht="15.75" customHeight="1" x14ac:dyDescent="0.25">
      <c r="A22" s="75" t="s">
        <v>398</v>
      </c>
      <c r="B22" s="50">
        <f>'Operations &amp; Observability'!I19</f>
        <v>2.4444444444444446</v>
      </c>
      <c r="C22" s="50">
        <f>'Operations &amp; Observability'!I20</f>
        <v>2.0555555559999998</v>
      </c>
    </row>
    <row r="23" spans="1:3" ht="15.75" customHeight="1" x14ac:dyDescent="0.25">
      <c r="A23" s="75" t="s">
        <v>436</v>
      </c>
      <c r="B23" s="50">
        <f>'Operations &amp; Observability'!I36</f>
        <v>2.4666666666666668</v>
      </c>
      <c r="C23" s="50">
        <f>'Operations &amp; Observability'!I37</f>
        <v>2.1818181820000002</v>
      </c>
    </row>
    <row r="24" spans="1:3" ht="15.75" customHeight="1" x14ac:dyDescent="0.25">
      <c r="A24" s="75" t="s">
        <v>468</v>
      </c>
      <c r="B24" s="50" t="e">
        <f>#REF!</f>
        <v>#REF!</v>
      </c>
      <c r="C24" s="50">
        <f>'Operations &amp; Observability'!I48</f>
        <v>2.8</v>
      </c>
    </row>
    <row r="25" spans="1:3" ht="15.75" customHeight="1" x14ac:dyDescent="0.25"/>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Governance</vt:lpstr>
      <vt:lpstr>Architecture &amp; Design</vt:lpstr>
      <vt:lpstr>Code Development &amp; Review</vt:lpstr>
      <vt:lpstr>Build &amp; Deployment</vt:lpstr>
      <vt:lpstr>Test &amp; Verification</vt:lpstr>
      <vt:lpstr>Operations &amp; Observability</vt:lpstr>
      <vt:lpstr>Results</vt:lpstr>
      <vt:lpstr>Detailed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 Marco</dc:creator>
  <cp:lastModifiedBy>Pasca Marco</cp:lastModifiedBy>
  <dcterms:modified xsi:type="dcterms:W3CDTF">2025-03-13T12:04:20Z</dcterms:modified>
</cp:coreProperties>
</file>