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80" windowHeight="11790" activeTab="3"/>
  </bookViews>
  <sheets>
    <sheet name="MarketData" sheetId="1" r:id="rId1"/>
    <sheet name="Portfolio" sheetId="2" r:id="rId2"/>
    <sheet name="Trading" sheetId="3" r:id="rId3"/>
    <sheet name="Funktionale Requirements" sheetId="4" r:id="rId4"/>
  </sheets>
  <calcPr calcId="145621"/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10" i="4"/>
  <c r="J11" i="4"/>
  <c r="J12" i="4"/>
  <c r="J13" i="4"/>
  <c r="J14" i="4"/>
  <c r="J16" i="4"/>
  <c r="J17" i="4"/>
  <c r="J18" i="4"/>
  <c r="J19" i="4"/>
  <c r="J20" i="4"/>
  <c r="J21" i="4"/>
  <c r="J22" i="4"/>
  <c r="J23" i="4"/>
  <c r="J24" i="4"/>
  <c r="J25" i="4"/>
  <c r="J15" i="4"/>
  <c r="I5" i="4"/>
  <c r="I6" i="4"/>
  <c r="I7" i="4"/>
  <c r="I8" i="4"/>
  <c r="I26" i="4" s="1"/>
  <c r="I9" i="4"/>
  <c r="I10" i="4"/>
  <c r="I11" i="4"/>
  <c r="I12" i="4"/>
  <c r="I13" i="4"/>
  <c r="I14" i="4"/>
  <c r="I15" i="4"/>
  <c r="I16" i="4"/>
  <c r="O16" i="4" s="1"/>
  <c r="I17" i="4"/>
  <c r="I18" i="4"/>
  <c r="I19" i="4"/>
  <c r="I20" i="4"/>
  <c r="I21" i="4"/>
  <c r="I22" i="4"/>
  <c r="I23" i="4"/>
  <c r="I24" i="4"/>
  <c r="I25" i="4"/>
  <c r="I4" i="4"/>
  <c r="N26" i="4"/>
  <c r="M26" i="4"/>
  <c r="L26" i="4"/>
  <c r="K26" i="4"/>
  <c r="H26" i="4"/>
  <c r="G26" i="4"/>
  <c r="L16" i="4"/>
  <c r="N16" i="4"/>
  <c r="L15" i="4"/>
  <c r="N15" i="4"/>
  <c r="O15" i="4"/>
  <c r="J26" i="4" l="1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X40" i="2"/>
  <c r="X41" i="2"/>
  <c r="X42" i="2"/>
  <c r="X43" i="2"/>
  <c r="X44" i="2"/>
  <c r="X45" i="2"/>
  <c r="X46" i="2"/>
  <c r="X47" i="2"/>
  <c r="X48" i="2"/>
  <c r="X49" i="2"/>
  <c r="X39" i="2"/>
  <c r="X28" i="2"/>
  <c r="X29" i="2"/>
  <c r="X30" i="2"/>
  <c r="X31" i="2"/>
  <c r="X32" i="2"/>
  <c r="X33" i="2"/>
  <c r="X34" i="2"/>
  <c r="X35" i="2"/>
  <c r="X36" i="2"/>
  <c r="X37" i="2"/>
  <c r="X27" i="2"/>
  <c r="X16" i="2"/>
  <c r="X17" i="2"/>
  <c r="X18" i="2"/>
  <c r="X19" i="2"/>
  <c r="X20" i="2"/>
  <c r="X21" i="2"/>
  <c r="X22" i="2"/>
  <c r="X23" i="2"/>
  <c r="X24" i="2"/>
  <c r="X25" i="2"/>
  <c r="X15" i="2"/>
  <c r="L32" i="2"/>
  <c r="I29" i="2"/>
  <c r="I30" i="2"/>
  <c r="I28" i="2"/>
  <c r="I32" i="2" l="1"/>
</calcChain>
</file>

<file path=xl/comments1.xml><?xml version="1.0" encoding="utf-8"?>
<comments xmlns="http://schemas.openxmlformats.org/spreadsheetml/2006/main">
  <authors>
    <author>Marco Persi</author>
  </authors>
  <commentList>
    <comment ref="H26" authorId="0">
      <text>
        <r>
          <rPr>
            <b/>
            <sz val="9"/>
            <color indexed="81"/>
            <rFont val="Tahoma"/>
            <family val="2"/>
          </rPr>
          <t>Marco Persi:</t>
        </r>
        <r>
          <rPr>
            <sz val="9"/>
            <color indexed="81"/>
            <rFont val="Tahoma"/>
            <family val="2"/>
          </rPr>
          <t xml:space="preserve">
Etikette, Füllstand, Kapsel, Lagerbedingung, Herkunftsnachweis</t>
        </r>
      </text>
    </comment>
    <comment ref="L32" authorId="0">
      <text>
        <r>
          <rPr>
            <b/>
            <sz val="9"/>
            <color indexed="81"/>
            <rFont val="Tahoma"/>
            <family val="2"/>
          </rPr>
          <t>Marco Persi:</t>
        </r>
        <r>
          <rPr>
            <sz val="9"/>
            <color indexed="81"/>
            <rFont val="Tahoma"/>
            <family val="2"/>
          </rPr>
          <t xml:space="preserve">
Geometrisches Produkt (TWR) der Einzelrenditen</t>
        </r>
      </text>
    </comment>
  </commentList>
</comments>
</file>

<file path=xl/sharedStrings.xml><?xml version="1.0" encoding="utf-8"?>
<sst xmlns="http://schemas.openxmlformats.org/spreadsheetml/2006/main" count="283" uniqueCount="113">
  <si>
    <t>Wein</t>
  </si>
  <si>
    <t>Jahrgang</t>
  </si>
  <si>
    <t>Produzent</t>
  </si>
  <si>
    <t>RealizedPrice</t>
  </si>
  <si>
    <t>Date</t>
  </si>
  <si>
    <t>Event</t>
  </si>
  <si>
    <t>Währung</t>
  </si>
  <si>
    <t>No</t>
  </si>
  <si>
    <t>Masseto</t>
  </si>
  <si>
    <t>Tenuta del'Ornellaia</t>
  </si>
  <si>
    <t>Wermuth</t>
  </si>
  <si>
    <t>CHF</t>
  </si>
  <si>
    <t>Lafite Rothschild</t>
  </si>
  <si>
    <t>Rothschild</t>
  </si>
  <si>
    <t>Steinfels</t>
  </si>
  <si>
    <t>Latest Price</t>
  </si>
  <si>
    <t>Currency</t>
  </si>
  <si>
    <t>52W-High</t>
  </si>
  <si>
    <t>52W-Low</t>
  </si>
  <si>
    <t>Performance</t>
  </si>
  <si>
    <t>Bestand</t>
  </si>
  <si>
    <t>Position</t>
  </si>
  <si>
    <t>Petrus</t>
  </si>
  <si>
    <t>Chateau Petrus</t>
  </si>
  <si>
    <t>Letzter Preis</t>
  </si>
  <si>
    <t>Total</t>
  </si>
  <si>
    <t>Portfolio Overview</t>
  </si>
  <si>
    <t>Preis Datum</t>
  </si>
  <si>
    <t>Preis Lieferant</t>
  </si>
  <si>
    <t>eBay</t>
  </si>
  <si>
    <t>Marktpreis</t>
  </si>
  <si>
    <t>Marktwert</t>
  </si>
  <si>
    <t>Return</t>
  </si>
  <si>
    <t>Qualitäts Faktor</t>
  </si>
  <si>
    <t>Portfolio Name</t>
  </si>
  <si>
    <t>mein Weininvestment</t>
  </si>
  <si>
    <t>Add Transaction</t>
  </si>
  <si>
    <t>Edit Transaction</t>
  </si>
  <si>
    <t>Remove Transation</t>
  </si>
  <si>
    <t>Kauf /Verkauf</t>
  </si>
  <si>
    <t>Menge</t>
  </si>
  <si>
    <t>Preis p. Stück</t>
  </si>
  <si>
    <t>Lieferant</t>
  </si>
  <si>
    <t>Qualitätsfaktor</t>
  </si>
  <si>
    <t>Gattungskosten</t>
  </si>
  <si>
    <t>Datum</t>
  </si>
  <si>
    <t>Kaufdatum</t>
  </si>
  <si>
    <t>Preis pro Stück</t>
  </si>
  <si>
    <t>Masseto 2001</t>
  </si>
  <si>
    <t>Lafite 2000</t>
  </si>
  <si>
    <t>Preise</t>
  </si>
  <si>
    <t>Preisdat</t>
  </si>
  <si>
    <t>nur 2 figures !</t>
  </si>
  <si>
    <t>Fazit: für jede Position mit jeder Kursveränderung ganzes Portfolio neu rechnen, immer komplettes Set der letzten gültigen Kurse</t>
  </si>
  <si>
    <t>Bid ASK</t>
  </si>
  <si>
    <t>BID</t>
  </si>
  <si>
    <t>ASK</t>
  </si>
  <si>
    <t>Nr</t>
  </si>
  <si>
    <t>BidPrice</t>
  </si>
  <si>
    <t>gültig bis</t>
  </si>
  <si>
    <t>Lafite</t>
  </si>
  <si>
    <t>Aalto PS</t>
  </si>
  <si>
    <t>Sassicaia</t>
  </si>
  <si>
    <t>Ornellaia</t>
  </si>
  <si>
    <t>DRC</t>
  </si>
  <si>
    <t>CASH</t>
  </si>
  <si>
    <t>Cheval Blanc</t>
  </si>
  <si>
    <t>Latour</t>
  </si>
  <si>
    <t>Margaux</t>
  </si>
  <si>
    <t>Pöckl Merlot</t>
  </si>
  <si>
    <t>???</t>
  </si>
  <si>
    <t>ID</t>
  </si>
  <si>
    <t>STORY / FEATURE / REQUEST</t>
  </si>
  <si>
    <t>Tasks</t>
  </si>
  <si>
    <t>CATEGORY</t>
  </si>
  <si>
    <t>TYPE</t>
  </si>
  <si>
    <t>Relative Benefit</t>
  </si>
  <si>
    <t>Relative Penalty</t>
  </si>
  <si>
    <t>Total Value</t>
  </si>
  <si>
    <t>Value %</t>
  </si>
  <si>
    <t>Relative Cost</t>
  </si>
  <si>
    <t>Cost %</t>
  </si>
  <si>
    <t>Relative Risk</t>
  </si>
  <si>
    <t>Risk %</t>
  </si>
  <si>
    <t>*** Priority</t>
  </si>
  <si>
    <t>Feature</t>
  </si>
  <si>
    <t xml:space="preserve"> </t>
  </si>
  <si>
    <t>TOTALS</t>
  </si>
  <si>
    <t>VINO Backlog</t>
  </si>
  <si>
    <t>Klärung GUI framework</t>
  </si>
  <si>
    <t>Infrastructure</t>
  </si>
  <si>
    <t>Bau einfaches Abfrage GUI (mockData)</t>
  </si>
  <si>
    <t>Bau PDF Parser</t>
  </si>
  <si>
    <t>Implementation Parser Wermuth</t>
  </si>
  <si>
    <t>Implementation Parser Steinfels</t>
  </si>
  <si>
    <t>Implementation Parser Weinbörse</t>
  </si>
  <si>
    <t>Implementation Parser Sothebys</t>
  </si>
  <si>
    <t>Bau eBay Schnittstelle</t>
  </si>
  <si>
    <t>Erstellung DB/Klassenmodell</t>
  </si>
  <si>
    <t>Speicherung Record in DB</t>
  </si>
  <si>
    <t>Cleanup Jobs</t>
  </si>
  <si>
    <t>Umbau auf Excel Staging File</t>
  </si>
  <si>
    <t>Switch von PDFBox auf iText</t>
  </si>
  <si>
    <t>Integration (smart)GWT und GoogleChart API</t>
  </si>
  <si>
    <t>Bau C/R/U/D GUI Wein</t>
  </si>
  <si>
    <t>Bau C/R/U/D GUI Weinoffering</t>
  </si>
  <si>
    <t>Implementation Portfolio Keller 1st version</t>
  </si>
  <si>
    <t>Implementation Trading 1st version</t>
  </si>
  <si>
    <t>Business Case zu trading</t>
  </si>
  <si>
    <t>Traders Talk as feature</t>
  </si>
  <si>
    <t>New Feature</t>
  </si>
  <si>
    <t>Login / Authentication Funktionalität</t>
  </si>
  <si>
    <t>Prüfung Hosting(techn) für GWT based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</si>
</sst>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20"/>
      <color indexed="63"/>
      <name val="Arial"/>
      <family val="2"/>
    </font>
    <font>
      <sz val="10"/>
      <color indexed="63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1" fontId="0" fillId="0" borderId="0" xfId="0" applyNumberFormat="1"/>
    <xf numFmtId="10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4" borderId="0" xfId="0" applyFill="1" applyAlignment="1"/>
    <xf numFmtId="0" fontId="0" fillId="0" borderId="0" xfId="0" applyAlignment="1"/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1" xfId="0" applyFont="1" applyFill="1" applyBorder="1" applyAlignment="1"/>
    <xf numFmtId="0" fontId="6" fillId="6" borderId="2" xfId="0" applyFont="1" applyFill="1" applyBorder="1" applyAlignment="1"/>
    <xf numFmtId="0" fontId="6" fillId="6" borderId="3" xfId="0" applyFont="1" applyFill="1" applyBorder="1" applyAlignment="1"/>
    <xf numFmtId="1" fontId="7" fillId="7" borderId="0" xfId="0" applyNumberFormat="1" applyFont="1" applyFill="1"/>
    <xf numFmtId="0" fontId="8" fillId="7" borderId="4" xfId="0" applyFont="1" applyFill="1" applyBorder="1"/>
    <xf numFmtId="0" fontId="7" fillId="7" borderId="4" xfId="0" applyFont="1" applyFill="1" applyBorder="1" applyAlignment="1">
      <alignment wrapText="1"/>
    </xf>
    <xf numFmtId="0" fontId="7" fillId="7" borderId="4" xfId="0" applyFont="1" applyFill="1" applyBorder="1"/>
    <xf numFmtId="0" fontId="7" fillId="7" borderId="4" xfId="0" applyFont="1" applyFill="1" applyBorder="1" applyAlignment="1">
      <alignment textRotation="90" wrapText="1"/>
    </xf>
    <xf numFmtId="1" fontId="9" fillId="0" borderId="4" xfId="0" applyNumberFormat="1" applyFont="1" applyBorder="1"/>
    <xf numFmtId="0" fontId="9" fillId="0" borderId="4" xfId="0" applyFont="1" applyFill="1" applyBorder="1"/>
    <xf numFmtId="0" fontId="9" fillId="0" borderId="4" xfId="0" applyFont="1" applyFill="1" applyBorder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2" fontId="9" fillId="0" borderId="4" xfId="0" applyNumberFormat="1" applyFont="1" applyFill="1" applyBorder="1" applyAlignment="1">
      <alignment horizontal="center"/>
    </xf>
    <xf numFmtId="1" fontId="8" fillId="7" borderId="4" xfId="0" applyNumberFormat="1" applyFont="1" applyFill="1" applyBorder="1"/>
    <xf numFmtId="0" fontId="8" fillId="7" borderId="4" xfId="0" applyNumberFormat="1" applyFont="1" applyFill="1" applyBorder="1" applyAlignment="1">
      <alignment horizontal="center"/>
    </xf>
    <xf numFmtId="164" fontId="8" fillId="7" borderId="4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405949256338E-2"/>
          <c:y val="3.75116652085156E-2"/>
          <c:w val="0.74779970357965309"/>
          <c:h val="0.73315664788485169"/>
        </c:manualLayout>
      </c:layout>
      <c:lineChart>
        <c:grouping val="stacked"/>
        <c:varyColors val="0"/>
        <c:ser>
          <c:idx val="0"/>
          <c:order val="0"/>
          <c:tx>
            <c:v>Preisentwicklung</c:v>
          </c:tx>
          <c:cat>
            <c:numRef>
              <c:f>MarketData!$F$23:$F$36</c:f>
              <c:numCache>
                <c:formatCode>m/d/yyyy</c:formatCode>
                <c:ptCount val="14"/>
                <c:pt idx="0">
                  <c:v>36589</c:v>
                </c:pt>
                <c:pt idx="1">
                  <c:v>37141</c:v>
                </c:pt>
                <c:pt idx="2">
                  <c:v>37384</c:v>
                </c:pt>
                <c:pt idx="3">
                  <c:v>37809</c:v>
                </c:pt>
                <c:pt idx="4">
                  <c:v>38081</c:v>
                </c:pt>
                <c:pt idx="5">
                  <c:v>38265</c:v>
                </c:pt>
                <c:pt idx="6">
                  <c:v>38412</c:v>
                </c:pt>
                <c:pt idx="7">
                  <c:v>38898</c:v>
                </c:pt>
                <c:pt idx="8">
                  <c:v>39295</c:v>
                </c:pt>
                <c:pt idx="9">
                  <c:v>39761</c:v>
                </c:pt>
                <c:pt idx="10">
                  <c:v>39882</c:v>
                </c:pt>
                <c:pt idx="11">
                  <c:v>39979</c:v>
                </c:pt>
                <c:pt idx="12">
                  <c:v>40030</c:v>
                </c:pt>
                <c:pt idx="13">
                  <c:v>40858</c:v>
                </c:pt>
              </c:numCache>
            </c:numRef>
          </c:cat>
          <c:val>
            <c:numRef>
              <c:f>MarketData!$H$23:$H$36</c:f>
              <c:numCache>
                <c:formatCode>General</c:formatCode>
                <c:ptCount val="14"/>
                <c:pt idx="0">
                  <c:v>255</c:v>
                </c:pt>
                <c:pt idx="1">
                  <c:v>285</c:v>
                </c:pt>
                <c:pt idx="2">
                  <c:v>320</c:v>
                </c:pt>
                <c:pt idx="3">
                  <c:v>425</c:v>
                </c:pt>
                <c:pt idx="4">
                  <c:v>410</c:v>
                </c:pt>
                <c:pt idx="5">
                  <c:v>450</c:v>
                </c:pt>
                <c:pt idx="6">
                  <c:v>510</c:v>
                </c:pt>
                <c:pt idx="7">
                  <c:v>555</c:v>
                </c:pt>
                <c:pt idx="8">
                  <c:v>525</c:v>
                </c:pt>
                <c:pt idx="9">
                  <c:v>625</c:v>
                </c:pt>
                <c:pt idx="10">
                  <c:v>655</c:v>
                </c:pt>
                <c:pt idx="11">
                  <c:v>750</c:v>
                </c:pt>
                <c:pt idx="12">
                  <c:v>785</c:v>
                </c:pt>
                <c:pt idx="13">
                  <c:v>1150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5536"/>
        <c:axId val="48707456"/>
      </c:lineChart>
      <c:dateAx>
        <c:axId val="48705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8707456"/>
        <c:crosses val="autoZero"/>
        <c:auto val="1"/>
        <c:lblOffset val="100"/>
        <c:baseTimeUnit val="months"/>
      </c:dateAx>
      <c:valAx>
        <c:axId val="48707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0553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405949256338E-2"/>
          <c:y val="3.75116652085156E-2"/>
          <c:w val="0.74779970357965309"/>
          <c:h val="0.73315664788485169"/>
        </c:manualLayout>
      </c:layout>
      <c:lineChart>
        <c:grouping val="stacked"/>
        <c:varyColors val="0"/>
        <c:ser>
          <c:idx val="0"/>
          <c:order val="0"/>
          <c:tx>
            <c:v>Weinportfolio Entwicklung</c:v>
          </c:tx>
          <c:cat>
            <c:numRef>
              <c:f>Portfolio!$Z$15:$Z$29</c:f>
              <c:numCache>
                <c:formatCode>m/d/yyyy</c:formatCode>
                <c:ptCount val="15"/>
                <c:pt idx="0">
                  <c:v>37111</c:v>
                </c:pt>
                <c:pt idx="1">
                  <c:v>37112</c:v>
                </c:pt>
                <c:pt idx="2">
                  <c:v>37268</c:v>
                </c:pt>
                <c:pt idx="3">
                  <c:v>37572</c:v>
                </c:pt>
                <c:pt idx="4">
                  <c:v>37683</c:v>
                </c:pt>
                <c:pt idx="5">
                  <c:v>37710</c:v>
                </c:pt>
                <c:pt idx="6">
                  <c:v>38081</c:v>
                </c:pt>
                <c:pt idx="7">
                  <c:v>38477</c:v>
                </c:pt>
                <c:pt idx="8">
                  <c:v>38874</c:v>
                </c:pt>
                <c:pt idx="9">
                  <c:v>39270</c:v>
                </c:pt>
                <c:pt idx="10">
                  <c:v>39668</c:v>
                </c:pt>
                <c:pt idx="11">
                  <c:v>40065</c:v>
                </c:pt>
                <c:pt idx="12">
                  <c:v>40066</c:v>
                </c:pt>
                <c:pt idx="13">
                  <c:v>40461</c:v>
                </c:pt>
                <c:pt idx="14">
                  <c:v>40858</c:v>
                </c:pt>
              </c:numCache>
            </c:numRef>
          </c:cat>
          <c:val>
            <c:numRef>
              <c:f>Portfolio!$AA$15:$AA$29</c:f>
              <c:numCache>
                <c:formatCode>General</c:formatCode>
                <c:ptCount val="15"/>
                <c:pt idx="0">
                  <c:v>2065</c:v>
                </c:pt>
                <c:pt idx="1">
                  <c:v>5365</c:v>
                </c:pt>
                <c:pt idx="2">
                  <c:v>5665</c:v>
                </c:pt>
                <c:pt idx="3">
                  <c:v>6240</c:v>
                </c:pt>
                <c:pt idx="4">
                  <c:v>6540</c:v>
                </c:pt>
                <c:pt idx="5">
                  <c:v>7045</c:v>
                </c:pt>
                <c:pt idx="6">
                  <c:v>8465</c:v>
                </c:pt>
                <c:pt idx="7">
                  <c:v>9942</c:v>
                </c:pt>
                <c:pt idx="8">
                  <c:v>10335</c:v>
                </c:pt>
                <c:pt idx="9">
                  <c:v>11150</c:v>
                </c:pt>
                <c:pt idx="10">
                  <c:v>12285</c:v>
                </c:pt>
                <c:pt idx="11">
                  <c:v>12140</c:v>
                </c:pt>
                <c:pt idx="12">
                  <c:v>12800</c:v>
                </c:pt>
                <c:pt idx="13">
                  <c:v>12180</c:v>
                </c:pt>
                <c:pt idx="14">
                  <c:v>11100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61856"/>
        <c:axId val="48776320"/>
      </c:lineChart>
      <c:dateAx>
        <c:axId val="48761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8776320"/>
        <c:crosses val="autoZero"/>
        <c:auto val="1"/>
        <c:lblOffset val="100"/>
        <c:baseTimeUnit val="months"/>
      </c:dateAx>
      <c:valAx>
        <c:axId val="48776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76185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0</xdr:row>
      <xdr:rowOff>157161</xdr:rowOff>
    </xdr:from>
    <xdr:to>
      <xdr:col>11</xdr:col>
      <xdr:colOff>733425</xdr:colOff>
      <xdr:row>18</xdr:row>
      <xdr:rowOff>66674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0</xdr:rowOff>
    </xdr:from>
    <xdr:to>
      <xdr:col>12</xdr:col>
      <xdr:colOff>19050</xdr:colOff>
      <xdr:row>22</xdr:row>
      <xdr:rowOff>9525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6"/>
  <sheetViews>
    <sheetView workbookViewId="0">
      <selection activeCell="H37" sqref="H37"/>
    </sheetView>
  </sheetViews>
  <sheetFormatPr baseColWidth="10" defaultRowHeight="15" x14ac:dyDescent="0.25"/>
  <cols>
    <col min="1" max="1" width="4.140625" customWidth="1"/>
    <col min="2" max="2" width="3.5703125" bestFit="1" customWidth="1"/>
    <col min="3" max="3" width="15.7109375" bestFit="1" customWidth="1"/>
    <col min="4" max="4" width="8.7109375" bestFit="1" customWidth="1"/>
    <col min="5" max="5" width="19.140625" bestFit="1" customWidth="1"/>
    <col min="6" max="6" width="10.140625" bestFit="1" customWidth="1"/>
    <col min="7" max="7" width="9.42578125" bestFit="1" customWidth="1"/>
    <col min="8" max="8" width="13" bestFit="1" customWidth="1"/>
    <col min="9" max="9" width="9" bestFit="1" customWidth="1"/>
  </cols>
  <sheetData>
    <row r="3" spans="3:4" x14ac:dyDescent="0.25">
      <c r="C3" s="5" t="s">
        <v>15</v>
      </c>
      <c r="D3">
        <v>895</v>
      </c>
    </row>
    <row r="4" spans="3:4" x14ac:dyDescent="0.25">
      <c r="C4" s="5" t="s">
        <v>16</v>
      </c>
      <c r="D4" s="3" t="s">
        <v>11</v>
      </c>
    </row>
    <row r="5" spans="3:4" x14ac:dyDescent="0.25">
      <c r="C5" s="5" t="s">
        <v>17</v>
      </c>
      <c r="D5" s="3">
        <v>895</v>
      </c>
    </row>
    <row r="6" spans="3:4" x14ac:dyDescent="0.25">
      <c r="C6" s="5" t="s">
        <v>18</v>
      </c>
      <c r="D6">
        <v>895</v>
      </c>
    </row>
    <row r="7" spans="3:4" x14ac:dyDescent="0.25">
      <c r="C7" s="5" t="s">
        <v>19</v>
      </c>
    </row>
    <row r="8" spans="3:4" x14ac:dyDescent="0.25">
      <c r="C8" s="5"/>
    </row>
    <row r="9" spans="3:4" x14ac:dyDescent="0.25">
      <c r="C9" s="5"/>
    </row>
    <row r="10" spans="3:4" x14ac:dyDescent="0.25">
      <c r="C10" s="5"/>
    </row>
    <row r="11" spans="3:4" x14ac:dyDescent="0.25">
      <c r="C11" s="5"/>
    </row>
    <row r="12" spans="3:4" x14ac:dyDescent="0.25">
      <c r="C12" s="5"/>
    </row>
    <row r="13" spans="3:4" x14ac:dyDescent="0.25">
      <c r="C13" s="5"/>
    </row>
    <row r="14" spans="3:4" x14ac:dyDescent="0.25">
      <c r="C14" s="5"/>
    </row>
    <row r="15" spans="3:4" x14ac:dyDescent="0.25">
      <c r="C15" s="5"/>
    </row>
    <row r="16" spans="3:4" x14ac:dyDescent="0.25">
      <c r="C16" s="5"/>
    </row>
    <row r="17" spans="2:9" x14ac:dyDescent="0.25">
      <c r="C17" s="5"/>
    </row>
    <row r="18" spans="2:9" x14ac:dyDescent="0.25">
      <c r="C18" s="5"/>
    </row>
    <row r="20" spans="2:9" x14ac:dyDescent="0.25">
      <c r="B20" s="2" t="s">
        <v>7</v>
      </c>
      <c r="C20" s="2" t="s">
        <v>0</v>
      </c>
      <c r="D20" s="2" t="s">
        <v>1</v>
      </c>
      <c r="E20" s="2" t="s">
        <v>2</v>
      </c>
      <c r="F20" s="2" t="s">
        <v>4</v>
      </c>
      <c r="G20" s="2" t="s">
        <v>5</v>
      </c>
      <c r="H20" s="2" t="s">
        <v>3</v>
      </c>
      <c r="I20" s="2" t="s">
        <v>6</v>
      </c>
    </row>
    <row r="21" spans="2:9" x14ac:dyDescent="0.25">
      <c r="B21">
        <v>1</v>
      </c>
      <c r="C21" t="s">
        <v>8</v>
      </c>
      <c r="D21">
        <v>2001</v>
      </c>
      <c r="E21" t="s">
        <v>9</v>
      </c>
      <c r="F21" s="1">
        <v>37987</v>
      </c>
      <c r="G21" t="s">
        <v>10</v>
      </c>
      <c r="H21">
        <v>720</v>
      </c>
      <c r="I21" t="s">
        <v>11</v>
      </c>
    </row>
    <row r="22" spans="2:9" x14ac:dyDescent="0.25">
      <c r="B22">
        <v>2</v>
      </c>
      <c r="C22" t="s">
        <v>8</v>
      </c>
      <c r="D22">
        <v>2006</v>
      </c>
      <c r="E22" t="s">
        <v>9</v>
      </c>
      <c r="F22" s="1">
        <v>40668</v>
      </c>
      <c r="G22" t="s">
        <v>10</v>
      </c>
      <c r="H22">
        <v>620</v>
      </c>
      <c r="I22" t="s">
        <v>11</v>
      </c>
    </row>
    <row r="23" spans="2:9" x14ac:dyDescent="0.25">
      <c r="B23">
        <v>3</v>
      </c>
      <c r="C23" t="s">
        <v>12</v>
      </c>
      <c r="D23">
        <v>2000</v>
      </c>
      <c r="E23" t="s">
        <v>13</v>
      </c>
      <c r="F23" s="1">
        <v>36589</v>
      </c>
      <c r="G23" t="s">
        <v>14</v>
      </c>
      <c r="H23">
        <v>255</v>
      </c>
      <c r="I23" t="s">
        <v>11</v>
      </c>
    </row>
    <row r="24" spans="2:9" x14ac:dyDescent="0.25">
      <c r="B24">
        <v>4</v>
      </c>
      <c r="C24" t="s">
        <v>12</v>
      </c>
      <c r="D24">
        <v>2000</v>
      </c>
      <c r="E24" t="s">
        <v>13</v>
      </c>
      <c r="F24" s="1">
        <v>37141</v>
      </c>
      <c r="G24" t="s">
        <v>10</v>
      </c>
      <c r="H24">
        <v>285</v>
      </c>
      <c r="I24" t="s">
        <v>11</v>
      </c>
    </row>
    <row r="25" spans="2:9" x14ac:dyDescent="0.25">
      <c r="B25">
        <v>5</v>
      </c>
      <c r="C25" t="s">
        <v>12</v>
      </c>
      <c r="D25">
        <v>2000</v>
      </c>
      <c r="E25" t="s">
        <v>13</v>
      </c>
      <c r="F25" s="1">
        <v>37384</v>
      </c>
      <c r="G25" t="s">
        <v>10</v>
      </c>
      <c r="H25">
        <v>320</v>
      </c>
      <c r="I25" t="s">
        <v>11</v>
      </c>
    </row>
    <row r="26" spans="2:9" x14ac:dyDescent="0.25">
      <c r="B26">
        <v>6</v>
      </c>
      <c r="C26" t="s">
        <v>12</v>
      </c>
      <c r="D26">
        <v>2000</v>
      </c>
      <c r="E26" t="s">
        <v>13</v>
      </c>
      <c r="F26" s="1">
        <v>37809</v>
      </c>
      <c r="G26" t="s">
        <v>10</v>
      </c>
      <c r="H26">
        <v>425</v>
      </c>
      <c r="I26" t="s">
        <v>11</v>
      </c>
    </row>
    <row r="27" spans="2:9" x14ac:dyDescent="0.25">
      <c r="B27">
        <v>7</v>
      </c>
      <c r="C27" t="s">
        <v>12</v>
      </c>
      <c r="D27">
        <v>2000</v>
      </c>
      <c r="E27" t="s">
        <v>13</v>
      </c>
      <c r="F27" s="1">
        <v>38081</v>
      </c>
      <c r="G27" t="s">
        <v>10</v>
      </c>
      <c r="H27">
        <v>410</v>
      </c>
      <c r="I27" t="s">
        <v>11</v>
      </c>
    </row>
    <row r="28" spans="2:9" x14ac:dyDescent="0.25">
      <c r="B28">
        <v>8</v>
      </c>
      <c r="C28" t="s">
        <v>12</v>
      </c>
      <c r="D28">
        <v>2000</v>
      </c>
      <c r="E28" t="s">
        <v>13</v>
      </c>
      <c r="F28" s="1">
        <v>38265</v>
      </c>
      <c r="G28" t="s">
        <v>10</v>
      </c>
      <c r="H28">
        <v>450</v>
      </c>
      <c r="I28" t="s">
        <v>11</v>
      </c>
    </row>
    <row r="29" spans="2:9" x14ac:dyDescent="0.25">
      <c r="B29">
        <v>9</v>
      </c>
      <c r="C29" t="s">
        <v>12</v>
      </c>
      <c r="D29">
        <v>2000</v>
      </c>
      <c r="E29" t="s">
        <v>13</v>
      </c>
      <c r="F29" s="1">
        <v>38412</v>
      </c>
      <c r="G29" t="s">
        <v>10</v>
      </c>
      <c r="H29">
        <v>510</v>
      </c>
      <c r="I29" t="s">
        <v>11</v>
      </c>
    </row>
    <row r="30" spans="2:9" x14ac:dyDescent="0.25">
      <c r="B30">
        <v>10</v>
      </c>
      <c r="C30" t="s">
        <v>12</v>
      </c>
      <c r="D30">
        <v>2000</v>
      </c>
      <c r="E30" t="s">
        <v>13</v>
      </c>
      <c r="F30" s="1">
        <v>38898</v>
      </c>
      <c r="G30" t="s">
        <v>10</v>
      </c>
      <c r="H30">
        <v>555</v>
      </c>
      <c r="I30" t="s">
        <v>11</v>
      </c>
    </row>
    <row r="31" spans="2:9" x14ac:dyDescent="0.25">
      <c r="B31">
        <v>11</v>
      </c>
      <c r="C31" t="s">
        <v>12</v>
      </c>
      <c r="D31">
        <v>2000</v>
      </c>
      <c r="E31" t="s">
        <v>13</v>
      </c>
      <c r="F31" s="1">
        <v>39295</v>
      </c>
      <c r="G31" t="s">
        <v>10</v>
      </c>
      <c r="H31">
        <v>525</v>
      </c>
      <c r="I31" t="s">
        <v>11</v>
      </c>
    </row>
    <row r="32" spans="2:9" x14ac:dyDescent="0.25">
      <c r="B32">
        <v>12</v>
      </c>
      <c r="C32" t="s">
        <v>12</v>
      </c>
      <c r="D32">
        <v>2000</v>
      </c>
      <c r="E32" t="s">
        <v>13</v>
      </c>
      <c r="F32" s="1">
        <v>39761</v>
      </c>
      <c r="G32" t="s">
        <v>10</v>
      </c>
      <c r="H32">
        <v>625</v>
      </c>
      <c r="I32" t="s">
        <v>11</v>
      </c>
    </row>
    <row r="33" spans="2:9" x14ac:dyDescent="0.25">
      <c r="B33">
        <v>13</v>
      </c>
      <c r="C33" t="s">
        <v>12</v>
      </c>
      <c r="D33">
        <v>2000</v>
      </c>
      <c r="E33" t="s">
        <v>13</v>
      </c>
      <c r="F33" s="1">
        <v>39882</v>
      </c>
      <c r="G33" t="s">
        <v>10</v>
      </c>
      <c r="H33">
        <v>655</v>
      </c>
      <c r="I33" t="s">
        <v>11</v>
      </c>
    </row>
    <row r="34" spans="2:9" x14ac:dyDescent="0.25">
      <c r="B34">
        <v>14</v>
      </c>
      <c r="C34" t="s">
        <v>12</v>
      </c>
      <c r="D34">
        <v>2000</v>
      </c>
      <c r="E34" t="s">
        <v>13</v>
      </c>
      <c r="F34" s="1">
        <v>39979</v>
      </c>
      <c r="G34" t="s">
        <v>10</v>
      </c>
      <c r="H34">
        <v>750</v>
      </c>
      <c r="I34" t="s">
        <v>11</v>
      </c>
    </row>
    <row r="35" spans="2:9" x14ac:dyDescent="0.25">
      <c r="B35">
        <v>15</v>
      </c>
      <c r="C35" t="s">
        <v>12</v>
      </c>
      <c r="D35">
        <v>2000</v>
      </c>
      <c r="E35" t="s">
        <v>13</v>
      </c>
      <c r="F35" s="1">
        <v>40030</v>
      </c>
      <c r="G35" t="s">
        <v>10</v>
      </c>
      <c r="H35">
        <v>785</v>
      </c>
      <c r="I35" t="s">
        <v>11</v>
      </c>
    </row>
    <row r="36" spans="2:9" x14ac:dyDescent="0.25">
      <c r="B36">
        <v>16</v>
      </c>
      <c r="C36" t="s">
        <v>12</v>
      </c>
      <c r="D36">
        <v>2000</v>
      </c>
      <c r="E36" t="s">
        <v>13</v>
      </c>
      <c r="F36" s="1">
        <v>40858</v>
      </c>
      <c r="G36" t="s">
        <v>10</v>
      </c>
      <c r="H36">
        <v>1150</v>
      </c>
      <c r="I36" t="s">
        <v>11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B50"/>
  <sheetViews>
    <sheetView workbookViewId="0">
      <selection activeCell="R6" sqref="R6"/>
    </sheetView>
  </sheetViews>
  <sheetFormatPr baseColWidth="10" defaultRowHeight="15" x14ac:dyDescent="0.25"/>
  <cols>
    <col min="1" max="1" width="4.28515625" customWidth="1"/>
    <col min="2" max="2" width="8.28515625" bestFit="1" customWidth="1"/>
    <col min="3" max="3" width="15.7109375" bestFit="1" customWidth="1"/>
    <col min="4" max="4" width="14.5703125" bestFit="1" customWidth="1"/>
    <col min="5" max="5" width="19.140625" bestFit="1" customWidth="1"/>
    <col min="6" max="6" width="8.140625" bestFit="1" customWidth="1"/>
    <col min="7" max="7" width="12" bestFit="1" customWidth="1"/>
    <col min="8" max="8" width="15" bestFit="1" customWidth="1"/>
    <col min="9" max="9" width="12" customWidth="1"/>
    <col min="11" max="11" width="13.85546875" bestFit="1" customWidth="1"/>
    <col min="14" max="14" width="10.7109375" bestFit="1" customWidth="1"/>
    <col min="15" max="15" width="12.85546875" bestFit="1" customWidth="1"/>
    <col min="16" max="16" width="7.140625" bestFit="1" customWidth="1"/>
    <col min="17" max="17" width="14" bestFit="1" customWidth="1"/>
    <col min="18" max="18" width="19.140625" bestFit="1" customWidth="1"/>
    <col min="19" max="19" width="14.85546875" bestFit="1" customWidth="1"/>
    <col min="20" max="20" width="14.28515625" bestFit="1" customWidth="1"/>
    <col min="21" max="21" width="12" bestFit="1" customWidth="1"/>
    <col min="22" max="22" width="6.5703125" bestFit="1" customWidth="1"/>
    <col min="23" max="23" width="10.140625" bestFit="1" customWidth="1"/>
    <col min="24" max="24" width="5" bestFit="1" customWidth="1"/>
  </cols>
  <sheetData>
    <row r="5" spans="14:28" x14ac:dyDescent="0.25">
      <c r="R5" t="s">
        <v>53</v>
      </c>
    </row>
    <row r="14" spans="14:28" x14ac:dyDescent="0.25">
      <c r="N14" t="s">
        <v>46</v>
      </c>
      <c r="O14" t="s">
        <v>0</v>
      </c>
      <c r="P14" t="s">
        <v>40</v>
      </c>
      <c r="Q14" t="s">
        <v>47</v>
      </c>
      <c r="R14" t="s">
        <v>42</v>
      </c>
      <c r="S14" t="s">
        <v>44</v>
      </c>
      <c r="T14" t="s">
        <v>43</v>
      </c>
      <c r="U14" t="s">
        <v>24</v>
      </c>
      <c r="V14" t="s">
        <v>50</v>
      </c>
      <c r="W14" t="s">
        <v>51</v>
      </c>
    </row>
    <row r="15" spans="14:28" x14ac:dyDescent="0.25">
      <c r="N15" s="1">
        <v>37111</v>
      </c>
      <c r="O15" s="1" t="s">
        <v>48</v>
      </c>
      <c r="P15">
        <v>3</v>
      </c>
      <c r="Q15">
        <v>215</v>
      </c>
      <c r="R15" t="s">
        <v>9</v>
      </c>
      <c r="S15">
        <v>50</v>
      </c>
      <c r="T15">
        <v>10</v>
      </c>
      <c r="U15">
        <v>600</v>
      </c>
      <c r="V15">
        <v>215</v>
      </c>
      <c r="W15" s="1">
        <v>37111</v>
      </c>
      <c r="X15">
        <f>$P15*$V15</f>
        <v>645</v>
      </c>
      <c r="Z15" s="1">
        <v>37111</v>
      </c>
      <c r="AA15">
        <f>X15+X27</f>
        <v>2065</v>
      </c>
      <c r="AB15" t="s">
        <v>52</v>
      </c>
    </row>
    <row r="16" spans="14:28" x14ac:dyDescent="0.25">
      <c r="N16" s="1">
        <v>37111</v>
      </c>
      <c r="O16" s="1" t="s">
        <v>48</v>
      </c>
      <c r="P16">
        <v>3</v>
      </c>
      <c r="Q16">
        <v>215</v>
      </c>
      <c r="R16" t="s">
        <v>9</v>
      </c>
      <c r="S16">
        <v>50</v>
      </c>
      <c r="T16">
        <v>10</v>
      </c>
      <c r="U16">
        <v>600</v>
      </c>
      <c r="V16">
        <v>280</v>
      </c>
      <c r="W16" s="1">
        <v>37572</v>
      </c>
      <c r="X16">
        <f t="shared" ref="X16:X25" si="0">$P16*$V16</f>
        <v>840</v>
      </c>
      <c r="Z16" s="1">
        <v>37112</v>
      </c>
      <c r="AA16">
        <f>X15+X27+X39</f>
        <v>5365</v>
      </c>
    </row>
    <row r="17" spans="2:27" x14ac:dyDescent="0.25">
      <c r="N17" s="1">
        <v>37111</v>
      </c>
      <c r="O17" s="1" t="s">
        <v>48</v>
      </c>
      <c r="P17">
        <v>3</v>
      </c>
      <c r="Q17">
        <v>215</v>
      </c>
      <c r="R17" t="s">
        <v>9</v>
      </c>
      <c r="S17">
        <v>50</v>
      </c>
      <c r="T17">
        <v>10</v>
      </c>
      <c r="U17">
        <v>600</v>
      </c>
      <c r="V17">
        <v>315</v>
      </c>
      <c r="W17" s="1">
        <v>37710</v>
      </c>
      <c r="X17">
        <f t="shared" si="0"/>
        <v>945</v>
      </c>
      <c r="Z17" s="1">
        <v>37268</v>
      </c>
      <c r="AA17">
        <f>X15+X27+X40</f>
        <v>5665</v>
      </c>
    </row>
    <row r="18" spans="2:27" x14ac:dyDescent="0.25">
      <c r="N18" s="1">
        <v>37111</v>
      </c>
      <c r="O18" s="1" t="s">
        <v>48</v>
      </c>
      <c r="P18">
        <v>3</v>
      </c>
      <c r="Q18">
        <v>215</v>
      </c>
      <c r="R18" t="s">
        <v>9</v>
      </c>
      <c r="S18">
        <v>50</v>
      </c>
      <c r="T18">
        <v>10</v>
      </c>
      <c r="U18">
        <v>600</v>
      </c>
      <c r="V18">
        <v>385</v>
      </c>
      <c r="W18" s="1">
        <v>38081</v>
      </c>
      <c r="X18">
        <f t="shared" si="0"/>
        <v>1155</v>
      </c>
      <c r="Z18" s="1">
        <v>37572</v>
      </c>
      <c r="AA18">
        <f>X16+X28+X40</f>
        <v>6240</v>
      </c>
    </row>
    <row r="19" spans="2:27" x14ac:dyDescent="0.25">
      <c r="N19" s="1">
        <v>37111</v>
      </c>
      <c r="O19" s="1" t="s">
        <v>48</v>
      </c>
      <c r="P19">
        <v>3</v>
      </c>
      <c r="Q19">
        <v>215</v>
      </c>
      <c r="R19" t="s">
        <v>9</v>
      </c>
      <c r="S19">
        <v>50</v>
      </c>
      <c r="T19">
        <v>10</v>
      </c>
      <c r="U19">
        <v>600</v>
      </c>
      <c r="V19">
        <v>420</v>
      </c>
      <c r="W19" s="1">
        <v>38477</v>
      </c>
      <c r="X19">
        <f t="shared" si="0"/>
        <v>1260</v>
      </c>
      <c r="Z19" s="1">
        <v>37683</v>
      </c>
      <c r="AA19">
        <f>X16+X28+X41</f>
        <v>6540</v>
      </c>
    </row>
    <row r="20" spans="2:27" x14ac:dyDescent="0.25">
      <c r="N20" s="1">
        <v>37111</v>
      </c>
      <c r="O20" s="1" t="s">
        <v>48</v>
      </c>
      <c r="P20">
        <v>3</v>
      </c>
      <c r="Q20">
        <v>215</v>
      </c>
      <c r="R20" t="s">
        <v>9</v>
      </c>
      <c r="S20">
        <v>50</v>
      </c>
      <c r="T20">
        <v>10</v>
      </c>
      <c r="U20">
        <v>600</v>
      </c>
      <c r="V20">
        <v>485</v>
      </c>
      <c r="W20" s="1">
        <v>38874</v>
      </c>
      <c r="X20">
        <f t="shared" si="0"/>
        <v>1455</v>
      </c>
      <c r="Z20" s="1">
        <v>37710</v>
      </c>
      <c r="AA20">
        <f t="shared" ref="AA20:AA25" si="1">X17+X29+X41</f>
        <v>7045</v>
      </c>
    </row>
    <row r="21" spans="2:27" x14ac:dyDescent="0.25">
      <c r="N21" s="1">
        <v>37111</v>
      </c>
      <c r="O21" s="1" t="s">
        <v>48</v>
      </c>
      <c r="P21">
        <v>3</v>
      </c>
      <c r="Q21">
        <v>215</v>
      </c>
      <c r="R21" t="s">
        <v>9</v>
      </c>
      <c r="S21">
        <v>50</v>
      </c>
      <c r="T21">
        <v>10</v>
      </c>
      <c r="U21">
        <v>600</v>
      </c>
      <c r="V21">
        <v>530</v>
      </c>
      <c r="W21" s="1">
        <v>39270</v>
      </c>
      <c r="X21">
        <f t="shared" si="0"/>
        <v>1590</v>
      </c>
      <c r="Z21" s="1">
        <v>38081</v>
      </c>
      <c r="AA21">
        <f t="shared" si="1"/>
        <v>8465</v>
      </c>
    </row>
    <row r="22" spans="2:27" x14ac:dyDescent="0.25">
      <c r="N22" s="1">
        <v>37111</v>
      </c>
      <c r="O22" s="1" t="s">
        <v>48</v>
      </c>
      <c r="P22">
        <v>3</v>
      </c>
      <c r="Q22">
        <v>215</v>
      </c>
      <c r="R22" t="s">
        <v>9</v>
      </c>
      <c r="S22">
        <v>50</v>
      </c>
      <c r="T22">
        <v>10</v>
      </c>
      <c r="U22">
        <v>600</v>
      </c>
      <c r="V22">
        <v>595</v>
      </c>
      <c r="W22" s="1">
        <v>39668</v>
      </c>
      <c r="X22">
        <f t="shared" si="0"/>
        <v>1785</v>
      </c>
      <c r="Z22" s="1">
        <v>38477</v>
      </c>
      <c r="AA22">
        <f t="shared" si="1"/>
        <v>9942</v>
      </c>
    </row>
    <row r="23" spans="2:27" x14ac:dyDescent="0.25">
      <c r="N23" s="1">
        <v>37111</v>
      </c>
      <c r="O23" s="1" t="s">
        <v>48</v>
      </c>
      <c r="P23">
        <v>3</v>
      </c>
      <c r="Q23">
        <v>215</v>
      </c>
      <c r="R23" t="s">
        <v>9</v>
      </c>
      <c r="S23">
        <v>50</v>
      </c>
      <c r="T23">
        <v>10</v>
      </c>
      <c r="U23">
        <v>600</v>
      </c>
      <c r="V23">
        <v>620</v>
      </c>
      <c r="W23" s="1">
        <v>40065</v>
      </c>
      <c r="X23">
        <f t="shared" si="0"/>
        <v>1860</v>
      </c>
      <c r="Z23" s="1">
        <v>38874</v>
      </c>
      <c r="AA23">
        <f t="shared" si="1"/>
        <v>10335</v>
      </c>
    </row>
    <row r="24" spans="2:27" x14ac:dyDescent="0.25">
      <c r="B24" s="5" t="s">
        <v>26</v>
      </c>
      <c r="C24" s="5"/>
      <c r="D24" s="5" t="s">
        <v>34</v>
      </c>
      <c r="E24" t="s">
        <v>35</v>
      </c>
      <c r="N24" s="1">
        <v>37111</v>
      </c>
      <c r="O24" s="1" t="s">
        <v>48</v>
      </c>
      <c r="P24">
        <v>3</v>
      </c>
      <c r="Q24">
        <v>215</v>
      </c>
      <c r="R24" t="s">
        <v>9</v>
      </c>
      <c r="S24">
        <v>50</v>
      </c>
      <c r="T24">
        <v>10</v>
      </c>
      <c r="U24">
        <v>600</v>
      </c>
      <c r="V24">
        <v>720</v>
      </c>
      <c r="W24" s="1">
        <v>40461</v>
      </c>
      <c r="X24">
        <f t="shared" si="0"/>
        <v>2160</v>
      </c>
      <c r="Z24" s="1">
        <v>39270</v>
      </c>
      <c r="AA24">
        <f t="shared" si="1"/>
        <v>11150</v>
      </c>
    </row>
    <row r="25" spans="2:27" x14ac:dyDescent="0.25">
      <c r="N25" s="1">
        <v>37111</v>
      </c>
      <c r="O25" s="1" t="s">
        <v>48</v>
      </c>
      <c r="P25">
        <v>3</v>
      </c>
      <c r="Q25">
        <v>215</v>
      </c>
      <c r="R25" t="s">
        <v>9</v>
      </c>
      <c r="S25">
        <v>50</v>
      </c>
      <c r="T25">
        <v>10</v>
      </c>
      <c r="U25">
        <v>600</v>
      </c>
      <c r="V25">
        <v>600</v>
      </c>
      <c r="W25" s="1">
        <v>40858</v>
      </c>
      <c r="X25">
        <f t="shared" si="0"/>
        <v>1800</v>
      </c>
      <c r="Z25" s="1">
        <v>39668</v>
      </c>
      <c r="AA25">
        <f t="shared" si="1"/>
        <v>12285</v>
      </c>
    </row>
    <row r="26" spans="2:27" x14ac:dyDescent="0.25">
      <c r="B26" s="2" t="s">
        <v>21</v>
      </c>
      <c r="C26" s="2" t="s">
        <v>0</v>
      </c>
      <c r="D26" s="2" t="s">
        <v>1</v>
      </c>
      <c r="E26" s="2" t="s">
        <v>2</v>
      </c>
      <c r="F26" s="2" t="s">
        <v>20</v>
      </c>
      <c r="G26" s="2" t="s">
        <v>30</v>
      </c>
      <c r="H26" s="2" t="s">
        <v>33</v>
      </c>
      <c r="I26" s="2" t="s">
        <v>31</v>
      </c>
      <c r="J26" s="2" t="s">
        <v>27</v>
      </c>
      <c r="K26" s="2" t="s">
        <v>28</v>
      </c>
      <c r="L26" s="2" t="s">
        <v>32</v>
      </c>
      <c r="Z26" s="1">
        <v>40065</v>
      </c>
      <c r="AA26">
        <f>X23+X35+X46</f>
        <v>12140</v>
      </c>
    </row>
    <row r="27" spans="2:27" x14ac:dyDescent="0.25">
      <c r="B27">
        <v>1</v>
      </c>
      <c r="C27" t="s">
        <v>8</v>
      </c>
      <c r="D27">
        <v>2001</v>
      </c>
      <c r="E27" t="s">
        <v>9</v>
      </c>
      <c r="F27" s="6">
        <v>5</v>
      </c>
      <c r="G27">
        <v>600</v>
      </c>
      <c r="H27">
        <v>10</v>
      </c>
      <c r="I27">
        <v>3000</v>
      </c>
      <c r="J27" s="1">
        <v>40848</v>
      </c>
      <c r="K27" t="s">
        <v>10</v>
      </c>
      <c r="L27" s="7">
        <v>0.15</v>
      </c>
      <c r="N27" s="1">
        <v>37572</v>
      </c>
      <c r="O27" t="s">
        <v>48</v>
      </c>
      <c r="P27">
        <v>4</v>
      </c>
      <c r="Q27">
        <v>355</v>
      </c>
      <c r="R27" t="s">
        <v>9</v>
      </c>
      <c r="S27">
        <v>75</v>
      </c>
      <c r="T27">
        <v>10</v>
      </c>
      <c r="U27">
        <v>600</v>
      </c>
      <c r="V27">
        <v>355</v>
      </c>
      <c r="W27" s="1">
        <v>37111</v>
      </c>
      <c r="X27">
        <f>$P27*$V27</f>
        <v>1420</v>
      </c>
      <c r="Z27" s="1">
        <v>40066</v>
      </c>
      <c r="AA27">
        <f>X23+X35+X47</f>
        <v>12800</v>
      </c>
    </row>
    <row r="28" spans="2:27" x14ac:dyDescent="0.25">
      <c r="B28">
        <v>2</v>
      </c>
      <c r="C28" t="s">
        <v>8</v>
      </c>
      <c r="D28">
        <v>2006</v>
      </c>
      <c r="E28" t="s">
        <v>9</v>
      </c>
      <c r="F28" s="6">
        <v>12</v>
      </c>
      <c r="G28">
        <v>520</v>
      </c>
      <c r="H28">
        <v>9</v>
      </c>
      <c r="I28">
        <f>F28*G28</f>
        <v>6240</v>
      </c>
      <c r="J28" s="1">
        <v>40848</v>
      </c>
      <c r="K28" t="s">
        <v>10</v>
      </c>
      <c r="L28" s="7">
        <v>0.8</v>
      </c>
      <c r="N28" s="1">
        <v>37572</v>
      </c>
      <c r="O28" t="s">
        <v>48</v>
      </c>
      <c r="P28">
        <v>4</v>
      </c>
      <c r="Q28">
        <v>355</v>
      </c>
      <c r="R28" t="s">
        <v>9</v>
      </c>
      <c r="S28">
        <v>75</v>
      </c>
      <c r="T28">
        <v>10</v>
      </c>
      <c r="U28">
        <v>600</v>
      </c>
      <c r="V28">
        <v>450</v>
      </c>
      <c r="W28" s="1">
        <v>37572</v>
      </c>
      <c r="X28">
        <f t="shared" ref="X28:X37" si="2">$P28*$V28</f>
        <v>1800</v>
      </c>
      <c r="Z28" s="1">
        <v>40461</v>
      </c>
      <c r="AA28">
        <f>X24+X36+X48</f>
        <v>12180</v>
      </c>
    </row>
    <row r="29" spans="2:27" x14ac:dyDescent="0.25">
      <c r="B29">
        <v>3</v>
      </c>
      <c r="C29" t="s">
        <v>12</v>
      </c>
      <c r="D29">
        <v>2000</v>
      </c>
      <c r="E29" t="s">
        <v>13</v>
      </c>
      <c r="F29" s="6">
        <v>3</v>
      </c>
      <c r="G29">
        <v>1150</v>
      </c>
      <c r="H29">
        <v>10</v>
      </c>
      <c r="I29">
        <f t="shared" ref="I29:I30" si="3">F29*G29</f>
        <v>3450</v>
      </c>
      <c r="J29" s="1">
        <v>40826</v>
      </c>
      <c r="K29" t="s">
        <v>14</v>
      </c>
      <c r="L29" s="7">
        <v>6.12</v>
      </c>
      <c r="N29" s="1">
        <v>37572</v>
      </c>
      <c r="O29" t="s">
        <v>48</v>
      </c>
      <c r="P29">
        <v>4</v>
      </c>
      <c r="Q29">
        <v>355</v>
      </c>
      <c r="R29" t="s">
        <v>9</v>
      </c>
      <c r="S29">
        <v>75</v>
      </c>
      <c r="T29">
        <v>10</v>
      </c>
      <c r="U29">
        <v>600</v>
      </c>
      <c r="V29">
        <v>550</v>
      </c>
      <c r="W29" s="1">
        <v>37710</v>
      </c>
      <c r="X29">
        <f t="shared" si="2"/>
        <v>2200</v>
      </c>
      <c r="Z29" s="1">
        <v>40858</v>
      </c>
      <c r="AA29">
        <f>X25+X37+X49</f>
        <v>11100</v>
      </c>
    </row>
    <row r="30" spans="2:27" x14ac:dyDescent="0.25">
      <c r="B30">
        <v>4</v>
      </c>
      <c r="C30" t="s">
        <v>22</v>
      </c>
      <c r="D30">
        <v>2005</v>
      </c>
      <c r="E30" t="s">
        <v>23</v>
      </c>
      <c r="F30" s="6">
        <v>3</v>
      </c>
      <c r="G30">
        <v>1850</v>
      </c>
      <c r="H30">
        <v>8</v>
      </c>
      <c r="I30">
        <f t="shared" si="3"/>
        <v>5550</v>
      </c>
      <c r="J30" s="1">
        <v>40847</v>
      </c>
      <c r="K30" t="s">
        <v>29</v>
      </c>
      <c r="L30" s="7">
        <v>3.01</v>
      </c>
      <c r="N30" s="1">
        <v>37572</v>
      </c>
      <c r="O30" t="s">
        <v>48</v>
      </c>
      <c r="P30">
        <v>4</v>
      </c>
      <c r="Q30">
        <v>355</v>
      </c>
      <c r="R30" t="s">
        <v>9</v>
      </c>
      <c r="S30">
        <v>75</v>
      </c>
      <c r="T30">
        <v>10</v>
      </c>
      <c r="U30">
        <v>600</v>
      </c>
      <c r="V30">
        <v>650</v>
      </c>
      <c r="W30" s="1">
        <v>38081</v>
      </c>
      <c r="X30">
        <f t="shared" si="2"/>
        <v>2600</v>
      </c>
    </row>
    <row r="31" spans="2:27" x14ac:dyDescent="0.25">
      <c r="F31" s="1"/>
      <c r="N31" s="1">
        <v>37572</v>
      </c>
      <c r="O31" t="s">
        <v>48</v>
      </c>
      <c r="P31">
        <v>4</v>
      </c>
      <c r="Q31">
        <v>355</v>
      </c>
      <c r="R31" t="s">
        <v>9</v>
      </c>
      <c r="S31">
        <v>75</v>
      </c>
      <c r="T31">
        <v>10</v>
      </c>
      <c r="U31">
        <v>600</v>
      </c>
      <c r="V31">
        <v>822</v>
      </c>
      <c r="W31" s="1">
        <v>38477</v>
      </c>
      <c r="X31">
        <f t="shared" si="2"/>
        <v>3288</v>
      </c>
    </row>
    <row r="32" spans="2:27" x14ac:dyDescent="0.25">
      <c r="E32" t="s">
        <v>25</v>
      </c>
      <c r="F32" s="1"/>
      <c r="I32">
        <f>SUM(I27:I30)</f>
        <v>18240</v>
      </c>
      <c r="L32" s="7">
        <f>GEOMEAN(L27:L30)</f>
        <v>1.2193399158863354</v>
      </c>
      <c r="N32" s="1">
        <v>37572</v>
      </c>
      <c r="O32" t="s">
        <v>48</v>
      </c>
      <c r="P32">
        <v>4</v>
      </c>
      <c r="Q32">
        <v>355</v>
      </c>
      <c r="R32" t="s">
        <v>9</v>
      </c>
      <c r="S32">
        <v>75</v>
      </c>
      <c r="T32">
        <v>10</v>
      </c>
      <c r="U32">
        <v>600</v>
      </c>
      <c r="V32">
        <v>750</v>
      </c>
      <c r="W32" s="1">
        <v>38874</v>
      </c>
      <c r="X32">
        <f t="shared" si="2"/>
        <v>3000</v>
      </c>
    </row>
    <row r="33" spans="2:24" x14ac:dyDescent="0.25">
      <c r="F33" s="1"/>
      <c r="N33" s="1">
        <v>37572</v>
      </c>
      <c r="O33" t="s">
        <v>48</v>
      </c>
      <c r="P33">
        <v>4</v>
      </c>
      <c r="Q33">
        <v>355</v>
      </c>
      <c r="R33" t="s">
        <v>9</v>
      </c>
      <c r="S33">
        <v>75</v>
      </c>
      <c r="T33">
        <v>10</v>
      </c>
      <c r="U33">
        <v>600</v>
      </c>
      <c r="V33">
        <v>725</v>
      </c>
      <c r="W33" s="1">
        <v>39270</v>
      </c>
      <c r="X33">
        <f t="shared" si="2"/>
        <v>2900</v>
      </c>
    </row>
    <row r="34" spans="2:24" x14ac:dyDescent="0.25">
      <c r="F34" s="1"/>
      <c r="N34" s="1">
        <v>37572</v>
      </c>
      <c r="O34" t="s">
        <v>48</v>
      </c>
      <c r="P34">
        <v>4</v>
      </c>
      <c r="Q34">
        <v>355</v>
      </c>
      <c r="R34" t="s">
        <v>9</v>
      </c>
      <c r="S34">
        <v>75</v>
      </c>
      <c r="T34">
        <v>10</v>
      </c>
      <c r="U34">
        <v>600</v>
      </c>
      <c r="V34">
        <v>705</v>
      </c>
      <c r="W34" s="1">
        <v>39668</v>
      </c>
      <c r="X34">
        <f t="shared" si="2"/>
        <v>2820</v>
      </c>
    </row>
    <row r="35" spans="2:24" x14ac:dyDescent="0.25">
      <c r="F35" s="1"/>
      <c r="N35" s="1">
        <v>37572</v>
      </c>
      <c r="O35" t="s">
        <v>48</v>
      </c>
      <c r="P35">
        <v>4</v>
      </c>
      <c r="Q35">
        <v>355</v>
      </c>
      <c r="R35" t="s">
        <v>9</v>
      </c>
      <c r="S35">
        <v>75</v>
      </c>
      <c r="T35">
        <v>10</v>
      </c>
      <c r="U35">
        <v>600</v>
      </c>
      <c r="V35">
        <v>650</v>
      </c>
      <c r="W35" s="1">
        <v>40065</v>
      </c>
      <c r="X35">
        <f t="shared" si="2"/>
        <v>2600</v>
      </c>
    </row>
    <row r="36" spans="2:24" x14ac:dyDescent="0.25">
      <c r="F36" s="1"/>
      <c r="N36" s="1">
        <v>37572</v>
      </c>
      <c r="O36" t="s">
        <v>48</v>
      </c>
      <c r="P36">
        <v>4</v>
      </c>
      <c r="Q36">
        <v>355</v>
      </c>
      <c r="R36" t="s">
        <v>9</v>
      </c>
      <c r="S36">
        <v>75</v>
      </c>
      <c r="T36">
        <v>10</v>
      </c>
      <c r="U36">
        <v>600</v>
      </c>
      <c r="V36">
        <v>630</v>
      </c>
      <c r="W36" s="1">
        <v>40461</v>
      </c>
      <c r="X36">
        <f t="shared" si="2"/>
        <v>2520</v>
      </c>
    </row>
    <row r="37" spans="2:24" x14ac:dyDescent="0.25">
      <c r="B37" s="9" t="s">
        <v>36</v>
      </c>
      <c r="C37" s="10"/>
      <c r="F37" s="1"/>
      <c r="N37" s="1">
        <v>37572</v>
      </c>
      <c r="O37" t="s">
        <v>48</v>
      </c>
      <c r="P37">
        <v>4</v>
      </c>
      <c r="Q37">
        <v>355</v>
      </c>
      <c r="R37" t="s">
        <v>9</v>
      </c>
      <c r="S37">
        <v>75</v>
      </c>
      <c r="T37">
        <v>10</v>
      </c>
      <c r="U37">
        <v>600</v>
      </c>
      <c r="V37">
        <v>600</v>
      </c>
      <c r="W37" s="1">
        <v>40858</v>
      </c>
      <c r="X37">
        <f t="shared" si="2"/>
        <v>2400</v>
      </c>
    </row>
    <row r="38" spans="2:24" x14ac:dyDescent="0.25">
      <c r="B38" t="s">
        <v>0</v>
      </c>
      <c r="C38" t="s">
        <v>39</v>
      </c>
      <c r="D38" t="s">
        <v>40</v>
      </c>
      <c r="E38" t="s">
        <v>41</v>
      </c>
      <c r="F38" s="1" t="s">
        <v>42</v>
      </c>
      <c r="G38" t="s">
        <v>43</v>
      </c>
      <c r="H38" t="s">
        <v>44</v>
      </c>
      <c r="I38" t="s">
        <v>45</v>
      </c>
    </row>
    <row r="39" spans="2:24" x14ac:dyDescent="0.25">
      <c r="F39" s="1"/>
      <c r="N39" s="1">
        <v>37016</v>
      </c>
      <c r="O39" t="s">
        <v>49</v>
      </c>
      <c r="P39">
        <v>6</v>
      </c>
      <c r="Q39">
        <v>550</v>
      </c>
      <c r="R39" t="s">
        <v>13</v>
      </c>
      <c r="S39">
        <v>120</v>
      </c>
      <c r="T39">
        <v>10</v>
      </c>
      <c r="U39">
        <v>1150</v>
      </c>
      <c r="V39">
        <v>550</v>
      </c>
      <c r="W39" s="1">
        <v>37112</v>
      </c>
      <c r="X39">
        <f>$P39*$V39</f>
        <v>3300</v>
      </c>
    </row>
    <row r="40" spans="2:24" x14ac:dyDescent="0.25">
      <c r="B40" s="9" t="s">
        <v>37</v>
      </c>
      <c r="C40" s="10"/>
      <c r="F40" s="1"/>
      <c r="N40" s="1">
        <v>37016</v>
      </c>
      <c r="O40" t="s">
        <v>49</v>
      </c>
      <c r="P40">
        <v>6</v>
      </c>
      <c r="Q40">
        <v>550</v>
      </c>
      <c r="R40" t="s">
        <v>13</v>
      </c>
      <c r="S40">
        <v>120</v>
      </c>
      <c r="T40">
        <v>10</v>
      </c>
      <c r="U40">
        <v>1150</v>
      </c>
      <c r="V40">
        <v>600</v>
      </c>
      <c r="W40" s="1">
        <v>37268</v>
      </c>
      <c r="X40">
        <f t="shared" ref="X40:X49" si="4">$P40*$V40</f>
        <v>3600</v>
      </c>
    </row>
    <row r="41" spans="2:24" x14ac:dyDescent="0.25">
      <c r="F41" s="1"/>
      <c r="N41" s="1">
        <v>37016</v>
      </c>
      <c r="O41" t="s">
        <v>49</v>
      </c>
      <c r="P41">
        <v>6</v>
      </c>
      <c r="Q41">
        <v>550</v>
      </c>
      <c r="R41" t="s">
        <v>13</v>
      </c>
      <c r="S41">
        <v>120</v>
      </c>
      <c r="T41">
        <v>10</v>
      </c>
      <c r="U41">
        <v>1150</v>
      </c>
      <c r="V41">
        <v>650</v>
      </c>
      <c r="W41" s="1">
        <v>37683</v>
      </c>
      <c r="X41">
        <f t="shared" si="4"/>
        <v>3900</v>
      </c>
    </row>
    <row r="42" spans="2:24" x14ac:dyDescent="0.25">
      <c r="N42" s="1">
        <v>37016</v>
      </c>
      <c r="O42" t="s">
        <v>49</v>
      </c>
      <c r="P42">
        <v>6</v>
      </c>
      <c r="Q42">
        <v>550</v>
      </c>
      <c r="R42" t="s">
        <v>13</v>
      </c>
      <c r="S42">
        <v>120</v>
      </c>
      <c r="T42">
        <v>10</v>
      </c>
      <c r="U42">
        <v>1150</v>
      </c>
      <c r="V42">
        <v>785</v>
      </c>
      <c r="W42" s="1">
        <v>38081</v>
      </c>
      <c r="X42">
        <f t="shared" si="4"/>
        <v>4710</v>
      </c>
    </row>
    <row r="43" spans="2:24" x14ac:dyDescent="0.25">
      <c r="B43" s="9" t="s">
        <v>38</v>
      </c>
      <c r="C43" s="10"/>
      <c r="N43" s="1">
        <v>37016</v>
      </c>
      <c r="O43" t="s">
        <v>49</v>
      </c>
      <c r="P43">
        <v>6</v>
      </c>
      <c r="Q43">
        <v>550</v>
      </c>
      <c r="R43" t="s">
        <v>13</v>
      </c>
      <c r="S43">
        <v>120</v>
      </c>
      <c r="T43">
        <v>10</v>
      </c>
      <c r="U43">
        <v>1150</v>
      </c>
      <c r="V43">
        <v>899</v>
      </c>
      <c r="W43" s="1">
        <v>38477</v>
      </c>
      <c r="X43">
        <f t="shared" si="4"/>
        <v>5394</v>
      </c>
    </row>
    <row r="44" spans="2:24" x14ac:dyDescent="0.25">
      <c r="N44" s="1">
        <v>37016</v>
      </c>
      <c r="O44" t="s">
        <v>49</v>
      </c>
      <c r="P44">
        <v>6</v>
      </c>
      <c r="Q44">
        <v>550</v>
      </c>
      <c r="R44" t="s">
        <v>13</v>
      </c>
      <c r="S44">
        <v>120</v>
      </c>
      <c r="T44">
        <v>10</v>
      </c>
      <c r="U44">
        <v>1150</v>
      </c>
      <c r="V44">
        <v>980</v>
      </c>
      <c r="W44" s="1">
        <v>38874</v>
      </c>
      <c r="X44">
        <f t="shared" si="4"/>
        <v>5880</v>
      </c>
    </row>
    <row r="45" spans="2:24" x14ac:dyDescent="0.25">
      <c r="N45" s="1">
        <v>37016</v>
      </c>
      <c r="O45" t="s">
        <v>49</v>
      </c>
      <c r="P45">
        <v>6</v>
      </c>
      <c r="Q45">
        <v>550</v>
      </c>
      <c r="R45" t="s">
        <v>13</v>
      </c>
      <c r="S45">
        <v>120</v>
      </c>
      <c r="T45">
        <v>10</v>
      </c>
      <c r="U45">
        <v>1150</v>
      </c>
      <c r="V45">
        <v>1110</v>
      </c>
      <c r="W45" s="1">
        <v>39270</v>
      </c>
      <c r="X45">
        <f t="shared" si="4"/>
        <v>6660</v>
      </c>
    </row>
    <row r="46" spans="2:24" x14ac:dyDescent="0.25">
      <c r="N46" s="1">
        <v>37016</v>
      </c>
      <c r="O46" t="s">
        <v>49</v>
      </c>
      <c r="P46">
        <v>6</v>
      </c>
      <c r="Q46">
        <v>550</v>
      </c>
      <c r="R46" t="s">
        <v>13</v>
      </c>
      <c r="S46">
        <v>120</v>
      </c>
      <c r="T46">
        <v>10</v>
      </c>
      <c r="U46">
        <v>1150</v>
      </c>
      <c r="V46">
        <v>1280</v>
      </c>
      <c r="W46" s="1">
        <v>39668</v>
      </c>
      <c r="X46">
        <f t="shared" si="4"/>
        <v>7680</v>
      </c>
    </row>
    <row r="47" spans="2:24" x14ac:dyDescent="0.25">
      <c r="N47" s="1">
        <v>37016</v>
      </c>
      <c r="O47" t="s">
        <v>49</v>
      </c>
      <c r="P47">
        <v>6</v>
      </c>
      <c r="Q47">
        <v>550</v>
      </c>
      <c r="R47" t="s">
        <v>13</v>
      </c>
      <c r="S47">
        <v>120</v>
      </c>
      <c r="T47">
        <v>10</v>
      </c>
      <c r="U47">
        <v>1150</v>
      </c>
      <c r="V47">
        <v>1390</v>
      </c>
      <c r="W47" s="1">
        <v>40066</v>
      </c>
      <c r="X47">
        <f t="shared" si="4"/>
        <v>8340</v>
      </c>
    </row>
    <row r="48" spans="2:24" x14ac:dyDescent="0.25">
      <c r="N48" s="1">
        <v>37016</v>
      </c>
      <c r="O48" t="s">
        <v>49</v>
      </c>
      <c r="P48">
        <v>6</v>
      </c>
      <c r="Q48">
        <v>550</v>
      </c>
      <c r="R48" t="s">
        <v>13</v>
      </c>
      <c r="S48">
        <v>120</v>
      </c>
      <c r="T48">
        <v>10</v>
      </c>
      <c r="U48">
        <v>1150</v>
      </c>
      <c r="V48">
        <v>1250</v>
      </c>
      <c r="W48" s="1">
        <v>40461</v>
      </c>
      <c r="X48">
        <f t="shared" si="4"/>
        <v>7500</v>
      </c>
    </row>
    <row r="49" spans="14:24" x14ac:dyDescent="0.25">
      <c r="N49" s="1">
        <v>37016</v>
      </c>
      <c r="O49" t="s">
        <v>49</v>
      </c>
      <c r="P49">
        <v>6</v>
      </c>
      <c r="Q49">
        <v>550</v>
      </c>
      <c r="R49" t="s">
        <v>13</v>
      </c>
      <c r="S49">
        <v>120</v>
      </c>
      <c r="T49">
        <v>10</v>
      </c>
      <c r="U49">
        <v>1150</v>
      </c>
      <c r="V49">
        <v>1150</v>
      </c>
      <c r="W49" s="1">
        <v>40858</v>
      </c>
      <c r="X49">
        <f t="shared" si="4"/>
        <v>6900</v>
      </c>
    </row>
    <row r="50" spans="14:24" x14ac:dyDescent="0.25">
      <c r="N50" s="1"/>
    </row>
  </sheetData>
  <mergeCells count="3">
    <mergeCell ref="B37:C37"/>
    <mergeCell ref="B40:C40"/>
    <mergeCell ref="B43:C43"/>
  </mergeCells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B24" sqref="B24"/>
    </sheetView>
  </sheetViews>
  <sheetFormatPr baseColWidth="10" defaultRowHeight="15" x14ac:dyDescent="0.25"/>
  <cols>
    <col min="3" max="3" width="3.140625" bestFit="1" customWidth="1"/>
    <col min="4" max="4" width="8.42578125" bestFit="1" customWidth="1"/>
    <col min="5" max="5" width="8.7109375" bestFit="1" customWidth="1"/>
    <col min="6" max="6" width="7.140625" bestFit="1" customWidth="1"/>
    <col min="7" max="7" width="14.28515625" bestFit="1" customWidth="1"/>
    <col min="8" max="8" width="8.28515625" bestFit="1" customWidth="1"/>
    <col min="9" max="10" width="10.140625" bestFit="1" customWidth="1"/>
  </cols>
  <sheetData>
    <row r="1" spans="1:10" x14ac:dyDescent="0.25">
      <c r="A1" t="s">
        <v>54</v>
      </c>
    </row>
    <row r="5" spans="1:10" x14ac:dyDescent="0.25">
      <c r="C5" s="4" t="s">
        <v>57</v>
      </c>
      <c r="D5" s="4" t="s">
        <v>0</v>
      </c>
      <c r="E5" s="4" t="s">
        <v>1</v>
      </c>
      <c r="F5" s="4" t="s">
        <v>40</v>
      </c>
      <c r="G5" s="4" t="s">
        <v>43</v>
      </c>
      <c r="H5" s="4" t="s">
        <v>58</v>
      </c>
      <c r="I5" s="4" t="s">
        <v>45</v>
      </c>
      <c r="J5" s="4" t="s">
        <v>59</v>
      </c>
    </row>
    <row r="6" spans="1:10" x14ac:dyDescent="0.25">
      <c r="B6" s="11" t="s">
        <v>55</v>
      </c>
      <c r="C6">
        <v>1</v>
      </c>
      <c r="D6" t="s">
        <v>8</v>
      </c>
      <c r="E6">
        <v>2001</v>
      </c>
      <c r="F6">
        <v>6</v>
      </c>
      <c r="G6">
        <v>10</v>
      </c>
      <c r="H6">
        <v>595</v>
      </c>
      <c r="I6" s="1">
        <v>40858</v>
      </c>
      <c r="J6" s="1">
        <v>40908</v>
      </c>
    </row>
    <row r="7" spans="1:10" x14ac:dyDescent="0.25">
      <c r="B7" s="11"/>
      <c r="C7">
        <v>2</v>
      </c>
      <c r="D7" t="s">
        <v>60</v>
      </c>
      <c r="E7">
        <v>2003</v>
      </c>
      <c r="F7">
        <v>3</v>
      </c>
      <c r="G7">
        <v>8</v>
      </c>
      <c r="H7">
        <v>1150</v>
      </c>
      <c r="I7" s="1">
        <v>40877</v>
      </c>
      <c r="J7" s="1">
        <v>40901</v>
      </c>
    </row>
    <row r="8" spans="1:10" x14ac:dyDescent="0.25">
      <c r="B8" s="11"/>
      <c r="C8">
        <v>3</v>
      </c>
      <c r="D8" t="s">
        <v>61</v>
      </c>
      <c r="E8">
        <v>2004</v>
      </c>
      <c r="F8">
        <v>6</v>
      </c>
      <c r="G8">
        <v>10</v>
      </c>
      <c r="H8">
        <v>105</v>
      </c>
      <c r="I8" s="1">
        <v>40878</v>
      </c>
      <c r="J8" s="1">
        <v>40897</v>
      </c>
    </row>
    <row r="9" spans="1:10" x14ac:dyDescent="0.25">
      <c r="B9" s="11"/>
      <c r="C9">
        <v>4</v>
      </c>
      <c r="D9" t="s">
        <v>22</v>
      </c>
      <c r="E9">
        <v>2005</v>
      </c>
      <c r="F9">
        <v>6</v>
      </c>
      <c r="G9">
        <v>10</v>
      </c>
      <c r="H9">
        <v>1950</v>
      </c>
      <c r="I9" s="1">
        <v>40887</v>
      </c>
      <c r="J9" s="1">
        <v>40892</v>
      </c>
    </row>
    <row r="10" spans="1:10" x14ac:dyDescent="0.25">
      <c r="B10" s="11"/>
      <c r="C10">
        <v>5</v>
      </c>
      <c r="D10" t="s">
        <v>62</v>
      </c>
      <c r="E10">
        <v>2006</v>
      </c>
      <c r="F10">
        <v>12</v>
      </c>
      <c r="G10">
        <v>10</v>
      </c>
      <c r="H10">
        <v>155</v>
      </c>
      <c r="I10" s="1">
        <v>40878</v>
      </c>
      <c r="J10" s="1">
        <v>40882</v>
      </c>
    </row>
    <row r="11" spans="1:10" x14ac:dyDescent="0.25">
      <c r="B11" s="11"/>
      <c r="C11">
        <v>6</v>
      </c>
      <c r="D11" t="s">
        <v>63</v>
      </c>
      <c r="E11">
        <v>2006</v>
      </c>
      <c r="F11">
        <v>12</v>
      </c>
      <c r="G11">
        <v>10</v>
      </c>
      <c r="H11">
        <v>155</v>
      </c>
      <c r="I11" s="1">
        <v>40878</v>
      </c>
      <c r="J11" s="1">
        <v>40882</v>
      </c>
    </row>
    <row r="12" spans="1:10" x14ac:dyDescent="0.25">
      <c r="B12" s="11"/>
      <c r="C12">
        <v>7</v>
      </c>
      <c r="D12" t="s">
        <v>64</v>
      </c>
      <c r="E12">
        <v>2005</v>
      </c>
      <c r="F12">
        <v>1</v>
      </c>
      <c r="G12">
        <v>10</v>
      </c>
      <c r="H12">
        <v>9800</v>
      </c>
      <c r="I12" s="1">
        <v>40892</v>
      </c>
      <c r="J12" s="1">
        <v>40908</v>
      </c>
    </row>
    <row r="13" spans="1:10" x14ac:dyDescent="0.25">
      <c r="B13" s="8"/>
      <c r="I13" s="1"/>
      <c r="J13" s="1"/>
    </row>
    <row r="14" spans="1:10" x14ac:dyDescent="0.25">
      <c r="B14" s="12" t="s">
        <v>56</v>
      </c>
      <c r="C14">
        <v>1</v>
      </c>
      <c r="D14" t="s">
        <v>8</v>
      </c>
      <c r="E14">
        <v>2001</v>
      </c>
      <c r="F14">
        <v>2</v>
      </c>
      <c r="G14">
        <v>10</v>
      </c>
      <c r="H14">
        <v>650</v>
      </c>
      <c r="I14" s="1">
        <v>40872</v>
      </c>
      <c r="J14" s="1">
        <v>40892</v>
      </c>
    </row>
    <row r="15" spans="1:10" x14ac:dyDescent="0.25">
      <c r="B15" s="12"/>
      <c r="C15">
        <v>2</v>
      </c>
      <c r="D15" t="s">
        <v>62</v>
      </c>
      <c r="E15">
        <v>1997</v>
      </c>
      <c r="F15">
        <v>6</v>
      </c>
      <c r="G15">
        <v>10</v>
      </c>
      <c r="H15">
        <v>175</v>
      </c>
    </row>
    <row r="16" spans="1:10" x14ac:dyDescent="0.25">
      <c r="B16" s="12"/>
      <c r="C16">
        <v>3</v>
      </c>
      <c r="D16" t="s">
        <v>63</v>
      </c>
      <c r="E16">
        <v>2004</v>
      </c>
      <c r="F16">
        <v>6</v>
      </c>
      <c r="G16">
        <v>10</v>
      </c>
      <c r="H16">
        <v>110</v>
      </c>
    </row>
    <row r="17" spans="2:10" x14ac:dyDescent="0.25">
      <c r="B17" s="12"/>
      <c r="C17">
        <v>4</v>
      </c>
      <c r="D17" t="s">
        <v>66</v>
      </c>
      <c r="E17">
        <v>1990</v>
      </c>
      <c r="F17">
        <v>12</v>
      </c>
      <c r="G17">
        <v>10</v>
      </c>
      <c r="H17">
        <v>600</v>
      </c>
    </row>
    <row r="18" spans="2:10" x14ac:dyDescent="0.25">
      <c r="B18" s="12"/>
      <c r="C18">
        <v>5</v>
      </c>
      <c r="D18" t="s">
        <v>67</v>
      </c>
      <c r="E18">
        <v>2003</v>
      </c>
      <c r="F18">
        <v>6</v>
      </c>
      <c r="G18">
        <v>8</v>
      </c>
      <c r="H18">
        <v>499</v>
      </c>
    </row>
    <row r="19" spans="2:10" x14ac:dyDescent="0.25">
      <c r="B19" s="12"/>
      <c r="C19">
        <v>6</v>
      </c>
      <c r="D19" t="s">
        <v>68</v>
      </c>
      <c r="E19">
        <v>2002</v>
      </c>
      <c r="F19">
        <v>4</v>
      </c>
      <c r="G19">
        <v>9</v>
      </c>
      <c r="H19">
        <v>290</v>
      </c>
    </row>
    <row r="20" spans="2:10" x14ac:dyDescent="0.25">
      <c r="B20" s="12"/>
      <c r="C20">
        <v>7</v>
      </c>
      <c r="D20" t="s">
        <v>69</v>
      </c>
      <c r="E20">
        <v>2006</v>
      </c>
      <c r="F20">
        <v>3</v>
      </c>
      <c r="G20">
        <v>10</v>
      </c>
      <c r="H20">
        <v>130</v>
      </c>
      <c r="I20" s="1">
        <v>40867</v>
      </c>
      <c r="J20" s="1">
        <v>40908</v>
      </c>
    </row>
    <row r="23" spans="2:10" x14ac:dyDescent="0.25">
      <c r="B23" t="s">
        <v>65</v>
      </c>
      <c r="C23" t="s">
        <v>70</v>
      </c>
    </row>
  </sheetData>
  <mergeCells count="2">
    <mergeCell ref="B6:B12"/>
    <mergeCell ref="B14:B20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workbookViewId="0">
      <selection activeCell="R16" sqref="R16"/>
    </sheetView>
  </sheetViews>
  <sheetFormatPr baseColWidth="10" defaultRowHeight="15" x14ac:dyDescent="0.25"/>
  <cols>
    <col min="1" max="1" width="3" bestFit="1" customWidth="1"/>
    <col min="2" max="2" width="32.28515625" bestFit="1" customWidth="1"/>
    <col min="3" max="3" width="6" bestFit="1" customWidth="1"/>
    <col min="4" max="4" width="11.28515625" bestFit="1" customWidth="1"/>
    <col min="6" max="6" width="11.28515625" bestFit="1" customWidth="1"/>
    <col min="7" max="7" width="4" bestFit="1" customWidth="1"/>
    <col min="8" max="8" width="3.28515625" bestFit="1" customWidth="1"/>
    <col min="9" max="9" width="4" bestFit="1" customWidth="1"/>
    <col min="10" max="10" width="7.28515625" bestFit="1" customWidth="1"/>
    <col min="11" max="11" width="3.28515625" bestFit="1" customWidth="1"/>
    <col min="12" max="12" width="7.28515625" bestFit="1" customWidth="1"/>
    <col min="13" max="13" width="4.5703125" bestFit="1" customWidth="1"/>
    <col min="14" max="14" width="5.5703125" bestFit="1" customWidth="1"/>
    <col min="15" max="15" width="4.42578125" bestFit="1" customWidth="1"/>
  </cols>
  <sheetData>
    <row r="2" spans="1:15" ht="26.25" x14ac:dyDescent="0.4">
      <c r="A2" s="13" t="s">
        <v>88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</row>
    <row r="3" spans="1:15" ht="83.25" customHeight="1" x14ac:dyDescent="0.25">
      <c r="A3" s="16" t="s">
        <v>71</v>
      </c>
      <c r="B3" s="17" t="s">
        <v>72</v>
      </c>
      <c r="C3" s="17" t="s">
        <v>73</v>
      </c>
      <c r="D3" s="18" t="s">
        <v>74</v>
      </c>
      <c r="E3" s="18"/>
      <c r="F3" s="19" t="s">
        <v>75</v>
      </c>
      <c r="G3" s="20" t="s">
        <v>76</v>
      </c>
      <c r="H3" s="20" t="s">
        <v>77</v>
      </c>
      <c r="I3" s="20" t="s">
        <v>78</v>
      </c>
      <c r="J3" s="20" t="s">
        <v>79</v>
      </c>
      <c r="K3" s="20" t="s">
        <v>80</v>
      </c>
      <c r="L3" s="20" t="s">
        <v>81</v>
      </c>
      <c r="M3" s="20" t="s">
        <v>82</v>
      </c>
      <c r="N3" s="20" t="s">
        <v>83</v>
      </c>
      <c r="O3" s="20" t="s">
        <v>84</v>
      </c>
    </row>
    <row r="4" spans="1:15" x14ac:dyDescent="0.25">
      <c r="A4" s="21">
        <v>1</v>
      </c>
      <c r="B4" s="22" t="s">
        <v>92</v>
      </c>
      <c r="C4" s="22"/>
      <c r="D4" s="22"/>
      <c r="E4" s="22"/>
      <c r="F4" s="22" t="s">
        <v>85</v>
      </c>
      <c r="G4" s="23">
        <v>9</v>
      </c>
      <c r="H4" s="23">
        <v>0</v>
      </c>
      <c r="I4" s="23">
        <f t="shared" ref="I4:I25" si="0">SUM($G4:$H4)</f>
        <v>9</v>
      </c>
      <c r="J4" s="24">
        <f t="shared" ref="J4:J14" si="1">($I4/$I$26)*100</f>
        <v>7.3770491803278686</v>
      </c>
      <c r="K4" s="23"/>
      <c r="L4" s="24"/>
      <c r="M4" s="24"/>
      <c r="N4" s="24"/>
      <c r="O4" s="25"/>
    </row>
    <row r="5" spans="1:15" x14ac:dyDescent="0.25">
      <c r="A5" s="21">
        <v>2</v>
      </c>
      <c r="B5" s="22" t="s">
        <v>98</v>
      </c>
      <c r="C5" s="22"/>
      <c r="D5" s="22"/>
      <c r="E5" s="22"/>
      <c r="F5" s="22" t="s">
        <v>110</v>
      </c>
      <c r="G5" s="23">
        <v>10</v>
      </c>
      <c r="H5" s="23">
        <v>0</v>
      </c>
      <c r="I5" s="23">
        <f t="shared" si="0"/>
        <v>10</v>
      </c>
      <c r="J5" s="24">
        <f t="shared" si="1"/>
        <v>8.1967213114754092</v>
      </c>
      <c r="K5" s="23"/>
      <c r="L5" s="24"/>
      <c r="M5" s="24"/>
      <c r="N5" s="24"/>
      <c r="O5" s="25"/>
    </row>
    <row r="6" spans="1:15" x14ac:dyDescent="0.25">
      <c r="A6" s="21">
        <v>3</v>
      </c>
      <c r="B6" s="22" t="s">
        <v>99</v>
      </c>
      <c r="C6" s="22"/>
      <c r="D6" s="22"/>
      <c r="E6" s="22"/>
      <c r="F6" s="22" t="s">
        <v>110</v>
      </c>
      <c r="G6" s="23">
        <v>10</v>
      </c>
      <c r="H6" s="23">
        <v>0</v>
      </c>
      <c r="I6" s="23">
        <f t="shared" si="0"/>
        <v>10</v>
      </c>
      <c r="J6" s="24">
        <f t="shared" si="1"/>
        <v>8.1967213114754092</v>
      </c>
      <c r="K6" s="23"/>
      <c r="L6" s="24"/>
      <c r="M6" s="24"/>
      <c r="N6" s="24"/>
      <c r="O6" s="25"/>
    </row>
    <row r="7" spans="1:15" x14ac:dyDescent="0.25">
      <c r="A7" s="21">
        <v>4</v>
      </c>
      <c r="B7" s="22" t="s">
        <v>100</v>
      </c>
      <c r="C7" s="22"/>
      <c r="D7" s="22"/>
      <c r="E7" s="22"/>
      <c r="F7" s="22" t="s">
        <v>110</v>
      </c>
      <c r="G7" s="23">
        <v>5</v>
      </c>
      <c r="H7" s="23">
        <v>0</v>
      </c>
      <c r="I7" s="23">
        <f t="shared" si="0"/>
        <v>5</v>
      </c>
      <c r="J7" s="24">
        <f t="shared" si="1"/>
        <v>4.0983606557377046</v>
      </c>
      <c r="K7" s="23"/>
      <c r="L7" s="24"/>
      <c r="M7" s="24"/>
      <c r="N7" s="24"/>
      <c r="O7" s="25"/>
    </row>
    <row r="8" spans="1:15" x14ac:dyDescent="0.25">
      <c r="A8" s="21">
        <v>5</v>
      </c>
      <c r="B8" s="22" t="s">
        <v>93</v>
      </c>
      <c r="C8" s="22"/>
      <c r="D8" s="22"/>
      <c r="E8" s="22"/>
      <c r="F8" s="22" t="s">
        <v>110</v>
      </c>
      <c r="G8" s="23">
        <v>10</v>
      </c>
      <c r="H8" s="23">
        <v>0</v>
      </c>
      <c r="I8" s="23">
        <f t="shared" si="0"/>
        <v>10</v>
      </c>
      <c r="J8" s="24">
        <f t="shared" si="1"/>
        <v>8.1967213114754092</v>
      </c>
      <c r="K8" s="23"/>
      <c r="L8" s="24"/>
      <c r="M8" s="24"/>
      <c r="N8" s="24"/>
      <c r="O8" s="25"/>
    </row>
    <row r="9" spans="1:15" x14ac:dyDescent="0.25">
      <c r="A9" s="21">
        <v>6</v>
      </c>
      <c r="B9" s="22" t="s">
        <v>94</v>
      </c>
      <c r="C9" s="22"/>
      <c r="D9" s="22"/>
      <c r="E9" s="22"/>
      <c r="F9" s="22" t="s">
        <v>110</v>
      </c>
      <c r="G9" s="23">
        <v>5</v>
      </c>
      <c r="H9" s="23">
        <v>0</v>
      </c>
      <c r="I9" s="23">
        <f t="shared" si="0"/>
        <v>5</v>
      </c>
      <c r="J9" s="24">
        <f t="shared" si="1"/>
        <v>4.0983606557377046</v>
      </c>
      <c r="K9" s="23"/>
      <c r="L9" s="24"/>
      <c r="M9" s="24"/>
      <c r="N9" s="24"/>
      <c r="O9" s="25"/>
    </row>
    <row r="10" spans="1:15" x14ac:dyDescent="0.25">
      <c r="A10" s="21">
        <v>7</v>
      </c>
      <c r="B10" s="22" t="s">
        <v>95</v>
      </c>
      <c r="C10" s="22"/>
      <c r="D10" s="22"/>
      <c r="E10" s="22"/>
      <c r="F10" s="22" t="s">
        <v>110</v>
      </c>
      <c r="G10" s="23">
        <v>3</v>
      </c>
      <c r="H10" s="23">
        <v>0</v>
      </c>
      <c r="I10" s="23">
        <f t="shared" si="0"/>
        <v>3</v>
      </c>
      <c r="J10" s="24">
        <f t="shared" si="1"/>
        <v>2.459016393442623</v>
      </c>
      <c r="K10" s="23"/>
      <c r="L10" s="24"/>
      <c r="M10" s="24"/>
      <c r="N10" s="24"/>
      <c r="O10" s="25"/>
    </row>
    <row r="11" spans="1:15" x14ac:dyDescent="0.25">
      <c r="A11" s="21">
        <v>8</v>
      </c>
      <c r="B11" s="22" t="s">
        <v>96</v>
      </c>
      <c r="C11" s="22"/>
      <c r="D11" s="22"/>
      <c r="E11" s="22"/>
      <c r="F11" s="22" t="s">
        <v>110</v>
      </c>
      <c r="G11" s="23">
        <v>2</v>
      </c>
      <c r="H11" s="23">
        <v>0</v>
      </c>
      <c r="I11" s="23">
        <f t="shared" si="0"/>
        <v>2</v>
      </c>
      <c r="J11" s="24">
        <f t="shared" si="1"/>
        <v>1.639344262295082</v>
      </c>
      <c r="K11" s="23"/>
      <c r="L11" s="24"/>
      <c r="M11" s="24"/>
      <c r="N11" s="24"/>
      <c r="O11" s="25"/>
    </row>
    <row r="12" spans="1:15" x14ac:dyDescent="0.25">
      <c r="A12" s="21">
        <v>9</v>
      </c>
      <c r="B12" s="22" t="s">
        <v>101</v>
      </c>
      <c r="C12" s="22"/>
      <c r="D12" s="22"/>
      <c r="E12" s="22"/>
      <c r="F12" s="22" t="s">
        <v>85</v>
      </c>
      <c r="G12" s="23">
        <v>10</v>
      </c>
      <c r="H12" s="23">
        <v>0</v>
      </c>
      <c r="I12" s="23">
        <f t="shared" si="0"/>
        <v>10</v>
      </c>
      <c r="J12" s="24">
        <f t="shared" si="1"/>
        <v>8.1967213114754092</v>
      </c>
      <c r="K12" s="23"/>
      <c r="L12" s="24"/>
      <c r="M12" s="24"/>
      <c r="N12" s="24"/>
      <c r="O12" s="25"/>
    </row>
    <row r="13" spans="1:15" x14ac:dyDescent="0.25">
      <c r="A13" s="21">
        <v>10</v>
      </c>
      <c r="B13" s="22" t="s">
        <v>97</v>
      </c>
      <c r="C13" s="22"/>
      <c r="D13" s="22"/>
      <c r="E13" s="22"/>
      <c r="F13" s="22" t="s">
        <v>110</v>
      </c>
      <c r="G13" s="23">
        <v>1</v>
      </c>
      <c r="H13" s="23">
        <v>0</v>
      </c>
      <c r="I13" s="23">
        <f t="shared" si="0"/>
        <v>1</v>
      </c>
      <c r="J13" s="24">
        <f t="shared" si="1"/>
        <v>0.81967213114754101</v>
      </c>
      <c r="K13" s="23"/>
      <c r="L13" s="24"/>
      <c r="M13" s="24"/>
      <c r="N13" s="24"/>
      <c r="O13" s="25"/>
    </row>
    <row r="14" spans="1:15" x14ac:dyDescent="0.25">
      <c r="A14" s="21">
        <v>11</v>
      </c>
      <c r="B14" s="22" t="s">
        <v>102</v>
      </c>
      <c r="C14" s="22"/>
      <c r="D14" s="22"/>
      <c r="E14" s="22"/>
      <c r="F14" s="22" t="s">
        <v>90</v>
      </c>
      <c r="G14" s="23">
        <v>10</v>
      </c>
      <c r="H14" s="23">
        <v>0</v>
      </c>
      <c r="I14" s="23">
        <f t="shared" si="0"/>
        <v>10</v>
      </c>
      <c r="J14" s="24">
        <f t="shared" si="1"/>
        <v>8.1967213114754092</v>
      </c>
      <c r="K14" s="23"/>
      <c r="L14" s="24"/>
      <c r="M14" s="24"/>
      <c r="N14" s="24"/>
      <c r="O14" s="25"/>
    </row>
    <row r="15" spans="1:15" x14ac:dyDescent="0.25">
      <c r="A15" s="21">
        <v>12</v>
      </c>
      <c r="B15" s="22" t="s">
        <v>89</v>
      </c>
      <c r="C15" s="22"/>
      <c r="D15" s="22"/>
      <c r="E15" s="22"/>
      <c r="F15" s="22" t="s">
        <v>90</v>
      </c>
      <c r="G15" s="23">
        <v>9</v>
      </c>
      <c r="H15" s="23">
        <v>0</v>
      </c>
      <c r="I15" s="23">
        <f t="shared" si="0"/>
        <v>9</v>
      </c>
      <c r="J15" s="24">
        <f>($I15/$I$26)*100</f>
        <v>7.3770491803278686</v>
      </c>
      <c r="K15" s="23">
        <v>4</v>
      </c>
      <c r="L15" s="24">
        <f>($K15/$K$26)*100</f>
        <v>50</v>
      </c>
      <c r="M15" s="24">
        <v>5</v>
      </c>
      <c r="N15" s="24">
        <f>(M15/M26)*100</f>
        <v>50</v>
      </c>
      <c r="O15" s="25">
        <f>I15/K15/M15</f>
        <v>0.45</v>
      </c>
    </row>
    <row r="16" spans="1:15" x14ac:dyDescent="0.25">
      <c r="A16" s="21">
        <v>13</v>
      </c>
      <c r="B16" s="22" t="s">
        <v>91</v>
      </c>
      <c r="C16" s="22"/>
      <c r="D16" s="22"/>
      <c r="E16" s="22"/>
      <c r="F16" s="22" t="s">
        <v>85</v>
      </c>
      <c r="G16" s="23">
        <v>9</v>
      </c>
      <c r="H16" s="23">
        <v>0</v>
      </c>
      <c r="I16" s="23">
        <f t="shared" si="0"/>
        <v>9</v>
      </c>
      <c r="J16" s="24">
        <f t="shared" ref="J16:J25" si="2">($I16/$I$26)*100</f>
        <v>7.3770491803278686</v>
      </c>
      <c r="K16" s="23">
        <v>4</v>
      </c>
      <c r="L16" s="24">
        <f>($K16/$K$26)*100</f>
        <v>50</v>
      </c>
      <c r="M16" s="24">
        <v>5</v>
      </c>
      <c r="N16" s="24">
        <f>(M16/M26)*100</f>
        <v>50</v>
      </c>
      <c r="O16" s="25">
        <f>I16/K16/M16</f>
        <v>0.45</v>
      </c>
    </row>
    <row r="17" spans="1:15" x14ac:dyDescent="0.25">
      <c r="A17" s="21">
        <v>14</v>
      </c>
      <c r="B17" s="22" t="s">
        <v>103</v>
      </c>
      <c r="C17" s="22"/>
      <c r="D17" s="22"/>
      <c r="E17" s="22"/>
      <c r="F17" s="22" t="s">
        <v>90</v>
      </c>
      <c r="G17" s="23">
        <v>7</v>
      </c>
      <c r="H17" s="23">
        <v>0</v>
      </c>
      <c r="I17" s="23">
        <f t="shared" si="0"/>
        <v>7</v>
      </c>
      <c r="J17" s="24">
        <f t="shared" si="2"/>
        <v>5.7377049180327866</v>
      </c>
      <c r="K17" s="23"/>
      <c r="L17" s="24"/>
      <c r="M17" s="24"/>
      <c r="N17" s="24"/>
      <c r="O17" s="25"/>
    </row>
    <row r="18" spans="1:15" x14ac:dyDescent="0.25">
      <c r="A18" s="21">
        <v>15</v>
      </c>
      <c r="B18" s="22" t="s">
        <v>104</v>
      </c>
      <c r="C18" s="22"/>
      <c r="D18" s="22"/>
      <c r="E18" s="22"/>
      <c r="F18" s="22" t="s">
        <v>110</v>
      </c>
      <c r="G18" s="23">
        <v>8</v>
      </c>
      <c r="H18" s="23">
        <v>0</v>
      </c>
      <c r="I18" s="23">
        <f t="shared" si="0"/>
        <v>8</v>
      </c>
      <c r="J18" s="24">
        <f t="shared" si="2"/>
        <v>6.557377049180328</v>
      </c>
      <c r="K18" s="23"/>
      <c r="L18" s="24"/>
      <c r="M18" s="24"/>
      <c r="N18" s="24"/>
      <c r="O18" s="25"/>
    </row>
    <row r="19" spans="1:15" x14ac:dyDescent="0.25">
      <c r="A19" s="21">
        <v>16</v>
      </c>
      <c r="B19" s="22" t="s">
        <v>105</v>
      </c>
      <c r="C19" s="22"/>
      <c r="D19" s="22"/>
      <c r="E19" s="22"/>
      <c r="F19" s="22" t="s">
        <v>110</v>
      </c>
      <c r="G19" s="23">
        <v>6</v>
      </c>
      <c r="H19" s="23">
        <v>0</v>
      </c>
      <c r="I19" s="23">
        <f t="shared" si="0"/>
        <v>6</v>
      </c>
      <c r="J19" s="24">
        <f t="shared" si="2"/>
        <v>4.918032786885246</v>
      </c>
      <c r="K19" s="23"/>
      <c r="L19" s="24"/>
      <c r="M19" s="24"/>
      <c r="N19" s="24"/>
      <c r="O19" s="25"/>
    </row>
    <row r="20" spans="1:15" x14ac:dyDescent="0.25">
      <c r="A20" s="21">
        <v>17</v>
      </c>
      <c r="B20" s="22" t="s">
        <v>106</v>
      </c>
      <c r="C20" s="22"/>
      <c r="D20" s="22"/>
      <c r="E20" s="22"/>
      <c r="F20" s="22" t="s">
        <v>110</v>
      </c>
      <c r="G20" s="23"/>
      <c r="H20" s="23"/>
      <c r="I20" s="23">
        <f t="shared" si="0"/>
        <v>0</v>
      </c>
      <c r="J20" s="24">
        <f t="shared" si="2"/>
        <v>0</v>
      </c>
      <c r="K20" s="23"/>
      <c r="L20" s="24"/>
      <c r="M20" s="24"/>
      <c r="N20" s="24"/>
      <c r="O20" s="25"/>
    </row>
    <row r="21" spans="1:15" x14ac:dyDescent="0.25">
      <c r="A21" s="21">
        <v>18</v>
      </c>
      <c r="B21" s="22" t="s">
        <v>108</v>
      </c>
      <c r="C21" s="22"/>
      <c r="D21" s="22"/>
      <c r="E21" s="22"/>
      <c r="F21" s="22" t="s">
        <v>110</v>
      </c>
      <c r="G21" s="23"/>
      <c r="H21" s="23"/>
      <c r="I21" s="23">
        <f t="shared" si="0"/>
        <v>0</v>
      </c>
      <c r="J21" s="24">
        <f t="shared" si="2"/>
        <v>0</v>
      </c>
      <c r="K21" s="23"/>
      <c r="L21" s="24"/>
      <c r="M21" s="24"/>
      <c r="N21" s="24"/>
      <c r="O21" s="25"/>
    </row>
    <row r="22" spans="1:15" x14ac:dyDescent="0.25">
      <c r="A22" s="21">
        <v>19</v>
      </c>
      <c r="B22" s="22" t="s">
        <v>107</v>
      </c>
      <c r="C22" s="22"/>
      <c r="D22" s="22"/>
      <c r="E22" s="22"/>
      <c r="F22" s="22" t="s">
        <v>110</v>
      </c>
      <c r="G22" s="23"/>
      <c r="H22" s="23"/>
      <c r="I22" s="23">
        <f t="shared" si="0"/>
        <v>0</v>
      </c>
      <c r="J22" s="24">
        <f t="shared" si="2"/>
        <v>0</v>
      </c>
      <c r="K22" s="23"/>
      <c r="L22" s="24"/>
      <c r="M22" s="24"/>
      <c r="N22" s="24"/>
      <c r="O22" s="25"/>
    </row>
    <row r="23" spans="1:15" x14ac:dyDescent="0.25">
      <c r="A23" s="21">
        <v>20</v>
      </c>
      <c r="B23" s="22" t="s">
        <v>109</v>
      </c>
      <c r="C23" s="22"/>
      <c r="D23" s="22"/>
      <c r="E23" s="22"/>
      <c r="F23" s="22" t="s">
        <v>110</v>
      </c>
      <c r="G23" s="23"/>
      <c r="H23" s="23"/>
      <c r="I23" s="23">
        <f t="shared" si="0"/>
        <v>0</v>
      </c>
      <c r="J23" s="24">
        <f t="shared" si="2"/>
        <v>0</v>
      </c>
      <c r="K23" s="23"/>
      <c r="L23" s="24"/>
      <c r="M23" s="24"/>
      <c r="N23" s="24"/>
      <c r="O23" s="25"/>
    </row>
    <row r="24" spans="1:15" x14ac:dyDescent="0.25">
      <c r="A24" s="21">
        <v>21</v>
      </c>
      <c r="B24" s="22" t="s">
        <v>111</v>
      </c>
      <c r="C24" s="22"/>
      <c r="D24" s="22"/>
      <c r="E24" s="22"/>
      <c r="F24" s="22" t="s">
        <v>110</v>
      </c>
      <c r="G24" s="23">
        <v>8</v>
      </c>
      <c r="H24" s="23">
        <v>0</v>
      </c>
      <c r="I24" s="23">
        <f t="shared" si="0"/>
        <v>8</v>
      </c>
      <c r="J24" s="24">
        <f t="shared" si="2"/>
        <v>6.557377049180328</v>
      </c>
      <c r="K24" s="23"/>
      <c r="L24" s="24"/>
      <c r="M24" s="24"/>
      <c r="N24" s="24"/>
      <c r="O24" s="25"/>
    </row>
    <row r="25" spans="1:15" x14ac:dyDescent="0.25">
      <c r="A25" s="21">
        <v>22</v>
      </c>
      <c r="B25" s="22" t="s">
        <v>112</v>
      </c>
      <c r="C25" s="22"/>
      <c r="D25" s="22"/>
      <c r="E25" s="22"/>
      <c r="F25" s="22" t="s">
        <v>90</v>
      </c>
      <c r="G25" s="23">
        <v>9</v>
      </c>
      <c r="H25" s="23">
        <v>0</v>
      </c>
      <c r="I25" s="23">
        <f t="shared" si="0"/>
        <v>9</v>
      </c>
      <c r="J25" s="24">
        <f t="shared" si="2"/>
        <v>7.3770491803278686</v>
      </c>
      <c r="K25" s="23"/>
      <c r="L25" s="24"/>
      <c r="M25" s="24"/>
      <c r="N25" s="24"/>
      <c r="O25" s="25"/>
    </row>
    <row r="26" spans="1:15" x14ac:dyDescent="0.25">
      <c r="A26" s="26" t="s">
        <v>86</v>
      </c>
      <c r="B26" s="17" t="s">
        <v>87</v>
      </c>
      <c r="C26" s="17"/>
      <c r="D26" s="17"/>
      <c r="E26" s="17"/>
      <c r="F26" s="17"/>
      <c r="G26" s="27">
        <f>SUM(G4:G24)</f>
        <v>122</v>
      </c>
      <c r="H26" s="27">
        <f>SUM(H4:H24)</f>
        <v>0</v>
      </c>
      <c r="I26" s="27">
        <f>SUM(I4:I24)</f>
        <v>122</v>
      </c>
      <c r="J26" s="28">
        <f>SUM(J4:J24)</f>
        <v>100.00000000000001</v>
      </c>
      <c r="K26" s="27">
        <f>SUM(K4:K24)</f>
        <v>8</v>
      </c>
      <c r="L26" s="28">
        <f>SUM(L4:L24)</f>
        <v>100</v>
      </c>
      <c r="M26" s="28">
        <f>SUM(M4:M24)</f>
        <v>10</v>
      </c>
      <c r="N26" s="28">
        <f>SUM(N4:N24)</f>
        <v>100</v>
      </c>
      <c r="O26" s="27" t="s">
        <v>86</v>
      </c>
    </row>
  </sheetData>
  <mergeCells count="1">
    <mergeCell ref="A2:O2"/>
  </mergeCells>
  <dataValidations disablePrompts="1" count="2">
    <dataValidation type="list" allowBlank="1" showInputMessage="1" showErrorMessage="1" sqref="E4:E25">
      <formula1>#REF!</formula1>
    </dataValidation>
    <dataValidation type="list" allowBlank="1" showInputMessage="1" showErrorMessage="1" sqref="F4:F25">
      <formula1>"Feature, Bug, Infrastructure, New Feature"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MarketData</vt:lpstr>
      <vt:lpstr>Portfolio</vt:lpstr>
      <vt:lpstr>Trading</vt:lpstr>
      <vt:lpstr>Funktionale Requirements</vt:lpstr>
    </vt:vector>
  </TitlesOfParts>
  <Company>Profidata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Persi</dc:creator>
  <cp:lastModifiedBy>Marco Persi</cp:lastModifiedBy>
  <dcterms:created xsi:type="dcterms:W3CDTF">2011-12-13T14:50:05Z</dcterms:created>
  <dcterms:modified xsi:type="dcterms:W3CDTF">2012-01-27T19:31:10Z</dcterms:modified>
</cp:coreProperties>
</file>