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OneDrive\Documents\Stellenbosch\PhD\phd\sweepresults\"/>
    </mc:Choice>
  </mc:AlternateContent>
  <xr:revisionPtr revIDLastSave="0" documentId="13_ncr:1_{D5D2FE02-FAF7-4F12-AFEB-ACB1190E399D}" xr6:coauthVersionLast="47" xr6:coauthVersionMax="47" xr10:uidLastSave="{00000000-0000-0000-0000-000000000000}"/>
  <bookViews>
    <workbookView xWindow="19200" yWindow="0" windowWidth="19200" windowHeight="21600" activeTab="1" xr2:uid="{00000000-000D-0000-FFFF-FFFF00000000}"/>
  </bookViews>
  <sheets>
    <sheet name="N samples" sheetId="3" r:id="rId1"/>
    <sheet name="Total Annotations" sheetId="6" r:id="rId2"/>
    <sheet name="signal 80% noise 80%" sheetId="4" r:id="rId3"/>
    <sheet name="signal 20% noise 20%" sheetId="5" r:id="rId4"/>
    <sheet name="signal 80% noise 80% chi2" sheetId="7" r:id="rId5"/>
    <sheet name="signal 20% noise 20% chi2" sheetId="8" r:id="rId6"/>
    <sheet name="signal 5% noise 5% chi2" sheetId="9" r:id="rId7"/>
    <sheet name="signal 5% noise 5% chi2 5%disc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6" i="8"/>
  <c r="M6" i="8"/>
  <c r="L6" i="8"/>
  <c r="K6" i="8"/>
  <c r="J6" i="8"/>
  <c r="N6" i="5"/>
  <c r="M6" i="5"/>
  <c r="L6" i="5"/>
  <c r="K6" i="5"/>
  <c r="J6" i="5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O6" i="7"/>
  <c r="N6" i="7"/>
  <c r="M6" i="7"/>
  <c r="L6" i="7"/>
  <c r="K6" i="7"/>
  <c r="J6" i="7"/>
  <c r="O5" i="7"/>
  <c r="N5" i="7"/>
  <c r="M5" i="7"/>
  <c r="L5" i="7"/>
  <c r="K5" i="7"/>
  <c r="J5" i="7"/>
  <c r="O4" i="7"/>
  <c r="N4" i="7"/>
  <c r="M4" i="7"/>
  <c r="L4" i="7"/>
  <c r="K4" i="7"/>
  <c r="J4" i="7"/>
  <c r="O3" i="7"/>
  <c r="N3" i="7"/>
  <c r="M3" i="7"/>
  <c r="L3" i="7"/>
  <c r="K3" i="7"/>
  <c r="J3" i="7"/>
  <c r="O2" i="7"/>
  <c r="N2" i="7"/>
  <c r="M2" i="7"/>
  <c r="L2" i="7"/>
  <c r="K2" i="7"/>
  <c r="J2" i="7"/>
  <c r="J2" i="5"/>
  <c r="K2" i="5"/>
  <c r="L2" i="5"/>
  <c r="J3" i="5"/>
  <c r="K3" i="5"/>
  <c r="L3" i="5"/>
  <c r="J4" i="5"/>
  <c r="K4" i="5"/>
  <c r="L4" i="5"/>
  <c r="J5" i="5"/>
  <c r="K5" i="5"/>
  <c r="L5" i="5"/>
  <c r="N5" i="5"/>
  <c r="M5" i="5"/>
  <c r="N4" i="5"/>
  <c r="M4" i="5"/>
  <c r="N3" i="5"/>
  <c r="M3" i="5"/>
  <c r="N2" i="5"/>
  <c r="M2" i="5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M2" i="4"/>
  <c r="L2" i="4"/>
  <c r="K2" i="4"/>
  <c r="J2" i="4"/>
</calcChain>
</file>

<file path=xl/sharedStrings.xml><?xml version="1.0" encoding="utf-8"?>
<sst xmlns="http://schemas.openxmlformats.org/spreadsheetml/2006/main" count="132" uniqueCount="27">
  <si>
    <t>Bm_Ant_A</t>
  </si>
  <si>
    <t>Bm_Ant_B</t>
  </si>
  <si>
    <t>Bm_Ant_Z</t>
  </si>
  <si>
    <t>Bm_D</t>
  </si>
  <si>
    <t>Bp_20Plus</t>
  </si>
  <si>
    <t>class</t>
  </si>
  <si>
    <t>signal acc</t>
  </si>
  <si>
    <t>noise acc</t>
  </si>
  <si>
    <t>alpha</t>
  </si>
  <si>
    <t>gamma</t>
  </si>
  <si>
    <t>std signal</t>
  </si>
  <si>
    <t>std noise</t>
  </si>
  <si>
    <t>Vocalisation Accuracy (%)</t>
  </si>
  <si>
    <t>Noise Accuracy (%)</t>
  </si>
  <si>
    <t>Alpha</t>
  </si>
  <si>
    <t>Gamma</t>
  </si>
  <si>
    <t>Vocalisation</t>
  </si>
  <si>
    <t>Ntot</t>
  </si>
  <si>
    <t>Nnoise</t>
  </si>
  <si>
    <t>Training Samples</t>
  </si>
  <si>
    <t>Noise</t>
  </si>
  <si>
    <t>Bp_20Hz</t>
  </si>
  <si>
    <t>Unidentified_calls</t>
  </si>
  <si>
    <t>Annotation</t>
  </si>
  <si>
    <t>Count</t>
  </si>
  <si>
    <t>Bp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</si>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</sst>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9579-4C48-4DEA-8806-FBCE5F03FB1F}">
  <dimension ref="A1:B7"/>
  <sheetViews>
    <sheetView workbookViewId="0">
      <selection activeCell="E27" sqref="E27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>
        <v>1514</v>
      </c>
    </row>
    <row r="2" spans="1:2" x14ac:dyDescent="0.25">
      <c r="A2" t="s">
        <v>1</v>
      </c>
      <c r="B2">
        <v>474</v>
      </c>
    </row>
    <row r="3" spans="1:2" x14ac:dyDescent="0.25">
      <c r="A3" t="s">
        <v>2</v>
      </c>
      <c r="B3">
        <v>91</v>
      </c>
    </row>
    <row r="4" spans="1:2" x14ac:dyDescent="0.25">
      <c r="A4" t="s">
        <v>3</v>
      </c>
      <c r="B4">
        <v>328</v>
      </c>
    </row>
    <row r="5" spans="1:2" x14ac:dyDescent="0.25">
      <c r="A5" t="s">
        <v>25</v>
      </c>
      <c r="B5">
        <v>50</v>
      </c>
    </row>
    <row r="6" spans="1:2" x14ac:dyDescent="0.25">
      <c r="A6" t="s">
        <v>26</v>
      </c>
      <c r="B6">
        <v>150</v>
      </c>
    </row>
    <row r="7" spans="1:2" x14ac:dyDescent="0.25">
      <c r="A7" t="s">
        <v>20</v>
      </c>
      <c r="B7">
        <v>25638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6D71-2C00-444B-B2D2-1FEB0161AB27}">
  <dimension ref="A1:B11"/>
  <sheetViews>
    <sheetView tabSelected="1" workbookViewId="0">
      <selection activeCell="H9" sqref="H9"/>
    </sheetView>
  </sheetViews>
  <sheetFormatPr defaultRowHeight="15" x14ac:dyDescent="0.25"/>
  <cols>
    <col min="1" max="1" width="19.710937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0</v>
      </c>
      <c r="B2">
        <v>1741</v>
      </c>
    </row>
    <row r="3" spans="1:2" x14ac:dyDescent="0.25">
      <c r="A3" t="s">
        <v>1</v>
      </c>
      <c r="B3">
        <v>558</v>
      </c>
    </row>
    <row r="4" spans="1:2" x14ac:dyDescent="0.25">
      <c r="A4" t="s">
        <v>2</v>
      </c>
      <c r="B4">
        <v>119</v>
      </c>
    </row>
    <row r="5" spans="1:2" x14ac:dyDescent="0.25">
      <c r="A5" t="s">
        <v>3</v>
      </c>
      <c r="B5">
        <v>553</v>
      </c>
    </row>
    <row r="6" spans="1:2" x14ac:dyDescent="0.25">
      <c r="A6" t="s">
        <v>21</v>
      </c>
      <c r="B6">
        <v>78</v>
      </c>
    </row>
    <row r="7" spans="1:2" x14ac:dyDescent="0.25">
      <c r="A7" t="s">
        <v>4</v>
      </c>
      <c r="B7">
        <v>214</v>
      </c>
    </row>
    <row r="8" spans="1:2" x14ac:dyDescent="0.25">
      <c r="A8" t="s">
        <v>22</v>
      </c>
      <c r="B8">
        <v>130</v>
      </c>
    </row>
    <row r="11" spans="1:2" x14ac:dyDescent="0.25">
      <c r="B11">
        <f>(SUM('N samples'!B1:B5)+'N samples'!B6*2)/SUM(B2:B7)</f>
        <v>0.84492798038614769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95ED-01DB-4E6D-AE48-D80DDEEDBA33}">
  <dimension ref="A1:R8"/>
  <sheetViews>
    <sheetView workbookViewId="0">
      <selection activeCell="J9" sqref="J9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5.85546875" customWidth="1"/>
    <col min="16" max="16" width="13.28515625" customWidth="1"/>
  </cols>
  <sheetData>
    <row r="1" spans="1:1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19</v>
      </c>
      <c r="P1" s="1"/>
      <c r="Q1" s="1"/>
      <c r="R1" s="1"/>
    </row>
    <row r="2" spans="1:18" x14ac:dyDescent="0.25">
      <c r="A2" t="s">
        <v>0</v>
      </c>
      <c r="B2">
        <v>82.178217821782198</v>
      </c>
      <c r="C2">
        <v>88.609303215926502</v>
      </c>
      <c r="D2">
        <v>0.65714285714285703</v>
      </c>
      <c r="E2">
        <v>0.71428571428571397</v>
      </c>
      <c r="F2">
        <v>1.5288758840791099</v>
      </c>
      <c r="G2">
        <v>1.18405227166181</v>
      </c>
      <c r="H2">
        <v>1914</v>
      </c>
      <c r="J2" t="str">
        <f>A2</f>
        <v>Bm_Ant_A</v>
      </c>
      <c r="K2" t="str">
        <f>TEXT(B2, "0.0") &amp; " ± " &amp; TEXT(F2, "0.0")</f>
        <v>82.2 ± 1.5</v>
      </c>
      <c r="L2" t="str">
        <f>TEXT(C2, "0.0") &amp; " ± " &amp; TEXT(G2, "0.0")</f>
        <v>88.6 ± 1.2</v>
      </c>
      <c r="M2" t="str">
        <f>TEXT(D2, "0.00")</f>
        <v>0.66</v>
      </c>
      <c r="N2" t="str">
        <f>TEXT(E2, "0.00")</f>
        <v>0.71</v>
      </c>
      <c r="O2">
        <f>FLOOR('N samples'!B1*0.8, 1)</f>
        <v>1211</v>
      </c>
    </row>
    <row r="3" spans="1:18" x14ac:dyDescent="0.25">
      <c r="A3" t="s">
        <v>1</v>
      </c>
      <c r="B3">
        <v>83.263157894736906</v>
      </c>
      <c r="C3">
        <v>92.278905053598805</v>
      </c>
      <c r="D3">
        <v>0.53571428571428603</v>
      </c>
      <c r="E3">
        <v>0.42857142857142899</v>
      </c>
      <c r="F3">
        <v>6.2132019214204997</v>
      </c>
      <c r="G3">
        <v>1.0736572586468001</v>
      </c>
      <c r="H3">
        <v>518</v>
      </c>
      <c r="J3" t="str">
        <f>A3</f>
        <v>Bm_Ant_B</v>
      </c>
      <c r="K3" t="str">
        <f t="shared" ref="K3:L6" si="0">TEXT(B3, "0.0") &amp; " ± " &amp; TEXT(F3, "0.0")</f>
        <v>83.3 ± 6.2</v>
      </c>
      <c r="L3" t="str">
        <f t="shared" si="0"/>
        <v>92.3 ± 1.1</v>
      </c>
      <c r="M3" t="str">
        <f t="shared" ref="M3:N6" si="1">TEXT(D3, "0.00")</f>
        <v>0.54</v>
      </c>
      <c r="N3" t="str">
        <f t="shared" si="1"/>
        <v>0.43</v>
      </c>
      <c r="O3">
        <f>FLOOR('N samples'!B2*0.8, 1)</f>
        <v>379</v>
      </c>
    </row>
    <row r="4" spans="1:18" x14ac:dyDescent="0.25">
      <c r="A4" t="s">
        <v>2</v>
      </c>
      <c r="B4">
        <v>92.5</v>
      </c>
      <c r="C4">
        <v>98.172856049004594</v>
      </c>
      <c r="D4">
        <v>0.05</v>
      </c>
      <c r="E4">
        <v>0.42857142857142899</v>
      </c>
      <c r="F4">
        <v>10.5811094193005</v>
      </c>
      <c r="G4">
        <v>7.3517857464394903E-2</v>
      </c>
      <c r="H4">
        <v>179</v>
      </c>
      <c r="J4" t="str">
        <f>A4</f>
        <v>Bm_Ant_Z</v>
      </c>
      <c r="K4" t="str">
        <f t="shared" si="0"/>
        <v>92.5 ± 10.6</v>
      </c>
      <c r="L4" t="str">
        <f t="shared" si="0"/>
        <v>98.2 ± 0.1</v>
      </c>
      <c r="M4" t="str">
        <f t="shared" si="1"/>
        <v>0.05</v>
      </c>
      <c r="N4" t="str">
        <f t="shared" si="1"/>
        <v>0.43</v>
      </c>
      <c r="O4">
        <f>FLOOR('N samples'!B3*0.8, 1)</f>
        <v>72</v>
      </c>
    </row>
    <row r="5" spans="1:18" x14ac:dyDescent="0.25">
      <c r="A5" t="s">
        <v>3</v>
      </c>
      <c r="B5">
        <v>74.090909090909093</v>
      </c>
      <c r="C5">
        <v>90.348044492285595</v>
      </c>
      <c r="D5">
        <v>0.65714285714285703</v>
      </c>
      <c r="E5">
        <v>0.85714285714285698</v>
      </c>
      <c r="F5">
        <v>6.5695404208117303</v>
      </c>
      <c r="G5">
        <v>2.0390668969487402</v>
      </c>
      <c r="H5">
        <v>288</v>
      </c>
      <c r="J5" t="str">
        <f>A5</f>
        <v>Bm_D</v>
      </c>
      <c r="K5" t="str">
        <f t="shared" si="0"/>
        <v>74.1 ± 6.6</v>
      </c>
      <c r="L5" t="str">
        <f t="shared" si="0"/>
        <v>90.3 ± 2.0</v>
      </c>
      <c r="M5" t="str">
        <f t="shared" si="1"/>
        <v>0.66</v>
      </c>
      <c r="N5" t="str">
        <f t="shared" si="1"/>
        <v>0.86</v>
      </c>
      <c r="O5">
        <f>FLOOR('N samples'!B4*0.8, 1)</f>
        <v>262</v>
      </c>
    </row>
    <row r="6" spans="1:18" x14ac:dyDescent="0.25">
      <c r="A6" t="s">
        <v>25</v>
      </c>
      <c r="B6">
        <v>96</v>
      </c>
      <c r="C6">
        <v>98.966956830698194</v>
      </c>
      <c r="D6">
        <v>0.17142857142857101</v>
      </c>
      <c r="E6">
        <v>0.57142857142857095</v>
      </c>
      <c r="F6">
        <v>14.5859521458149</v>
      </c>
      <c r="G6">
        <v>5.2782215373902298E-2</v>
      </c>
      <c r="H6">
        <v>42</v>
      </c>
      <c r="J6" s="3" t="str">
        <f>A6</f>
        <v>Bp</v>
      </c>
      <c r="K6" s="3" t="str">
        <f t="shared" si="0"/>
        <v>96.0 ± 14.6</v>
      </c>
      <c r="L6" s="3" t="str">
        <f t="shared" si="0"/>
        <v>99.0 ± 0.1</v>
      </c>
      <c r="M6" s="3" t="str">
        <f t="shared" si="1"/>
        <v>0.17</v>
      </c>
      <c r="N6" s="3" t="str">
        <f t="shared" si="1"/>
        <v>0.57</v>
      </c>
      <c r="O6" s="3">
        <f>FLOOR('N samples'!B5*0.8, 1)</f>
        <v>40</v>
      </c>
    </row>
    <row r="8" spans="1:18" x14ac:dyDescent="0.25">
      <c r="A8" t="s">
        <v>18</v>
      </c>
      <c r="B8">
        <v>24488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2C1E-9F37-4103-95EC-3836F0FBFBA6}">
  <dimension ref="A1:Q7"/>
  <sheetViews>
    <sheetView workbookViewId="0">
      <selection activeCell="J2" sqref="J2:N6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3.28515625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1"/>
      <c r="P1" s="1"/>
      <c r="Q1" s="1"/>
    </row>
    <row r="2" spans="1:17" x14ac:dyDescent="0.25">
      <c r="A2" t="s">
        <v>0</v>
      </c>
      <c r="B2">
        <v>77.014863748967798</v>
      </c>
      <c r="C2">
        <v>88.238010912223601</v>
      </c>
      <c r="D2">
        <v>0.53571428571428603</v>
      </c>
      <c r="E2">
        <v>0.71428571428571397</v>
      </c>
      <c r="F2">
        <v>7.1181740363458097</v>
      </c>
      <c r="G2">
        <v>2.8492070391781898</v>
      </c>
      <c r="H2">
        <v>1914</v>
      </c>
      <c r="J2" t="str">
        <f>A2</f>
        <v>Bm_Ant_A</v>
      </c>
      <c r="K2" t="str">
        <f>TEXT(B2, "0.0") &amp; " ± " &amp; TEXT(F2, "0.0")</f>
        <v>77.0 ± 7.1</v>
      </c>
      <c r="L2" t="str">
        <f>TEXT(C2, "0.0") &amp; " ± " &amp; TEXT(G2, "0.0")</f>
        <v>88.2 ± 2.8</v>
      </c>
      <c r="M2" t="str">
        <f>TEXT(D2, "0.00")</f>
        <v>0.54</v>
      </c>
      <c r="N2" t="str">
        <f>TEXT(E2, "0.00")</f>
        <v>0.71</v>
      </c>
    </row>
    <row r="3" spans="1:17" x14ac:dyDescent="0.25">
      <c r="A3" t="s">
        <v>1</v>
      </c>
      <c r="B3">
        <v>67.598944591028996</v>
      </c>
      <c r="C3">
        <v>94.113621135254107</v>
      </c>
      <c r="D3">
        <v>0.41428571428571398</v>
      </c>
      <c r="E3">
        <v>0.85714285714285698</v>
      </c>
      <c r="F3">
        <v>10.609772306619</v>
      </c>
      <c r="G3">
        <v>0.56834492904107203</v>
      </c>
      <c r="H3">
        <v>518</v>
      </c>
      <c r="J3" t="str">
        <f>A3</f>
        <v>Bm_Ant_B</v>
      </c>
      <c r="K3" t="str">
        <f t="shared" ref="K3:L6" si="0">TEXT(B3, "0.0") &amp; " ± " &amp; TEXT(F3, "0.0")</f>
        <v>67.6 ± 10.6</v>
      </c>
      <c r="L3" t="str">
        <f t="shared" si="0"/>
        <v>94.1 ± 0.6</v>
      </c>
      <c r="M3" t="str">
        <f t="shared" ref="M3:N6" si="1">TEXT(D3, "0.00")</f>
        <v>0.41</v>
      </c>
      <c r="N3" t="str">
        <f t="shared" si="1"/>
        <v>0.86</v>
      </c>
    </row>
    <row r="4" spans="1:17" x14ac:dyDescent="0.25">
      <c r="A4" t="s">
        <v>2</v>
      </c>
      <c r="B4">
        <v>75.821917808219197</v>
      </c>
      <c r="C4">
        <v>99.238776682301193</v>
      </c>
      <c r="D4">
        <v>0.05</v>
      </c>
      <c r="E4">
        <v>0.71428571428571397</v>
      </c>
      <c r="F4">
        <v>10.536375081112</v>
      </c>
      <c r="G4">
        <v>1.3332428703293301E-2</v>
      </c>
      <c r="H4">
        <v>179</v>
      </c>
      <c r="J4" t="str">
        <f>A4</f>
        <v>Bm_Ant_Z</v>
      </c>
      <c r="K4" t="str">
        <f t="shared" si="0"/>
        <v>75.8 ± 10.5</v>
      </c>
      <c r="L4" t="str">
        <f t="shared" si="0"/>
        <v>99.2 ± 0.0</v>
      </c>
      <c r="M4" t="str">
        <f t="shared" si="1"/>
        <v>0.05</v>
      </c>
      <c r="N4" t="str">
        <f t="shared" si="1"/>
        <v>0.71</v>
      </c>
    </row>
    <row r="5" spans="1:17" x14ac:dyDescent="0.25">
      <c r="A5" t="s">
        <v>3</v>
      </c>
      <c r="B5">
        <v>67.767175572519093</v>
      </c>
      <c r="C5">
        <v>90.254541376990403</v>
      </c>
      <c r="D5">
        <v>0.17142857142857101</v>
      </c>
      <c r="E5">
        <v>0.85714285714285698</v>
      </c>
      <c r="F5">
        <v>4.95169251715543</v>
      </c>
      <c r="G5">
        <v>0.68218035545449296</v>
      </c>
      <c r="H5">
        <v>288</v>
      </c>
      <c r="J5" s="3" t="str">
        <f>A5</f>
        <v>Bm_D</v>
      </c>
      <c r="K5" s="3" t="str">
        <f t="shared" si="0"/>
        <v>67.8 ± 5.0</v>
      </c>
      <c r="L5" s="3" t="str">
        <f t="shared" si="0"/>
        <v>90.3 ± 0.7</v>
      </c>
      <c r="M5" s="3" t="str">
        <f t="shared" si="1"/>
        <v>0.17</v>
      </c>
      <c r="N5" s="3" t="str">
        <f t="shared" si="1"/>
        <v>0.86</v>
      </c>
    </row>
    <row r="6" spans="1:17" x14ac:dyDescent="0.25">
      <c r="A6" t="s">
        <v>25</v>
      </c>
      <c r="B6">
        <v>89.875</v>
      </c>
      <c r="C6">
        <v>93.310240696331803</v>
      </c>
      <c r="D6">
        <v>0.29285714285714298</v>
      </c>
      <c r="E6">
        <v>1</v>
      </c>
      <c r="F6">
        <v>4</v>
      </c>
      <c r="G6">
        <v>1.33226839810821E-3</v>
      </c>
      <c r="J6" s="3" t="str">
        <f>A6</f>
        <v>Bp</v>
      </c>
      <c r="K6" s="3" t="str">
        <f t="shared" si="0"/>
        <v>89.9 ± 4.0</v>
      </c>
      <c r="L6" s="3" t="str">
        <f t="shared" si="0"/>
        <v>93.3 ± 0.0</v>
      </c>
      <c r="M6" s="3" t="str">
        <f t="shared" si="1"/>
        <v>0.29</v>
      </c>
      <c r="N6" s="3" t="str">
        <f t="shared" si="1"/>
        <v>1.00</v>
      </c>
    </row>
    <row r="7" spans="1:17" x14ac:dyDescent="0.25">
      <c r="A7" t="s">
        <v>18</v>
      </c>
      <c r="B7">
        <v>24488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B794-002A-425E-A991-C91C364AFC8C}">
  <dimension ref="A1:R8"/>
  <sheetViews>
    <sheetView workbookViewId="0">
      <selection activeCell="J2" sqref="J2:N6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5.85546875" customWidth="1"/>
    <col min="16" max="16" width="13.28515625" customWidth="1"/>
  </cols>
  <sheetData>
    <row r="1" spans="1:1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19</v>
      </c>
      <c r="P1" s="1"/>
      <c r="Q1" s="1"/>
      <c r="R1" s="1"/>
    </row>
    <row r="2" spans="1:18" x14ac:dyDescent="0.25">
      <c r="A2" t="s">
        <v>0</v>
      </c>
      <c r="B2">
        <v>80.775577557755796</v>
      </c>
      <c r="C2">
        <v>89.888973966309393</v>
      </c>
      <c r="D2">
        <v>0.65714285714285703</v>
      </c>
      <c r="E2">
        <v>0.28571428571428598</v>
      </c>
      <c r="F2">
        <v>1.5210189599732999</v>
      </c>
      <c r="G2">
        <v>1.6217084049349699</v>
      </c>
      <c r="H2">
        <v>1914</v>
      </c>
      <c r="J2" t="str">
        <f>A2</f>
        <v>Bm_Ant_A</v>
      </c>
      <c r="K2" t="str">
        <f>TEXT(B2, "0.0") &amp; " ± " &amp; TEXT(F2, "0.0")</f>
        <v>80.8 ± 1.5</v>
      </c>
      <c r="L2" t="str">
        <f>TEXT(C2, "0.0") &amp; " ± " &amp; TEXT(G2, "0.0")</f>
        <v>89.9 ± 1.6</v>
      </c>
      <c r="M2" t="str">
        <f>TEXT(D2, "0.00")</f>
        <v>0.66</v>
      </c>
      <c r="N2" t="str">
        <f>TEXT(E2, "0.00")</f>
        <v>0.29</v>
      </c>
      <c r="O2">
        <f>FLOOR('N samples'!B1*0.8, 1)</f>
        <v>1211</v>
      </c>
    </row>
    <row r="3" spans="1:18" x14ac:dyDescent="0.25">
      <c r="A3" t="s">
        <v>1</v>
      </c>
      <c r="B3">
        <v>84.473684210526301</v>
      </c>
      <c r="C3">
        <v>91.607963246554405</v>
      </c>
      <c r="D3">
        <v>0.53571428571428603</v>
      </c>
      <c r="E3">
        <v>0.42857142857142899</v>
      </c>
      <c r="F3">
        <v>6.0870872820213</v>
      </c>
      <c r="G3">
        <v>2.9536665052928899</v>
      </c>
      <c r="H3">
        <v>518</v>
      </c>
      <c r="J3" t="str">
        <f>A3</f>
        <v>Bm_Ant_B</v>
      </c>
      <c r="K3" t="str">
        <f t="shared" ref="K3:L6" si="0">TEXT(B3, "0.0") &amp; " ± " &amp; TEXT(F3, "0.0")</f>
        <v>84.5 ± 6.1</v>
      </c>
      <c r="L3" t="str">
        <f t="shared" si="0"/>
        <v>91.6 ± 3.0</v>
      </c>
      <c r="M3" t="str">
        <f t="shared" ref="M3:N6" si="1">TEXT(D3, "0.00")</f>
        <v>0.54</v>
      </c>
      <c r="N3" t="str">
        <f t="shared" si="1"/>
        <v>0.43</v>
      </c>
      <c r="O3">
        <f>FLOOR('N samples'!B2*0.8, 1)</f>
        <v>379</v>
      </c>
    </row>
    <row r="4" spans="1:18" x14ac:dyDescent="0.25">
      <c r="A4" t="s">
        <v>2</v>
      </c>
      <c r="B4">
        <v>96.3888888888889</v>
      </c>
      <c r="C4">
        <v>98.037901990811605</v>
      </c>
      <c r="D4">
        <v>0.41428571428571398</v>
      </c>
      <c r="E4">
        <v>0.42857142857142899</v>
      </c>
      <c r="F4">
        <v>10.463782334354001</v>
      </c>
      <c r="G4">
        <v>0.52062454725860996</v>
      </c>
      <c r="H4">
        <v>179</v>
      </c>
      <c r="J4" t="str">
        <f>A4</f>
        <v>Bm_Ant_Z</v>
      </c>
      <c r="K4" t="str">
        <f t="shared" si="0"/>
        <v>96.4 ± 10.5</v>
      </c>
      <c r="L4" t="str">
        <f t="shared" si="0"/>
        <v>98.0 ± 0.5</v>
      </c>
      <c r="M4" t="str">
        <f t="shared" si="1"/>
        <v>0.41</v>
      </c>
      <c r="N4" t="str">
        <f t="shared" si="1"/>
        <v>0.43</v>
      </c>
      <c r="O4">
        <f>FLOOR('N samples'!B3*0.8, 1)</f>
        <v>72</v>
      </c>
    </row>
    <row r="5" spans="1:18" x14ac:dyDescent="0.25">
      <c r="A5" t="s">
        <v>3</v>
      </c>
      <c r="B5">
        <v>73.636363636363598</v>
      </c>
      <c r="C5">
        <v>90.679942590599197</v>
      </c>
      <c r="D5">
        <v>0.65714285714285703</v>
      </c>
      <c r="E5">
        <v>0.71428571428571397</v>
      </c>
      <c r="F5">
        <v>5.2508252882313204</v>
      </c>
      <c r="G5">
        <v>4.0196881969112397</v>
      </c>
      <c r="H5">
        <v>288</v>
      </c>
      <c r="J5" t="str">
        <f>A5</f>
        <v>Bm_D</v>
      </c>
      <c r="K5" t="str">
        <f t="shared" si="0"/>
        <v>73.6 ± 5.3</v>
      </c>
      <c r="L5" t="str">
        <f t="shared" si="0"/>
        <v>90.7 ± 4.0</v>
      </c>
      <c r="M5" t="str">
        <f t="shared" si="1"/>
        <v>0.66</v>
      </c>
      <c r="N5" t="str">
        <f t="shared" si="1"/>
        <v>0.71</v>
      </c>
      <c r="O5">
        <f>FLOOR('N samples'!B4*0.8, 1)</f>
        <v>262</v>
      </c>
    </row>
    <row r="6" spans="1:18" x14ac:dyDescent="0.25">
      <c r="A6" t="s">
        <v>25</v>
      </c>
      <c r="B6">
        <v>97.5</v>
      </c>
      <c r="C6">
        <v>97.9827678095576</v>
      </c>
      <c r="D6">
        <v>0.53571428571428603</v>
      </c>
      <c r="E6">
        <v>0.57142857142857095</v>
      </c>
      <c r="F6">
        <v>9.2059763197611097</v>
      </c>
      <c r="G6">
        <v>0.27206059178863901</v>
      </c>
      <c r="H6">
        <v>42</v>
      </c>
      <c r="J6" s="3" t="str">
        <f>A6</f>
        <v>Bp</v>
      </c>
      <c r="K6" s="3" t="str">
        <f t="shared" si="0"/>
        <v>97.5 ± 9.2</v>
      </c>
      <c r="L6" s="3" t="str">
        <f t="shared" si="0"/>
        <v>98.0 ± 0.3</v>
      </c>
      <c r="M6" s="3" t="str">
        <f t="shared" si="1"/>
        <v>0.54</v>
      </c>
      <c r="N6" s="3" t="str">
        <f t="shared" si="1"/>
        <v>0.57</v>
      </c>
      <c r="O6" s="3">
        <f>FLOOR('N samples'!B5*0.8, 1)</f>
        <v>40</v>
      </c>
    </row>
    <row r="8" spans="1:18" x14ac:dyDescent="0.25">
      <c r="A8" t="s">
        <v>18</v>
      </c>
      <c r="B8">
        <v>24488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AC7B-05D2-4966-B325-4B182BAB604B}">
  <dimension ref="A1:Q7"/>
  <sheetViews>
    <sheetView workbookViewId="0">
      <selection activeCell="J2" sqref="J2:N6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3.28515625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1"/>
      <c r="P1" s="1"/>
      <c r="Q1" s="1"/>
    </row>
    <row r="2" spans="1:17" x14ac:dyDescent="0.25">
      <c r="A2" t="s">
        <v>0</v>
      </c>
      <c r="B2">
        <v>80.276630883567293</v>
      </c>
      <c r="C2">
        <v>89.049487891260696</v>
      </c>
      <c r="D2">
        <v>0.65714285714285703</v>
      </c>
      <c r="E2">
        <v>0.42857142857142899</v>
      </c>
      <c r="F2">
        <v>4.8772103380264102</v>
      </c>
      <c r="G2">
        <v>8.7890043372785094</v>
      </c>
      <c r="H2">
        <v>1914</v>
      </c>
      <c r="J2" t="str">
        <f>A2</f>
        <v>Bm_Ant_A</v>
      </c>
      <c r="K2" t="str">
        <f>TEXT(B2, "0.0") &amp; " ± " &amp; TEXT(F2, "0.0")</f>
        <v>80.3 ± 4.9</v>
      </c>
      <c r="L2" t="str">
        <f>TEXT(C2, "0.0") &amp; " ± " &amp; TEXT(G2, "0.0")</f>
        <v>89.0 ± 8.8</v>
      </c>
      <c r="M2" t="str">
        <f>TEXT(D2, "0.00")</f>
        <v>0.66</v>
      </c>
      <c r="N2" t="str">
        <f>TEXT(E2, "0.00")</f>
        <v>0.43</v>
      </c>
    </row>
    <row r="3" spans="1:17" x14ac:dyDescent="0.25">
      <c r="A3" t="s">
        <v>1</v>
      </c>
      <c r="B3">
        <v>79.089709762533005</v>
      </c>
      <c r="C3">
        <v>92.080262276251602</v>
      </c>
      <c r="D3">
        <v>0.53571428571428603</v>
      </c>
      <c r="E3">
        <v>0.57142857142857095</v>
      </c>
      <c r="F3">
        <v>15.2163156032736</v>
      </c>
      <c r="G3">
        <v>4.2546843572912998</v>
      </c>
      <c r="H3">
        <v>518</v>
      </c>
      <c r="J3" t="str">
        <f>A3</f>
        <v>Bm_Ant_B</v>
      </c>
      <c r="K3" t="str">
        <f t="shared" ref="K3:L6" si="0">TEXT(B3, "0.0") &amp; " ± " &amp; TEXT(F3, "0.0")</f>
        <v>79.1 ± 15.2</v>
      </c>
      <c r="L3" t="str">
        <f t="shared" si="0"/>
        <v>92.1 ± 4.3</v>
      </c>
      <c r="M3" t="str">
        <f t="shared" ref="M3:N7" si="1">TEXT(D3, "0.00")</f>
        <v>0.54</v>
      </c>
      <c r="N3" t="str">
        <f t="shared" si="1"/>
        <v>0.57</v>
      </c>
    </row>
    <row r="4" spans="1:17" x14ac:dyDescent="0.25">
      <c r="A4" t="s">
        <v>2</v>
      </c>
      <c r="B4">
        <v>91.780821917808197</v>
      </c>
      <c r="C4">
        <v>97.897003924571607</v>
      </c>
      <c r="D4">
        <v>0.17142857142857101</v>
      </c>
      <c r="E4">
        <v>0.28571428571428598</v>
      </c>
      <c r="F4">
        <v>12.4414560737983</v>
      </c>
      <c r="G4">
        <v>0.37556294487710501</v>
      </c>
      <c r="H4">
        <v>179</v>
      </c>
      <c r="J4" t="str">
        <f>A4</f>
        <v>Bm_Ant_Z</v>
      </c>
      <c r="K4" t="str">
        <f t="shared" si="0"/>
        <v>91.8 ± 12.4</v>
      </c>
      <c r="L4" t="str">
        <f t="shared" si="0"/>
        <v>97.9 ± 0.4</v>
      </c>
      <c r="M4" t="str">
        <f t="shared" si="1"/>
        <v>0.17</v>
      </c>
      <c r="N4" t="str">
        <f t="shared" si="1"/>
        <v>0.29</v>
      </c>
    </row>
    <row r="5" spans="1:17" x14ac:dyDescent="0.25">
      <c r="A5" t="s">
        <v>3</v>
      </c>
      <c r="B5">
        <v>71.393129770992402</v>
      </c>
      <c r="C5">
        <v>90.648351648351706</v>
      </c>
      <c r="D5">
        <v>0.65714285714285703</v>
      </c>
      <c r="E5">
        <v>0.85714285714285698</v>
      </c>
      <c r="F5">
        <v>12.8643507987425</v>
      </c>
      <c r="G5">
        <v>4.66147045223794</v>
      </c>
      <c r="H5">
        <v>288</v>
      </c>
      <c r="J5" s="3" t="str">
        <f>A5</f>
        <v>Bm_D</v>
      </c>
      <c r="K5" s="3" t="str">
        <f t="shared" si="0"/>
        <v>71.4 ± 12.9</v>
      </c>
      <c r="L5" s="3" t="str">
        <f t="shared" si="0"/>
        <v>90.6 ± 4.7</v>
      </c>
      <c r="M5" s="3" t="str">
        <f t="shared" si="1"/>
        <v>0.66</v>
      </c>
      <c r="N5" s="3" t="str">
        <f t="shared" si="1"/>
        <v>0.86</v>
      </c>
    </row>
    <row r="6" spans="1:17" x14ac:dyDescent="0.25">
      <c r="A6" t="s">
        <v>25</v>
      </c>
      <c r="B6">
        <v>92.5</v>
      </c>
      <c r="C6">
        <v>97.877919886313194</v>
      </c>
      <c r="D6">
        <v>0.41428571428571398</v>
      </c>
      <c r="E6">
        <v>0.71428571428571397</v>
      </c>
      <c r="F6">
        <v>13.7812145691155</v>
      </c>
      <c r="G6">
        <v>0.21123653647007501</v>
      </c>
      <c r="J6" s="3" t="str">
        <f>A6</f>
        <v>Bp</v>
      </c>
      <c r="K6" s="3" t="str">
        <f t="shared" si="0"/>
        <v>92.5 ± 13.8</v>
      </c>
      <c r="L6" s="3" t="str">
        <f t="shared" si="0"/>
        <v>97.9 ± 0.2</v>
      </c>
      <c r="M6" s="3" t="str">
        <f t="shared" si="1"/>
        <v>0.41</v>
      </c>
      <c r="N6" s="3" t="str">
        <f t="shared" si="1"/>
        <v>0.71</v>
      </c>
    </row>
    <row r="7" spans="1:17" x14ac:dyDescent="0.25">
      <c r="A7" t="s">
        <v>18</v>
      </c>
      <c r="B7">
        <v>24488</v>
      </c>
      <c r="M7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3328-E0E0-4EAB-B875-2FC7F8B677ED}">
  <dimension ref="A1:Q7"/>
  <sheetViews>
    <sheetView workbookViewId="0">
      <selection activeCell="J2" sqref="J2:N6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3.28515625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1"/>
      <c r="P1" s="1"/>
      <c r="Q1" s="1"/>
    </row>
    <row r="2" spans="1:17" x14ac:dyDescent="0.25">
      <c r="A2" t="s">
        <v>0</v>
      </c>
      <c r="B2">
        <v>73.476356050069498</v>
      </c>
      <c r="C2">
        <v>89.582984039980602</v>
      </c>
      <c r="D2">
        <v>0.65714285714285703</v>
      </c>
      <c r="E2">
        <v>0.57142857142857095</v>
      </c>
      <c r="F2">
        <v>6.05810454723402</v>
      </c>
      <c r="G2">
        <v>8.5267508928453903</v>
      </c>
      <c r="H2">
        <v>1914</v>
      </c>
      <c r="J2" t="str">
        <f>A2</f>
        <v>Bm_Ant_A</v>
      </c>
      <c r="K2" t="str">
        <f>TEXT(B2, "0.0") &amp; " ± " &amp; TEXT(F2, "0.0")</f>
        <v>73.5 ± 6.1</v>
      </c>
      <c r="L2" t="str">
        <f>TEXT(C2, "0.0") &amp; " ± " &amp; TEXT(G2, "0.0")</f>
        <v>89.6 ± 8.5</v>
      </c>
      <c r="M2" t="str">
        <f>TEXT(D2, "0.00")</f>
        <v>0.66</v>
      </c>
      <c r="N2" t="str">
        <f>TEXT(E2, "0.00")</f>
        <v>0.57</v>
      </c>
    </row>
    <row r="3" spans="1:17" x14ac:dyDescent="0.25">
      <c r="A3" t="s">
        <v>1</v>
      </c>
      <c r="B3">
        <v>64.655555555555594</v>
      </c>
      <c r="C3">
        <v>93.2202563275834</v>
      </c>
      <c r="D3">
        <v>0.53571428571428603</v>
      </c>
      <c r="E3">
        <v>0.71428571428571397</v>
      </c>
      <c r="F3">
        <v>19.5129212017873</v>
      </c>
      <c r="G3">
        <v>12.290146036012599</v>
      </c>
      <c r="H3">
        <v>518</v>
      </c>
      <c r="J3" t="str">
        <f>A3</f>
        <v>Bm_Ant_B</v>
      </c>
      <c r="K3" t="str">
        <f t="shared" ref="K3:L6" si="0">TEXT(B3, "0.0") &amp; " ± " &amp; TEXT(F3, "0.0")</f>
        <v>64.7 ± 19.5</v>
      </c>
      <c r="L3" t="str">
        <f t="shared" si="0"/>
        <v>93.2 ± 12.3</v>
      </c>
      <c r="M3" t="str">
        <f t="shared" ref="M3:N7" si="1">TEXT(D3, "0.00")</f>
        <v>0.54</v>
      </c>
      <c r="N3" t="str">
        <f t="shared" si="1"/>
        <v>0.71</v>
      </c>
    </row>
    <row r="4" spans="1:17" x14ac:dyDescent="0.25">
      <c r="A4" t="s">
        <v>2</v>
      </c>
      <c r="B4">
        <v>73.476744186046503</v>
      </c>
      <c r="C4">
        <v>95.674673545058795</v>
      </c>
      <c r="D4">
        <v>0.29285714285714298</v>
      </c>
      <c r="E4">
        <v>1</v>
      </c>
      <c r="F4">
        <v>18.679848033448501</v>
      </c>
      <c r="G4">
        <v>0.47721841124917802</v>
      </c>
      <c r="H4">
        <v>179</v>
      </c>
      <c r="J4" t="str">
        <f>A4</f>
        <v>Bm_Ant_Z</v>
      </c>
      <c r="K4" t="str">
        <f t="shared" si="0"/>
        <v>73.5 ± 18.7</v>
      </c>
      <c r="L4" t="str">
        <f t="shared" si="0"/>
        <v>95.7 ± 0.5</v>
      </c>
      <c r="M4" t="str">
        <f t="shared" si="1"/>
        <v>0.29</v>
      </c>
      <c r="N4" t="str">
        <f t="shared" si="1"/>
        <v>1.00</v>
      </c>
    </row>
    <row r="5" spans="1:17" x14ac:dyDescent="0.25">
      <c r="A5" t="s">
        <v>3</v>
      </c>
      <c r="B5">
        <v>64.413461538461604</v>
      </c>
      <c r="C5">
        <v>90.721030367124897</v>
      </c>
      <c r="D5">
        <v>0.41428571428571398</v>
      </c>
      <c r="E5">
        <v>0.85714285714285698</v>
      </c>
      <c r="F5">
        <v>18.509402818182199</v>
      </c>
      <c r="G5">
        <v>8.8072928298540099</v>
      </c>
      <c r="H5">
        <v>288</v>
      </c>
      <c r="J5" s="3" t="str">
        <f>A5</f>
        <v>Bm_D</v>
      </c>
      <c r="K5" s="3" t="str">
        <f t="shared" si="0"/>
        <v>64.4 ± 18.5</v>
      </c>
      <c r="L5" s="3" t="str">
        <f t="shared" si="0"/>
        <v>90.7 ± 8.8</v>
      </c>
      <c r="M5" s="3" t="str">
        <f t="shared" si="1"/>
        <v>0.41</v>
      </c>
      <c r="N5" s="3" t="str">
        <f t="shared" si="1"/>
        <v>0.86</v>
      </c>
    </row>
    <row r="6" spans="1:17" x14ac:dyDescent="0.25">
      <c r="A6" t="s">
        <v>25</v>
      </c>
      <c r="B6">
        <v>81.212765957446805</v>
      </c>
      <c r="C6">
        <v>95.237172774869094</v>
      </c>
      <c r="D6">
        <v>0.53571428571428603</v>
      </c>
      <c r="E6">
        <v>0.85714285714285698</v>
      </c>
      <c r="F6">
        <v>19.894197283606999</v>
      </c>
      <c r="G6">
        <v>12.6526206386264</v>
      </c>
      <c r="J6" s="3" t="str">
        <f>A6</f>
        <v>Bp</v>
      </c>
      <c r="K6" s="3" t="str">
        <f t="shared" si="0"/>
        <v>81.2 ± 19.9</v>
      </c>
      <c r="L6" s="3" t="str">
        <f t="shared" si="0"/>
        <v>95.2 ± 12.7</v>
      </c>
      <c r="M6" s="3" t="str">
        <f t="shared" si="1"/>
        <v>0.54</v>
      </c>
      <c r="N6" s="3" t="str">
        <f t="shared" si="1"/>
        <v>0.86</v>
      </c>
    </row>
    <row r="7" spans="1:17" x14ac:dyDescent="0.25">
      <c r="A7" t="s">
        <v>18</v>
      </c>
      <c r="B7">
        <v>24488</v>
      </c>
      <c r="M7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BB62-5118-4EE4-BB81-0C7545145941}">
  <dimension ref="A1:Q7"/>
  <sheetViews>
    <sheetView workbookViewId="0">
      <selection activeCell="J2" sqref="J2:N5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3.28515625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1"/>
      <c r="P1" s="1"/>
      <c r="Q1" s="1"/>
    </row>
    <row r="2" spans="1:17" x14ac:dyDescent="0.25">
      <c r="A2" t="s">
        <v>0</v>
      </c>
      <c r="B2">
        <v>73.362237762237797</v>
      </c>
      <c r="C2">
        <v>89.503661743880201</v>
      </c>
      <c r="D2">
        <v>0.65714285714285703</v>
      </c>
      <c r="E2">
        <v>0.71428571428571397</v>
      </c>
      <c r="F2">
        <v>10.964544373212499</v>
      </c>
      <c r="G2">
        <v>9.4430085509166197</v>
      </c>
      <c r="H2">
        <v>1914</v>
      </c>
      <c r="J2" t="str">
        <f>A2</f>
        <v>Bm_Ant_A</v>
      </c>
      <c r="K2" t="str">
        <f>TEXT(B2, "0.0") &amp; " ± " &amp; TEXT(F2, "0.0")</f>
        <v>73.4 ± 11.0</v>
      </c>
      <c r="L2" t="str">
        <f>TEXT(C2, "0.0") &amp; " ± " &amp; TEXT(G2, "0.0")</f>
        <v>89.5 ± 9.4</v>
      </c>
      <c r="M2" t="str">
        <f>TEXT(D2, "0.00")</f>
        <v>0.66</v>
      </c>
      <c r="N2" t="str">
        <f>TEXT(E2, "0.00")</f>
        <v>0.71</v>
      </c>
    </row>
    <row r="3" spans="1:17" x14ac:dyDescent="0.25">
      <c r="A3" t="s">
        <v>1</v>
      </c>
      <c r="B3">
        <v>66.690909090909102</v>
      </c>
      <c r="C3">
        <v>93.027918268258105</v>
      </c>
      <c r="D3">
        <v>0.53571428571428603</v>
      </c>
      <c r="E3">
        <v>0.85714285714285698</v>
      </c>
      <c r="F3">
        <v>23.394559810327902</v>
      </c>
      <c r="G3">
        <v>10.527076349145601</v>
      </c>
      <c r="H3">
        <v>518</v>
      </c>
      <c r="J3" t="str">
        <f>A3</f>
        <v>Bm_Ant_B</v>
      </c>
      <c r="K3" t="str">
        <f t="shared" ref="K3:L6" si="0">TEXT(B3, "0.0") &amp; " ± " &amp; TEXT(F3, "0.0")</f>
        <v>66.7 ± 23.4</v>
      </c>
      <c r="L3" t="str">
        <f t="shared" si="0"/>
        <v>93.0 ± 10.5</v>
      </c>
      <c r="M3" t="str">
        <f t="shared" ref="M3:N7" si="1">TEXT(D3, "0.00")</f>
        <v>0.54</v>
      </c>
      <c r="N3" t="str">
        <f t="shared" si="1"/>
        <v>0.86</v>
      </c>
    </row>
    <row r="4" spans="1:17" x14ac:dyDescent="0.25">
      <c r="A4" t="s">
        <v>2</v>
      </c>
      <c r="B4">
        <v>75.400000000000006</v>
      </c>
      <c r="C4">
        <v>95.203965203317793</v>
      </c>
      <c r="D4">
        <v>0.05</v>
      </c>
      <c r="E4">
        <v>1</v>
      </c>
      <c r="F4">
        <v>18.3109436523475</v>
      </c>
      <c r="G4">
        <v>0.30173128802047799</v>
      </c>
      <c r="H4">
        <v>179</v>
      </c>
      <c r="J4" t="str">
        <f>A4</f>
        <v>Bm_Ant_Z</v>
      </c>
      <c r="K4" t="str">
        <f t="shared" si="0"/>
        <v>75.4 ± 18.3</v>
      </c>
      <c r="L4" t="str">
        <f t="shared" si="0"/>
        <v>95.2 ± 0.3</v>
      </c>
      <c r="M4" t="str">
        <f t="shared" si="1"/>
        <v>0.05</v>
      </c>
      <c r="N4" t="str">
        <f t="shared" si="1"/>
        <v>1.00</v>
      </c>
    </row>
    <row r="5" spans="1:17" x14ac:dyDescent="0.25">
      <c r="A5" t="s">
        <v>3</v>
      </c>
      <c r="B5">
        <v>74.188596491228097</v>
      </c>
      <c r="C5">
        <v>89.127108388170299</v>
      </c>
      <c r="D5">
        <v>0.05</v>
      </c>
      <c r="E5">
        <v>0.85714285714285698</v>
      </c>
      <c r="F5">
        <v>15.7009188251659</v>
      </c>
      <c r="G5">
        <v>6.0564540561743403</v>
      </c>
      <c r="H5">
        <v>288</v>
      </c>
      <c r="J5" s="3" t="str">
        <f>A5</f>
        <v>Bm_D</v>
      </c>
      <c r="K5" s="3" t="str">
        <f t="shared" si="0"/>
        <v>74.2 ± 15.7</v>
      </c>
      <c r="L5" s="3" t="str">
        <f t="shared" si="0"/>
        <v>89.1 ± 6.1</v>
      </c>
      <c r="M5" s="3" t="str">
        <f t="shared" si="1"/>
        <v>0.05</v>
      </c>
      <c r="N5" s="3" t="str">
        <f t="shared" si="1"/>
        <v>0.86</v>
      </c>
    </row>
    <row r="6" spans="1:17" x14ac:dyDescent="0.25">
      <c r="A6" t="s">
        <v>25</v>
      </c>
      <c r="B6">
        <v>55.558823529411796</v>
      </c>
      <c r="C6">
        <v>97.329666616609103</v>
      </c>
      <c r="D6">
        <v>0.05</v>
      </c>
      <c r="E6">
        <v>1</v>
      </c>
      <c r="F6">
        <v>12.277465502682199</v>
      </c>
      <c r="G6">
        <v>0.20990421850695301</v>
      </c>
      <c r="J6" s="3" t="str">
        <f>A6</f>
        <v>Bp</v>
      </c>
      <c r="K6" s="3" t="str">
        <f t="shared" si="0"/>
        <v>55.6 ± 12.3</v>
      </c>
      <c r="L6" s="3" t="str">
        <f t="shared" si="0"/>
        <v>97.3 ± 0.2</v>
      </c>
      <c r="M6" s="3" t="str">
        <f t="shared" si="1"/>
        <v>0.05</v>
      </c>
      <c r="N6" s="3" t="str">
        <f t="shared" si="1"/>
        <v>1.00</v>
      </c>
    </row>
    <row r="7" spans="1:17" x14ac:dyDescent="0.25">
      <c r="A7" t="s">
        <v>18</v>
      </c>
      <c r="B7">
        <v>24488</v>
      </c>
      <c r="M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 samples</vt:lpstr>
      <vt:lpstr>Total Annotations</vt:lpstr>
      <vt:lpstr>signal 80% noise 80%</vt:lpstr>
      <vt:lpstr>signal 20% noise 20%</vt:lpstr>
      <vt:lpstr>signal 80% noise 80% chi2</vt:lpstr>
      <vt:lpstr>signal 20% noise 20% chi2</vt:lpstr>
      <vt:lpstr>signal 5% noise 5% chi2</vt:lpstr>
      <vt:lpstr>signal 5% noise 5% chi2 5%disc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2015-06-05T18:17:20Z</dcterms:created>
  <dcterms:modified xsi:type="dcterms:W3CDTF">2023-09-26T16:46:10Z</dcterms:modified>
</cp:coreProperties>
</file>