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2">
    <font>
      <name val="Calibri"/>
      <color theme="1"/>
      <sz val="11"/>
      <scheme val="minor"/>
    </font>
    <font>
      <name val="Calibri"/>
      <color theme="1"/>
      <sz val="10"/>
    </font>
    <font>
      <name val="Calibri"/>
      <b val="1"/>
      <color theme="1"/>
      <sz val="16"/>
    </font>
    <font>
      <name val="SimSun"/>
      <color theme="1"/>
      <sz val="11"/>
    </font>
    <font>
      <name val="Calibri"/>
      <color theme="1"/>
      <sz val="11"/>
    </font>
    <font>
      <name val="Calibri"/>
      <b val="1"/>
      <color theme="1"/>
      <sz val="12"/>
    </font>
    <font/>
    <font>
      <name val="Calibri"/>
      <b val="1"/>
      <color theme="1"/>
      <sz val="10"/>
    </font>
    <font>
      <name val="SimSun"/>
      <color theme="1"/>
      <sz val="10"/>
    </font>
    <font>
      <name val="Calibri"/>
      <color theme="1"/>
    </font>
    <font>
      <name val="Calibri"/>
      <color theme="1"/>
      <sz val="12"/>
    </font>
    <font>
      <name val="Calibri"/>
      <color rgb="FFFF0000"/>
      <sz val="10"/>
    </font>
  </fonts>
  <fills count="7">
    <fill>
      <patternFill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4">
    <border/>
    <border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hair">
        <color rgb="FF000000"/>
      </top>
    </border>
  </borders>
  <cellStyleXfs count="1">
    <xf numFmtId="0" fontId="0" fillId="0" borderId="0"/>
  </cellStyleXfs>
  <cellXfs count="11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4" fillId="2" borderId="2" applyAlignment="1" pivotButton="0" quotePrefix="0" xfId="0">
      <alignment horizontal="center" wrapText="1"/>
    </xf>
    <xf numFmtId="0" fontId="6" fillId="0" borderId="3" pivotButton="0" quotePrefix="0" xfId="0"/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7" fillId="3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164" fontId="1" fillId="3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8" fillId="0" borderId="0" pivotButton="0" quotePrefix="0" xfId="0"/>
    <xf numFmtId="0" fontId="8" fillId="3" borderId="4" pivotButton="0" quotePrefix="0" xfId="0"/>
    <xf numFmtId="0" fontId="1" fillId="4" borderId="2" applyAlignment="1" pivotButton="0" quotePrefix="0" xfId="0">
      <alignment horizontal="center"/>
    </xf>
    <xf numFmtId="0" fontId="7" fillId="3" borderId="2" applyAlignment="1" pivotButton="0" quotePrefix="0" xfId="0">
      <alignment horizontal="center" wrapText="1"/>
    </xf>
    <xf numFmtId="0" fontId="1" fillId="3" borderId="2" applyAlignment="1" pivotButton="0" quotePrefix="0" xfId="0">
      <alignment horizontal="center" wrapText="1"/>
    </xf>
    <xf numFmtId="0" fontId="7" fillId="0" borderId="0" pivotButton="0" quotePrefix="0" xfId="0"/>
    <xf numFmtId="0" fontId="1" fillId="0" borderId="0" pivotButton="0" quotePrefix="0" xfId="0"/>
    <xf numFmtId="0" fontId="7" fillId="4" borderId="2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8" fillId="4" borderId="4" pivotButton="0" quotePrefix="0" xfId="0"/>
    <xf numFmtId="0" fontId="7" fillId="4" borderId="2" applyAlignment="1" pivotButton="0" quotePrefix="0" xfId="0">
      <alignment horizontal="center" wrapText="1"/>
    </xf>
    <xf numFmtId="0" fontId="1" fillId="2" borderId="5" applyAlignment="1" pivotButton="0" quotePrefix="0" xfId="0">
      <alignment horizontal="center" wrapText="1"/>
    </xf>
    <xf numFmtId="0" fontId="1" fillId="2" borderId="6" applyAlignment="1" pivotButton="0" quotePrefix="0" xfId="0">
      <alignment horizontal="center" wrapText="1"/>
    </xf>
    <xf numFmtId="0" fontId="1" fillId="2" borderId="5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165" fontId="1" fillId="0" borderId="7" applyAlignment="1" pivotButton="0" quotePrefix="0" xfId="0">
      <alignment horizontal="center"/>
    </xf>
    <xf numFmtId="11" fontId="1" fillId="0" borderId="7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  <xf numFmtId="166" fontId="1" fillId="0" borderId="7" applyAlignment="1" pivotButton="0" quotePrefix="0" xfId="0">
      <alignment horizontal="center"/>
    </xf>
    <xf numFmtId="0" fontId="9" fillId="0" borderId="0" pivotButton="0" quotePrefix="0" xfId="0"/>
    <xf numFmtId="0" fontId="1" fillId="5" borderId="6" applyAlignment="1" pivotButton="0" quotePrefix="0" xfId="0">
      <alignment horizontal="center"/>
    </xf>
    <xf numFmtId="167" fontId="1" fillId="5" borderId="6" applyAlignment="1" pivotButton="0" quotePrefix="0" xfId="0">
      <alignment horizontal="center"/>
    </xf>
    <xf numFmtId="11" fontId="1" fillId="5" borderId="6" applyAlignment="1" pivotButton="0" quotePrefix="0" xfId="0">
      <alignment horizontal="center"/>
    </xf>
    <xf numFmtId="164" fontId="1" fillId="5" borderId="6" applyAlignment="1" pivotButton="0" quotePrefix="0" xfId="0">
      <alignment horizontal="center"/>
    </xf>
    <xf numFmtId="166" fontId="1" fillId="5" borderId="6" applyAlignment="1" pivotButton="0" quotePrefix="0" xfId="0">
      <alignment horizontal="center"/>
    </xf>
    <xf numFmtId="165" fontId="1" fillId="5" borderId="6" applyAlignment="1" pivotButton="0" quotePrefix="0" xfId="0">
      <alignment horizontal="center"/>
    </xf>
    <xf numFmtId="168" fontId="1" fillId="0" borderId="7" applyAlignment="1" pivotButton="0" quotePrefix="0" xfId="0">
      <alignment horizontal="center"/>
    </xf>
    <xf numFmtId="0" fontId="1" fillId="3" borderId="6" applyAlignment="1" pivotButton="0" quotePrefix="0" xfId="0">
      <alignment horizontal="center" wrapText="1"/>
    </xf>
    <xf numFmtId="0" fontId="1" fillId="3" borderId="6" applyAlignment="1" pivotButton="0" quotePrefix="0" xfId="0">
      <alignment horizontal="center"/>
    </xf>
    <xf numFmtId="169" fontId="1" fillId="0" borderId="7" applyAlignment="1" pivotButton="0" quotePrefix="0" xfId="0">
      <alignment horizontal="center"/>
    </xf>
    <xf numFmtId="0" fontId="1" fillId="0" borderId="7" pivotButton="0" quotePrefix="0" xfId="0"/>
    <xf numFmtId="170" fontId="1" fillId="0" borderId="7" applyAlignment="1" pivotButton="0" quotePrefix="0" xfId="0">
      <alignment horizontal="center"/>
    </xf>
    <xf numFmtId="169" fontId="1" fillId="5" borderId="6" applyAlignment="1" pivotButton="0" quotePrefix="0" xfId="0">
      <alignment horizontal="center"/>
    </xf>
    <xf numFmtId="0" fontId="1" fillId="5" borderId="6" pivotButton="0" quotePrefix="0" xfId="0"/>
    <xf numFmtId="170" fontId="1" fillId="5" borderId="6" applyAlignment="1" pivotButton="0" quotePrefix="0" xfId="0">
      <alignment horizontal="center"/>
    </xf>
    <xf numFmtId="171" fontId="1" fillId="5" borderId="6" applyAlignment="1" pivotButton="0" quotePrefix="0" xfId="0">
      <alignment horizontal="center"/>
    </xf>
    <xf numFmtId="172" fontId="1" fillId="5" borderId="6" applyAlignment="1" pivotButton="0" quotePrefix="0" xfId="0">
      <alignment horizontal="center"/>
    </xf>
    <xf numFmtId="172" fontId="1" fillId="0" borderId="7" applyAlignment="1" pivotButton="0" quotePrefix="0" xfId="0">
      <alignment horizontal="center"/>
    </xf>
    <xf numFmtId="168" fontId="1" fillId="5" borderId="6" applyAlignment="1" pivotButton="0" quotePrefix="0" xfId="0">
      <alignment horizontal="center"/>
    </xf>
    <xf numFmtId="0" fontId="10" fillId="0" borderId="1" pivotButton="0" quotePrefix="0" xfId="0"/>
    <xf numFmtId="167" fontId="1" fillId="0" borderId="7" applyAlignment="1" pivotButton="0" quotePrefix="0" xfId="0">
      <alignment horizontal="center"/>
    </xf>
    <xf numFmtId="173" fontId="1" fillId="0" borderId="7" applyAlignment="1" pivotButton="0" quotePrefix="0" xfId="0">
      <alignment horizontal="center"/>
    </xf>
    <xf numFmtId="173" fontId="1" fillId="5" borderId="6" applyAlignment="1" pivotButton="0" quotePrefix="0" xfId="0">
      <alignment horizontal="center"/>
    </xf>
    <xf numFmtId="0" fontId="1" fillId="2" borderId="8" applyAlignment="1" pivotButton="0" quotePrefix="0" xfId="0">
      <alignment horizontal="center" wrapText="1"/>
    </xf>
    <xf numFmtId="0" fontId="1" fillId="2" borderId="8" applyAlignment="1" pivotButton="0" quotePrefix="0" xfId="0">
      <alignment horizontal="center"/>
    </xf>
    <xf numFmtId="174" fontId="1" fillId="0" borderId="7" applyAlignment="1" pivotButton="0" quotePrefix="0" xfId="0">
      <alignment horizontal="center"/>
    </xf>
    <xf numFmtId="174" fontId="1" fillId="5" borderId="6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2" borderId="4" applyAlignment="1" pivotButton="0" quotePrefix="0" xfId="0">
      <alignment horizontal="center" wrapText="1"/>
    </xf>
    <xf numFmtId="0" fontId="1" fillId="2" borderId="4" applyAlignment="1" pivotButton="0" quotePrefix="0" xfId="0">
      <alignment horizontal="center"/>
    </xf>
    <xf numFmtId="169" fontId="1" fillId="0" borderId="0" applyAlignment="1" pivotButton="0" quotePrefix="0" xfId="0">
      <alignment horizontal="center"/>
    </xf>
    <xf numFmtId="11" fontId="1" fillId="0" borderId="0" applyAlignment="1" pivotButton="0" quotePrefix="0" xfId="0">
      <alignment horizontal="center"/>
    </xf>
    <xf numFmtId="175" fontId="11" fillId="0" borderId="7" applyAlignment="1" pivotButton="0" quotePrefix="0" xfId="0">
      <alignment horizontal="center"/>
    </xf>
    <xf numFmtId="175" fontId="11" fillId="5" borderId="6" applyAlignment="1" pivotButton="0" quotePrefix="0" xfId="0">
      <alignment horizontal="center"/>
    </xf>
    <xf numFmtId="175" fontId="1" fillId="5" borderId="6" applyAlignment="1" pivotButton="0" quotePrefix="0" xfId="0">
      <alignment horizontal="center"/>
    </xf>
    <xf numFmtId="175" fontId="1" fillId="0" borderId="7" applyAlignment="1" pivotButton="0" quotePrefix="0" xfId="0">
      <alignment horizontal="center"/>
    </xf>
    <xf numFmtId="0" fontId="1" fillId="6" borderId="2" applyAlignment="1" pivotButton="0" quotePrefix="0" xfId="0">
      <alignment horizontal="center" wrapText="1"/>
    </xf>
    <xf numFmtId="0" fontId="1" fillId="6" borderId="4" applyAlignment="1" pivotButton="0" quotePrefix="0" xfId="0">
      <alignment horizontal="center" wrapText="1"/>
    </xf>
    <xf numFmtId="0" fontId="1" fillId="6" borderId="8" applyAlignment="1" pivotButton="0" quotePrefix="0" xfId="0">
      <alignment horizontal="center" wrapText="1"/>
    </xf>
    <xf numFmtId="0" fontId="6" fillId="0" borderId="7" pivotButton="0" quotePrefix="0" xfId="0"/>
    <xf numFmtId="171" fontId="1" fillId="0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0" fontId="6" fillId="0" borderId="10" pivotButton="0" quotePrefix="0" xfId="0"/>
    <xf numFmtId="0" fontId="11" fillId="0" borderId="7" applyAlignment="1" pivotButton="0" quotePrefix="0" xfId="0">
      <alignment horizontal="center"/>
    </xf>
    <xf numFmtId="0" fontId="11" fillId="5" borderId="6" applyAlignment="1" pivotButton="0" quotePrefix="0" xfId="0">
      <alignment horizontal="center"/>
    </xf>
    <xf numFmtId="173" fontId="11" fillId="5" borderId="6" applyAlignment="1" pivotButton="0" quotePrefix="0" xfId="0">
      <alignment horizontal="center"/>
    </xf>
    <xf numFmtId="173" fontId="11" fillId="0" borderId="7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176" fontId="1" fillId="4" borderId="6" applyAlignment="1" pivotButton="0" quotePrefix="0" xfId="0">
      <alignment horizontal="center"/>
    </xf>
    <xf numFmtId="169" fontId="1" fillId="4" borderId="6" pivotButton="0" quotePrefix="0" xfId="0"/>
    <xf numFmtId="173" fontId="1" fillId="4" borderId="6" applyAlignment="1" pivotButton="0" quotePrefix="0" xfId="0">
      <alignment horizontal="center"/>
    </xf>
    <xf numFmtId="164" fontId="1" fillId="4" borderId="6" applyAlignment="1" pivotButton="0" quotePrefix="0" xfId="0">
      <alignment horizontal="center"/>
    </xf>
    <xf numFmtId="176" fontId="1" fillId="5" borderId="6" applyAlignment="1" pivotButton="0" quotePrefix="0" xfId="0">
      <alignment horizontal="center"/>
    </xf>
    <xf numFmtId="169" fontId="1" fillId="5" borderId="6" pivotButton="0" quotePrefix="0" xfId="0"/>
    <xf numFmtId="176" fontId="1" fillId="0" borderId="7" applyAlignment="1" pivotButton="0" quotePrefix="0" xfId="0">
      <alignment horizontal="center"/>
    </xf>
    <xf numFmtId="169" fontId="1" fillId="0" borderId="7" pivotButton="0" quotePrefix="0" xfId="0"/>
    <xf numFmtId="49" fontId="1" fillId="0" borderId="7" applyAlignment="1" pivotButton="0" quotePrefix="0" xfId="0">
      <alignment horizontal="center"/>
    </xf>
    <xf numFmtId="0" fontId="3" fillId="0" borderId="11" pivotButton="0" quotePrefix="0" xfId="0"/>
    <xf numFmtId="0" fontId="1" fillId="2" borderId="12" applyAlignment="1" pivotButton="0" quotePrefix="0" xfId="0">
      <alignment horizontal="center" wrapText="1"/>
    </xf>
    <xf numFmtId="0" fontId="1" fillId="0" borderId="7" applyAlignment="1" pivotButton="0" quotePrefix="0" xfId="0">
      <alignment horizontal="left"/>
    </xf>
    <xf numFmtId="169" fontId="1" fillId="0" borderId="7" applyAlignment="1" pivotButton="0" quotePrefix="0" xfId="0">
      <alignment horizontal="left"/>
    </xf>
    <xf numFmtId="164" fontId="1" fillId="5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pivotButton="0" quotePrefix="0" xfId="0"/>
    <xf numFmtId="0" fontId="0" fillId="0" borderId="0" pivotButton="0" quotePrefix="0" xfId="0"/>
    <xf numFmtId="0" fontId="4" fillId="2" borderId="4" applyAlignment="1" pivotButton="0" quotePrefix="0" xfId="0">
      <alignment horizontal="center" wrapText="1"/>
    </xf>
    <xf numFmtId="0" fontId="7" fillId="3" borderId="4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7" fillId="3" borderId="4" applyAlignment="1" pivotButton="0" quotePrefix="0" xfId="0">
      <alignment horizontal="center" wrapText="1"/>
    </xf>
    <xf numFmtId="0" fontId="1" fillId="3" borderId="4" applyAlignment="1" pivotButton="0" quotePrefix="0" xfId="0">
      <alignment horizontal="center" wrapText="1"/>
    </xf>
    <xf numFmtId="0" fontId="7" fillId="4" borderId="4" applyAlignment="1" pivotButton="0" quotePrefix="0" xfId="0">
      <alignment horizontal="center"/>
    </xf>
    <xf numFmtId="0" fontId="7" fillId="4" borderId="4" applyAlignment="1" pivotButton="0" quotePrefix="0" xfId="0">
      <alignment horizontal="center" wrapText="1"/>
    </xf>
    <xf numFmtId="0" fontId="0" fillId="0" borderId="7" pivotButton="0" quotePrefix="0" xfId="0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 outlineLevelCol="0"/>
  <cols>
    <col width="10.57" customWidth="1" style="102" min="1" max="1"/>
    <col width="11" customWidth="1" style="102" min="2" max="2"/>
    <col width="11.86" customWidth="1" style="102" min="3" max="3"/>
    <col width="13" customWidth="1" style="102" min="4" max="4"/>
    <col width="12.14" customWidth="1" style="102" min="5" max="6"/>
    <col width="11.43" customWidth="1" style="102" min="7" max="7"/>
    <col width="9.57" customWidth="1" style="102" min="8" max="8"/>
    <col width="8.710000000000001" customWidth="1" style="102" min="9" max="9"/>
    <col width="11.14" customWidth="1" style="102" min="10" max="10"/>
    <col width="8.710000000000001" customWidth="1" style="102" min="11" max="11"/>
  </cols>
  <sheetData>
    <row r="1" ht="31.5" customHeight="1" s="102">
      <c r="A1" s="1" t="n"/>
      <c r="B1" s="1" t="n"/>
      <c r="C1" s="1" t="n"/>
      <c r="D1" s="1" t="n"/>
      <c r="E1" s="2" t="inlineStr">
        <is>
          <t>PERFORMANCE TEST</t>
        </is>
      </c>
      <c r="F1" s="3" t="n"/>
      <c r="G1" s="1" t="n"/>
      <c r="H1" s="1" t="n"/>
      <c r="I1" s="1" t="n"/>
      <c r="J1" s="4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16.5" customHeight="1" s="102">
      <c r="A2" s="6" t="n"/>
      <c r="B2" s="6" t="n"/>
      <c r="C2" s="6" t="n"/>
      <c r="D2" s="6" t="n"/>
      <c r="E2" s="6" t="n"/>
      <c r="F2" s="6" t="n"/>
      <c r="G2" s="6" t="n"/>
      <c r="H2" s="6" t="n"/>
      <c r="I2" s="6" t="n"/>
      <c r="J2" s="4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6.5" customHeight="1" s="102">
      <c r="A3" s="6" t="n"/>
      <c r="B3" s="6" t="n"/>
      <c r="C3" s="6" t="n"/>
      <c r="D3" s="6" t="n"/>
      <c r="E3" s="7" t="inlineStr">
        <is>
          <t>DUT</t>
        </is>
      </c>
      <c r="F3" s="6" t="n"/>
      <c r="G3" s="6" t="n"/>
      <c r="H3" s="6" t="n"/>
      <c r="I3" s="6" t="n"/>
      <c r="J3" s="6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r="4" ht="16.5" customHeight="1" s="102">
      <c r="A4" s="103" t="n"/>
      <c r="C4" s="11" t="n"/>
      <c r="E4" s="11" t="n"/>
      <c r="F4" s="11" t="n"/>
      <c r="H4" s="11" t="n"/>
      <c r="J4" s="4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</row>
    <row r="5" ht="14.25" customHeight="1" s="102">
      <c r="A5" s="104" t="inlineStr">
        <is>
          <t>Manufacturer</t>
        </is>
      </c>
      <c r="C5" s="105" t="inlineStr">
        <is>
          <t>b'Datron Instruments</t>
        </is>
      </c>
      <c r="E5" s="14" t="n"/>
      <c r="F5" s="104" t="inlineStr">
        <is>
          <t>S/N</t>
        </is>
      </c>
      <c r="H5" s="105" t="inlineStr">
        <is>
          <t xml:space="preserve">19346-4     </t>
        </is>
      </c>
      <c r="J5" s="4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</row>
    <row r="6" ht="14.25" customHeight="1" s="102">
      <c r="A6" s="15" t="inlineStr">
        <is>
          <t>Model Number</t>
        </is>
      </c>
      <c r="C6" s="16" t="inlineStr">
        <is>
          <t>1281'</t>
        </is>
      </c>
      <c r="E6" s="17" t="n"/>
      <c r="F6" s="15" t="inlineStr">
        <is>
          <t>Test date</t>
        </is>
      </c>
      <c r="H6" s="16" t="inlineStr">
        <is>
          <t>25-01-05 20:46:39</t>
        </is>
      </c>
      <c r="J6" s="4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</row>
    <row r="7" ht="14.25" customHeight="1" s="102">
      <c r="A7" s="104" t="inlineStr">
        <is>
          <t>Meter Info</t>
        </is>
      </c>
      <c r="C7" s="105" t="n"/>
      <c r="E7" s="18" t="n"/>
      <c r="F7" s="104" t="inlineStr">
        <is>
          <t>Ambient Temp.</t>
        </is>
      </c>
      <c r="H7" s="105" t="inlineStr">
        <is>
          <t>23.0</t>
        </is>
      </c>
      <c r="J7" s="4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</row>
    <row r="8" ht="14.25" customHeight="1" s="102">
      <c r="A8" s="15" t="inlineStr">
        <is>
          <t>Options</t>
        </is>
      </c>
      <c r="C8" s="16" t="inlineStr">
        <is>
          <t xml:space="preserve">1,1,1,1,0,0,0
</t>
        </is>
      </c>
      <c r="E8" s="17" t="n"/>
      <c r="F8" s="15" t="inlineStr">
        <is>
          <t>CERT_AMB?</t>
        </is>
      </c>
      <c r="H8" s="106" t="n"/>
      <c r="J8" s="4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</row>
    <row r="9" ht="14.25" customHeight="1" s="102">
      <c r="A9" s="104" t="inlineStr">
        <is>
          <t>Firmware</t>
        </is>
      </c>
      <c r="C9" s="105" t="inlineStr">
        <is>
          <t xml:space="preserve">890144-03.12
</t>
        </is>
      </c>
      <c r="E9" s="18" t="n"/>
      <c r="F9" s="104" t="inlineStr">
        <is>
          <t>TEMP?</t>
        </is>
      </c>
      <c r="H9" s="105" t="n"/>
      <c r="J9" s="4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</row>
    <row r="10" ht="14.25" customHeight="1" s="102">
      <c r="A10" s="15" t="inlineStr">
        <is>
          <t>Date of Baseline Cal</t>
        </is>
      </c>
      <c r="C10" s="16" t="n"/>
      <c r="E10" s="17" t="n"/>
      <c r="F10" s="15" t="inlineStr">
        <is>
          <t>TEMP?  BASE</t>
        </is>
      </c>
      <c r="H10" s="16" t="n"/>
      <c r="J10" s="4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</row>
    <row r="11" ht="14.25" customHeight="1" s="102">
      <c r="A11" s="104" t="inlineStr">
        <is>
          <t>Date of Certified Cal</t>
        </is>
      </c>
      <c r="C11" s="105" t="n"/>
      <c r="E11" s="18" t="n"/>
      <c r="F11" s="104" t="inlineStr">
        <is>
          <t>TEMP?  CERTIFIED</t>
        </is>
      </c>
      <c r="H11" s="105" t="n"/>
      <c r="J11" s="4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</row>
    <row r="12" ht="14.25" customHeight="1" s="102">
      <c r="A12" s="15" t="inlineStr">
        <is>
          <t xml:space="preserve">CNFTST? </t>
        </is>
      </c>
      <c r="C12" s="16" t="n">
        <v>0</v>
      </c>
      <c r="E12" s="17" t="n"/>
      <c r="F12" s="15" t="inlineStr">
        <is>
          <t>STANDBY?</t>
        </is>
      </c>
      <c r="H12" s="16" t="n"/>
      <c r="J12" s="4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</row>
    <row r="13" ht="14.25" customHeight="1" s="102">
      <c r="A13" s="104" t="inlineStr">
        <is>
          <t>DUT Confidence level</t>
        </is>
      </c>
      <c r="C13" s="105" t="n"/>
      <c r="E13" s="18" t="n"/>
      <c r="F13" s="104" t="n"/>
      <c r="H13" s="105" t="n"/>
      <c r="J13" s="4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</row>
    <row r="14" ht="14.25" customHeight="1" s="102">
      <c r="A14" s="15" t="n"/>
      <c r="C14" s="16" t="n"/>
      <c r="E14" s="17" t="n"/>
      <c r="F14" s="15" t="n"/>
      <c r="H14" s="106" t="n"/>
      <c r="J14" s="4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</row>
    <row r="15" ht="25.5" customHeight="1" s="102">
      <c r="A15" s="107" t="n"/>
      <c r="C15" s="108" t="n"/>
      <c r="E15" s="18" t="n"/>
      <c r="F15" s="107" t="n"/>
      <c r="H15" s="108" t="n"/>
      <c r="J15" s="4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r="16" ht="14.25" customHeight="1" s="102">
      <c r="A16" s="22" t="n"/>
      <c r="B16" s="4" t="n"/>
      <c r="C16" s="23" t="n"/>
      <c r="D16" s="4" t="n"/>
      <c r="E16" s="17" t="n"/>
      <c r="F16" s="15" t="n"/>
      <c r="H16" s="16" t="n"/>
      <c r="J16" s="4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r="17" ht="14.25" customHeight="1" s="102">
      <c r="A17" s="4" t="n"/>
      <c r="B17" s="4" t="n"/>
      <c r="C17" s="4" t="n"/>
      <c r="D17" s="4" t="n"/>
      <c r="E17" s="4" t="n"/>
      <c r="F17" s="4" t="n"/>
      <c r="G17" s="4" t="n"/>
      <c r="H17" s="4" t="n"/>
      <c r="I17" s="5" t="n"/>
      <c r="J17" s="4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</row>
    <row r="18" ht="13.5" customHeight="1" s="102">
      <c r="A18" s="4" t="n"/>
      <c r="B18" s="4" t="n"/>
      <c r="C18" s="4" t="n"/>
      <c r="D18" s="4" t="n"/>
      <c r="E18" s="4" t="n"/>
      <c r="F18" s="4" t="n"/>
      <c r="G18" s="4" t="n"/>
      <c r="H18" s="4" t="n"/>
      <c r="I18" s="5" t="n"/>
      <c r="J18" s="4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</row>
    <row r="19" ht="16.5" customHeight="1" s="102">
      <c r="A19" s="23" t="n"/>
      <c r="B19" s="23" t="n"/>
      <c r="C19" s="23" t="n"/>
      <c r="D19" s="23" t="n"/>
      <c r="E19" s="7" t="inlineStr">
        <is>
          <t>Calibrator</t>
        </is>
      </c>
      <c r="F19" s="23" t="n"/>
      <c r="G19" s="23" t="n"/>
      <c r="H19" s="23" t="n"/>
      <c r="I19" s="23" t="n"/>
      <c r="J19" s="4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</row>
    <row r="20" ht="15" customHeight="1" s="102">
      <c r="A20" s="11" t="inlineStr">
        <is>
          <t>Reference standard</t>
        </is>
      </c>
      <c r="C20" s="11" t="inlineStr">
        <is>
          <t>Options</t>
        </is>
      </c>
      <c r="E20" s="11" t="inlineStr">
        <is>
          <t>Unc</t>
        </is>
      </c>
      <c r="F20" s="11" t="inlineStr">
        <is>
          <t>Calibration Date</t>
        </is>
      </c>
      <c r="H20" s="11" t="inlineStr">
        <is>
          <t>Due Date</t>
        </is>
      </c>
      <c r="J20" s="4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</row>
    <row r="21" ht="14.25" customHeight="1" s="102">
      <c r="A21" s="109" t="inlineStr">
        <is>
          <t>Fluke 5700A</t>
        </is>
      </c>
      <c r="C21" s="106" t="inlineStr"/>
      <c r="E21" s="25" t="inlineStr">
        <is>
          <t>--</t>
        </is>
      </c>
      <c r="F21" s="106" t="inlineStr">
        <is>
          <t>--</t>
        </is>
      </c>
      <c r="H21" s="106" t="inlineStr">
        <is>
          <t>--</t>
        </is>
      </c>
      <c r="J21" s="4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</row>
    <row r="22" ht="14.25" customHeight="1" s="102">
      <c r="A22" s="104" t="inlineStr">
        <is>
          <t>ADRmu12</t>
        </is>
      </c>
      <c r="C22" s="105" t="inlineStr">
        <is>
          <t>10.000000 VDC</t>
        </is>
      </c>
      <c r="E22" s="26" t="inlineStr">
        <is>
          <t>--</t>
        </is>
      </c>
      <c r="F22" s="105" t="inlineStr">
        <is>
          <t>--</t>
        </is>
      </c>
      <c r="H22" s="105" t="inlineStr">
        <is>
          <t>--</t>
        </is>
      </c>
      <c r="J22" s="4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r="23" ht="14.25" customHeight="1" s="102">
      <c r="A23" s="109" t="inlineStr">
        <is>
          <t>Fluke 742A-1 8927002</t>
        </is>
      </c>
      <c r="C23" s="106" t="inlineStr">
        <is>
          <t>1.0000195 ohm</t>
        </is>
      </c>
      <c r="E23" s="25" t="inlineStr">
        <is>
          <t>--</t>
        </is>
      </c>
      <c r="F23" s="106" t="inlineStr">
        <is>
          <t>--</t>
        </is>
      </c>
      <c r="H23" s="106" t="inlineStr">
        <is>
          <t>--</t>
        </is>
      </c>
      <c r="J23" s="4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ht="14.25" customHeight="1" s="102">
      <c r="A24" s="104" t="inlineStr">
        <is>
          <t>Fluke 742A-10k 7815006</t>
        </is>
      </c>
      <c r="C24" s="105" t="inlineStr">
        <is>
          <t>10.000133 kohm</t>
        </is>
      </c>
      <c r="E24" s="26" t="inlineStr"/>
      <c r="F24" s="105" t="inlineStr"/>
      <c r="H24" s="105" t="inlineStr"/>
      <c r="J24" s="4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r="25" ht="14.25" customHeight="1" s="102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4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r="26" ht="14.25" customHeight="1" s="102">
      <c r="A26" s="23" t="n"/>
      <c r="B26" s="23" t="n"/>
      <c r="C26" s="23" t="n"/>
      <c r="D26" s="23" t="n"/>
      <c r="E26" s="23" t="n"/>
      <c r="F26" s="23" t="n"/>
      <c r="G26" s="23" t="n"/>
      <c r="H26" s="23" t="n"/>
      <c r="I26" s="23" t="n"/>
      <c r="J26" s="4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r="27" ht="14.25" customHeight="1" s="102">
      <c r="A27" s="23" t="n"/>
      <c r="B27" s="23" t="n"/>
      <c r="C27" s="23" t="n"/>
      <c r="D27" s="23" t="n"/>
      <c r="E27" s="7" t="inlineStr">
        <is>
          <t>MFC</t>
        </is>
      </c>
      <c r="F27" s="23" t="n"/>
      <c r="G27" s="23" t="n"/>
      <c r="H27" s="23" t="n"/>
      <c r="I27" s="23" t="n"/>
      <c r="J27" s="4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r="28" ht="14.25" customHeight="1" s="102">
      <c r="A28" s="103" t="n"/>
      <c r="C28" s="11" t="n"/>
      <c r="E28" s="11" t="n"/>
      <c r="F28" s="11" t="n"/>
      <c r="H28" s="11" t="n"/>
      <c r="J28" s="4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r="29" ht="15.75" customHeight="1" s="102">
      <c r="A29" s="104" t="inlineStr">
        <is>
          <t>MFC Calibrate Date</t>
        </is>
      </c>
      <c r="C29" s="105" t="inlineStr">
        <is>
          <t xml:space="preserve">050125
</t>
        </is>
      </c>
      <c r="E29" s="18" t="n"/>
      <c r="F29" s="104" t="inlineStr">
        <is>
          <t>MFC last calibrated</t>
        </is>
      </c>
      <c r="H29" s="105" t="inlineStr">
        <is>
          <t>0
 days</t>
        </is>
      </c>
      <c r="J29" s="4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r="30" ht="15.75" customHeight="1" s="102">
      <c r="A30" s="109" t="inlineStr">
        <is>
          <t>Calibrate Date WBFLAT</t>
        </is>
      </c>
      <c r="C30" s="106" t="inlineStr">
        <is>
          <t xml:space="preserve">100589
</t>
        </is>
      </c>
      <c r="E30" s="27" t="n"/>
      <c r="F30" s="109" t="inlineStr">
        <is>
          <t>MFC since WBFLAT</t>
        </is>
      </c>
      <c r="H30" s="106" t="inlineStr">
        <is>
          <t>0
 days</t>
        </is>
      </c>
      <c r="J30" s="4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r="31" ht="15.75" customHeight="1" s="102">
      <c r="A31" s="104" t="inlineStr">
        <is>
          <t>Calibrate Date WB Gain</t>
        </is>
      </c>
      <c r="C31" s="105" t="inlineStr">
        <is>
          <t xml:space="preserve">250190
</t>
        </is>
      </c>
      <c r="E31" s="18" t="n"/>
      <c r="F31" s="104" t="inlineStr">
        <is>
          <t>MFC since WBGAIN</t>
        </is>
      </c>
      <c r="H31" s="105" t="inlineStr">
        <is>
          <t>0
 days</t>
        </is>
      </c>
      <c r="J31" s="4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r="32" ht="15.75" customHeight="1" s="102">
      <c r="A32" s="109" t="inlineStr">
        <is>
          <t>MFC Calibrate Date Zero</t>
        </is>
      </c>
      <c r="C32" s="106" t="inlineStr">
        <is>
          <t xml:space="preserve">050125
</t>
        </is>
      </c>
      <c r="E32" s="27" t="n"/>
      <c r="F32" s="109" t="inlineStr">
        <is>
          <t>MFC since DCV Zero</t>
        </is>
      </c>
      <c r="H32" s="106" t="inlineStr">
        <is>
          <t>0
 days</t>
        </is>
      </c>
      <c r="J32" s="4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r="33" ht="14.25" customHeight="1" s="102">
      <c r="A33" s="104" t="inlineStr">
        <is>
          <t>MFC Confidence level</t>
        </is>
      </c>
      <c r="C33" s="105" t="inlineStr">
        <is>
          <t>5700A 99% 90 Days</t>
        </is>
      </c>
      <c r="E33" s="18" t="n"/>
      <c r="F33" s="104" t="inlineStr">
        <is>
          <t>CAL CONST 11V Range +zero</t>
        </is>
      </c>
      <c r="H33" s="105" t="n">
        <v>398.17925</v>
      </c>
      <c r="J33" s="4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r="34" ht="31.5" customHeight="1" s="102">
      <c r="A34" s="110" t="inlineStr">
        <is>
          <t>CAL CONST 6.5V</t>
        </is>
      </c>
      <c r="C34" s="106" t="inlineStr">
        <is>
          <t xml:space="preserve">+6.529893148158212E+00
</t>
        </is>
      </c>
      <c r="E34" s="27" t="n"/>
      <c r="F34" s="110" t="inlineStr">
        <is>
          <t>CAL CONST 11V                               Range  -zero</t>
        </is>
      </c>
      <c r="H34" s="106" t="n">
        <v>398.17844</v>
      </c>
      <c r="J34" s="4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r="35" ht="31.5" customHeight="1" s="102">
      <c r="A35" s="107" t="inlineStr">
        <is>
          <t>CAL CONST 13V reference voltage</t>
        </is>
      </c>
      <c r="C35" s="105" t="inlineStr">
        <is>
          <t xml:space="preserve">+1.306131483552985E+01
</t>
        </is>
      </c>
      <c r="E35" s="18" t="n"/>
      <c r="F35" s="107" t="inlineStr">
        <is>
          <t>CAL CONST, Zero calibration temperature</t>
        </is>
      </c>
      <c r="H35" s="105" t="n">
        <v>22</v>
      </c>
      <c r="J35" s="4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r="36" ht="31.5" customHeight="1" s="102">
      <c r="A36" s="110" t="inlineStr">
        <is>
          <t>CAL CONST 10KOHM               true output resistance</t>
        </is>
      </c>
      <c r="C36" s="106" t="inlineStr">
        <is>
          <t xml:space="preserve">+1.000039901931142E+04
</t>
        </is>
      </c>
      <c r="E36" s="27" t="n"/>
      <c r="F36" s="110" t="inlineStr">
        <is>
          <t>CAL CONST, ALL  calibration temp</t>
        </is>
      </c>
      <c r="H36" s="106" t="n">
        <v>22</v>
      </c>
      <c r="J36" s="4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r="37" ht="31.5" customHeight="1" s="102">
      <c r="A37" s="107" t="inlineStr">
        <is>
          <t>CAL SONST 10kOHM      standard resistance</t>
        </is>
      </c>
      <c r="C37" s="105" t="inlineStr">
        <is>
          <t xml:space="preserve">+1.000060285459230E+04
</t>
        </is>
      </c>
      <c r="E37" s="18" t="n"/>
      <c r="F37" s="107" t="inlineStr">
        <is>
          <t>CAL_CONST? CHECK, WB_FLAT_TEMP</t>
        </is>
      </c>
      <c r="H37" s="105" t="n">
        <v>23.9</v>
      </c>
      <c r="J37" s="4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r="38" ht="14.25" customHeight="1" s="102">
      <c r="A38" s="109" t="inlineStr">
        <is>
          <t>CAL CONST 1 OHM</t>
        </is>
      </c>
      <c r="C38" s="106" t="inlineStr">
        <is>
          <t xml:space="preserve">+9.996120415654161E-01
</t>
        </is>
      </c>
      <c r="E38" s="27" t="n"/>
      <c r="F38" s="109" t="inlineStr">
        <is>
          <t>CAL CONST,WBAND_TEMP</t>
        </is>
      </c>
      <c r="H38" s="106" t="n"/>
      <c r="J38" s="4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r="39" ht="14.25" customHeight="1" s="102">
      <c r="A39" s="104" t="inlineStr">
        <is>
          <t>ETIME?</t>
        </is>
      </c>
      <c r="C39" s="105" t="inlineStr">
        <is>
          <t>6074 days 5.85 hours</t>
        </is>
      </c>
      <c r="E39" s="18" t="n"/>
      <c r="F39" s="104" t="inlineStr">
        <is>
          <t>CAL TEMP? CHECK</t>
        </is>
      </c>
      <c r="H39" s="105" t="n"/>
      <c r="J39" s="4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r="40" ht="14.25" customHeight="1" s="102">
      <c r="A40" s="109" t="inlineStr">
        <is>
          <t>ONTIME?</t>
        </is>
      </c>
      <c r="C40" s="106" t="inlineStr">
        <is>
          <t>0 days 22.00 hours</t>
        </is>
      </c>
      <c r="E40" s="27" t="n"/>
      <c r="F40" s="109" t="inlineStr">
        <is>
          <t>CAL CONST,DACLIN</t>
        </is>
      </c>
      <c r="H40" s="106" t="n">
        <v>0</v>
      </c>
      <c r="J40" s="4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r="41" ht="31.5" customHeight="1" s="102">
      <c r="A41" s="104" t="n"/>
      <c r="C41" s="105" t="n"/>
      <c r="E41" s="18" t="n"/>
      <c r="F41" s="104" t="n"/>
      <c r="H41" s="105" t="n"/>
      <c r="J41" s="4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r="42" ht="31.5" customHeight="1" s="102">
      <c r="A42" s="4" t="n"/>
      <c r="B42" s="4" t="n"/>
      <c r="C42" s="4" t="n"/>
      <c r="D42" s="4" t="n"/>
      <c r="E42" s="4" t="n"/>
      <c r="F42" s="4" t="n"/>
      <c r="G42" s="23" t="n"/>
      <c r="H42" s="23" t="n"/>
      <c r="I42" s="23" t="n"/>
      <c r="J42" s="4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r="43" ht="25.5" customHeight="1" s="102">
      <c r="A43" s="1" t="n"/>
      <c r="B43" s="1" t="n"/>
      <c r="C43" s="1" t="n"/>
      <c r="D43" s="4" t="n"/>
      <c r="E43" s="2" t="inlineStr">
        <is>
          <t>DCV PERFORMANCE TEST</t>
        </is>
      </c>
      <c r="F43" s="3" t="n"/>
      <c r="G43" s="1" t="n"/>
      <c r="H43" s="1" t="n"/>
      <c r="I43" s="1" t="n"/>
      <c r="J43" s="4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ht="25.5" customHeight="1" s="102">
      <c r="A44" s="29" t="inlineStr">
        <is>
          <t>DCV Test     VDC</t>
        </is>
      </c>
      <c r="B44" s="29" t="inlineStr">
        <is>
          <t>Expected Value</t>
        </is>
      </c>
      <c r="C44" s="30" t="inlineStr">
        <is>
          <t>Measured            μV</t>
        </is>
      </c>
      <c r="D44" s="29" t="inlineStr">
        <is>
          <t>Source Unc.            μV</t>
        </is>
      </c>
      <c r="E44" s="29" t="inlineStr">
        <is>
          <t>Lower Limit           μV</t>
        </is>
      </c>
      <c r="F44" s="29" t="inlineStr">
        <is>
          <t>Upper Limit         μV</t>
        </is>
      </c>
      <c r="G44" s="31" t="inlineStr">
        <is>
          <t>Deviation</t>
        </is>
      </c>
      <c r="H44" s="29" t="inlineStr">
        <is>
          <t>DUT Transfer STB   ppm</t>
        </is>
      </c>
      <c r="I44" s="30" t="inlineStr">
        <is>
          <t>Test Result          % of SPEC</t>
        </is>
      </c>
      <c r="J44" s="29" t="inlineStr">
        <is>
          <t>MEAS SDEV μV</t>
        </is>
      </c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ht="14.25" customHeight="1" s="102">
      <c r="A45" s="32" t="inlineStr">
        <is>
          <t xml:space="preserve">0.0mVDC </t>
        </is>
      </c>
      <c r="B45" s="33" t="n">
        <v>0</v>
      </c>
      <c r="C45" s="32" t="n">
        <v>-0.09999999999999999</v>
      </c>
      <c r="D45" s="34" t="n">
        <v>7.5e-07</v>
      </c>
      <c r="E45" s="35" t="n"/>
      <c r="F45" s="35" t="n"/>
      <c r="G45" s="32" t="inlineStr">
        <is>
          <t>N/A</t>
        </is>
      </c>
      <c r="H45" s="34" t="n"/>
      <c r="I45" s="35" t="n"/>
      <c r="J45" s="36" t="n">
        <v>0.00931396800509858</v>
      </c>
      <c r="K45" s="37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ht="14.25" customHeight="1" s="102">
      <c r="A46" s="38" t="inlineStr">
        <is>
          <t>0.0VDC</t>
        </is>
      </c>
      <c r="B46" s="39" t="n">
        <v>0</v>
      </c>
      <c r="C46" s="38" t="n">
        <v>-0.62</v>
      </c>
      <c r="D46" s="40" t="n">
        <v>7.5e-07</v>
      </c>
      <c r="E46" s="41" t="n"/>
      <c r="F46" s="41" t="n"/>
      <c r="G46" s="38" t="inlineStr">
        <is>
          <t>N/A</t>
        </is>
      </c>
      <c r="H46" s="40" t="n"/>
      <c r="I46" s="41" t="n"/>
      <c r="J46" s="42" t="n">
        <v>0.03316624790355401</v>
      </c>
      <c r="K46" s="37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ht="14.25" customHeight="1" s="102">
      <c r="A47" s="32" t="inlineStr">
        <is>
          <t>0.0VDC</t>
        </is>
      </c>
      <c r="B47" s="33" t="n">
        <v>0</v>
      </c>
      <c r="C47" s="32" t="n">
        <v>-8</v>
      </c>
      <c r="D47" s="34" t="n">
        <v>7.5e-07</v>
      </c>
      <c r="E47" s="35" t="n"/>
      <c r="F47" s="35" t="n"/>
      <c r="G47" s="32" t="inlineStr">
        <is>
          <t>N/A</t>
        </is>
      </c>
      <c r="H47" s="34" t="n"/>
      <c r="I47" s="35" t="n"/>
      <c r="J47" s="36" t="n">
        <v>0.3308238873546536</v>
      </c>
      <c r="K47" s="37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ht="14.25" customHeight="1" s="102">
      <c r="A48" s="38" t="inlineStr">
        <is>
          <t>0.0VDC</t>
        </is>
      </c>
      <c r="B48" s="43" t="n">
        <v>0</v>
      </c>
      <c r="C48" s="38" t="n">
        <v>-75</v>
      </c>
      <c r="D48" s="40" t="n">
        <v>7.5e-07</v>
      </c>
      <c r="E48" s="41" t="n"/>
      <c r="F48" s="41" t="n"/>
      <c r="G48" s="38" t="inlineStr">
        <is>
          <t>N/A</t>
        </is>
      </c>
      <c r="H48" s="40" t="n"/>
      <c r="I48" s="41" t="n"/>
      <c r="J48" s="42" t="n">
        <v>2.027587510099407</v>
      </c>
      <c r="K48" s="37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ht="14.25" customHeight="1" s="102">
      <c r="A49" s="32" t="inlineStr">
        <is>
          <t>0.0VDC</t>
        </is>
      </c>
      <c r="B49" s="44" t="n">
        <v>0</v>
      </c>
      <c r="C49" s="32" t="n">
        <v>-670</v>
      </c>
      <c r="D49" s="34" t="n">
        <v>7.5e-07</v>
      </c>
      <c r="E49" s="35" t="n"/>
      <c r="F49" s="35" t="n"/>
      <c r="G49" s="32" t="inlineStr">
        <is>
          <t>N/A</t>
        </is>
      </c>
      <c r="H49" s="34" t="n"/>
      <c r="I49" s="35" t="n"/>
      <c r="J49" s="36" t="n">
        <v>25.87362449376672</v>
      </c>
      <c r="K49" s="37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r="50" ht="25.5" customHeight="1" s="102">
      <c r="A50" s="45" t="inlineStr">
        <is>
          <t>DCV Test    VDC</t>
        </is>
      </c>
      <c r="B50" s="46" t="inlineStr">
        <is>
          <t>DMM Range</t>
        </is>
      </c>
      <c r="C50" s="45" t="inlineStr">
        <is>
          <t>Measured           V</t>
        </is>
      </c>
      <c r="D50" s="45" t="inlineStr">
        <is>
          <t>Source Unc.        ppm</t>
        </is>
      </c>
      <c r="E50" s="45" t="inlineStr">
        <is>
          <t>Lower Limit           V</t>
        </is>
      </c>
      <c r="F50" s="45" t="inlineStr">
        <is>
          <t>Upper Limit         V</t>
        </is>
      </c>
      <c r="G50" s="45" t="inlineStr">
        <is>
          <t>Measured      ppm</t>
        </is>
      </c>
      <c r="H50" s="45" t="inlineStr">
        <is>
          <t>DUT Transfer STB   ppm</t>
        </is>
      </c>
      <c r="I50" s="45" t="inlineStr">
        <is>
          <t>Test Result          % of SPEC</t>
        </is>
      </c>
      <c r="J50" s="45" t="inlineStr">
        <is>
          <t>MEAS SDEV  ppm</t>
        </is>
      </c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r="51" ht="14.25" customHeight="1" s="102">
      <c r="A51" s="32" t="n">
        <v>0.01</v>
      </c>
      <c r="B51" s="47" t="inlineStr">
        <is>
          <t>100mV</t>
        </is>
      </c>
      <c r="C51" s="48" t="n">
        <v>0.009999895</v>
      </c>
      <c r="D51" s="35" t="n">
        <v>81.5</v>
      </c>
      <c r="E51" s="32" t="n"/>
      <c r="F51" s="32" t="n"/>
      <c r="G51" s="35">
        <f>(C51-A51)*1000000/A51</f>
        <v/>
      </c>
      <c r="H51" s="49" t="n"/>
      <c r="I51" s="35" t="n"/>
      <c r="J51" s="36" t="n">
        <v>2.673872582067867</v>
      </c>
      <c r="K51" s="37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r="52" ht="14.25" customHeight="1" s="102">
      <c r="A52" s="38" t="n">
        <v>0.02</v>
      </c>
      <c r="B52" s="50" t="inlineStr">
        <is>
          <t>100mV</t>
        </is>
      </c>
      <c r="C52" s="51" t="n">
        <v>0.019999904</v>
      </c>
      <c r="D52" s="41" t="n">
        <v>44</v>
      </c>
      <c r="E52" s="38" t="n"/>
      <c r="F52" s="38" t="n"/>
      <c r="G52" s="41">
        <f>(C52-A52)*1000000/A52</f>
        <v/>
      </c>
      <c r="H52" s="52" t="n"/>
      <c r="I52" s="35" t="n"/>
      <c r="J52" s="42" t="n">
        <v>0.2927375396499485</v>
      </c>
      <c r="K52" s="37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ht="14.25" customHeight="1" s="102">
      <c r="A53" s="32" t="n">
        <v>0.05</v>
      </c>
      <c r="B53" s="47" t="inlineStr">
        <is>
          <t>100mV</t>
        </is>
      </c>
      <c r="C53" s="48" t="n">
        <v>0.049999896</v>
      </c>
      <c r="D53" s="35" t="n">
        <v>21.5</v>
      </c>
      <c r="E53" s="32" t="n"/>
      <c r="F53" s="32" t="n"/>
      <c r="G53" s="35">
        <f>(C53-A53)*1000000/A53</f>
        <v/>
      </c>
      <c r="H53" s="49" t="n"/>
      <c r="I53" s="35" t="n"/>
      <c r="J53" s="36" t="n">
        <v>0.1725627470058768</v>
      </c>
      <c r="K53" s="37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ht="14.25" customHeight="1" s="102">
      <c r="A54" s="38" t="n">
        <v>0.1</v>
      </c>
      <c r="B54" s="50" t="inlineStr">
        <is>
          <t>100mV</t>
        </is>
      </c>
      <c r="C54" s="51" t="n">
        <v>0.099999888</v>
      </c>
      <c r="D54" s="41" t="n">
        <v>14</v>
      </c>
      <c r="E54" s="53">
        <f>A54-SQRT(D54^2+H54^2)*A54/1000000</f>
        <v/>
      </c>
      <c r="F54" s="53">
        <f>A54+SQRT(D54^2+H54^2)*A54/1000000</f>
        <v/>
      </c>
      <c r="G54" s="41">
        <f>(C54-A54)*1000000/A54</f>
        <v/>
      </c>
      <c r="H54" s="52" t="n">
        <v>3</v>
      </c>
      <c r="I54" s="35">
        <f>G54*100/SQRT(D54^2+H54^2)</f>
        <v/>
      </c>
      <c r="J54" s="42" t="n">
        <v>0.1566047730427296</v>
      </c>
      <c r="K54" s="37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ht="14.25" customHeight="1" s="102">
      <c r="A55" s="32" t="n">
        <v>-0.01</v>
      </c>
      <c r="B55" s="47" t="inlineStr">
        <is>
          <t>100mV</t>
        </is>
      </c>
      <c r="C55" s="48" t="n">
        <v>-0.010000098</v>
      </c>
      <c r="D55" s="35" t="n">
        <v>-81.5</v>
      </c>
      <c r="E55" s="32" t="n"/>
      <c r="F55" s="32" t="n"/>
      <c r="G55" s="35">
        <f>(C55-A55)*1000000/A55</f>
        <v/>
      </c>
      <c r="H55" s="49" t="n"/>
      <c r="I55" s="35" t="n"/>
      <c r="J55" s="36" t="n">
        <v>-2.97253055927299</v>
      </c>
      <c r="K55" s="37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ht="14.25" customHeight="1" s="102">
      <c r="A56" s="38" t="n">
        <v>-0.02</v>
      </c>
      <c r="B56" s="50" t="inlineStr">
        <is>
          <t>100mV</t>
        </is>
      </c>
      <c r="C56" s="51" t="n">
        <v>-0.020000146</v>
      </c>
      <c r="D56" s="41" t="n">
        <v>-44</v>
      </c>
      <c r="E56" s="38" t="n"/>
      <c r="F56" s="38" t="n"/>
      <c r="G56" s="41">
        <f>(C56-A56)*1000000/A56</f>
        <v/>
      </c>
      <c r="H56" s="52" t="n"/>
      <c r="I56" s="35" t="n"/>
      <c r="J56" s="42" t="n">
        <v>-0.6060987936687796</v>
      </c>
      <c r="K56" s="37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ht="14.25" customHeight="1" s="102">
      <c r="A57" s="32" t="n">
        <v>-0.05</v>
      </c>
      <c r="B57" s="47" t="inlineStr">
        <is>
          <t>100mV</t>
        </is>
      </c>
      <c r="C57" s="48" t="n">
        <v>-0.050000216</v>
      </c>
      <c r="D57" s="35" t="n">
        <v>21.5</v>
      </c>
      <c r="E57" s="32" t="n"/>
      <c r="F57" s="32" t="n"/>
      <c r="G57" s="35">
        <f>(C57-A57)*1000000/A57</f>
        <v/>
      </c>
      <c r="H57" s="49" t="n"/>
      <c r="I57" s="35" t="n"/>
      <c r="J57" s="36" t="n">
        <v>-0.179008847769405</v>
      </c>
      <c r="K57" s="37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ht="14.25" customHeight="1" s="102">
      <c r="A58" s="38" t="n">
        <v>-0.1</v>
      </c>
      <c r="B58" s="50" t="inlineStr">
        <is>
          <t>100mV</t>
        </is>
      </c>
      <c r="C58" s="51" t="n">
        <v>-0.100000329</v>
      </c>
      <c r="D58" s="41" t="n">
        <v>14</v>
      </c>
      <c r="E58" s="53">
        <f>A58-SQRT(D58^2+H58^2)*A58/1000000</f>
        <v/>
      </c>
      <c r="F58" s="53">
        <f>A58+SQRT(D58^2+H58^2)*A58/1000000</f>
        <v/>
      </c>
      <c r="G58" s="41">
        <f>(C58-A58)*1000000/A58</f>
        <v/>
      </c>
      <c r="H58" s="52" t="n">
        <v>3</v>
      </c>
      <c r="I58" s="35">
        <f>G58*100/SQRT(D58^2+H58^2)</f>
        <v/>
      </c>
      <c r="J58" s="42" t="n">
        <v>-0.09886827436759098</v>
      </c>
      <c r="K58" s="37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r="59" ht="14.25" customHeight="1" s="102">
      <c r="A59" s="32" t="n">
        <v>0.1</v>
      </c>
      <c r="B59" s="47" t="inlineStr">
        <is>
          <t>1V</t>
        </is>
      </c>
      <c r="C59" s="48" t="n">
        <v>0.09999917999999999</v>
      </c>
      <c r="D59" s="35" t="n">
        <v>14</v>
      </c>
      <c r="E59" s="32" t="n"/>
      <c r="F59" s="32" t="n"/>
      <c r="G59" s="35">
        <f>(C59-A59)*1000000/A59</f>
        <v/>
      </c>
      <c r="H59" s="49" t="n"/>
      <c r="I59" s="35" t="n"/>
      <c r="J59" s="36" t="n">
        <v>0.220481083865409</v>
      </c>
      <c r="K59" s="37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r="60" ht="14.25" customHeight="1" s="102">
      <c r="A60" s="38" t="n">
        <v>0.2</v>
      </c>
      <c r="B60" s="50" t="inlineStr">
        <is>
          <t>1V</t>
        </is>
      </c>
      <c r="C60" s="51" t="n">
        <v>0.1999991</v>
      </c>
      <c r="D60" s="41" t="n">
        <v>10.25</v>
      </c>
      <c r="E60" s="38" t="n"/>
      <c r="F60" s="38" t="n"/>
      <c r="G60" s="41">
        <f>(C60-A60)*1000000/A60</f>
        <v/>
      </c>
      <c r="H60" s="52" t="n"/>
      <c r="I60" s="35" t="n"/>
      <c r="J60" s="42" t="n">
        <v>0.1763842144639178</v>
      </c>
      <c r="K60" s="37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r="61" ht="14.25" customHeight="1" s="102">
      <c r="A61" s="32" t="n">
        <v>0.5</v>
      </c>
      <c r="B61" s="47" t="inlineStr">
        <is>
          <t>1V</t>
        </is>
      </c>
      <c r="C61" s="48" t="n">
        <v>0.5000002</v>
      </c>
      <c r="D61" s="35" t="n">
        <v>5.9</v>
      </c>
      <c r="E61" s="32" t="n"/>
      <c r="F61" s="32" t="n"/>
      <c r="G61" s="35">
        <f>(C61-A61)*1000000/A61</f>
        <v/>
      </c>
      <c r="H61" s="49" t="n"/>
      <c r="I61" s="35" t="n"/>
      <c r="J61" s="36" t="n">
        <v>0.0625388517679261</v>
      </c>
      <c r="K61" s="37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r="62" ht="14.25" customHeight="1" s="102">
      <c r="A62" s="38" t="n">
        <v>1</v>
      </c>
      <c r="B62" s="50" t="inlineStr">
        <is>
          <t>1V</t>
        </is>
      </c>
      <c r="C62" s="51" t="n">
        <v>1.00000082</v>
      </c>
      <c r="D62" s="41" t="n">
        <v>4.7</v>
      </c>
      <c r="E62" s="39">
        <f>A62-SQRT(D62^2+H62^2)*A62/1000000</f>
        <v/>
      </c>
      <c r="F62" s="39">
        <f>A62+SQRT(D62^2+H62^2)*A62/1000000</f>
        <v/>
      </c>
      <c r="G62" s="41">
        <f>(C62-A62)*1000000/A62</f>
        <v/>
      </c>
      <c r="H62" s="52" t="n">
        <v>1.5</v>
      </c>
      <c r="I62" s="35">
        <f>G62*100/SQRT(D62^2+H62^2)</f>
        <v/>
      </c>
      <c r="J62" s="42" t="n">
        <v>0.01870827156840383</v>
      </c>
      <c r="K62" s="37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ht="14.25" customHeight="1" s="102">
      <c r="A63" s="32" t="n">
        <v>-0.1</v>
      </c>
      <c r="B63" s="47" t="inlineStr">
        <is>
          <t>1V</t>
        </is>
      </c>
      <c r="C63" s="48" t="n">
        <v>-0.10000029</v>
      </c>
      <c r="D63" s="35" t="n">
        <v>14</v>
      </c>
      <c r="E63" s="32" t="n"/>
      <c r="F63" s="32" t="n"/>
      <c r="G63" s="35">
        <f>(C63-A63)*1000000/A63</f>
        <v/>
      </c>
      <c r="H63" s="49" t="n"/>
      <c r="I63" s="35" t="n"/>
      <c r="J63" s="36" t="n">
        <v>-0.5555261660373769</v>
      </c>
      <c r="K63" s="37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ht="14.25" customHeight="1" s="102">
      <c r="A64" s="38" t="n">
        <v>-0.2</v>
      </c>
      <c r="B64" s="50" t="inlineStr">
        <is>
          <t>1V</t>
        </is>
      </c>
      <c r="C64" s="51" t="n">
        <v>-0.20000022</v>
      </c>
      <c r="D64" s="41" t="n">
        <v>10.25</v>
      </c>
      <c r="E64" s="38" t="n"/>
      <c r="F64" s="38" t="n"/>
      <c r="G64" s="41">
        <f>(C64-A64)*1000000/A64</f>
        <v/>
      </c>
      <c r="H64" s="52" t="n"/>
      <c r="I64" s="35" t="n"/>
      <c r="J64" s="42" t="n">
        <v>-0.1728034878571646</v>
      </c>
      <c r="K64" s="37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ht="14.25" customHeight="1" s="102">
      <c r="A65" s="32" t="n">
        <v>-0.5</v>
      </c>
      <c r="B65" s="47" t="inlineStr">
        <is>
          <t>1V</t>
        </is>
      </c>
      <c r="C65" s="48" t="n">
        <v>-0.50000131</v>
      </c>
      <c r="D65" s="35" t="n">
        <v>5.9</v>
      </c>
      <c r="E65" s="32" t="n"/>
      <c r="F65" s="32" t="n"/>
      <c r="G65" s="35">
        <f>(C65-A65)*1000000/A65</f>
        <v/>
      </c>
      <c r="H65" s="49" t="n"/>
      <c r="I65" s="35" t="n"/>
      <c r="J65" s="36" t="n">
        <v>-0.108166254826794</v>
      </c>
      <c r="K65" s="37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ht="14.25" customHeight="1" s="102">
      <c r="A66" s="38" t="n">
        <v>-1</v>
      </c>
      <c r="B66" s="50" t="inlineStr">
        <is>
          <t>1V</t>
        </is>
      </c>
      <c r="C66" s="51" t="n">
        <v>-1.00000195</v>
      </c>
      <c r="D66" s="41" t="n">
        <v>4.7</v>
      </c>
      <c r="E66" s="39">
        <f>A66-SQRT(D66^2+H66^2)*A66/1000000</f>
        <v/>
      </c>
      <c r="F66" s="39">
        <f>A66+SQRT(D66^2+H66^2)*A66/1000000</f>
        <v/>
      </c>
      <c r="G66" s="41">
        <f>(C66-A66)*1000000/A66</f>
        <v/>
      </c>
      <c r="H66" s="52" t="n">
        <v>1.5</v>
      </c>
      <c r="I66" s="35">
        <f>G66*100/SQRT(D66^2+H66^2)</f>
        <v/>
      </c>
      <c r="J66" s="42" t="n">
        <v>-0.06224937661473839</v>
      </c>
      <c r="K66" s="37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ht="14.25" customHeight="1" s="102">
      <c r="A67" s="32" t="n">
        <v>1</v>
      </c>
      <c r="B67" s="47" t="inlineStr">
        <is>
          <t>10V</t>
        </is>
      </c>
      <c r="C67" s="48" t="n">
        <v>0.9999924</v>
      </c>
      <c r="D67" s="35" t="n">
        <v>4.7</v>
      </c>
      <c r="E67" s="32" t="n"/>
      <c r="F67" s="32" t="n"/>
      <c r="G67" s="35">
        <f>(C67-A67)*1000000/A67</f>
        <v/>
      </c>
      <c r="H67" s="49" t="n"/>
      <c r="I67" s="35" t="n"/>
      <c r="J67" s="36" t="n">
        <v>0.1986077642107326</v>
      </c>
      <c r="K67" s="37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ht="14.25" customHeight="1" s="102">
      <c r="A68" s="38" t="n">
        <v>2</v>
      </c>
      <c r="B68" s="50" t="inlineStr">
        <is>
          <t>10V</t>
        </is>
      </c>
      <c r="C68" s="51" t="n">
        <v>1.9999939</v>
      </c>
      <c r="D68" s="41" t="n">
        <v>4.1</v>
      </c>
      <c r="E68" s="38" t="n"/>
      <c r="F68" s="38" t="n"/>
      <c r="G68" s="41">
        <f>(C68-A68)*1000000/A68</f>
        <v/>
      </c>
      <c r="H68" s="52" t="n"/>
      <c r="I68" s="35" t="n"/>
      <c r="J68" s="42" t="n">
        <v>0.1570125095807176</v>
      </c>
      <c r="K68" s="37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ht="14.25" customHeight="1" s="102">
      <c r="A69" s="32" t="n">
        <v>5</v>
      </c>
      <c r="B69" s="47" t="inlineStr">
        <is>
          <t>10V</t>
        </is>
      </c>
      <c r="C69" s="48" t="n">
        <v>4.9999978</v>
      </c>
      <c r="D69" s="35" t="n">
        <v>4.1</v>
      </c>
      <c r="E69" s="32" t="n"/>
      <c r="F69" s="32" t="n"/>
      <c r="G69" s="35">
        <f>(C69-A69)*1000000/A69</f>
        <v/>
      </c>
      <c r="H69" s="49" t="n"/>
      <c r="I69" s="35" t="n"/>
      <c r="J69" s="36" t="n">
        <v>0.08987649796873058</v>
      </c>
      <c r="K69" s="37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ht="14.25" customHeight="1" s="102">
      <c r="A70" s="38" t="n">
        <v>10</v>
      </c>
      <c r="B70" s="50" t="inlineStr">
        <is>
          <t>10V</t>
        </is>
      </c>
      <c r="C70" s="51" t="n">
        <v>10.0000038</v>
      </c>
      <c r="D70" s="41" t="n">
        <v>3.8</v>
      </c>
      <c r="E70" s="54">
        <f>A70-SQRT(D70^2+H70^2)*A70/1000000</f>
        <v/>
      </c>
      <c r="F70" s="54">
        <f>A70+SQRT(D70^2+H70^2)*A70/1000000</f>
        <v/>
      </c>
      <c r="G70" s="41">
        <f>(C70-A70)*1000000/A70</f>
        <v/>
      </c>
      <c r="H70" s="52" t="n">
        <v>1.5</v>
      </c>
      <c r="I70" s="35">
        <f>G70*100/SQRT(D70^2+H70^2)</f>
        <v/>
      </c>
      <c r="J70" s="42" t="n">
        <v>0.04294697942305878</v>
      </c>
      <c r="K70" s="37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ht="14.25" customHeight="1" s="102">
      <c r="A71" s="32" t="n">
        <v>19</v>
      </c>
      <c r="B71" s="47" t="inlineStr">
        <is>
          <t>10V</t>
        </is>
      </c>
      <c r="C71" s="48" t="n">
        <v>19.0000122</v>
      </c>
      <c r="D71" s="35" t="n">
        <v>3.8158</v>
      </c>
      <c r="E71" s="55">
        <f>A71-(D71+H71)*A71/1000000</f>
        <v/>
      </c>
      <c r="F71" s="55">
        <f>A71+(D71+H71)*A71/1000000</f>
        <v/>
      </c>
      <c r="G71" s="35">
        <f>(C71-A71)*1000000/A71</f>
        <v/>
      </c>
      <c r="H71" s="49" t="n">
        <v>1.5</v>
      </c>
      <c r="I71" s="35">
        <f>G71*100/SQRT(D71^2+H71^2)</f>
        <v/>
      </c>
      <c r="J71" s="36" t="n">
        <v>0.04451265373320625</v>
      </c>
      <c r="K71" s="37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ht="14.25" customHeight="1" s="102">
      <c r="A72" s="38" t="n">
        <v>-1</v>
      </c>
      <c r="B72" s="50" t="inlineStr">
        <is>
          <t>10V</t>
        </is>
      </c>
      <c r="C72" s="51" t="n">
        <v>-1.0000085</v>
      </c>
      <c r="D72" s="41" t="n">
        <v>4.7</v>
      </c>
      <c r="E72" s="38" t="n"/>
      <c r="F72" s="38" t="n"/>
      <c r="G72" s="41">
        <f>(C72-A72)*1000000/A72</f>
        <v/>
      </c>
      <c r="H72" s="52" t="n"/>
      <c r="I72" s="35" t="n"/>
      <c r="J72" s="42" t="n">
        <v>-0.489893784484886</v>
      </c>
      <c r="K72" s="37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ht="14.25" customHeight="1" s="102">
      <c r="A73" s="32" t="n">
        <v>-2</v>
      </c>
      <c r="B73" s="47" t="inlineStr">
        <is>
          <t>10V</t>
        </is>
      </c>
      <c r="C73" s="48" t="n">
        <v>-2.0000093</v>
      </c>
      <c r="D73" s="35" t="n">
        <v>4.1</v>
      </c>
      <c r="E73" s="32" t="n"/>
      <c r="F73" s="32" t="n"/>
      <c r="G73" s="35">
        <f>(C73-A73)*1000000/A73</f>
        <v/>
      </c>
      <c r="H73" s="49" t="n"/>
      <c r="I73" s="35" t="n"/>
      <c r="J73" s="36" t="n">
        <v>-0.1787292571472128</v>
      </c>
      <c r="K73" s="37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ht="14.25" customHeight="1" s="102">
      <c r="A74" s="38" t="n">
        <v>-5</v>
      </c>
      <c r="B74" s="50" t="inlineStr">
        <is>
          <t>10V</t>
        </is>
      </c>
      <c r="C74" s="51" t="n">
        <v>-5.0000124</v>
      </c>
      <c r="D74" s="41" t="n">
        <v>4.1</v>
      </c>
      <c r="E74" s="38" t="n"/>
      <c r="F74" s="38" t="n"/>
      <c r="G74" s="41">
        <f>(C74-A74)*1000000/A74</f>
        <v/>
      </c>
      <c r="H74" s="52" t="n"/>
      <c r="I74" s="35" t="n"/>
      <c r="J74" s="42" t="n">
        <v>-0.09134770416100581</v>
      </c>
      <c r="K74" s="37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ht="14.25" customHeight="1" s="102">
      <c r="A75" s="32" t="n">
        <v>-10</v>
      </c>
      <c r="B75" s="47" t="inlineStr">
        <is>
          <t>10V</t>
        </is>
      </c>
      <c r="C75" s="48" t="n">
        <v>-10.0000152</v>
      </c>
      <c r="D75" s="35" t="n">
        <v>3.8</v>
      </c>
      <c r="E75" s="55">
        <f>A75-SQRT(D75^2+H75^2)*A75/1000000</f>
        <v/>
      </c>
      <c r="F75" s="55">
        <f>A75+SQRT(D75^2+H75^2)*A75/1000000</f>
        <v/>
      </c>
      <c r="G75" s="35">
        <f>(C75-A75)*1000000/A75</f>
        <v/>
      </c>
      <c r="H75" s="52" t="n">
        <v>0.5</v>
      </c>
      <c r="I75" s="35">
        <f>G75*100/SQRT(D75^2+H75^2)</f>
        <v/>
      </c>
      <c r="J75" s="36" t="n">
        <v>-0.02538587176173936</v>
      </c>
      <c r="K75" s="37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ht="14.25" customHeight="1" s="102">
      <c r="A76" s="38" t="n">
        <v>-19</v>
      </c>
      <c r="B76" s="50" t="inlineStr">
        <is>
          <t>10V</t>
        </is>
      </c>
      <c r="C76" s="51" t="n">
        <v>-19.0000186</v>
      </c>
      <c r="D76" s="41" t="n">
        <v>3.8158</v>
      </c>
      <c r="E76" s="54">
        <f>A76-SQRT(D76^2+H76^2)*A76/1000000</f>
        <v/>
      </c>
      <c r="F76" s="54">
        <f>A76+SQRT(D76^2+H76^2)*A76/1000000</f>
        <v/>
      </c>
      <c r="G76" s="41">
        <f>(C76-A76)*1000000/A76</f>
        <v/>
      </c>
      <c r="H76" s="52" t="n">
        <v>1.5</v>
      </c>
      <c r="I76" s="35">
        <f>G76*100/SQRT(D76^2+H76^2)</f>
        <v/>
      </c>
      <c r="J76" s="42" t="n">
        <v>-0.01917823661889257</v>
      </c>
      <c r="K76" s="37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ht="14.25" customHeight="1" s="102">
      <c r="A77" s="32" t="n">
        <v>10</v>
      </c>
      <c r="B77" s="47" t="inlineStr">
        <is>
          <t>100V</t>
        </is>
      </c>
      <c r="C77" s="48" t="n">
        <v>9.999934</v>
      </c>
      <c r="D77" s="35" t="n">
        <v>3.8</v>
      </c>
      <c r="E77" s="32" t="n"/>
      <c r="F77" s="32" t="n"/>
      <c r="G77" s="35">
        <f>(C77-A77)*1000000/A77</f>
        <v/>
      </c>
      <c r="H77" s="49" t="n"/>
      <c r="I77" s="35" t="n"/>
      <c r="J77" s="36" t="n">
        <v>0.3539483457341974</v>
      </c>
      <c r="K77" s="37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ht="14.25" customHeight="1" s="102">
      <c r="A78" s="38" t="n">
        <v>20</v>
      </c>
      <c r="B78" s="50" t="inlineStr">
        <is>
          <t>100V</t>
        </is>
      </c>
      <c r="C78" s="51" t="n">
        <v>19.999929</v>
      </c>
      <c r="D78" s="41" t="n">
        <v>3.8</v>
      </c>
      <c r="E78" s="38" t="n"/>
      <c r="F78" s="38" t="n"/>
      <c r="G78" s="41">
        <f>(C78-A78)*1000000/A78</f>
        <v/>
      </c>
      <c r="H78" s="52" t="n"/>
      <c r="I78" s="35" t="n"/>
      <c r="J78" s="42" t="n">
        <v>0.1622332620292163</v>
      </c>
      <c r="K78" s="37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ht="14.25" customHeight="1" s="102">
      <c r="A79" s="32" t="n">
        <v>50</v>
      </c>
      <c r="B79" s="47" t="inlineStr">
        <is>
          <t>100V</t>
        </is>
      </c>
      <c r="C79" s="48" t="n">
        <v>49.999907</v>
      </c>
      <c r="D79" s="35" t="n">
        <v>7</v>
      </c>
      <c r="E79" s="32" t="n"/>
      <c r="F79" s="32" t="n"/>
      <c r="G79" s="35">
        <f>(C79-A79)*1000000/A79</f>
        <v/>
      </c>
      <c r="H79" s="49" t="n"/>
      <c r="I79" s="35" t="n"/>
      <c r="J79" s="36" t="n">
        <v>0.09261646555834037</v>
      </c>
      <c r="K79" s="37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ht="14.25" customHeight="1" s="102">
      <c r="A80" s="38" t="n">
        <v>100</v>
      </c>
      <c r="B80" s="50" t="inlineStr">
        <is>
          <t>100V</t>
        </is>
      </c>
      <c r="C80" s="51" t="n">
        <v>99.999872</v>
      </c>
      <c r="D80" s="41" t="n">
        <v>6</v>
      </c>
      <c r="E80" s="43">
        <f>A80-SQRT(D80^2+H80^2)*A80/1000000</f>
        <v/>
      </c>
      <c r="F80" s="43">
        <f>A80+SQRT(D80^2+H80^2)*A80/1000000</f>
        <v/>
      </c>
      <c r="G80" s="41">
        <f>(C80-A80)*1000000/A80</f>
        <v/>
      </c>
      <c r="H80" s="52" t="n">
        <v>2</v>
      </c>
      <c r="I80" s="35">
        <f>G80*100/SQRT(D80^2+H80^2)</f>
        <v/>
      </c>
      <c r="J80" s="42" t="n">
        <v>0.04437847999947419</v>
      </c>
      <c r="K80" s="37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ht="14.25" customHeight="1" s="102">
      <c r="A81" s="32" t="n">
        <v>-10</v>
      </c>
      <c r="B81" s="47" t="inlineStr">
        <is>
          <t>100V</t>
        </is>
      </c>
      <c r="C81" s="48" t="n">
        <v>-10.000081</v>
      </c>
      <c r="D81" s="35" t="n">
        <v>3.8</v>
      </c>
      <c r="E81" s="32" t="n"/>
      <c r="F81" s="32" t="n"/>
      <c r="G81" s="35">
        <f>(C81-A81)*1000000/A81</f>
        <v/>
      </c>
      <c r="H81" s="49" t="n"/>
      <c r="I81" s="35" t="n"/>
      <c r="J81" s="36" t="n">
        <v>-0.3162252045900714</v>
      </c>
      <c r="K81" s="37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ht="14.25" customHeight="1" s="102">
      <c r="A82" s="38" t="n">
        <v>-20</v>
      </c>
      <c r="B82" s="50" t="inlineStr">
        <is>
          <t>100V</t>
        </is>
      </c>
      <c r="C82" s="51" t="n">
        <v>-20.000074</v>
      </c>
      <c r="D82" s="41" t="n">
        <v>3.8</v>
      </c>
      <c r="E82" s="38" t="n"/>
      <c r="F82" s="38" t="n"/>
      <c r="G82" s="41">
        <f>(C82-A82)*1000000/A82</f>
        <v/>
      </c>
      <c r="H82" s="52" t="n"/>
      <c r="I82" s="35" t="n"/>
      <c r="J82" s="42" t="n">
        <v>-0.1089720703782221</v>
      </c>
      <c r="K82" s="37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ht="14.25" customHeight="1" s="102">
      <c r="A83" s="32" t="n">
        <v>-50</v>
      </c>
      <c r="B83" s="47" t="inlineStr">
        <is>
          <t>100V</t>
        </is>
      </c>
      <c r="C83" s="48" t="n">
        <v>-50.000062</v>
      </c>
      <c r="D83" s="35" t="n">
        <v>7</v>
      </c>
      <c r="E83" s="32" t="n"/>
      <c r="F83" s="32" t="n"/>
      <c r="G83" s="35">
        <f>(C83-A83)*1000000/A83</f>
        <v/>
      </c>
      <c r="H83" s="49" t="n"/>
      <c r="I83" s="35" t="n"/>
      <c r="J83" s="36" t="n">
        <v>-0.1305542116389118</v>
      </c>
      <c r="K83" s="37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r="84" ht="14.25" customHeight="1" s="102">
      <c r="A84" s="38" t="n">
        <v>-100</v>
      </c>
      <c r="B84" s="50" t="inlineStr">
        <is>
          <t>100V</t>
        </is>
      </c>
      <c r="C84" s="51" t="n">
        <v>-100.00002</v>
      </c>
      <c r="D84" s="41" t="n">
        <v>6</v>
      </c>
      <c r="E84" s="43">
        <f>A84-SQRT(D84^2+H84^2)*A84/1000000</f>
        <v/>
      </c>
      <c r="F84" s="43">
        <f>A84+SQRT(D84^2+H84^2)*A84/1000000</f>
        <v/>
      </c>
      <c r="G84" s="41">
        <f>(C84-A84)*1000000/A84</f>
        <v/>
      </c>
      <c r="H84" s="52" t="n">
        <v>2</v>
      </c>
      <c r="I84" s="35">
        <f>G84*100/SQRT(D84^2+H84^2)</f>
        <v/>
      </c>
      <c r="J84" s="42" t="n">
        <v>-0.05562771976238998</v>
      </c>
      <c r="K84" s="37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r="85" ht="14.25" customHeight="1" s="102">
      <c r="A85" s="32" t="n">
        <v>-100</v>
      </c>
      <c r="B85" s="47" t="inlineStr">
        <is>
          <t>1000V</t>
        </is>
      </c>
      <c r="C85" s="48" t="n">
        <v>-100.00074</v>
      </c>
      <c r="D85" s="35" t="n">
        <v>6</v>
      </c>
      <c r="E85" s="32" t="n"/>
      <c r="F85" s="32" t="n"/>
      <c r="G85" s="35">
        <f>(C85-A85)*1000000/A85</f>
        <v/>
      </c>
      <c r="H85" s="49" t="n"/>
      <c r="I85" s="35" t="n"/>
      <c r="J85" s="36" t="n">
        <v>-0.29580180020946</v>
      </c>
      <c r="K85" s="37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ht="14.25" customHeight="1" s="102">
      <c r="A86" s="38" t="n">
        <v>-200</v>
      </c>
      <c r="B86" s="50" t="inlineStr">
        <is>
          <t>1000V</t>
        </is>
      </c>
      <c r="C86" s="51" t="n">
        <v>-200.00064</v>
      </c>
      <c r="D86" s="41" t="n">
        <v>5.5</v>
      </c>
      <c r="E86" s="38" t="n"/>
      <c r="F86" s="38" t="n"/>
      <c r="G86" s="41">
        <f>(C86-A86)*1000000/A86</f>
        <v/>
      </c>
      <c r="H86" s="52" t="n"/>
      <c r="I86" s="35" t="n"/>
      <c r="J86" s="42" t="n">
        <v>-0.1445774671407429</v>
      </c>
      <c r="K86" s="37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ht="14.25" customHeight="1" s="102">
      <c r="A87" s="32" t="n">
        <v>-500</v>
      </c>
      <c r="B87" s="47" t="inlineStr">
        <is>
          <t>1000V</t>
        </is>
      </c>
      <c r="C87" s="48" t="n">
        <v>-500.00105</v>
      </c>
      <c r="D87" s="35" t="n">
        <v>8.199999999999999</v>
      </c>
      <c r="E87" s="32" t="n"/>
      <c r="F87" s="32" t="n"/>
      <c r="G87" s="35">
        <f>(C87-A87)*1000000/A87</f>
        <v/>
      </c>
      <c r="H87" s="49" t="n"/>
      <c r="I87" s="35" t="n"/>
      <c r="J87" s="36" t="n">
        <v>-0.07141413433974086</v>
      </c>
      <c r="K87" s="37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r="88" ht="14.25" customHeight="1" s="102">
      <c r="A88" s="38" t="n">
        <v>-1000</v>
      </c>
      <c r="B88" s="50" t="inlineStr">
        <is>
          <t>1000V</t>
        </is>
      </c>
      <c r="C88" s="51" t="n">
        <v>-999.9999299999999</v>
      </c>
      <c r="D88" s="41" t="n">
        <v>7.6</v>
      </c>
      <c r="E88" s="56">
        <f>A88-SQRT(D88^2+H88^2)*A88/1000000</f>
        <v/>
      </c>
      <c r="F88" s="56">
        <f>A88+SQRT(D88^2+H88^2)*A88/1000000</f>
        <v/>
      </c>
      <c r="G88" s="41">
        <f>(C88-A88)*1000000/A88</f>
        <v/>
      </c>
      <c r="H88" s="52" t="n">
        <v>2</v>
      </c>
      <c r="I88" s="35">
        <f>G88*100/SQRT(D88^2+H88^2)</f>
        <v/>
      </c>
      <c r="J88" s="42" t="n">
        <v>-0.0284800144831518</v>
      </c>
      <c r="K88" s="37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r="89" ht="14.25" customHeight="1" s="102">
      <c r="A89" s="32" t="n">
        <v>100</v>
      </c>
      <c r="B89" s="47" t="inlineStr">
        <is>
          <t>1000V</t>
        </is>
      </c>
      <c r="C89" s="48" t="n">
        <v>99.99937</v>
      </c>
      <c r="D89" s="35" t="n">
        <v>6</v>
      </c>
      <c r="E89" s="32" t="n"/>
      <c r="F89" s="32" t="n"/>
      <c r="G89" s="35">
        <f>(C89-A89)*1000000/A89</f>
        <v/>
      </c>
      <c r="H89" s="49" t="n"/>
      <c r="I89" s="35" t="n"/>
      <c r="J89" s="36" t="n">
        <v>0.1452975468462102</v>
      </c>
      <c r="K89" s="37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r="90" ht="14.25" customHeight="1" s="102">
      <c r="A90" s="38" t="n">
        <v>200</v>
      </c>
      <c r="B90" s="50" t="inlineStr">
        <is>
          <t>1000V</t>
        </is>
      </c>
      <c r="C90" s="51" t="n">
        <v>199.99938</v>
      </c>
      <c r="D90" s="41" t="n">
        <v>5.5</v>
      </c>
      <c r="E90" s="38" t="n"/>
      <c r="F90" s="38" t="n"/>
      <c r="G90" s="41">
        <f>(C90-A90)*1000000/A90</f>
        <v/>
      </c>
      <c r="H90" s="52" t="n"/>
      <c r="I90" s="35" t="n"/>
      <c r="J90" s="42" t="n">
        <v>0.1581143732131634</v>
      </c>
      <c r="K90" s="37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r="91" ht="14.25" customHeight="1" s="102">
      <c r="A91" s="32" t="n">
        <v>500</v>
      </c>
      <c r="B91" s="47" t="inlineStr">
        <is>
          <t>1000V</t>
        </is>
      </c>
      <c r="C91" s="48" t="n">
        <v>499.9999</v>
      </c>
      <c r="D91" s="35" t="n">
        <v>8.199999999999999</v>
      </c>
      <c r="E91" s="32" t="n"/>
      <c r="F91" s="32" t="n"/>
      <c r="G91" s="35">
        <f>(C91-A91)*1000000/A91</f>
        <v/>
      </c>
      <c r="H91" s="49" t="n"/>
      <c r="I91" s="35" t="n"/>
      <c r="J91" s="36" t="n">
        <v>0.05925464132063887</v>
      </c>
      <c r="K91" s="37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ht="14.25" customHeight="1" s="102">
      <c r="A92" s="38" t="n">
        <v>1000</v>
      </c>
      <c r="B92" s="50" t="inlineStr">
        <is>
          <t>1000V</t>
        </is>
      </c>
      <c r="C92" s="51" t="n">
        <v>999.99886</v>
      </c>
      <c r="D92" s="41" t="n">
        <v>7.6</v>
      </c>
      <c r="E92" s="56">
        <f>A92-SQRT(D92^2+H92^2)*A92/1000000</f>
        <v/>
      </c>
      <c r="F92" s="56">
        <f>A92+SQRT(D92^2+H92^2)*A92/1000000</f>
        <v/>
      </c>
      <c r="G92" s="41">
        <f>(C92-A92)*1000000/A92</f>
        <v/>
      </c>
      <c r="H92" s="52" t="n">
        <v>2</v>
      </c>
      <c r="I92" s="35">
        <f>G92*100/SQRT(D92^2+H92^2)</f>
        <v/>
      </c>
      <c r="J92" s="42" t="n">
        <v>0.02833336564765779</v>
      </c>
      <c r="K92" s="37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ht="13.5" customHeight="1" s="102">
      <c r="A93" s="4" t="n"/>
      <c r="B93" s="4" t="n"/>
      <c r="C93" s="4" t="n"/>
      <c r="D93" s="4" t="n"/>
      <c r="E93" s="4" t="n"/>
      <c r="F93" s="4" t="n"/>
      <c r="G93" s="4" t="n"/>
      <c r="H93" s="4" t="n"/>
      <c r="I93" s="5" t="n"/>
      <c r="J93" s="4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ht="14.25" customHeight="1" s="102">
      <c r="A94" s="4" t="n"/>
      <c r="B94" s="4" t="n"/>
      <c r="C94" s="4" t="n"/>
      <c r="D94" s="4" t="n"/>
      <c r="E94" s="4" t="n"/>
      <c r="F94" s="4" t="n"/>
      <c r="G94" s="4" t="n"/>
      <c r="H94" s="4" t="n"/>
      <c r="I94" s="5" t="n"/>
      <c r="J94" s="4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ht="14.25" customHeight="1" s="102">
      <c r="A95" s="4" t="n"/>
      <c r="B95" s="4" t="n"/>
      <c r="C95" s="4" t="n"/>
      <c r="D95" s="4" t="n"/>
      <c r="E95" s="4" t="n"/>
      <c r="F95" s="4" t="n"/>
      <c r="G95" s="4" t="n"/>
      <c r="H95" s="4" t="n"/>
      <c r="I95" s="5" t="n"/>
      <c r="J95" s="4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ht="14.25" customHeight="1" s="102">
      <c r="A96" s="4" t="n"/>
      <c r="B96" s="4" t="n"/>
      <c r="C96" s="4" t="n"/>
      <c r="D96" s="4" t="n"/>
      <c r="E96" s="4" t="n"/>
      <c r="F96" s="4" t="n"/>
      <c r="G96" s="4" t="n"/>
      <c r="H96" s="4" t="n"/>
      <c r="I96" s="5" t="n"/>
      <c r="J96" s="4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ht="14.25" customHeight="1" s="102">
      <c r="A97" s="4" t="n"/>
      <c r="B97" s="4" t="n"/>
      <c r="C97" s="4" t="n"/>
      <c r="D97" s="4" t="n"/>
      <c r="E97" s="4" t="n"/>
      <c r="F97" s="4" t="n"/>
      <c r="G97" s="4" t="n"/>
      <c r="H97" s="4" t="n"/>
      <c r="I97" s="5" t="n"/>
      <c r="J97" s="4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ht="14.25" customHeight="1" s="102">
      <c r="A98" s="4" t="n"/>
      <c r="B98" s="4" t="n"/>
      <c r="C98" s="4" t="n"/>
      <c r="D98" s="4" t="n"/>
      <c r="E98" s="4" t="n"/>
      <c r="F98" s="4" t="n"/>
      <c r="G98" s="4" t="n"/>
      <c r="H98" s="4" t="n"/>
      <c r="I98" s="5" t="n"/>
      <c r="J98" s="4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r="99" ht="14.25" customHeight="1" s="102">
      <c r="A99" s="4" t="n"/>
      <c r="B99" s="4" t="n"/>
      <c r="C99" s="4" t="n"/>
      <c r="D99" s="4" t="n"/>
      <c r="E99" s="4" t="n"/>
      <c r="F99" s="4" t="n"/>
      <c r="G99" s="4" t="n"/>
      <c r="H99" s="4" t="n"/>
      <c r="I99" s="5" t="n"/>
      <c r="J99" s="4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r="100" ht="14.25" customHeight="1" s="102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5" t="n"/>
      <c r="J100" s="4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r="101" ht="14.25" customHeight="1" s="102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5" t="n"/>
      <c r="J101" s="4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r="102" ht="14.25" customHeight="1" s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5" t="n"/>
      <c r="J102" s="4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r="103" ht="25.5" customHeight="1" s="102">
      <c r="A103" s="3" t="n"/>
      <c r="B103" s="3" t="n"/>
      <c r="C103" s="3" t="n"/>
      <c r="D103" s="57" t="n"/>
      <c r="E103" s="2" t="inlineStr">
        <is>
          <t>OHM PERFORMANCE TEST</t>
        </is>
      </c>
      <c r="F103" s="3" t="n"/>
      <c r="G103" s="3" t="n"/>
      <c r="H103" s="3" t="n"/>
      <c r="I103" s="3" t="n"/>
      <c r="J103" s="4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r="104" ht="25.5" customHeight="1" s="102">
      <c r="A104" s="29" t="inlineStr">
        <is>
          <t>OHM Test      4W</t>
        </is>
      </c>
      <c r="B104" s="29" t="inlineStr">
        <is>
          <t>Calibrator    ohm</t>
        </is>
      </c>
      <c r="C104" s="29" t="inlineStr">
        <is>
          <t>Measured                ohm</t>
        </is>
      </c>
      <c r="D104" s="30" t="inlineStr">
        <is>
          <t>Source Unc.    ppm</t>
        </is>
      </c>
      <c r="E104" s="29" t="inlineStr">
        <is>
          <t>Lower Limit      ohm</t>
        </is>
      </c>
      <c r="F104" s="29" t="inlineStr">
        <is>
          <t>Upper Limit     ohm</t>
        </is>
      </c>
      <c r="G104" s="30" t="inlineStr">
        <is>
          <t>Measured    ppm</t>
        </is>
      </c>
      <c r="H104" s="30" t="inlineStr">
        <is>
          <t>DUT Transfer STB   ppm</t>
        </is>
      </c>
      <c r="I104" s="30" t="inlineStr">
        <is>
          <t>Test Result          % of SPEC</t>
        </is>
      </c>
      <c r="J104" s="29" t="inlineStr">
        <is>
          <t>MEAS SDEV ppm</t>
        </is>
      </c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r="105" ht="14.25" customHeight="1" s="102">
      <c r="A105" s="32" t="inlineStr">
        <is>
          <t>1 Ω</t>
        </is>
      </c>
      <c r="B105" s="58" t="n">
        <v>0.9996119999999999</v>
      </c>
      <c r="C105" s="58" t="n">
        <v>0.999542</v>
      </c>
      <c r="D105" s="32" t="n">
        <v>85</v>
      </c>
      <c r="E105" s="58">
        <f>B105-SQRT(D105^2+H105^2)*B105/1000000</f>
        <v/>
      </c>
      <c r="F105" s="58">
        <f>B105-SQRT(D105^2+H105^2)*B105/1000000</f>
        <v/>
      </c>
      <c r="G105" s="49">
        <f>(C105-B105)*1000000/B105</f>
        <v/>
      </c>
      <c r="H105" s="59" t="n">
        <v>20</v>
      </c>
      <c r="I105" s="35">
        <f>G105*100/SQRT(D105^2+H105^2)</f>
        <v/>
      </c>
      <c r="J105" s="35" t="n">
        <v>2.785157783680228</v>
      </c>
      <c r="K105" s="37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r="106" ht="14.25" customHeight="1" s="102">
      <c r="A106" s="38" t="inlineStr">
        <is>
          <t>1.9 Ω</t>
        </is>
      </c>
      <c r="B106" s="39" t="n">
        <v>1.8999536</v>
      </c>
      <c r="C106" s="39" t="n">
        <v>1.89988</v>
      </c>
      <c r="D106" s="38" t="n">
        <v>85</v>
      </c>
      <c r="E106" s="39">
        <f>B106-(D106+H106)*B106/1000000</f>
        <v/>
      </c>
      <c r="F106" s="39">
        <f>B106+(D106+H106)*B106/1000000</f>
        <v/>
      </c>
      <c r="G106" s="52">
        <f>(C106-B106)*1000000/B106</f>
        <v/>
      </c>
      <c r="H106" s="60" t="n">
        <v>15</v>
      </c>
      <c r="I106" s="35">
        <f>G106*100/SQRT(D106^2+H106^2)</f>
        <v/>
      </c>
      <c r="J106" s="41" t="n">
        <v>0.8728511249088948</v>
      </c>
      <c r="K106" s="37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r="107" ht="14.25" customHeight="1" s="102">
      <c r="A107" s="32" t="inlineStr">
        <is>
          <t>10 Ω</t>
        </is>
      </c>
      <c r="B107" s="55" t="n">
        <v>10.000323</v>
      </c>
      <c r="C107" s="55" t="n">
        <v>10.000298</v>
      </c>
      <c r="D107" s="32" t="n">
        <v>26</v>
      </c>
      <c r="E107" s="55">
        <f>B107-(D107+H107)*B107/1000000</f>
        <v/>
      </c>
      <c r="F107" s="55">
        <f>B107+(D107+H107)*B107/1000000</f>
        <v/>
      </c>
      <c r="G107" s="49">
        <f>(C107-B107)*1000000/B107</f>
        <v/>
      </c>
      <c r="H107" s="59" t="n">
        <v>5</v>
      </c>
      <c r="I107" s="35">
        <f>G107*100/SQRT(D107^2+H107^2)</f>
        <v/>
      </c>
      <c r="J107" s="35" t="n">
        <v>0.2488789921209563</v>
      </c>
      <c r="K107" s="37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r="108" ht="14.25" customHeight="1" s="102">
      <c r="A108" s="38" t="inlineStr">
        <is>
          <t>19 Ω</t>
        </is>
      </c>
      <c r="B108" s="54" t="n">
        <v>19.003794</v>
      </c>
      <c r="C108" s="54" t="n">
        <v>19.00385</v>
      </c>
      <c r="D108" s="38" t="n">
        <v>24</v>
      </c>
      <c r="E108" s="54">
        <f>B108-(D108+H108)*B108/1000000</f>
        <v/>
      </c>
      <c r="F108" s="54">
        <f>B108+(D108+H108)*B108/1000000</f>
        <v/>
      </c>
      <c r="G108" s="52">
        <f>(C108-B108)*1000000/B108</f>
        <v/>
      </c>
      <c r="H108" s="60" t="n">
        <v>5</v>
      </c>
      <c r="I108" s="35">
        <f>G108*100/SQRT(D108^2+H108^2)</f>
        <v/>
      </c>
      <c r="J108" s="41" t="n">
        <v>0.1631342704788056</v>
      </c>
      <c r="K108" s="37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r="109" ht="14.25" customHeight="1" s="102">
      <c r="A109" s="32" t="inlineStr">
        <is>
          <t>100 Ω</t>
        </is>
      </c>
      <c r="B109" s="33" t="n">
        <v>100.00494</v>
      </c>
      <c r="C109" s="33" t="n">
        <v>100.004988</v>
      </c>
      <c r="D109" s="32" t="n">
        <v>15</v>
      </c>
      <c r="E109" s="33">
        <f>B109-(D109+H109)*B109/1000000</f>
        <v/>
      </c>
      <c r="F109" s="33">
        <f>B109+(D109+H109)*B109/1000000</f>
        <v/>
      </c>
      <c r="G109" s="49">
        <f>(C109-B109)*1000000/B109</f>
        <v/>
      </c>
      <c r="H109" s="59" t="n">
        <v>3</v>
      </c>
      <c r="I109" s="35">
        <f>G109*100/SQRT(D109^2+H109^2)</f>
        <v/>
      </c>
      <c r="J109" s="35" t="n">
        <v>0.02743542760756915</v>
      </c>
      <c r="K109" s="37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r="110" ht="14.25" customHeight="1" s="102">
      <c r="A110" s="38" t="inlineStr">
        <is>
          <t>190 Ω</t>
        </is>
      </c>
      <c r="B110" s="43" t="n">
        <v>190.00184</v>
      </c>
      <c r="C110" s="43" t="n">
        <v>190.002997</v>
      </c>
      <c r="D110" s="38" t="n">
        <v>15</v>
      </c>
      <c r="E110" s="43">
        <f>B110-(D110+H110)*B110/1000000</f>
        <v/>
      </c>
      <c r="F110" s="43">
        <f>B110+(D110+H110)*B110/1000000</f>
        <v/>
      </c>
      <c r="G110" s="52">
        <f>(C110-B110)*1000000/B110</f>
        <v/>
      </c>
      <c r="H110" s="60" t="n">
        <v>3</v>
      </c>
      <c r="I110" s="35">
        <f>G110*100/SQRT(D110^2+H110^2)</f>
        <v/>
      </c>
      <c r="J110" s="41" t="n">
        <v>0.02040266650147832</v>
      </c>
      <c r="K110" s="37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r="111" ht="14.25" customHeight="1" s="102">
      <c r="A111" s="32" t="inlineStr">
        <is>
          <t>1 kΩ</t>
        </is>
      </c>
      <c r="B111" s="44" t="n">
        <v>999.9425</v>
      </c>
      <c r="C111" s="44" t="n">
        <v>999.94172</v>
      </c>
      <c r="D111" s="32" t="n">
        <v>11</v>
      </c>
      <c r="E111" s="44">
        <f>B111-(D111+H111)*B111/1000000</f>
        <v/>
      </c>
      <c r="F111" s="44">
        <f>B111+(D111+H111)*B111/1000000</f>
        <v/>
      </c>
      <c r="G111" s="49">
        <f>(C111-B111)*1000000/B111</f>
        <v/>
      </c>
      <c r="H111" s="59" t="n">
        <v>3</v>
      </c>
      <c r="I111" s="35">
        <f>G111*100/SQRT(D111^2+H111^2)</f>
        <v/>
      </c>
      <c r="J111" s="35" t="n">
        <v>0.08902765759485595</v>
      </c>
      <c r="K111" s="37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r="112" ht="14.25" customHeight="1" s="102">
      <c r="A112" s="38" t="inlineStr">
        <is>
          <t>1.9 kΩ</t>
        </is>
      </c>
      <c r="B112" s="56" t="n">
        <v>1899.9023</v>
      </c>
      <c r="C112" s="56" t="n">
        <v>1899.90362</v>
      </c>
      <c r="D112" s="38" t="n">
        <v>11</v>
      </c>
      <c r="E112" s="56">
        <f>B112-(D112+H112)*B112/1000000</f>
        <v/>
      </c>
      <c r="F112" s="56">
        <f>B112+(D112+H112)*B112/1000000</f>
        <v/>
      </c>
      <c r="G112" s="52">
        <f>(C112-B112)*1000000/B112</f>
        <v/>
      </c>
      <c r="H112" s="60" t="n">
        <v>3</v>
      </c>
      <c r="I112" s="35">
        <f>G112*100/SQRT(D112^2+H112^2)</f>
        <v/>
      </c>
      <c r="J112" s="41" t="n">
        <v>0.04678234372263012</v>
      </c>
      <c r="K112" s="37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r="113" ht="14.25" customHeight="1" s="102">
      <c r="A113" s="32" t="inlineStr">
        <is>
          <t>10 kΩ</t>
        </is>
      </c>
      <c r="B113" s="36" t="n">
        <v>10000.399</v>
      </c>
      <c r="C113" s="36" t="n">
        <v>10000.4009</v>
      </c>
      <c r="D113" s="32" t="n">
        <v>9</v>
      </c>
      <c r="E113" s="36">
        <f>B113-(D113+H113)*B113/1000000</f>
        <v/>
      </c>
      <c r="F113" s="36">
        <f>B113+(D113+H113)*B113/1000000</f>
        <v/>
      </c>
      <c r="G113" s="49">
        <f>(C113-B113)*1000000/B113</f>
        <v/>
      </c>
      <c r="H113" s="59" t="n">
        <v>3</v>
      </c>
      <c r="I113" s="35">
        <f>G113*100/SQRT(D113^2+H113^2)</f>
        <v/>
      </c>
      <c r="J113" s="35" t="n">
        <v>0.08598750835051047</v>
      </c>
      <c r="K113" s="37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r="114" ht="14.25" customHeight="1" s="102">
      <c r="A114" s="38" t="inlineStr">
        <is>
          <t>19 kΩ</t>
        </is>
      </c>
      <c r="B114" s="42" t="n">
        <v>18999.631</v>
      </c>
      <c r="C114" s="42" t="n">
        <v>18999.6386</v>
      </c>
      <c r="D114" s="38" t="n">
        <v>9</v>
      </c>
      <c r="E114" s="42">
        <f>B114-(D114+H114)*B114/1000000</f>
        <v/>
      </c>
      <c r="F114" s="42">
        <f>B114+(D114+H114)*B114/1000000</f>
        <v/>
      </c>
      <c r="G114" s="52">
        <f>(C114-B114)*1000000/B114</f>
        <v/>
      </c>
      <c r="H114" s="60" t="n">
        <v>3</v>
      </c>
      <c r="I114" s="35">
        <f>G114*100/SQRT(D114^2+H114^2)</f>
        <v/>
      </c>
      <c r="J114" s="41" t="n">
        <v>0.03765876530666024</v>
      </c>
      <c r="K114" s="37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r="115" ht="14.25" customHeight="1" s="102">
      <c r="A115" s="32" t="inlineStr">
        <is>
          <t>100 kΩ</t>
        </is>
      </c>
      <c r="B115" s="35" t="n">
        <v>99998.21000000001</v>
      </c>
      <c r="C115" s="35" t="n">
        <v>99998.193</v>
      </c>
      <c r="D115" s="32" t="n">
        <v>11</v>
      </c>
      <c r="E115" s="35">
        <f>B115-(D115+H115)*B115/1000000</f>
        <v/>
      </c>
      <c r="F115" s="35">
        <f>B115+(D115+H115)*B115/1000000</f>
        <v/>
      </c>
      <c r="G115" s="49">
        <f>(C115-B115)*1000000/B115</f>
        <v/>
      </c>
      <c r="H115" s="59" t="n">
        <v>5</v>
      </c>
      <c r="I115" s="35">
        <f>G115*100/SQRT(D115^2+H115^2)</f>
        <v/>
      </c>
      <c r="J115" s="35" t="n">
        <v>0.02682294626822682</v>
      </c>
      <c r="K115" s="37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r="116" ht="14.25" customHeight="1" s="102">
      <c r="A116" s="38" t="inlineStr">
        <is>
          <t>190 kΩ</t>
        </is>
      </c>
      <c r="B116" s="42" t="n">
        <v>189993.67</v>
      </c>
      <c r="C116" s="42" t="n">
        <v>189993.699</v>
      </c>
      <c r="D116" s="38" t="n">
        <v>11</v>
      </c>
      <c r="E116" s="42">
        <f>B116-(D116+H116)*B116/1000000</f>
        <v/>
      </c>
      <c r="F116" s="42">
        <f>B116+(D116+H116)*B116/1000000</f>
        <v/>
      </c>
      <c r="G116" s="52">
        <f>(C116-B116)*1000000/B116</f>
        <v/>
      </c>
      <c r="H116" s="60" t="n">
        <v>5</v>
      </c>
      <c r="I116" s="35">
        <f>G116*100/SQRT(D116^2+H116^2)</f>
        <v/>
      </c>
      <c r="J116" s="41" t="n">
        <v>0.01077948533038383</v>
      </c>
      <c r="K116" s="37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r="117" ht="14.25" customHeight="1" s="102">
      <c r="A117" s="32" t="inlineStr">
        <is>
          <t>1 MΩ</t>
        </is>
      </c>
      <c r="B117" s="49" t="n">
        <v>999904</v>
      </c>
      <c r="C117" s="49" t="n">
        <v>999905.4</v>
      </c>
      <c r="D117" s="32" t="n">
        <v>16</v>
      </c>
      <c r="E117" s="49">
        <f>B117-(D117+H117)*B117/1000000</f>
        <v/>
      </c>
      <c r="F117" s="49">
        <f>B117+(D117+H117)*B117/1000000</f>
        <v/>
      </c>
      <c r="G117" s="49">
        <f>(C117-B117)*1000000/B117</f>
        <v/>
      </c>
      <c r="H117" s="59" t="n">
        <v>8</v>
      </c>
      <c r="I117" s="35">
        <f>G117*100/SQRT(D117^2+H117^2)</f>
        <v/>
      </c>
      <c r="J117" s="35" t="n">
        <v>0.06852249821502343</v>
      </c>
      <c r="K117" s="37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r="118" ht="14.25" customHeight="1" s="102">
      <c r="A118" s="38" t="inlineStr">
        <is>
          <t>1.9 MΩ</t>
        </is>
      </c>
      <c r="B118" s="52" t="n">
        <v>1899847.2</v>
      </c>
      <c r="C118" s="52" t="n">
        <v>1899849.09</v>
      </c>
      <c r="D118" s="38" t="n">
        <v>17</v>
      </c>
      <c r="E118" s="52">
        <f>B118-(D118+H118)*B118/1000000</f>
        <v/>
      </c>
      <c r="F118" s="52">
        <f>B118+(D118+H118)*B118/1000000</f>
        <v/>
      </c>
      <c r="G118" s="52">
        <f>(C118-B118)*1000000/B118</f>
        <v/>
      </c>
      <c r="H118" s="60" t="n">
        <v>8</v>
      </c>
      <c r="I118" s="35">
        <f>G118*100/SQRT(D118^2+H118^2)</f>
        <v/>
      </c>
      <c r="J118" s="41" t="n">
        <v>0.03849973903849743</v>
      </c>
      <c r="K118" s="37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r="119" ht="14.25" customHeight="1" s="102">
      <c r="A119" s="32" t="inlineStr">
        <is>
          <t>10MΩ</t>
        </is>
      </c>
      <c r="B119" s="59" t="n">
        <v>9998565</v>
      </c>
      <c r="C119" s="59" t="n">
        <v>9998736.800000001</v>
      </c>
      <c r="D119" s="32" t="n">
        <v>33</v>
      </c>
      <c r="E119" s="59">
        <f>B119-(D119+H119)*B119/1000000</f>
        <v/>
      </c>
      <c r="F119" s="59">
        <f>B119+(D119+H119)*B119/1000000</f>
        <v/>
      </c>
      <c r="G119" s="49">
        <f>(C119-B119)*1000000/B119</f>
        <v/>
      </c>
      <c r="H119" s="59" t="n">
        <v>12</v>
      </c>
      <c r="I119" s="35">
        <f>G119*100/SQRT(D119^2+H119^2)</f>
        <v/>
      </c>
      <c r="J119" s="35" t="n">
        <v>0.08501073853658719</v>
      </c>
      <c r="K119" s="37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r="120" ht="14.25" customHeight="1" s="102">
      <c r="A120" s="38" t="inlineStr">
        <is>
          <t>19 MΩ</t>
        </is>
      </c>
      <c r="B120" s="60" t="n">
        <v>18999571</v>
      </c>
      <c r="C120" s="60" t="n">
        <v>18999663.3</v>
      </c>
      <c r="D120" s="38" t="n">
        <v>43</v>
      </c>
      <c r="E120" s="60">
        <f>B120-(D120+H120)*B120/1000000</f>
        <v/>
      </c>
      <c r="F120" s="60">
        <f>B120+(D120+H120)*B120/1000000</f>
        <v/>
      </c>
      <c r="G120" s="52">
        <f>(C120-B120)*1000000/B120</f>
        <v/>
      </c>
      <c r="H120" s="60" t="n">
        <v>12</v>
      </c>
      <c r="I120" s="35">
        <f>G120*100/SQRT(D120^2+H120^2)</f>
        <v/>
      </c>
      <c r="J120" s="41" t="n">
        <v>0.2543995474384435</v>
      </c>
      <c r="K120" s="37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r="121" ht="14.25" customHeight="1" s="102">
      <c r="A121" s="32" t="inlineStr">
        <is>
          <t>100MΩ(2W)</t>
        </is>
      </c>
      <c r="B121" s="59" t="n">
        <v>100008360</v>
      </c>
      <c r="C121" s="59" t="n">
        <v>100023200</v>
      </c>
      <c r="D121" s="32" t="n">
        <v>110</v>
      </c>
      <c r="E121" s="59">
        <f>B121-(D121+H121)*B121/1000000</f>
        <v/>
      </c>
      <c r="F121" s="59">
        <f>B121+(D121+H121)*B121/1000000</f>
        <v/>
      </c>
      <c r="G121" s="49">
        <f>(C121-B121)*1000000/B121</f>
        <v/>
      </c>
      <c r="H121" s="59" t="n">
        <v>180</v>
      </c>
      <c r="I121" s="35">
        <f>G121*100/SQRT(D121^2+H121^2)</f>
        <v/>
      </c>
      <c r="J121" s="35" t="n">
        <v>8.056942391856143</v>
      </c>
      <c r="K121" s="37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r="122" ht="14.25" customHeight="1" s="102">
      <c r="A122" s="32" t="n"/>
      <c r="B122" s="33" t="n">
        <v>100009510</v>
      </c>
      <c r="C122" s="32" t="n">
        <v>99905500</v>
      </c>
      <c r="D122" s="32" t="n">
        <v>110</v>
      </c>
      <c r="E122" s="32" t="n"/>
      <c r="F122" s="32" t="n"/>
      <c r="G122" s="35" t="n"/>
      <c r="H122" s="35" t="n"/>
      <c r="I122" s="35" t="n"/>
      <c r="J122" s="35" t="n">
        <v>8.27085279338344</v>
      </c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r="123" ht="14.25" customHeight="1" s="102">
      <c r="A123" s="32" t="n"/>
      <c r="B123" s="36" t="n"/>
      <c r="C123" s="32" t="n"/>
      <c r="D123" s="32" t="n"/>
      <c r="E123" s="32" t="n"/>
      <c r="F123" s="32" t="n"/>
      <c r="G123" s="35" t="n"/>
      <c r="H123" s="35" t="n"/>
      <c r="I123" s="35" t="n"/>
      <c r="J123" s="3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r="124" ht="14.25" customHeight="1" s="102">
      <c r="A124" s="32" t="n"/>
      <c r="B124" s="36" t="n"/>
      <c r="C124" s="32" t="n"/>
      <c r="D124" s="32" t="n"/>
      <c r="E124" s="32" t="n"/>
      <c r="F124" s="32" t="n"/>
      <c r="G124" s="35" t="n"/>
      <c r="H124" s="35" t="n"/>
      <c r="I124" s="35" t="n"/>
      <c r="J124" s="3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r="125" ht="14.25" customHeight="1" s="102">
      <c r="A125" s="32" t="n"/>
      <c r="B125" s="36" t="n"/>
      <c r="C125" s="32" t="n"/>
      <c r="D125" s="32" t="n"/>
      <c r="E125" s="32" t="n"/>
      <c r="F125" s="32" t="n"/>
      <c r="G125" s="35" t="n"/>
      <c r="H125" s="35" t="n"/>
      <c r="I125" s="35" t="n"/>
      <c r="J125" s="3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r="126" ht="14.25" customHeight="1" s="102">
      <c r="A126" s="32" t="n"/>
      <c r="B126" s="36" t="n"/>
      <c r="C126" s="32" t="n"/>
      <c r="D126" s="32" t="n"/>
      <c r="E126" s="32" t="n"/>
      <c r="F126" s="32" t="n"/>
      <c r="G126" s="35" t="n"/>
      <c r="H126" s="35" t="n"/>
      <c r="I126" s="35" t="n"/>
      <c r="J126" s="3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r="127" ht="14.25" customHeight="1" s="102">
      <c r="A127" s="32" t="n"/>
      <c r="B127" s="36" t="n"/>
      <c r="C127" s="32" t="n"/>
      <c r="D127" s="32" t="n"/>
      <c r="E127" s="32" t="n"/>
      <c r="F127" s="32" t="n"/>
      <c r="G127" s="35" t="n"/>
      <c r="H127" s="35" t="n"/>
      <c r="I127" s="35" t="n"/>
      <c r="J127" s="3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r="128" ht="14.25" customHeight="1" s="102">
      <c r="A128" s="23" t="n"/>
      <c r="B128" s="4" t="n"/>
      <c r="C128" s="4" t="n"/>
      <c r="D128" s="4" t="n"/>
      <c r="E128" s="4" t="n"/>
      <c r="F128" s="4" t="n"/>
      <c r="G128" s="4" t="n"/>
      <c r="H128" s="4" t="n"/>
      <c r="I128" s="5" t="n"/>
      <c r="J128" s="4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r="129" ht="25.5" customHeight="1" s="102">
      <c r="A129" s="61" t="inlineStr">
        <is>
          <t>OHM Zero    4W</t>
        </is>
      </c>
      <c r="B129" s="62" t="inlineStr">
        <is>
          <t>DUT  Range</t>
        </is>
      </c>
      <c r="C129" s="61" t="inlineStr">
        <is>
          <t>Measured        ohm</t>
        </is>
      </c>
      <c r="D129" s="61" t="inlineStr">
        <is>
          <t>Source Unc.     ohm</t>
        </is>
      </c>
      <c r="E129" s="61" t="inlineStr">
        <is>
          <t>Lower Limit   ohm</t>
        </is>
      </c>
      <c r="F129" s="61" t="inlineStr">
        <is>
          <t>Upper Limit   ohm</t>
        </is>
      </c>
      <c r="G129" s="62" t="inlineStr">
        <is>
          <t>Measured</t>
        </is>
      </c>
      <c r="H129" s="61" t="inlineStr">
        <is>
          <t>DUT Transfer STB   ppm</t>
        </is>
      </c>
      <c r="I129" s="61" t="inlineStr">
        <is>
          <t>Test Result          % of SPEC</t>
        </is>
      </c>
      <c r="J129" s="61" t="inlineStr">
        <is>
          <t>MEAS SDEV ohm</t>
        </is>
      </c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r="130" ht="14.25" customHeight="1" s="102">
      <c r="A130" s="32" t="inlineStr">
        <is>
          <t>0 Ω</t>
        </is>
      </c>
      <c r="B130" s="32" t="inlineStr">
        <is>
          <t>10 Ω</t>
        </is>
      </c>
      <c r="C130" s="32" t="n">
        <v>-0.000106</v>
      </c>
      <c r="D130" s="34" t="n">
        <v>5e-05</v>
      </c>
      <c r="E130" s="34" t="n"/>
      <c r="F130" s="34" t="n"/>
      <c r="G130" s="32" t="inlineStr">
        <is>
          <t>N/A</t>
        </is>
      </c>
      <c r="H130" s="34" t="n"/>
      <c r="I130" s="32" t="n"/>
      <c r="J130" s="63" t="n">
        <v>1.441353530539957e-05</v>
      </c>
      <c r="K130" s="37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r="131" ht="14.25" customHeight="1" s="102">
      <c r="A131" s="38" t="inlineStr">
        <is>
          <t>0 Ω</t>
        </is>
      </c>
      <c r="B131" s="50" t="inlineStr">
        <is>
          <t>100 Ω</t>
        </is>
      </c>
      <c r="C131" s="38" t="n">
        <v>-6.8e-05</v>
      </c>
      <c r="D131" s="40" t="n">
        <v>5e-05</v>
      </c>
      <c r="E131" s="40" t="n"/>
      <c r="F131" s="40" t="n"/>
      <c r="G131" s="38" t="inlineStr">
        <is>
          <t>N/A</t>
        </is>
      </c>
      <c r="H131" s="40" t="n"/>
      <c r="I131" s="38" t="n"/>
      <c r="J131" s="64" t="n">
        <v>7.753135566408673e-06</v>
      </c>
      <c r="K131" s="37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r="132" ht="14.25" customHeight="1" s="102">
      <c r="A132" s="32" t="inlineStr">
        <is>
          <t>0 Ω</t>
        </is>
      </c>
      <c r="B132" s="47" t="inlineStr">
        <is>
          <t>1 KΩ</t>
        </is>
      </c>
      <c r="C132" s="32" t="n">
        <v>-5.3e-05</v>
      </c>
      <c r="D132" s="34" t="n">
        <v>5e-05</v>
      </c>
      <c r="E132" s="34" t="n"/>
      <c r="F132" s="34" t="n"/>
      <c r="G132" s="32" t="inlineStr">
        <is>
          <t>N/A</t>
        </is>
      </c>
      <c r="H132" s="34" t="n"/>
      <c r="I132" s="32" t="n"/>
      <c r="J132" s="63" t="n">
        <v>3.919325338768282e-06</v>
      </c>
      <c r="K132" s="37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r="133" ht="14.25" customHeight="1" s="102">
      <c r="A133" s="38" t="inlineStr">
        <is>
          <t>0 Ω</t>
        </is>
      </c>
      <c r="B133" s="50" t="inlineStr">
        <is>
          <t>10 KΩ</t>
        </is>
      </c>
      <c r="C133" s="38" t="n">
        <v>-0.00067</v>
      </c>
      <c r="D133" s="40" t="n">
        <v>5e-05</v>
      </c>
      <c r="E133" s="40" t="n"/>
      <c r="F133" s="40" t="n"/>
      <c r="G133" s="38" t="inlineStr">
        <is>
          <t>N/A</t>
        </is>
      </c>
      <c r="H133" s="40" t="n"/>
      <c r="I133" s="38" t="n"/>
      <c r="J133" s="64" t="n">
        <v>2.449489742783177e-05</v>
      </c>
      <c r="K133" s="37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r="134" ht="14.25" customHeight="1" s="102">
      <c r="A134" s="32" t="inlineStr">
        <is>
          <t>0 Ω</t>
        </is>
      </c>
      <c r="B134" s="47" t="inlineStr">
        <is>
          <t>100 KΩ</t>
        </is>
      </c>
      <c r="C134" s="32" t="n">
        <v>-0.0074</v>
      </c>
      <c r="D134" s="34" t="n">
        <v>5e-05</v>
      </c>
      <c r="E134" s="34" t="n"/>
      <c r="F134" s="34" t="n"/>
      <c r="G134" s="32" t="inlineStr">
        <is>
          <t>N/A</t>
        </is>
      </c>
      <c r="H134" s="34" t="n"/>
      <c r="I134" s="32" t="n"/>
      <c r="J134" s="63" t="n">
        <v>0.000360555127546399</v>
      </c>
      <c r="K134" s="37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r="135" ht="14.25" customHeight="1" s="102">
      <c r="A135" s="38" t="inlineStr">
        <is>
          <t>0 Ω</t>
        </is>
      </c>
      <c r="B135" s="50" t="inlineStr">
        <is>
          <t>1 MΩ</t>
        </is>
      </c>
      <c r="C135" s="38" t="n">
        <v>-0.092</v>
      </c>
      <c r="D135" s="40" t="n">
        <v>5e-05</v>
      </c>
      <c r="E135" s="40" t="n"/>
      <c r="F135" s="40" t="n"/>
      <c r="G135" s="38" t="inlineStr">
        <is>
          <t>N/A</t>
        </is>
      </c>
      <c r="H135" s="40" t="n"/>
      <c r="I135" s="38" t="n"/>
      <c r="J135" s="64" t="n">
        <v>0.002872281323269013</v>
      </c>
      <c r="K135" s="37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r="136" ht="14.25" customHeight="1" s="102">
      <c r="A136" s="32" t="inlineStr">
        <is>
          <t>0 Ω</t>
        </is>
      </c>
      <c r="B136" s="47" t="inlineStr">
        <is>
          <t>10 MΩ</t>
        </is>
      </c>
      <c r="C136" s="32" t="n">
        <v>-0.83</v>
      </c>
      <c r="D136" s="34" t="n">
        <v>5e-05</v>
      </c>
      <c r="E136" s="34" t="n"/>
      <c r="F136" s="34" t="n"/>
      <c r="G136" s="32" t="inlineStr">
        <is>
          <t>N/A</t>
        </is>
      </c>
      <c r="H136" s="34" t="n"/>
      <c r="I136" s="32" t="n"/>
      <c r="J136" s="63" t="n">
        <v>0.01999999999999999</v>
      </c>
      <c r="K136" s="37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r="137" ht="14.25" customHeight="1" s="102">
      <c r="A137" s="38" t="inlineStr">
        <is>
          <t>0 Ω</t>
        </is>
      </c>
      <c r="B137" s="50" t="inlineStr">
        <is>
          <t>100 MΩ(2W)</t>
        </is>
      </c>
      <c r="C137" s="38" t="n">
        <v>-7.9</v>
      </c>
      <c r="D137" s="40" t="n">
        <v>5e-05</v>
      </c>
      <c r="E137" s="40" t="n"/>
      <c r="F137" s="40" t="n"/>
      <c r="G137" s="38" t="inlineStr">
        <is>
          <t>N/A</t>
        </is>
      </c>
      <c r="H137" s="40" t="n"/>
      <c r="I137" s="38" t="n"/>
      <c r="J137" s="64" t="n">
        <v>0.2571208103423583</v>
      </c>
      <c r="K137" s="37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r="138" ht="14.25" customHeight="1" s="102">
      <c r="A138" s="32" t="n"/>
      <c r="B138" s="47" t="n"/>
      <c r="C138" s="32" t="n">
        <v>0</v>
      </c>
      <c r="D138" s="34" t="n">
        <v>5e-05</v>
      </c>
      <c r="E138" s="34" t="n"/>
      <c r="F138" s="34" t="n"/>
      <c r="G138" s="32" t="n"/>
      <c r="H138" s="34" t="n"/>
      <c r="I138" s="32" t="n"/>
      <c r="J138" s="63" t="n">
        <v>0</v>
      </c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r="139" ht="14.25" customHeight="1" s="102">
      <c r="A139" s="38" t="n"/>
      <c r="B139" s="50" t="n"/>
      <c r="C139" s="38" t="n"/>
      <c r="D139" s="38" t="n"/>
      <c r="E139" s="40" t="n"/>
      <c r="F139" s="40" t="n"/>
      <c r="G139" s="38" t="n"/>
      <c r="H139" s="40" t="n"/>
      <c r="I139" s="38" t="n"/>
      <c r="J139" s="64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r="140" ht="14.25" customHeight="1" s="102">
      <c r="A140" s="32" t="n"/>
      <c r="B140" s="47" t="n"/>
      <c r="C140" s="32" t="n"/>
      <c r="D140" s="34" t="n"/>
      <c r="E140" s="34" t="n"/>
      <c r="F140" s="34" t="n"/>
      <c r="G140" s="32" t="n"/>
      <c r="H140" s="34" t="n"/>
      <c r="I140" s="32" t="n"/>
      <c r="J140" s="6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r="141" ht="14.25" customHeight="1" s="102">
      <c r="A141" s="38" t="n"/>
      <c r="B141" s="50" t="n"/>
      <c r="C141" s="38" t="n"/>
      <c r="D141" s="40" t="n"/>
      <c r="E141" s="40" t="n"/>
      <c r="F141" s="40" t="n"/>
      <c r="G141" s="38" t="n"/>
      <c r="H141" s="40" t="n"/>
      <c r="I141" s="38" t="n"/>
      <c r="J141" s="64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r="142" ht="14.25" customHeight="1" s="102">
      <c r="A142" s="32" t="n"/>
      <c r="B142" s="47" t="n"/>
      <c r="C142" s="32" t="n"/>
      <c r="D142" s="34" t="n"/>
      <c r="E142" s="34" t="n"/>
      <c r="F142" s="34" t="n"/>
      <c r="G142" s="32" t="n"/>
      <c r="H142" s="34" t="n"/>
      <c r="I142" s="32" t="n"/>
      <c r="J142" s="6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r="143" ht="14.25" customHeight="1" s="102">
      <c r="A143" s="32" t="n"/>
      <c r="B143" s="47" t="n"/>
      <c r="C143" s="48" t="n"/>
      <c r="D143" s="34" t="n"/>
      <c r="E143" s="34" t="n"/>
      <c r="F143" s="34" t="n"/>
      <c r="G143" s="32" t="n"/>
      <c r="H143" s="34" t="n"/>
      <c r="I143" s="32" t="n"/>
      <c r="J143" s="48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r="144" ht="14.25" customHeight="1" s="102">
      <c r="A144" s="65" t="n"/>
      <c r="B144" s="65" t="n"/>
      <c r="C144" s="65" t="n"/>
      <c r="D144" s="65" t="n"/>
      <c r="E144" s="65" t="n"/>
      <c r="F144" s="65" t="n"/>
      <c r="G144" s="65" t="n"/>
      <c r="H144" s="65" t="n"/>
      <c r="I144" s="65" t="n"/>
      <c r="J144" s="6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r="145" ht="25.5" customHeight="1" s="102">
      <c r="A145" s="66" t="inlineStr">
        <is>
          <t>OHM Zero     2W</t>
        </is>
      </c>
      <c r="B145" s="67" t="inlineStr">
        <is>
          <t>DUT  Range</t>
        </is>
      </c>
      <c r="C145" s="61" t="inlineStr">
        <is>
          <t>Measured        ohm</t>
        </is>
      </c>
      <c r="D145" s="61" t="inlineStr">
        <is>
          <t>Source Unc.     ohm</t>
        </is>
      </c>
      <c r="E145" s="61" t="inlineStr">
        <is>
          <t>Lower Limit   ohm</t>
        </is>
      </c>
      <c r="F145" s="61" t="inlineStr">
        <is>
          <t>Upper Limit   ohm</t>
        </is>
      </c>
      <c r="G145" s="62" t="inlineStr">
        <is>
          <t>Measured</t>
        </is>
      </c>
      <c r="H145" s="61" t="inlineStr">
        <is>
          <t>DUT Transfer STB   ppm</t>
        </is>
      </c>
      <c r="I145" s="61" t="inlineStr">
        <is>
          <t>Test Result          % of SPEC</t>
        </is>
      </c>
      <c r="J145" s="61" t="inlineStr">
        <is>
          <t>MEAS SDEV ohm</t>
        </is>
      </c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r="146" ht="14.25" customHeight="1" s="102">
      <c r="A146" s="38" t="inlineStr">
        <is>
          <t>0 Ω</t>
        </is>
      </c>
      <c r="B146" s="50" t="inlineStr">
        <is>
          <t>10 Ω</t>
        </is>
      </c>
      <c r="C146" s="38" t="n">
        <v>1.505833</v>
      </c>
      <c r="D146" s="40" t="n">
        <v>5e-05</v>
      </c>
      <c r="E146" s="40" t="n"/>
      <c r="F146" s="40" t="n"/>
      <c r="G146" s="38" t="inlineStr">
        <is>
          <t>N/A</t>
        </is>
      </c>
      <c r="H146" s="40" t="n"/>
      <c r="I146" s="38" t="n"/>
      <c r="J146" s="42" t="n">
        <v>0.0001204657627710213</v>
      </c>
      <c r="K146" s="37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r="147" ht="14.25" customHeight="1" s="102">
      <c r="A147" s="32" t="inlineStr">
        <is>
          <t>0 Ω</t>
        </is>
      </c>
      <c r="B147" s="47" t="inlineStr">
        <is>
          <t>100 Ω</t>
        </is>
      </c>
      <c r="C147" s="32" t="n">
        <v>1.505552</v>
      </c>
      <c r="D147" s="34" t="n">
        <v>5e-05</v>
      </c>
      <c r="E147" s="34" t="n"/>
      <c r="F147" s="34" t="n"/>
      <c r="G147" s="32" t="inlineStr">
        <is>
          <t>N/A</t>
        </is>
      </c>
      <c r="H147" s="34" t="n"/>
      <c r="I147" s="32" t="n"/>
      <c r="J147" s="36" t="n">
        <v>7.497795972447434e-05</v>
      </c>
      <c r="K147" s="37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r="148" ht="14.25" customHeight="1" s="102">
      <c r="A148" s="38" t="inlineStr">
        <is>
          <t>0 Ω</t>
        </is>
      </c>
      <c r="B148" s="50" t="inlineStr">
        <is>
          <t>1 KΩ</t>
        </is>
      </c>
      <c r="C148" s="38" t="n">
        <v>1.505353</v>
      </c>
      <c r="D148" s="40" t="n">
        <v>5e-05</v>
      </c>
      <c r="E148" s="40" t="n"/>
      <c r="F148" s="40" t="n"/>
      <c r="G148" s="38" t="inlineStr">
        <is>
          <t>N/A</t>
        </is>
      </c>
      <c r="H148" s="40" t="n"/>
      <c r="I148" s="38" t="n"/>
      <c r="J148" s="42" t="n">
        <v>4.006175788010245e-05</v>
      </c>
      <c r="K148" s="37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r="149" ht="14.25" customHeight="1" s="102">
      <c r="A149" s="32" t="inlineStr">
        <is>
          <t>0 Ω</t>
        </is>
      </c>
      <c r="B149" s="47" t="inlineStr">
        <is>
          <t>10 KΩ</t>
        </is>
      </c>
      <c r="C149" s="32" t="n">
        <v>1.50444</v>
      </c>
      <c r="D149" s="34" t="n">
        <v>5e-05</v>
      </c>
      <c r="E149" s="34" t="n"/>
      <c r="F149" s="34" t="n"/>
      <c r="G149" s="32" t="inlineStr">
        <is>
          <t>N/A</t>
        </is>
      </c>
      <c r="H149" s="34" t="n"/>
      <c r="I149" s="32" t="n"/>
      <c r="J149" s="36" t="n">
        <v>3.609401304618956e-05</v>
      </c>
      <c r="K149" s="37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r="150" ht="14.25" customHeight="1" s="102">
      <c r="A150" s="38" t="inlineStr">
        <is>
          <t>0 Ω</t>
        </is>
      </c>
      <c r="B150" s="50" t="inlineStr">
        <is>
          <t>100 KΩ</t>
        </is>
      </c>
      <c r="C150" s="38" t="n">
        <v>1.4963</v>
      </c>
      <c r="D150" s="38" t="n">
        <v>5e-05</v>
      </c>
      <c r="E150" s="40" t="n"/>
      <c r="F150" s="40" t="n"/>
      <c r="G150" s="38" t="inlineStr">
        <is>
          <t>N/A</t>
        </is>
      </c>
      <c r="H150" s="40" t="n"/>
      <c r="I150" s="38" t="n"/>
      <c r="J150" s="42" t="n">
        <v>0.0004342938073598828</v>
      </c>
      <c r="K150" s="37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r="151" ht="14.25" customHeight="1" s="102">
      <c r="A151" s="32" t="inlineStr">
        <is>
          <t>0 Ω</t>
        </is>
      </c>
      <c r="B151" s="47" t="inlineStr">
        <is>
          <t>1 MΩ</t>
        </is>
      </c>
      <c r="C151" s="32" t="n">
        <v>1.412</v>
      </c>
      <c r="D151" s="34" t="n">
        <v>5e-05</v>
      </c>
      <c r="E151" s="34" t="n"/>
      <c r="F151" s="34" t="n"/>
      <c r="G151" s="32" t="inlineStr">
        <is>
          <t>N/A</t>
        </is>
      </c>
      <c r="H151" s="34" t="n"/>
      <c r="I151" s="32" t="n"/>
      <c r="J151" s="36" t="n">
        <v>0.002962731472438552</v>
      </c>
      <c r="K151" s="37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r="152" ht="14.25" customHeight="1" s="102">
      <c r="A152" s="38" t="inlineStr">
        <is>
          <t>0 Ω</t>
        </is>
      </c>
      <c r="B152" s="50" t="inlineStr">
        <is>
          <t>10 MΩ</t>
        </is>
      </c>
      <c r="C152" s="38" t="n">
        <v>0.66</v>
      </c>
      <c r="D152" s="40" t="n">
        <v>5e-05</v>
      </c>
      <c r="E152" s="40" t="n"/>
      <c r="F152" s="40" t="n"/>
      <c r="G152" s="38" t="inlineStr">
        <is>
          <t>N/A</t>
        </is>
      </c>
      <c r="H152" s="40" t="n"/>
      <c r="I152" s="38" t="n"/>
      <c r="J152" s="42" t="n">
        <v>0.02999999999999998</v>
      </c>
      <c r="K152" s="37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r="153" ht="14.25" customHeight="1" s="102">
      <c r="A153" s="32" t="inlineStr">
        <is>
          <t>0 Ω</t>
        </is>
      </c>
      <c r="B153" s="47" t="inlineStr">
        <is>
          <t>100 MΩ</t>
        </is>
      </c>
      <c r="C153" s="32" t="n">
        <v>-6.9</v>
      </c>
      <c r="D153" s="34" t="n">
        <v>5e-05</v>
      </c>
      <c r="E153" s="34" t="n"/>
      <c r="F153" s="34" t="n"/>
      <c r="G153" s="32" t="inlineStr">
        <is>
          <t>N/A</t>
        </is>
      </c>
      <c r="H153" s="34" t="n"/>
      <c r="I153" s="32" t="n"/>
      <c r="J153" s="36" t="n">
        <v>0.3605551275463988</v>
      </c>
      <c r="K153" s="37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r="154" ht="14.25" customHeight="1" s="102">
      <c r="A154" s="16" t="n"/>
      <c r="B154" s="68" t="n"/>
      <c r="C154" s="23" t="n"/>
      <c r="D154" s="69" t="n"/>
      <c r="E154" s="69" t="n"/>
      <c r="F154" s="69" t="n"/>
      <c r="G154" s="16" t="n"/>
      <c r="H154" s="69" t="n"/>
      <c r="I154" s="16" t="n"/>
      <c r="J154" s="2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r="155" ht="14.25" customHeight="1" s="102">
      <c r="A155" s="65" t="n"/>
      <c r="B155" s="65" t="n"/>
      <c r="C155" s="65" t="n"/>
      <c r="D155" s="65" t="n"/>
      <c r="E155" s="65" t="n"/>
      <c r="F155" s="65" t="n"/>
      <c r="G155" s="65" t="n"/>
      <c r="H155" s="65" t="n"/>
      <c r="I155" s="65" t="n"/>
      <c r="J155" s="6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r="156" ht="14.25" customHeight="1" s="102">
      <c r="A156" s="65" t="n"/>
      <c r="B156" s="65" t="n"/>
      <c r="C156" s="65" t="n"/>
      <c r="D156" s="65" t="n"/>
      <c r="E156" s="65" t="n"/>
      <c r="F156" s="65" t="n"/>
      <c r="G156" s="65" t="n"/>
      <c r="H156" s="65" t="n"/>
      <c r="I156" s="65" t="n"/>
      <c r="J156" s="6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r="157" ht="14.25" customHeight="1" s="102">
      <c r="A157" s="65" t="n"/>
      <c r="B157" s="65" t="n"/>
      <c r="C157" s="65" t="n"/>
      <c r="D157" s="65" t="n"/>
      <c r="E157" s="65" t="n"/>
      <c r="F157" s="65" t="n"/>
      <c r="G157" s="65" t="n"/>
      <c r="H157" s="65" t="n"/>
      <c r="I157" s="65" t="n"/>
      <c r="J157" s="6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r="158" ht="14.25" customHeight="1" s="102">
      <c r="A158" s="65" t="n"/>
      <c r="B158" s="65" t="n"/>
      <c r="C158" s="65" t="n"/>
      <c r="D158" s="65" t="n"/>
      <c r="E158" s="65" t="n"/>
      <c r="F158" s="65" t="n"/>
      <c r="G158" s="65" t="n"/>
      <c r="H158" s="65" t="n"/>
      <c r="I158" s="65" t="n"/>
      <c r="J158" s="6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r="159" ht="25.5" customHeight="1" s="102">
      <c r="A159" s="3" t="n"/>
      <c r="B159" s="3" t="n"/>
      <c r="C159" s="3" t="n"/>
      <c r="D159" s="57" t="n"/>
      <c r="E159" s="2" t="inlineStr">
        <is>
          <t>ACV PERFORMANCE TEST</t>
        </is>
      </c>
      <c r="F159" s="3" t="n"/>
      <c r="G159" s="3" t="n"/>
      <c r="H159" s="3" t="n"/>
      <c r="I159" s="3" t="n"/>
      <c r="J159" s="4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r="160" ht="25.5" customHeight="1" s="102">
      <c r="A160" s="66" t="inlineStr">
        <is>
          <t>ACV Linearity Checks</t>
        </is>
      </c>
      <c r="B160" s="67" t="inlineStr">
        <is>
          <t>DUT  Range</t>
        </is>
      </c>
      <c r="C160" s="66" t="inlineStr">
        <is>
          <t>Measured          Vac</t>
        </is>
      </c>
      <c r="D160" s="30" t="inlineStr">
        <is>
          <t>Source Unc.      ppm</t>
        </is>
      </c>
      <c r="E160" s="66" t="inlineStr">
        <is>
          <t>Lower Limit     Vac</t>
        </is>
      </c>
      <c r="F160" s="66" t="inlineStr">
        <is>
          <t xml:space="preserve">Upper Limit      Vac </t>
        </is>
      </c>
      <c r="G160" s="66" t="inlineStr">
        <is>
          <t>Measured     ppm of Input</t>
        </is>
      </c>
      <c r="H160" s="66" t="inlineStr">
        <is>
          <t>DUT Transfer STB   ppm</t>
        </is>
      </c>
      <c r="I160" s="30" t="inlineStr">
        <is>
          <t>Test Result          % of SPEC</t>
        </is>
      </c>
      <c r="J160" s="29" t="inlineStr">
        <is>
          <t>MEAS SDEV  ppm</t>
        </is>
      </c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r="161" ht="14.25" customHeight="1" s="102">
      <c r="A161" s="32" t="inlineStr">
        <is>
          <t>1VAC/1kHz</t>
        </is>
      </c>
      <c r="B161" s="32" t="inlineStr">
        <is>
          <t>10 VAC</t>
        </is>
      </c>
      <c r="C161" s="33" t="n">
        <v>0.9999</v>
      </c>
      <c r="D161" s="32" t="n">
        <v>77</v>
      </c>
      <c r="E161" s="55">
        <f>MID(A161,1,1)-MID(A161,1,1)*SQRT(D161^2+H161^2)/1000000</f>
        <v/>
      </c>
      <c r="F161" s="55">
        <f>MID(A161,1,1)+MID(A161,1,1)*SQRT(D161^2+H161^2)/1000000</f>
        <v/>
      </c>
      <c r="G161" s="49">
        <f>(C161-MID(A161,1,1))*1000000/MID(A161,1,1)</f>
        <v/>
      </c>
      <c r="H161" s="70" t="n">
        <v>10</v>
      </c>
      <c r="I161" s="59">
        <f>G161*100/SQRT(H161^2+D161^2)</f>
        <v/>
      </c>
      <c r="J161" s="35" t="n">
        <v>6.667333400001769</v>
      </c>
      <c r="K161" s="37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r="162" ht="14.25" customHeight="1" s="102">
      <c r="A162" s="38" t="inlineStr">
        <is>
          <t>2VAC/1kHz</t>
        </is>
      </c>
      <c r="B162" s="50" t="inlineStr">
        <is>
          <t>10 VAC</t>
        </is>
      </c>
      <c r="C162" s="43" t="n">
        <v>1.99998</v>
      </c>
      <c r="D162" s="38" t="n">
        <v>73.5</v>
      </c>
      <c r="E162" s="54">
        <f>MID(A162,1,1)-MID(A162,1,1)*SQRT(D162^2+H162^2)/1000000</f>
        <v/>
      </c>
      <c r="F162" s="54">
        <f>MID(A162,1,1)+MID(A162,1,1)*(D162^2+H162^2)/1000000</f>
        <v/>
      </c>
      <c r="G162" s="52">
        <f>(C162-MID(A162,1,1))*1000000/MID(A162,1,1)</f>
        <v/>
      </c>
      <c r="H162" s="71" t="n">
        <v>10</v>
      </c>
      <c r="I162" s="59">
        <f>G162*100/SQRT(H162^2+D162^2)</f>
        <v/>
      </c>
      <c r="J162" s="41" t="n">
        <v>4.859175170773692</v>
      </c>
      <c r="K162" s="37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r="163" ht="14.25" customHeight="1" s="102">
      <c r="A163" s="32" t="inlineStr">
        <is>
          <t>5VAC/1kHz</t>
        </is>
      </c>
      <c r="B163" s="47" t="inlineStr">
        <is>
          <t>10 VAC</t>
        </is>
      </c>
      <c r="C163" s="33" t="n">
        <v>4.99981</v>
      </c>
      <c r="D163" s="32" t="n">
        <v>84</v>
      </c>
      <c r="E163" s="55">
        <f>MID(A163,1,1)-MID(A163,1,1)*SQRT(D163^2+H163^2)/1000000</f>
        <v/>
      </c>
      <c r="F163" s="55">
        <f>MID(A163,1,1)+MID(A163,1,1)*SQRT(D163^2+H163^2)/1000000</f>
        <v/>
      </c>
      <c r="G163" s="49">
        <f>(C163-MID(A163,1,1))*1000000/MID(A163,1,1)</f>
        <v/>
      </c>
      <c r="H163" s="70" t="n">
        <v>10</v>
      </c>
      <c r="I163" s="59">
        <f>G163*100/SQRT(H163^2+D163^2)</f>
        <v/>
      </c>
      <c r="J163" s="35" t="n">
        <v>2.236152951326589</v>
      </c>
      <c r="K163" s="37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r="164" ht="14.25" customHeight="1" s="102">
      <c r="A164" s="38" t="inlineStr">
        <is>
          <t>10VAC/1kHz</t>
        </is>
      </c>
      <c r="B164" s="50" t="inlineStr">
        <is>
          <t>10 VAC</t>
        </is>
      </c>
      <c r="C164" s="43" t="n">
        <v>9.99959</v>
      </c>
      <c r="D164" s="38" t="n">
        <v>77</v>
      </c>
      <c r="E164" s="54">
        <f>MID(A164,1,2)-MID(A164,1,2)*SQRT(D164^2+H164^2)/1000000</f>
        <v/>
      </c>
      <c r="F164" s="54">
        <f>MID(A164,1,1)+MID(A164,1,1)*(D164^2+H164^2)/1000000</f>
        <v/>
      </c>
      <c r="G164" s="52">
        <f>(C164-MID(A164,1,2))*1000000/MID(A164,1,2)</f>
        <v/>
      </c>
      <c r="H164" s="72" t="n">
        <v>10</v>
      </c>
      <c r="I164" s="59">
        <f>G164*100/SQRT(H164^2+D164^2)</f>
        <v/>
      </c>
      <c r="J164" s="41" t="n">
        <v>1.00004100164321</v>
      </c>
      <c r="K164" s="37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r="165" ht="14.25" customHeight="1" s="102">
      <c r="A165" s="32" t="inlineStr">
        <is>
          <t>12VAC/1kHz</t>
        </is>
      </c>
      <c r="B165" s="47" t="inlineStr">
        <is>
          <t>10 VAC</t>
        </is>
      </c>
      <c r="C165" s="33" t="n">
        <v>11.99947</v>
      </c>
      <c r="D165" s="32" t="n">
        <v>75.833</v>
      </c>
      <c r="E165" s="55">
        <f>MID(A165,1,2)-MID(A165,1,2)*SQRT(D165^2+H165^2)/1000000</f>
        <v/>
      </c>
      <c r="F165" s="55">
        <f>MID(A165,1,1)+MID(A165,1,1)*SQRT(D165^2+H165^2)/1000000</f>
        <v/>
      </c>
      <c r="G165" s="49">
        <f>(C165-MID(A165,1,2))*1000000/MID(A165,1,2)</f>
        <v/>
      </c>
      <c r="H165" s="70" t="n">
        <v>10</v>
      </c>
      <c r="I165" s="59">
        <f>G165*100/SQRT(H165^2+D165^2)</f>
        <v/>
      </c>
      <c r="J165" s="35" t="n">
        <v>0.8448654440929142</v>
      </c>
      <c r="K165" s="37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r="166" ht="14.25" customHeight="1" s="102">
      <c r="A166" s="38" t="inlineStr">
        <is>
          <t>15VAC/1kHz</t>
        </is>
      </c>
      <c r="B166" s="50" t="inlineStr">
        <is>
          <t>10 VAC</t>
        </is>
      </c>
      <c r="C166" s="43" t="n">
        <v>14.99931</v>
      </c>
      <c r="D166" s="38" t="n">
        <v>74.667</v>
      </c>
      <c r="E166" s="54">
        <f>MID(A166,1,2)-MID(A166,1,2)*SQRT(D166^2+H166^2)/1000000</f>
        <v/>
      </c>
      <c r="F166" s="54">
        <f>MID(A166,1,1)+MID(A166,1,1)*(D166^2+H166^2)/1000000</f>
        <v/>
      </c>
      <c r="G166" s="52">
        <f>(C166-MID(A166,1,2))*1000000/MID(A166,1,2)</f>
        <v/>
      </c>
      <c r="H166" s="71" t="n">
        <v>10</v>
      </c>
      <c r="I166" s="59">
        <f>G166*100/SQRT(H166^2+D166^2)</f>
        <v/>
      </c>
      <c r="J166" s="41" t="n">
        <v>0.6758935944997683</v>
      </c>
      <c r="K166" s="37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r="167" ht="14.25" customHeight="1" s="102">
      <c r="A167" s="32" t="inlineStr">
        <is>
          <t>19VAC/1kHz</t>
        </is>
      </c>
      <c r="B167" s="47" t="inlineStr">
        <is>
          <t>10 VAC</t>
        </is>
      </c>
      <c r="C167" s="33" t="n">
        <v>18.99913</v>
      </c>
      <c r="D167" s="32" t="n">
        <v>73.684</v>
      </c>
      <c r="E167" s="55">
        <f>MID(A167,1,2)-MID(A167,1,2)*SQRT(D167^2+H167^2)/1000000</f>
        <v/>
      </c>
      <c r="F167" s="55">
        <f>MID(A167,1,2)+MID(A167,1,2)*SQRT(D167^2+H167^2)/1000000</f>
        <v/>
      </c>
      <c r="G167" s="49">
        <f>(C167-MID(A167,1,2))*1000000/MID(A167,1,2)</f>
        <v/>
      </c>
      <c r="H167" s="73" t="n">
        <v>10</v>
      </c>
      <c r="I167" s="59">
        <f>G167*100/SQRT(H167^2+D167^2)</f>
        <v/>
      </c>
      <c r="J167" s="35" t="n">
        <v>0.438616575233595</v>
      </c>
      <c r="K167" s="37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r="168" ht="13.5" customHeight="1" s="102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5" t="n"/>
      <c r="J168" s="4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r="169" ht="25.5" customHeight="1" s="102">
      <c r="A169" s="75" t="inlineStr">
        <is>
          <t>ACV Performance                             Tset</t>
        </is>
      </c>
      <c r="C169" s="75" t="inlineStr">
        <is>
          <t>Measured        Vac</t>
        </is>
      </c>
      <c r="D169" s="75" t="inlineStr">
        <is>
          <t>Source Unc.        ppm</t>
        </is>
      </c>
      <c r="E169" s="75" t="inlineStr">
        <is>
          <t>Lower Limit      Vac</t>
        </is>
      </c>
      <c r="F169" s="75" t="inlineStr">
        <is>
          <t>Upper Limit      Vac</t>
        </is>
      </c>
      <c r="G169" s="75" t="inlineStr">
        <is>
          <t>Measured        ppm</t>
        </is>
      </c>
      <c r="H169" s="75" t="inlineStr">
        <is>
          <t>DUT Transfer STB   ppm</t>
        </is>
      </c>
      <c r="I169" s="76" t="inlineStr">
        <is>
          <t>Test Result          % of SPEC</t>
        </is>
      </c>
      <c r="J169" s="75" t="inlineStr">
        <is>
          <t>MEAS SDEV ppm</t>
        </is>
      </c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r="170" ht="14.25" customHeight="1" s="102">
      <c r="A170" s="32" t="inlineStr">
        <is>
          <t>0.001 V, 10 Hz</t>
        </is>
      </c>
      <c r="B170" s="111" t="n"/>
      <c r="C170" s="48" t="n">
        <v>0.0009997999999999999</v>
      </c>
      <c r="D170" s="59" t="n">
        <v>5500</v>
      </c>
      <c r="E170" s="78">
        <f>MID(A170,1,5)-MID(A170,1,5)*SQRT(D170^2+H170^2)/1000000</f>
        <v/>
      </c>
      <c r="F170" s="78">
        <f>MID(A170,1,5)+MID(A170,1,5)*SQRT(D170^2+H170^2)/1000000</f>
        <v/>
      </c>
      <c r="G170" s="59">
        <f>(C170-MID(A170,1,5))*1000000/MID(A170,1,5)</f>
        <v/>
      </c>
      <c r="H170" s="32" t="n">
        <v>20</v>
      </c>
      <c r="I170" s="59">
        <f>G170*100/SQRT(H170^2+D170^2)</f>
        <v/>
      </c>
      <c r="J170" s="35" t="n">
        <v>364.4597437666524</v>
      </c>
      <c r="K170" s="37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r="171" ht="14.25" customHeight="1" s="102">
      <c r="A171" s="38" t="inlineStr">
        <is>
          <t>0.001 V, 20 Hz</t>
        </is>
      </c>
      <c r="B171" s="111" t="n"/>
      <c r="C171" s="51" t="n">
        <v>0.0010013</v>
      </c>
      <c r="D171" s="60" t="n">
        <v>5200</v>
      </c>
      <c r="E171" s="53">
        <f>MID(A171,1,5)-MID(A171,1,5)*SQRT(D171^2+H171^2)/1000000</f>
        <v/>
      </c>
      <c r="F171" s="53">
        <f>MID(A171,1,5)+MID(A171,1,5)*SQRT(D171^2+H171^2)/1000000</f>
        <v/>
      </c>
      <c r="G171" s="60">
        <f>(C171-MID(A171,1,5))*1000000/MID(A171,1,5)</f>
        <v/>
      </c>
      <c r="H171" s="38" t="n">
        <v>20</v>
      </c>
      <c r="I171" s="60">
        <f>G171*100/SQRT(H171^2+D171^2)</f>
        <v/>
      </c>
      <c r="J171" s="41" t="n">
        <v>412.1115351090219</v>
      </c>
      <c r="K171" s="37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r="172" ht="14.25" customHeight="1" s="102">
      <c r="A172" s="32" t="inlineStr">
        <is>
          <t>0.001 V, 30 Hz</t>
        </is>
      </c>
      <c r="B172" s="111" t="n"/>
      <c r="C172" s="48" t="n">
        <v>0.0010018</v>
      </c>
      <c r="D172" s="59" t="n">
        <v>5200</v>
      </c>
      <c r="E172" s="78">
        <f>MID(A172,1,5)-MID(A172,1,5)*SQRT(D172^2+H172^2)/1000000</f>
        <v/>
      </c>
      <c r="F172" s="78">
        <f>MID(A172,1,5)+MID(A172,1,5)*SQRT(D172^2+H172^2)/1000000</f>
        <v/>
      </c>
      <c r="G172" s="59">
        <f>(C172-MID(A172,1,5))*1000000/MID(A172,1,5)</f>
        <v/>
      </c>
      <c r="H172" s="32" t="n">
        <v>20</v>
      </c>
      <c r="I172" s="59">
        <f>G172*100/SQRT(H172^2+D172^2)</f>
        <v/>
      </c>
      <c r="J172" s="35" t="n">
        <v>206.4562728087852</v>
      </c>
      <c r="K172" s="37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r="173" ht="14.25" customHeight="1" s="102">
      <c r="A173" s="38" t="inlineStr">
        <is>
          <t>0.001 V, 40 Hz</t>
        </is>
      </c>
      <c r="B173" s="111" t="n"/>
      <c r="C173" s="51" t="n">
        <v>0.0010015</v>
      </c>
      <c r="D173" s="60" t="n">
        <v>5100</v>
      </c>
      <c r="E173" s="53">
        <f>MID(A173,1,5)-MID(A173,1,5)*SQRT(D173^2+H173^2)/1000000</f>
        <v/>
      </c>
      <c r="F173" s="53">
        <f>MID(A173,1,5)+MID(A173,1,5)*SQRT(D173^2+H173^2)/1000000</f>
        <v/>
      </c>
      <c r="G173" s="60">
        <f>(C173-MID(A173,1,5))*1000000/MID(A173,1,5)</f>
        <v/>
      </c>
      <c r="H173" s="38" t="n">
        <v>20</v>
      </c>
      <c r="I173" s="60">
        <f>G173*100/SQRT(H173^2+D173^2)</f>
        <v/>
      </c>
      <c r="J173" s="41" t="n">
        <v>423.6286257732236</v>
      </c>
      <c r="K173" s="37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r="174" ht="14.25" customHeight="1" s="102">
      <c r="A174" s="32" t="inlineStr">
        <is>
          <t>0.001 V, 55 Hz</t>
        </is>
      </c>
      <c r="B174" s="111" t="n"/>
      <c r="C174" s="48" t="n">
        <v>0.0010013</v>
      </c>
      <c r="D174" s="59" t="n">
        <v>5100</v>
      </c>
      <c r="E174" s="78">
        <f>MID(A174,1,5)-MID(A174,1,5)*SQRT(D174^2+H174^2)/1000000</f>
        <v/>
      </c>
      <c r="F174" s="78">
        <f>MID(A174,1,5)+MID(A174,1,5)*SQRT(D174^2+H174^2)/1000000</f>
        <v/>
      </c>
      <c r="G174" s="59">
        <f>(C174-MID(A174,1,5))*1000000/MID(A174,1,5)</f>
        <v/>
      </c>
      <c r="H174" s="32" t="n">
        <v>20</v>
      </c>
      <c r="I174" s="59">
        <f>G174*100/SQRT(H174^2+D174^2)</f>
        <v/>
      </c>
      <c r="J174" s="35" t="n">
        <v>556.053566646356</v>
      </c>
      <c r="K174" s="37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r="175" ht="14.25" customHeight="1" s="102">
      <c r="A175" s="38" t="inlineStr">
        <is>
          <t>0.001 V, 300 Hz</t>
        </is>
      </c>
      <c r="B175" s="111" t="n"/>
      <c r="C175" s="51" t="n">
        <v>0.0010022</v>
      </c>
      <c r="D175" s="60" t="n">
        <v>5100</v>
      </c>
      <c r="E175" s="53">
        <f>MID(A175,1,5)-MID(A175,1,5)*SQRT(D175^2+H175^2)/1000000</f>
        <v/>
      </c>
      <c r="F175" s="53">
        <f>MID(A175,1,5)+MID(A175,1,5)*SQRT(D175^2+H175^2)/1000000</f>
        <v/>
      </c>
      <c r="G175" s="60">
        <f>(C175-MID(A175,1,5))*1000000/MID(A175,1,5)</f>
        <v/>
      </c>
      <c r="H175" s="38" t="n">
        <v>20</v>
      </c>
      <c r="I175" s="60">
        <f>G175*100/SQRT(H175^2+D175^2)</f>
        <v/>
      </c>
      <c r="J175" s="41" t="n">
        <v>631.9430586043852</v>
      </c>
      <c r="K175" s="37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r="176" ht="14.25" customHeight="1" s="102">
      <c r="A176" s="32" t="inlineStr">
        <is>
          <t>0.001 V, 1 KHz</t>
        </is>
      </c>
      <c r="B176" s="111" t="n"/>
      <c r="C176" s="48" t="n">
        <v>0.0010021</v>
      </c>
      <c r="D176" s="59" t="n">
        <v>5100</v>
      </c>
      <c r="E176" s="78">
        <f>MID(A176,1,5)-MID(A176,1,5)*SQRT(D176^2+H176^2)/1000000</f>
        <v/>
      </c>
      <c r="F176" s="78">
        <f>MID(A176,1,5)+MID(A176,1,5)*SQRT(D176^2+H176^2)/1000000</f>
        <v/>
      </c>
      <c r="G176" s="59">
        <f>(C176-MID(A176,1,5))*1000000/MID(A176,1,5)</f>
        <v/>
      </c>
      <c r="H176" s="32" t="n">
        <v>20</v>
      </c>
      <c r="I176" s="59">
        <f>G176*100/SQRT(H176^2+D176^2)</f>
        <v/>
      </c>
      <c r="J176" s="35" t="n">
        <v>769.3865220517463</v>
      </c>
      <c r="K176" s="37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r="177" ht="14.25" customHeight="1" s="102">
      <c r="A177" s="38" t="inlineStr">
        <is>
          <t>0.001 V, 10 KHz</t>
        </is>
      </c>
      <c r="B177" s="111" t="n"/>
      <c r="C177" s="51" t="n">
        <v>0.001002</v>
      </c>
      <c r="D177" s="60" t="n">
        <v>5100</v>
      </c>
      <c r="E177" s="53">
        <f>MID(A177,1,5)-MID(A177,1,5)*SQRT(D177^2+H177^2)/1000000</f>
        <v/>
      </c>
      <c r="F177" s="53">
        <f>MID(A177,1,5)+MID(A177,1,5)*SQRT(D177^2+H177^2)/1000000</f>
        <v/>
      </c>
      <c r="G177" s="60">
        <f>(C177-MID(A177,1,5))*1000000/MID(A177,1,5)</f>
        <v/>
      </c>
      <c r="H177" s="38" t="n">
        <v>20</v>
      </c>
      <c r="I177" s="60">
        <f>G177*100/SQRT(H177^2+D177^2)</f>
        <v/>
      </c>
      <c r="J177" s="41" t="n">
        <v>306.7047390982278</v>
      </c>
      <c r="K177" s="37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r="178" ht="14.25" customHeight="1" s="102">
      <c r="A178" s="32" t="inlineStr">
        <is>
          <t>0.001 V, 20 KHz</t>
        </is>
      </c>
      <c r="B178" s="111" t="n"/>
      <c r="C178" s="48" t="n">
        <v>0.0010029</v>
      </c>
      <c r="D178" s="59" t="n">
        <v>5100</v>
      </c>
      <c r="E178" s="78">
        <f>MID(A178,1,5)-MID(A178,1,5)*SQRT(D178^2+H178^2)/1000000</f>
        <v/>
      </c>
      <c r="F178" s="78">
        <f>MID(A178,1,5)+MID(A178,1,5)*SQRT(D178^2+H178^2)/1000000</f>
        <v/>
      </c>
      <c r="G178" s="59">
        <f>(C178-MID(A178,1,5))*1000000/MID(A178,1,5)</f>
        <v/>
      </c>
      <c r="H178" s="32" t="n">
        <v>20</v>
      </c>
      <c r="I178" s="59">
        <f>G178*100/SQRT(H178^2+D178^2)</f>
        <v/>
      </c>
      <c r="J178" s="35" t="n">
        <v>612.6336487907714</v>
      </c>
      <c r="K178" s="37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r="179" ht="14.25" customHeight="1" s="102">
      <c r="A179" s="38" t="inlineStr">
        <is>
          <t>0.001 V, 30 KHz</t>
        </is>
      </c>
      <c r="B179" s="111" t="n"/>
      <c r="C179" s="51" t="n">
        <v>0.001003</v>
      </c>
      <c r="D179" s="60" t="n">
        <v>5340</v>
      </c>
      <c r="E179" s="53">
        <f>MID(A179,1,5)-MID(A179,1,5)*SQRT(D179^2+H179^2)/1000000</f>
        <v/>
      </c>
      <c r="F179" s="53">
        <f>MID(A179,1,5)+MID(A179,1,5)*SQRT(D179^2+H179^2)/1000000</f>
        <v/>
      </c>
      <c r="G179" s="60">
        <f>(C179-MID(A179,1,5))*1000000/MID(A179,1,5)</f>
        <v/>
      </c>
      <c r="H179" s="38" t="n">
        <v>20</v>
      </c>
      <c r="I179" s="60">
        <f>G179*100/SQRT(H179^2+D179^2)</f>
        <v/>
      </c>
      <c r="J179" s="41" t="n">
        <v>366.7011713312393</v>
      </c>
      <c r="K179" s="37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r="180" ht="14.25" customHeight="1" s="102">
      <c r="A180" s="32" t="inlineStr">
        <is>
          <t>0.001 V, 50 KHz</t>
        </is>
      </c>
      <c r="B180" s="111" t="n"/>
      <c r="C180" s="48" t="n">
        <v>0.0010016</v>
      </c>
      <c r="D180" s="59" t="n">
        <v>5340</v>
      </c>
      <c r="E180" s="78">
        <f>MID(A180,1,5)-MID(A180,1,5)*SQRT(D180^2+H180^2)/1000000</f>
        <v/>
      </c>
      <c r="F180" s="78">
        <f>MID(A180,1,5)+MID(A180,1,5)*SQRT(D180^2+H180^2)/1000000</f>
        <v/>
      </c>
      <c r="G180" s="59">
        <f>(C180-MID(A180,1,5))*1000000/MID(A180,1,5)</f>
        <v/>
      </c>
      <c r="H180" s="32" t="n">
        <v>20</v>
      </c>
      <c r="I180" s="59">
        <f>G180*100/SQRT(H180^2+D180^2)</f>
        <v/>
      </c>
      <c r="J180" s="35" t="n">
        <v>438.0473436197849</v>
      </c>
      <c r="K180" s="37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r="181" ht="14.25" customHeight="1" s="102">
      <c r="A181" s="38" t="inlineStr">
        <is>
          <t>0.001 V, 100 KHz</t>
        </is>
      </c>
      <c r="B181" s="111" t="n"/>
      <c r="C181" s="51" t="n">
        <v>0.0009831</v>
      </c>
      <c r="D181" s="60" t="n">
        <v>8800</v>
      </c>
      <c r="E181" s="53">
        <f>MID(A181,1,5)-MID(A181,1,5)*SQRT(D181^2+H181^2)/1000000</f>
        <v/>
      </c>
      <c r="F181" s="53">
        <f>MID(A181,1,5)+MID(A181,1,5)*SQRT(D181^2+H181^2)/1000000</f>
        <v/>
      </c>
      <c r="G181" s="60">
        <f>(C181-MID(A181,1,5))*1000000/MID(A181,1,5)</f>
        <v/>
      </c>
      <c r="H181" s="38" t="n">
        <v>50</v>
      </c>
      <c r="I181" s="60">
        <f>G181*100/SQRT(H181^2+D181^2)</f>
        <v/>
      </c>
      <c r="J181" s="41" t="n">
        <v>233.067627655176</v>
      </c>
      <c r="K181" s="37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r="182" ht="14.25" customHeight="1" s="102">
      <c r="A182" s="32" t="inlineStr">
        <is>
          <t>0.001 V, 200 KHz</t>
        </is>
      </c>
      <c r="B182" s="111" t="n"/>
      <c r="C182" s="48" t="n">
        <v>0.0009204</v>
      </c>
      <c r="D182" s="59" t="n">
        <v>16100</v>
      </c>
      <c r="E182" s="78">
        <f>MID(A182,1,5)-MID(A182,1,5)*SQRT(D182^2+H182^2)/1000000</f>
        <v/>
      </c>
      <c r="F182" s="78">
        <f>MID(A182,1,5)+MID(A182,1,5)*SQRT(D182^2+H182^2)/1000000</f>
        <v/>
      </c>
      <c r="G182" s="59">
        <f>(C182-MID(A182,1,5))*1000000/MID(A182,1,5)</f>
        <v/>
      </c>
      <c r="H182" s="81" t="n">
        <v>100</v>
      </c>
      <c r="I182" s="59">
        <f>G182*100/SQRT(H182^2+D182^2)</f>
        <v/>
      </c>
      <c r="J182" s="35" t="n">
        <v>242.945238754892</v>
      </c>
      <c r="K182" s="37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r="183" ht="14.25" customHeight="1" s="102">
      <c r="A183" s="38" t="inlineStr">
        <is>
          <t>0.001 V, 300 KHz</t>
        </is>
      </c>
      <c r="B183" s="111" t="n"/>
      <c r="C183" s="51" t="n">
        <v>0.0008855</v>
      </c>
      <c r="D183" s="60" t="n">
        <v>16100</v>
      </c>
      <c r="E183" s="53">
        <f>MID(A183,1,5)-MID(A183,1,5)*SQRT(D183^2+H183^2)/1000000</f>
        <v/>
      </c>
      <c r="F183" s="53">
        <f>MID(A183,1,5)+MID(A183,1,5)*SQRT(D183^2+H183^2)/1000000</f>
        <v/>
      </c>
      <c r="G183" s="60">
        <f>(C183-MID(A183,1,5))*1000000/MID(A183,1,5)</f>
        <v/>
      </c>
      <c r="H183" s="38" t="n">
        <v>100</v>
      </c>
      <c r="I183" s="60">
        <f>G183*100/SQRT(H183^2+D183^2)</f>
        <v/>
      </c>
      <c r="J183" s="41" t="n">
        <v>244.6828533784691</v>
      </c>
      <c r="K183" s="37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r="184" ht="14.25" customHeight="1" s="102">
      <c r="A184" s="32" t="inlineStr">
        <is>
          <t>0.001 V, 500 KHz</t>
        </is>
      </c>
      <c r="B184" s="111" t="n"/>
      <c r="C184" s="48" t="n">
        <v>0.0008369</v>
      </c>
      <c r="D184" s="59" t="n">
        <v>31500</v>
      </c>
      <c r="E184" s="78">
        <f>MID(A184,1,5)-MID(A184,1,5)*SQRT(D184^2+H184^2)/1000000</f>
        <v/>
      </c>
      <c r="F184" s="78">
        <f>MID(A184,1,5)+MID(A184,1,5)*SQRT(D184^2+H184^2)/1000000</f>
        <v/>
      </c>
      <c r="G184" s="59">
        <f>(C184-MID(A184,1,5))*1000000/MID(A184,1,5)</f>
        <v/>
      </c>
      <c r="H184" s="32" t="n">
        <v>200</v>
      </c>
      <c r="I184" s="59">
        <f>G184*100/SQRT(H184^2+D184^2)</f>
        <v/>
      </c>
      <c r="J184" s="35" t="n">
        <v>251.9040634220413</v>
      </c>
      <c r="K184" s="37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r="185" ht="14.25" customHeight="1" s="102">
      <c r="A185" s="38" t="inlineStr">
        <is>
          <t>0.001 V, 1 MHz</t>
        </is>
      </c>
      <c r="B185" s="111" t="n"/>
      <c r="C185" s="51" t="n">
        <v>0.0006493</v>
      </c>
      <c r="D185" s="60" t="n">
        <v>33000</v>
      </c>
      <c r="E185" s="53">
        <f>MID(A185,1,5)-MID(A185,1,5)*SQRT(D185^2+H185^2)/1000000</f>
        <v/>
      </c>
      <c r="F185" s="53">
        <f>MID(A185,1,5)+MID(A185,1,5)*SQRT(D185^2+H185^2)/1000000</f>
        <v/>
      </c>
      <c r="G185" s="60">
        <f>(C185-MID(A185,1,5))*1000000/MID(A185,1,5)</f>
        <v/>
      </c>
      <c r="H185" s="38" t="n">
        <v>300</v>
      </c>
      <c r="I185" s="60">
        <f>G185*100/SQRT(H185^2+D185^2)</f>
        <v/>
      </c>
      <c r="J185" s="41" t="n">
        <v>405.8572899235782</v>
      </c>
      <c r="K185" s="37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r="186" ht="14.25" customHeight="1" s="102">
      <c r="A186" s="32" t="inlineStr">
        <is>
          <t>0.01 V, 10 Hz</t>
        </is>
      </c>
      <c r="B186" s="111" t="n"/>
      <c r="C186" s="48" t="n">
        <v>0.009972200000000001</v>
      </c>
      <c r="D186" s="59" t="n">
        <v>1100</v>
      </c>
      <c r="E186" s="78">
        <f>MID(A186,1,4)-MID(A186,1,4)*SQRT(D186^2+H186^2)/1000000</f>
        <v/>
      </c>
      <c r="F186" s="78">
        <f>MID(A186,1,4)+MID(A186,1,4)*SQRT(D186^2+H186^2)/1000000</f>
        <v/>
      </c>
      <c r="G186" s="59">
        <f>(C186-MID(A186,1,4))*1000000/MID(A186,1,4)</f>
        <v/>
      </c>
      <c r="H186" s="32" t="n">
        <v>20</v>
      </c>
      <c r="I186" s="59">
        <f>G186*100/SQRT(H186^2+D186^2)</f>
        <v/>
      </c>
      <c r="J186" s="35" t="n">
        <v>22.85486039717855</v>
      </c>
      <c r="K186" s="37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r="187" ht="14.25" customHeight="1" s="102">
      <c r="A187" s="38" t="inlineStr">
        <is>
          <t>0.01 V, 20 Hz</t>
        </is>
      </c>
      <c r="B187" s="111" t="n"/>
      <c r="C187" s="51" t="n">
        <v>0.0099919</v>
      </c>
      <c r="D187" s="60" t="n">
        <v>800</v>
      </c>
      <c r="E187" s="53">
        <f>MID(A187,1,4)-MID(A187,1,4)*SQRT(D187^2+H187^2)/1000000</f>
        <v/>
      </c>
      <c r="F187" s="53">
        <f>MID(A187,1,4)+MID(A187,1,4)*SQRT(D187^2+H187^2)/1000000</f>
        <v/>
      </c>
      <c r="G187" s="60">
        <f>(C187-MID(A187,1,4))*1000000/MID(A187,1,4)</f>
        <v/>
      </c>
      <c r="H187" s="38" t="n">
        <v>20</v>
      </c>
      <c r="I187" s="60">
        <f>G187*100/SQRT(H187^2+D187^2)</f>
        <v/>
      </c>
      <c r="J187" s="41" t="n">
        <v>15.01215984945162</v>
      </c>
      <c r="K187" s="37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r="188" ht="14.25" customHeight="1" s="102">
      <c r="A188" s="32" t="inlineStr">
        <is>
          <t>0.01 V, 30 Hz</t>
        </is>
      </c>
      <c r="B188" s="111" t="n"/>
      <c r="C188" s="48" t="n">
        <v>0.009995800000000001</v>
      </c>
      <c r="D188" s="59" t="n">
        <v>800</v>
      </c>
      <c r="E188" s="78">
        <f>MID(A188,1,4)-MID(A188,1,4)*SQRT(D188^2+H188^2)/1000000</f>
        <v/>
      </c>
      <c r="F188" s="78">
        <f>MID(A188,1,4)+MID(A188,1,4)*SQRT(D188^2+H188^2)/1000000</f>
        <v/>
      </c>
      <c r="G188" s="59">
        <f>(C188-MID(A188,1,4))*1000000/MID(A188,1,4)</f>
        <v/>
      </c>
      <c r="H188" s="32" t="n">
        <v>20</v>
      </c>
      <c r="I188" s="59">
        <f>G188*100/SQRT(H188^2+D188^2)</f>
        <v/>
      </c>
      <c r="J188" s="35" t="n">
        <v>23.16380211263995</v>
      </c>
      <c r="K188" s="37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r="189" ht="14.25" customHeight="1" s="102">
      <c r="A189" s="38" t="inlineStr">
        <is>
          <t>0.01 V, 40 Hz</t>
        </is>
      </c>
      <c r="B189" s="111" t="n"/>
      <c r="C189" s="51" t="n">
        <v>0.009997000000000001</v>
      </c>
      <c r="D189" s="60" t="n">
        <v>700</v>
      </c>
      <c r="E189" s="53">
        <f>MID(A189,1,4)-MID(A189,1,4)*SQRT(D189^2+H189^2)/1000000</f>
        <v/>
      </c>
      <c r="F189" s="53">
        <f>MID(A189,1,4)+MID(A189,1,4)*SQRT(D189^2+H189^2)/1000000</f>
        <v/>
      </c>
      <c r="G189" s="60">
        <f>(C189-MID(A189,1,4))*1000000/MID(A189,1,4)</f>
        <v/>
      </c>
      <c r="H189" s="38" t="n">
        <v>20</v>
      </c>
      <c r="I189" s="60">
        <f>G189*100/SQRT(H189^2+D189^2)</f>
        <v/>
      </c>
      <c r="J189" s="41" t="n">
        <v>33.71636226892677</v>
      </c>
      <c r="K189" s="37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r="190" ht="14.25" customHeight="1" s="102">
      <c r="A190" s="32" t="inlineStr">
        <is>
          <t>0.01 V, 55 Hz</t>
        </is>
      </c>
      <c r="B190" s="111" t="n"/>
      <c r="C190" s="48" t="n">
        <v>0.009997799999999999</v>
      </c>
      <c r="D190" s="59" t="n">
        <v>700</v>
      </c>
      <c r="E190" s="78">
        <f>MID(A190,1,4)-MID(A190,1,4)*SQRT(D190^2+H190^2)/1000000</f>
        <v/>
      </c>
      <c r="F190" s="78">
        <f>MID(A190,1,4)+MID(A190,1,4)*SQRT(D190^2+H190^2)/1000000</f>
        <v/>
      </c>
      <c r="G190" s="59">
        <f>(C190-MID(A190,1,4))*1000000/MID(A190,1,4)</f>
        <v/>
      </c>
      <c r="H190" s="32" t="n">
        <v>20</v>
      </c>
      <c r="I190" s="59">
        <f>G190*100/SQRT(H190^2+D190^2)</f>
        <v/>
      </c>
      <c r="J190" s="35" t="n">
        <v>29.16117493270714</v>
      </c>
      <c r="K190" s="37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r="191" ht="14.25" customHeight="1" s="102">
      <c r="A191" s="38" t="inlineStr">
        <is>
          <t>0.01 V, 300 Hz</t>
        </is>
      </c>
      <c r="B191" s="111" t="n"/>
      <c r="C191" s="51" t="n">
        <v>0.009999900000000001</v>
      </c>
      <c r="D191" s="60" t="n">
        <v>700</v>
      </c>
      <c r="E191" s="53">
        <f>MID(A191,1,4)-MID(A191,1,4)*SQRT(D191^2+H191^2)/1000000</f>
        <v/>
      </c>
      <c r="F191" s="53">
        <f>MID(A191,1,4)+MID(A191,1,4)*SQRT(D191^2+H191^2)/1000000</f>
        <v/>
      </c>
      <c r="G191" s="60">
        <f>(C191-MID(A191,1,4))*1000000/MID(A191,1,4)</f>
        <v/>
      </c>
      <c r="H191" s="38" t="n">
        <v>20</v>
      </c>
      <c r="I191" s="60">
        <f>G191*100/SQRT(H191^2+D191^2)</f>
        <v/>
      </c>
      <c r="J191" s="41" t="n">
        <v>58.73728799523427</v>
      </c>
      <c r="K191" s="37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r="192" ht="14.25" customHeight="1" s="102">
      <c r="A192" s="32" t="inlineStr">
        <is>
          <t>0.01 V, 1 KHz</t>
        </is>
      </c>
      <c r="B192" s="111" t="n"/>
      <c r="C192" s="48" t="n">
        <v>0.0099989</v>
      </c>
      <c r="D192" s="59" t="n">
        <v>700</v>
      </c>
      <c r="E192" s="78">
        <f>MID(A192,1,4)-MID(A192,1,4)*SQRT(D192^2+H192^2)/1000000</f>
        <v/>
      </c>
      <c r="F192" s="78">
        <f>MID(A192,1,4)+MID(A192,1,4)*SQRT(D192^2+H192^2)/1000000</f>
        <v/>
      </c>
      <c r="G192" s="59">
        <f>(C192-MID(A192,1,4))*1000000/MID(A192,1,4)</f>
        <v/>
      </c>
      <c r="H192" s="32" t="n">
        <v>20</v>
      </c>
      <c r="I192" s="59">
        <f>G192*100/SQRT(H192^2+D192^2)</f>
        <v/>
      </c>
      <c r="J192" s="35" t="n">
        <v>88.60997283037605</v>
      </c>
      <c r="K192" s="37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r="193" ht="14.25" customHeight="1" s="102">
      <c r="A193" s="38" t="inlineStr">
        <is>
          <t>0.01 V, 10 KHz</t>
        </is>
      </c>
      <c r="B193" s="111" t="n"/>
      <c r="C193" s="51" t="n">
        <v>0.0099995</v>
      </c>
      <c r="D193" s="60" t="n">
        <v>700</v>
      </c>
      <c r="E193" s="53">
        <f>MID(A193,1,4)-MID(A193,1,4)*SQRT(D193^2+H193^2)/1000000</f>
        <v/>
      </c>
      <c r="F193" s="53">
        <f>MID(A193,1,4)+MID(A193,1,4)*SQRT(D193^2+H193^2)/1000000</f>
        <v/>
      </c>
      <c r="G193" s="60">
        <f>(C193-MID(A193,1,4))*1000000/MID(A193,1,4)</f>
        <v/>
      </c>
      <c r="H193" s="38" t="n">
        <v>20</v>
      </c>
      <c r="I193" s="60">
        <f>G193*100/SQRT(H193^2+D193^2)</f>
        <v/>
      </c>
      <c r="J193" s="41" t="n">
        <v>49.52800292716886</v>
      </c>
      <c r="K193" s="37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r="194" ht="14.25" customHeight="1" s="102">
      <c r="A194" s="32" t="inlineStr">
        <is>
          <t>0.01 V, 20 KHz</t>
        </is>
      </c>
      <c r="B194" s="111" t="n"/>
      <c r="C194" s="48" t="n">
        <v>0.0100005</v>
      </c>
      <c r="D194" s="59" t="n">
        <v>700</v>
      </c>
      <c r="E194" s="78">
        <f>MID(A194,1,4)-MID(A194,1,4)*SQRT(D194^2+H194^2)/1000000</f>
        <v/>
      </c>
      <c r="F194" s="78">
        <f>MID(A194,1,4)+MID(A194,1,4)*SQRT(D194^2+H194^2)/1000000</f>
        <v/>
      </c>
      <c r="G194" s="59">
        <f>(C194-MID(A194,1,4))*1000000/MID(A194,1,4)</f>
        <v/>
      </c>
      <c r="H194" s="32" t="n">
        <v>20</v>
      </c>
      <c r="I194" s="59">
        <f>G194*100/SQRT(H194^2+D194^2)</f>
        <v/>
      </c>
      <c r="J194" s="35" t="n">
        <v>43.87262830551705</v>
      </c>
      <c r="K194" s="37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r="195" ht="14.25" customHeight="1" s="102">
      <c r="A195" s="38" t="inlineStr">
        <is>
          <t>0.01 V, 30 KHz</t>
        </is>
      </c>
      <c r="B195" s="111" t="n"/>
      <c r="C195" s="51" t="n">
        <v>0.0100019</v>
      </c>
      <c r="D195" s="60" t="n">
        <v>940</v>
      </c>
      <c r="E195" s="53">
        <f>MID(A195,1,4)-MID(A195,1,4)*SQRT(D195^2+H195^2)/1000000</f>
        <v/>
      </c>
      <c r="F195" s="53">
        <f>MID(A195,1,4)+MID(A195,1,4)*SQRT(D195^2+H195^2)/1000000</f>
        <v/>
      </c>
      <c r="G195" s="60">
        <f>(C195-MID(A195,1,4))*1000000/MID(A195,1,4)</f>
        <v/>
      </c>
      <c r="H195" s="38" t="n">
        <v>20</v>
      </c>
      <c r="I195" s="60">
        <f>G195*100/SQRT(H195^2+D195^2)</f>
        <v/>
      </c>
      <c r="J195" s="41" t="n">
        <v>22.96905046724704</v>
      </c>
      <c r="K195" s="37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r="196" ht="14.25" customHeight="1" s="102">
      <c r="A196" s="32" t="inlineStr">
        <is>
          <t>0.01 V, 50 KHz</t>
        </is>
      </c>
      <c r="B196" s="111" t="n"/>
      <c r="C196" s="48" t="n">
        <v>0.0100062</v>
      </c>
      <c r="D196" s="59" t="n">
        <v>940</v>
      </c>
      <c r="E196" s="78">
        <f>MID(A196,1,4)-MID(A196,1,4)*SQRT(D196^2+H196^2)/1000000</f>
        <v/>
      </c>
      <c r="F196" s="78">
        <f>MID(A196,1,4)+MID(A196,1,4)*SQRT(D196^2+H196^2)/1000000</f>
        <v/>
      </c>
      <c r="G196" s="59">
        <f>(C196-MID(A196,1,4))*1000000/MID(A196,1,4)</f>
        <v/>
      </c>
      <c r="H196" s="32" t="n">
        <v>20</v>
      </c>
      <c r="I196" s="59">
        <f>G196*100/SQRT(H196^2+D196^2)</f>
        <v/>
      </c>
      <c r="J196" s="35" t="n">
        <v>40.59502310882819</v>
      </c>
      <c r="K196" s="37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r="197" ht="14.25" customHeight="1" s="102">
      <c r="A197" s="38" t="inlineStr">
        <is>
          <t>0.01 V, 100 KHz</t>
        </is>
      </c>
      <c r="B197" s="111" t="n"/>
      <c r="C197" s="51" t="n">
        <v>0.0100165</v>
      </c>
      <c r="D197" s="60" t="n">
        <v>1600</v>
      </c>
      <c r="E197" s="53">
        <f>MID(A197,1,4)-MID(A197,1,4)*SQRT(D197^2+H197^2)/1000000</f>
        <v/>
      </c>
      <c r="F197" s="53">
        <f>MID(A197,1,4)+MID(A197,1,4)*SQRT(D197^2+H197^2)/1000000</f>
        <v/>
      </c>
      <c r="G197" s="60">
        <f>(C197-MID(A197,1,4))*1000000/MID(A197,1,4)</f>
        <v/>
      </c>
      <c r="H197" s="38" t="n">
        <v>50</v>
      </c>
      <c r="I197" s="60">
        <f>G197*100/SQRT(H197^2+D197^2)</f>
        <v/>
      </c>
      <c r="J197" s="41" t="n">
        <v>25.83100333824276</v>
      </c>
      <c r="K197" s="37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r="198" ht="14.25" customHeight="1" s="102">
      <c r="A198" s="32" t="inlineStr">
        <is>
          <t>0.01 V, 200 KHz</t>
        </is>
      </c>
      <c r="B198" s="111" t="n"/>
      <c r="C198" s="48" t="n">
        <v>0.0100122</v>
      </c>
      <c r="D198" s="59" t="n">
        <v>2600</v>
      </c>
      <c r="E198" s="78">
        <f>MID(A198,1,4)-MID(A198,1,4)*SQRT(D198^2+H198^2)/1000000</f>
        <v/>
      </c>
      <c r="F198" s="78">
        <f>MID(A198,1,4)+MID(A198,1,4)*SQRT(D198^2+H198^2)/1000000</f>
        <v/>
      </c>
      <c r="G198" s="59">
        <f>(C198-MID(A198,1,4))*1000000/MID(A198,1,4)</f>
        <v/>
      </c>
      <c r="H198" s="81" t="n">
        <v>100</v>
      </c>
      <c r="I198" s="59">
        <f>G198*100/SQRT(H198^2+D198^2)</f>
        <v/>
      </c>
      <c r="J198" s="35" t="n">
        <v>25.02496350849588</v>
      </c>
      <c r="K198" s="37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r="199" ht="14.25" customHeight="1" s="102">
      <c r="A199" s="38" t="inlineStr">
        <is>
          <t>0.01 V, 300 KHz</t>
        </is>
      </c>
      <c r="B199" s="111" t="n"/>
      <c r="C199" s="51" t="n">
        <v>0.0100036</v>
      </c>
      <c r="D199" s="60" t="n">
        <v>2600</v>
      </c>
      <c r="E199" s="53">
        <f>MID(A199,1,4)-MID(A199,1,4)*SQRT(D199^2+H199^2)/1000000</f>
        <v/>
      </c>
      <c r="F199" s="53">
        <f>MID(A199,1,4)+MID(A199,1,4)*SQRT(D199^2+H199^2)/1000000</f>
        <v/>
      </c>
      <c r="G199" s="60">
        <f>(C199-MID(A199,1,4))*1000000/MID(A199,1,4)</f>
        <v/>
      </c>
      <c r="H199" s="38" t="n">
        <v>100</v>
      </c>
      <c r="I199" s="60">
        <f>G199*100/SQRT(H199^2+D199^2)</f>
        <v/>
      </c>
      <c r="J199" s="41" t="n">
        <v>20.60810920879446</v>
      </c>
      <c r="K199" s="37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r="200" ht="14.25" customHeight="1" s="102">
      <c r="A200" s="32" t="inlineStr">
        <is>
          <t>0.01 V, 500 KHz</t>
        </is>
      </c>
      <c r="B200" s="111" t="n"/>
      <c r="C200" s="48" t="n">
        <v>0.0099098</v>
      </c>
      <c r="D200" s="59" t="n">
        <v>4500</v>
      </c>
      <c r="E200" s="78">
        <f>MID(A200,1,4)-MID(A200,1,4)*SQRT(D200^2+H200^2)/1000000</f>
        <v/>
      </c>
      <c r="F200" s="78">
        <f>MID(A200,1,4)+MID(A200,1,4)*SQRT(D200^2+H200^2)/1000000</f>
        <v/>
      </c>
      <c r="G200" s="59">
        <f>(C200-MID(A200,1,4))*1000000/MID(A200,1,4)</f>
        <v/>
      </c>
      <c r="H200" s="32" t="n">
        <v>200</v>
      </c>
      <c r="I200" s="59">
        <f>G200*100/SQRT(H200^2+D200^2)</f>
        <v/>
      </c>
      <c r="J200" s="35" t="n">
        <v>21.40628815471456</v>
      </c>
      <c r="K200" s="37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r="201" ht="14.25" customHeight="1" s="102">
      <c r="A201" s="38" t="inlineStr">
        <is>
          <t>0.01 V, 1 MHz</t>
        </is>
      </c>
      <c r="B201" s="111" t="n"/>
      <c r="C201" s="51" t="n">
        <v>0.0086406</v>
      </c>
      <c r="D201" s="60" t="n">
        <v>6000</v>
      </c>
      <c r="E201" s="53">
        <f>MID(A201,1,4)-MID(A201,1,4)*SQRT(D201^2+H201^2)/1000000</f>
        <v/>
      </c>
      <c r="F201" s="53">
        <f>MID(A201,1,4)+MID(A201,1,4)*SQRT(D201^2+H201^2)/1000000</f>
        <v/>
      </c>
      <c r="G201" s="60">
        <f>(C201-MID(A201,1,4))*1000000/MID(A201,1,4)</f>
        <v/>
      </c>
      <c r="H201" s="38" t="n">
        <v>300</v>
      </c>
      <c r="I201" s="60">
        <f>G201*100/SQRT(H201^2+D201^2)</f>
        <v/>
      </c>
      <c r="J201" s="41" t="n">
        <v>28.60989008128602</v>
      </c>
      <c r="K201" s="37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r="202" ht="14.25" customHeight="1" s="102">
      <c r="A202" s="32" t="inlineStr">
        <is>
          <t>0.1 V, 10 Hz</t>
        </is>
      </c>
      <c r="B202" s="111" t="n"/>
      <c r="C202" s="48" t="n">
        <v>0.09973079999999999</v>
      </c>
      <c r="D202" s="59" t="n">
        <v>660</v>
      </c>
      <c r="E202" s="78">
        <f>MID(A202,1,3)-MID(A202,1,3)*SQRT(D202^2+H202^2)/1000000</f>
        <v/>
      </c>
      <c r="F202" s="78">
        <f>MID(A202,1,3)+MID(A202,1,3)*SQRT(D202^2+H202^2)/1000000</f>
        <v/>
      </c>
      <c r="G202" s="59">
        <f>(C202-MID(A202,1,3))*1000000/MID(A202,1,3)</f>
        <v/>
      </c>
      <c r="H202" s="32" t="n">
        <v>20</v>
      </c>
      <c r="I202" s="59">
        <f>G202*100/SQRT(H202^2+D202^2)</f>
        <v/>
      </c>
      <c r="J202" s="35" t="n">
        <v>16.75588180086273</v>
      </c>
      <c r="K202" s="37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r="203" ht="14.25" customHeight="1" s="102">
      <c r="A203" s="38" t="inlineStr">
        <is>
          <t>0.1 V, 20 Hz</t>
        </is>
      </c>
      <c r="B203" s="111" t="n"/>
      <c r="C203" s="51" t="n">
        <v>0.0999275</v>
      </c>
      <c r="D203" s="60" t="n">
        <v>300</v>
      </c>
      <c r="E203" s="53">
        <f>MID(A203,1,3)-MID(A203,1,3)*SQRT(D203^2+H203^2)/1000000</f>
        <v/>
      </c>
      <c r="F203" s="53">
        <f>MID(A203,1,3)+MID(A203,1,3)*SQRT(D203^2+H203^2)/1000000</f>
        <v/>
      </c>
      <c r="G203" s="60">
        <f>(C203-MID(A203,1,3))*1000000/MID(A203,1,3)</f>
        <v/>
      </c>
      <c r="H203" s="38" t="n">
        <v>20</v>
      </c>
      <c r="I203" s="60">
        <f>G203*100/SQRT(H203^2+D203^2)</f>
        <v/>
      </c>
      <c r="J203" s="41" t="n">
        <v>2.599961183199044</v>
      </c>
      <c r="K203" s="37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r="204" ht="14.25" customHeight="1" s="102">
      <c r="A204" s="32" t="inlineStr">
        <is>
          <t>0.1 V, 30 Hz</t>
        </is>
      </c>
      <c r="B204" s="111" t="n"/>
      <c r="C204" s="48" t="n">
        <v>0.0999657</v>
      </c>
      <c r="D204" s="59" t="n">
        <v>300</v>
      </c>
      <c r="E204" s="78">
        <f>MID(A204,1,3)-MID(A204,1,3)*SQRT(D204^2+H204^2)/1000000</f>
        <v/>
      </c>
      <c r="F204" s="78">
        <f>MID(A204,1,3)+MID(A204,1,3)*SQRT(D204^2+H204^2)/1000000</f>
        <v/>
      </c>
      <c r="G204" s="59">
        <f>(C204-MID(A204,1,3))*1000000/MID(A204,1,3)</f>
        <v/>
      </c>
      <c r="H204" s="32" t="n">
        <v>20</v>
      </c>
      <c r="I204" s="59">
        <f>G204*100/SQRT(H204^2+D204^2)</f>
        <v/>
      </c>
      <c r="J204" s="35" t="n">
        <v>3.046989597855464</v>
      </c>
      <c r="K204" s="37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r="205" ht="14.25" customHeight="1" s="102">
      <c r="A205" s="38" t="inlineStr">
        <is>
          <t>0.1 V, 40 Hz</t>
        </is>
      </c>
      <c r="B205" s="111" t="n"/>
      <c r="C205" s="51" t="n">
        <v>0.0999789</v>
      </c>
      <c r="D205" s="60" t="n">
        <v>195</v>
      </c>
      <c r="E205" s="53">
        <f>MID(A205,1,3)-MID(A205,1,3)*SQRT(D205^2+H205^2)/1000000</f>
        <v/>
      </c>
      <c r="F205" s="53">
        <f>MID(A205,1,3)+MID(A205,1,3)*SQRT(D205^2+H205^2)/1000000</f>
        <v/>
      </c>
      <c r="G205" s="60">
        <f>(C205-MID(A205,1,3))*1000000/MID(A205,1,3)</f>
        <v/>
      </c>
      <c r="H205" s="38" t="n">
        <v>20</v>
      </c>
      <c r="I205" s="60">
        <f>G205*100/SQRT(H205^2+D205^2)</f>
        <v/>
      </c>
      <c r="J205" s="41" t="n">
        <v>4.770702625312162</v>
      </c>
      <c r="K205" s="37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r="206" ht="14.25" customHeight="1" s="102">
      <c r="A206" s="32" t="inlineStr">
        <is>
          <t>0.1 V, 55 Hz</t>
        </is>
      </c>
      <c r="B206" s="111" t="n"/>
      <c r="C206" s="48" t="n">
        <v>0.0999869</v>
      </c>
      <c r="D206" s="59" t="n">
        <v>195</v>
      </c>
      <c r="E206" s="78">
        <f>MID(A206,1,3)-MID(A206,1,3)*SQRT(D206^2+H206^2)/1000000</f>
        <v/>
      </c>
      <c r="F206" s="78">
        <f>MID(A206,1,3)+MID(A206,1,3)*SQRT(D206^2+H206^2)/1000000</f>
        <v/>
      </c>
      <c r="G206" s="59">
        <f>(C206-MID(A206,1,3))*1000000/MID(A206,1,3)</f>
        <v/>
      </c>
      <c r="H206" s="32" t="n">
        <v>20</v>
      </c>
      <c r="I206" s="59">
        <f>G206*100/SQRT(H206^2+D206^2)</f>
        <v/>
      </c>
      <c r="J206" s="35" t="n">
        <v>6.888895218548482</v>
      </c>
      <c r="K206" s="37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r="207" ht="14.25" customHeight="1" s="102">
      <c r="A207" s="38" t="inlineStr">
        <is>
          <t>0.1 V, 300 Hz</t>
        </is>
      </c>
      <c r="B207" s="111" t="n"/>
      <c r="C207" s="51" t="n">
        <v>0.09999520000000001</v>
      </c>
      <c r="D207" s="60" t="n">
        <v>195</v>
      </c>
      <c r="E207" s="53">
        <f>MID(A207,1,3)-MID(A207,1,3)*SQRT(D207^2+H207^2)/1000000</f>
        <v/>
      </c>
      <c r="F207" s="53">
        <f>MID(A207,1,3)+MID(A207,1,3)*SQRT(D207^2+H207^2)/1000000</f>
        <v/>
      </c>
      <c r="G207" s="60">
        <f>(C207-MID(A207,1,3))*1000000/MID(A207,1,3)</f>
        <v/>
      </c>
      <c r="H207" s="38" t="n">
        <v>20</v>
      </c>
      <c r="I207" s="60">
        <f>G207*100/SQRT(H207^2+D207^2)</f>
        <v/>
      </c>
      <c r="J207" s="41" t="n">
        <v>8.604352675001643</v>
      </c>
      <c r="K207" s="37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r="208" ht="14.25" customHeight="1" s="102">
      <c r="A208" s="32" t="inlineStr">
        <is>
          <t>0.1 V, 1 KHz</t>
        </is>
      </c>
      <c r="B208" s="111" t="n"/>
      <c r="C208" s="48" t="n">
        <v>0.0999961</v>
      </c>
      <c r="D208" s="59" t="n">
        <v>195</v>
      </c>
      <c r="E208" s="78">
        <f>MID(A208,1,3)-MID(A208,1,3)*SQRT(D208^2+H208^2)/1000000</f>
        <v/>
      </c>
      <c r="F208" s="78">
        <f>MID(A208,1,3)+MID(A208,1,3)*SQRT(D208^2+H208^2)/1000000</f>
        <v/>
      </c>
      <c r="G208" s="59">
        <f>(C208-MID(A208,1,3))*1000000/MID(A208,1,3)</f>
        <v/>
      </c>
      <c r="H208" s="32" t="n">
        <v>20</v>
      </c>
      <c r="I208" s="59">
        <f>G208*100/SQRT(H208^2+D208^2)</f>
        <v/>
      </c>
      <c r="J208" s="35" t="n">
        <v>4.555394449967363</v>
      </c>
      <c r="K208" s="37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r="209" ht="14.25" customHeight="1" s="102">
      <c r="A209" s="38" t="inlineStr">
        <is>
          <t>0.1 V, 10 KHz</t>
        </is>
      </c>
      <c r="B209" s="111" t="n"/>
      <c r="C209" s="51" t="n">
        <v>0.0999908</v>
      </c>
      <c r="D209" s="60" t="n">
        <v>195</v>
      </c>
      <c r="E209" s="53">
        <f>MID(A209,1,3)-MID(A209,1,3)*SQRT(D209^2+H209^2)/1000000</f>
        <v/>
      </c>
      <c r="F209" s="53">
        <f>MID(A209,1,3)+MID(A209,1,3)*SQRT(D209^2+H209^2)/1000000</f>
        <v/>
      </c>
      <c r="G209" s="60">
        <f>(C209-MID(A209,1,3))*1000000/MID(A209,1,3)</f>
        <v/>
      </c>
      <c r="H209" s="38" t="n">
        <v>20</v>
      </c>
      <c r="I209" s="60">
        <f>G209*100/SQRT(H209^2+D209^2)</f>
        <v/>
      </c>
      <c r="J209" s="41" t="n">
        <v>5.411392208345581</v>
      </c>
      <c r="K209" s="37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r="210" ht="14.25" customHeight="1" s="102">
      <c r="A210" s="32" t="inlineStr">
        <is>
          <t>0.1 V, 20 KHz</t>
        </is>
      </c>
      <c r="B210" s="111" t="n"/>
      <c r="C210" s="48" t="n">
        <v>0.0999864</v>
      </c>
      <c r="D210" s="59" t="n">
        <v>195</v>
      </c>
      <c r="E210" s="78">
        <f>MID(A210,1,3)-MID(A210,1,3)*SQRT(D210^2+H210^2)/1000000</f>
        <v/>
      </c>
      <c r="F210" s="78">
        <f>MID(A210,1,3)+MID(A210,1,3)*SQRT(D210^2+H210^2)/1000000</f>
        <v/>
      </c>
      <c r="G210" s="59">
        <f>(C210-MID(A210,1,3))*1000000/MID(A210,1,3)</f>
        <v/>
      </c>
      <c r="H210" s="32" t="n">
        <v>20</v>
      </c>
      <c r="I210" s="59">
        <f>G210*100/SQRT(H210^2+D210^2)</f>
        <v/>
      </c>
      <c r="J210" s="35" t="n">
        <v>5.682126285541694</v>
      </c>
      <c r="K210" s="37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r="211" ht="14.25" customHeight="1" s="102">
      <c r="A211" s="38" t="inlineStr">
        <is>
          <t>0.1 V, 30 KHz</t>
        </is>
      </c>
      <c r="B211" s="111" t="n"/>
      <c r="C211" s="51" t="n">
        <v>0.0999845</v>
      </c>
      <c r="D211" s="60" t="n">
        <v>400</v>
      </c>
      <c r="E211" s="53">
        <f>MID(A211,1,3)-MID(A211,1,3)*SQRT(D211^2+H211^2)/1000000</f>
        <v/>
      </c>
      <c r="F211" s="53">
        <f>MID(A211,1,3)+MID(A211,1,3)*SQRT(D211^2+H211^2)/1000000</f>
        <v/>
      </c>
      <c r="G211" s="60">
        <f>(C211-MID(A211,1,3))*1000000/MID(A211,1,3)</f>
        <v/>
      </c>
      <c r="H211" s="38" t="n">
        <v>20</v>
      </c>
      <c r="I211" s="60">
        <f>G211*100/SQRT(H211^2+D211^2)</f>
        <v/>
      </c>
      <c r="J211" s="41" t="n">
        <v>5.600967355390559</v>
      </c>
      <c r="K211" s="37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r="212" ht="14.25" customHeight="1" s="102">
      <c r="A212" s="32" t="inlineStr">
        <is>
          <t>0.1 V, 50 KHz</t>
        </is>
      </c>
      <c r="B212" s="111" t="n"/>
      <c r="C212" s="48" t="n">
        <v>0.0999882</v>
      </c>
      <c r="D212" s="59" t="n">
        <v>400</v>
      </c>
      <c r="E212" s="78">
        <f>MID(A212,1,3)-MID(A212,1,3)*SQRT(D212^2+H212^2)/1000000</f>
        <v/>
      </c>
      <c r="F212" s="78">
        <f>MID(A212,1,3)+MID(A212,1,3)*SQRT(D212^2+H212^2)/1000000</f>
        <v/>
      </c>
      <c r="G212" s="59">
        <f>(C212-MID(A212,1,3))*1000000/MID(A212,1,3)</f>
        <v/>
      </c>
      <c r="H212" s="32" t="n">
        <v>20</v>
      </c>
      <c r="I212" s="59">
        <f>G212*100/SQRT(H212^2+D212^2)</f>
        <v/>
      </c>
      <c r="J212" s="35" t="n">
        <v>3.34620483551525</v>
      </c>
      <c r="K212" s="37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r="213" ht="14.25" customHeight="1" s="102">
      <c r="A213" s="38" t="inlineStr">
        <is>
          <t>0.1 V, 100 KHz</t>
        </is>
      </c>
      <c r="B213" s="111" t="n"/>
      <c r="C213" s="51" t="n">
        <v>0.1000076</v>
      </c>
      <c r="D213" s="60" t="n">
        <v>1050</v>
      </c>
      <c r="E213" s="53">
        <f>MID(A213,1,3)-MID(A213,1,3)*SQRT(D213^2+H213^2)/1000000</f>
        <v/>
      </c>
      <c r="F213" s="53">
        <f>MID(A213,1,3)+MID(A213,1,3)*SQRT(D213^2+H213^2)/1000000</f>
        <v/>
      </c>
      <c r="G213" s="60">
        <f>(C213-MID(A213,1,3))*1000000/MID(A213,1,3)</f>
        <v/>
      </c>
      <c r="H213" s="38" t="n">
        <v>50</v>
      </c>
      <c r="I213" s="60">
        <f>G213*100/SQRT(H213^2+D213^2)</f>
        <v/>
      </c>
      <c r="J213" s="41" t="n">
        <v>3.08197277155243</v>
      </c>
      <c r="K213" s="37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r="214" ht="14.25" customHeight="1" s="102">
      <c r="A214" s="32" t="inlineStr">
        <is>
          <t>0.1 V, 200 KHz</t>
        </is>
      </c>
      <c r="B214" s="111" t="n"/>
      <c r="C214" s="48" t="n">
        <v>0.0999266</v>
      </c>
      <c r="D214" s="59" t="n">
        <v>1240</v>
      </c>
      <c r="E214" s="78">
        <f>MID(A214,1,3)-MID(A214,1,3)*SQRT(D214^2+H214^2)/1000000</f>
        <v/>
      </c>
      <c r="F214" s="78">
        <f>MID(A214,1,3)+MID(A214,1,3)*SQRT(D214^2+H214^2)/1000000</f>
        <v/>
      </c>
      <c r="G214" s="59">
        <f>(C214-MID(A214,1,3))*1000000/MID(A214,1,3)</f>
        <v/>
      </c>
      <c r="H214" s="81" t="n">
        <v>100</v>
      </c>
      <c r="I214" s="59">
        <f>G214*100/SQRT(H214^2+D214^2)</f>
        <v/>
      </c>
      <c r="J214" s="35" t="n">
        <v>3.323249072329365</v>
      </c>
      <c r="K214" s="37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r="215" ht="14.25" customHeight="1" s="102">
      <c r="A215" s="38" t="inlineStr">
        <is>
          <t>0.1 V, 300 KHz</t>
        </is>
      </c>
      <c r="B215" s="111" t="n"/>
      <c r="C215" s="51" t="n">
        <v>0.09966999999999999</v>
      </c>
      <c r="D215" s="60" t="n">
        <v>1240</v>
      </c>
      <c r="E215" s="53">
        <f>MID(A215,1,3)-MID(A215,1,3)*SQRT(D215^2+H215^2)/1000000</f>
        <v/>
      </c>
      <c r="F215" s="53">
        <f>MID(A215,1,3)+MID(A215,1,3)*SQRT(D215^2+H215^2)/1000000</f>
        <v/>
      </c>
      <c r="G215" s="60">
        <f>(C215-MID(A215,1,3))*1000000/MID(A215,1,3)</f>
        <v/>
      </c>
      <c r="H215" s="38" t="n">
        <v>100</v>
      </c>
      <c r="I215" s="60">
        <f>G215*100/SQRT(H215^2+D215^2)</f>
        <v/>
      </c>
      <c r="J215" s="41" t="n">
        <v>3.344369753525034</v>
      </c>
      <c r="K215" s="37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r="216" ht="14.25" customHeight="1" s="102">
      <c r="A216" s="32" t="inlineStr">
        <is>
          <t>0.1 V, 500 KHz</t>
        </is>
      </c>
      <c r="B216" s="111" t="n"/>
      <c r="C216" s="48" t="n">
        <v>0.0983851</v>
      </c>
      <c r="D216" s="59" t="n">
        <v>1900</v>
      </c>
      <c r="E216" s="78">
        <f>MID(A216,1,3)-MID(A216,1,3)*SQRT(D216^2+H216^2)/1000000</f>
        <v/>
      </c>
      <c r="F216" s="78">
        <f>MID(A216,1,3)+MID(A216,1,3)*SQRT(D216^2+H216^2)/1000000</f>
        <v/>
      </c>
      <c r="G216" s="59">
        <f>(C216-MID(A216,1,3))*1000000/MID(A216,1,3)</f>
        <v/>
      </c>
      <c r="H216" s="32" t="n">
        <v>200</v>
      </c>
      <c r="I216" s="59">
        <f>G216*100/SQRT(H216^2+D216^2)</f>
        <v/>
      </c>
      <c r="J216" s="35" t="n">
        <v>1.685532052274807</v>
      </c>
      <c r="K216" s="37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r="217" ht="14.25" customHeight="1" s="102">
      <c r="A217" s="38" t="inlineStr">
        <is>
          <t>0.1 V, 1 MHz</t>
        </is>
      </c>
      <c r="B217" s="111" t="n"/>
      <c r="C217" s="51" t="n">
        <v>0.0868872</v>
      </c>
      <c r="D217" s="60" t="n">
        <v>4000</v>
      </c>
      <c r="E217" s="53">
        <f>MID(A217,1,3)-MID(A217,1,3)*SQRT(D217^2+H217^2)/1000000</f>
        <v/>
      </c>
      <c r="F217" s="53">
        <f>MID(A217,1,3)+MID(A217,1,3)*SQRT(D217^2+H217^2)/1000000</f>
        <v/>
      </c>
      <c r="G217" s="60">
        <f>(C217-MID(A217,1,3))*1000000/MID(A217,1,3)</f>
        <v/>
      </c>
      <c r="H217" s="38" t="n">
        <v>300</v>
      </c>
      <c r="I217" s="60">
        <f>G217*100/SQRT(H217^2+D217^2)</f>
        <v/>
      </c>
      <c r="J217" s="41" t="n">
        <v>2.996317706929085</v>
      </c>
      <c r="K217" s="37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r="218" ht="14.25" customHeight="1" s="102">
      <c r="A218" s="32" t="inlineStr">
        <is>
          <t>1 V, 10 Hz</t>
        </is>
      </c>
      <c r="B218" s="111" t="n"/>
      <c r="C218" s="48" t="n">
        <v>0.997323</v>
      </c>
      <c r="D218" s="59" t="n">
        <v>600</v>
      </c>
      <c r="E218" s="58">
        <f>MID(A218,1,1)-MID(A218,1,1)*SQRT(D218^2+H218^2)/1000000</f>
        <v/>
      </c>
      <c r="F218" s="58">
        <f>MID(A218,1,1)+MID(A218,1,1)*SQRT(D218^2+H218^2)/1000000</f>
        <v/>
      </c>
      <c r="G218" s="59">
        <f>(C218-MID(A218,1,1))*1000000/MID(A218,1,1)</f>
        <v/>
      </c>
      <c r="H218" s="32" t="n">
        <v>10</v>
      </c>
      <c r="I218" s="59">
        <f>G218*100/SQRT(H218^2+D218^2)</f>
        <v/>
      </c>
      <c r="J218" s="35" t="n">
        <v>28.27142696973115</v>
      </c>
      <c r="K218" s="37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r="219" ht="14.25" customHeight="1" s="102">
      <c r="A219" s="38" t="inlineStr">
        <is>
          <t>1 V, 20 Hz</t>
        </is>
      </c>
      <c r="B219" s="111" t="n"/>
      <c r="C219" s="51" t="n">
        <v>0.999282</v>
      </c>
      <c r="D219" s="60" t="n">
        <v>180</v>
      </c>
      <c r="E219" s="39">
        <f>MID(A219,1,1)-MID(A219,1,1)*SQRT(D219^2+H219^2)/1000000</f>
        <v/>
      </c>
      <c r="F219" s="39">
        <f>MID(A219,1,1)+MID(A219,1,1)*SQRT(D219^2+H219^2)/1000000</f>
        <v/>
      </c>
      <c r="G219" s="60">
        <f>(C219-MID(A219,1,1))*1000000/MID(A219,1,1)</f>
        <v/>
      </c>
      <c r="H219" s="38" t="n">
        <v>10</v>
      </c>
      <c r="I219" s="60">
        <f>G219*100/SQRT(H219^2+D219^2)</f>
        <v/>
      </c>
      <c r="J219" s="41" t="n">
        <v>1.270207526684644</v>
      </c>
      <c r="K219" s="37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r="220" ht="14.25" customHeight="1" s="102">
      <c r="A220" s="32" t="inlineStr">
        <is>
          <t>1 V, 30 Hz</t>
        </is>
      </c>
      <c r="B220" s="111" t="n"/>
      <c r="C220" s="48" t="n">
        <v>0.999648</v>
      </c>
      <c r="D220" s="59" t="n">
        <v>180</v>
      </c>
      <c r="E220" s="58">
        <f>MID(A220,1,1)-MID(A220,1,1)*SQRT(D220^2+H220^2)/1000000</f>
        <v/>
      </c>
      <c r="F220" s="58">
        <f>MID(A220,1,1)+MID(A220,1,1)*SQRT(D220^2+H220^2)/1000000</f>
        <v/>
      </c>
      <c r="G220" s="59">
        <f>(C220-MID(A220,1,1))*1000000/MID(A220,1,1)</f>
        <v/>
      </c>
      <c r="H220" s="32" t="n">
        <v>10</v>
      </c>
      <c r="I220" s="59">
        <f>G220*100/SQRT(H220^2+D220^2)</f>
        <v/>
      </c>
      <c r="J220" s="35" t="n">
        <v>2.959081488262438</v>
      </c>
      <c r="K220" s="37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r="221" ht="14.25" customHeight="1" s="102">
      <c r="A221" s="38" t="inlineStr">
        <is>
          <t>1 V, 40 Hz</t>
        </is>
      </c>
      <c r="B221" s="111" t="n"/>
      <c r="C221" s="51" t="n">
        <v>0.999779</v>
      </c>
      <c r="D221" s="60" t="n">
        <v>77</v>
      </c>
      <c r="E221" s="39">
        <f>MID(A221,1,1)-MID(A221,1,1)*SQRT(D221^2+H221^2)/1000000</f>
        <v/>
      </c>
      <c r="F221" s="39">
        <f>MID(A221,1,1)+MID(A221,1,1)*SQRT(D221^2+H221^2)/1000000</f>
        <v/>
      </c>
      <c r="G221" s="60">
        <f>(C221-MID(A221,1,1))*1000000/MID(A221,1,1)</f>
        <v/>
      </c>
      <c r="H221" s="38" t="n">
        <v>10</v>
      </c>
      <c r="I221" s="60">
        <f>G221*100/SQRT(H221^2+D221^2)</f>
        <v/>
      </c>
      <c r="J221" s="41" t="n">
        <v>2.351642376238917</v>
      </c>
      <c r="K221" s="37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r="222" ht="14.25" customHeight="1" s="102">
      <c r="A222" s="32" t="inlineStr">
        <is>
          <t>1 V, 55 Hz</t>
        </is>
      </c>
      <c r="B222" s="111" t="n"/>
      <c r="C222" s="48" t="n">
        <v>0.9998590000000001</v>
      </c>
      <c r="D222" s="59" t="n">
        <v>77</v>
      </c>
      <c r="E222" s="58">
        <f>MID(A222,1,1)-MID(A222,1,1)*SQRT(D222^2+H222^2)/1000000</f>
        <v/>
      </c>
      <c r="F222" s="58">
        <f>MID(A222,1,1)+MID(A222,1,1)*SQRT(D222^2+H222^2)/1000000</f>
        <v/>
      </c>
      <c r="G222" s="59">
        <f>(C222-MID(A222,1,1))*1000000/MID(A222,1,1)</f>
        <v/>
      </c>
      <c r="H222" s="32" t="n">
        <v>10</v>
      </c>
      <c r="I222" s="59">
        <f>G222*100/SQRT(H222^2+D222^2)</f>
        <v/>
      </c>
      <c r="J222" s="35" t="n">
        <v>1.500211529819495</v>
      </c>
      <c r="K222" s="37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r="223" ht="14.25" customHeight="1" s="102">
      <c r="A223" s="38" t="inlineStr">
        <is>
          <t>1 V, 300 Hz</t>
        </is>
      </c>
      <c r="B223" s="111" t="n"/>
      <c r="C223" s="51" t="n">
        <v>0.999951</v>
      </c>
      <c r="D223" s="60" t="n">
        <v>77</v>
      </c>
      <c r="E223" s="39">
        <f>MID(A223,1,1)-MID(A223,1,1)*SQRT(D223^2+H223^2)/1000000</f>
        <v/>
      </c>
      <c r="F223" s="39">
        <f>MID(A223,1,1)+MID(A223,1,1)*SQRT(D223^2+H223^2)/1000000</f>
        <v/>
      </c>
      <c r="G223" s="60">
        <f>(C223-MID(A223,1,1))*1000000/MID(A223,1,1)</f>
        <v/>
      </c>
      <c r="H223" s="38" t="n">
        <v>10</v>
      </c>
      <c r="I223" s="60">
        <f>G223*100/SQRT(H223^2+D223^2)</f>
        <v/>
      </c>
      <c r="J223" s="41" t="n">
        <v>2.007030774314427</v>
      </c>
      <c r="K223" s="37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r="224" ht="14.25" customHeight="1" s="102">
      <c r="A224" s="32" t="inlineStr">
        <is>
          <t>1 V, 1 KHz</t>
        </is>
      </c>
      <c r="B224" s="111" t="n"/>
      <c r="C224" s="48" t="n">
        <v>0.999957</v>
      </c>
      <c r="D224" s="59" t="n">
        <v>77</v>
      </c>
      <c r="E224" s="58">
        <f>MID(A224,1,1)-MID(A224,1,1)*SQRT(D224^2+H224^2)/1000000</f>
        <v/>
      </c>
      <c r="F224" s="58">
        <f>MID(A224,1,1)+MID(A224,1,1)*SQRT(D224^2+H224^2)/1000000</f>
        <v/>
      </c>
      <c r="G224" s="59">
        <f>(C224-MID(A224,1,1))*1000000/MID(A224,1,1)</f>
        <v/>
      </c>
      <c r="H224" s="32" t="n">
        <v>10</v>
      </c>
      <c r="I224" s="59">
        <f>G224*100/SQRT(H224^2+D224^2)</f>
        <v/>
      </c>
      <c r="J224" s="35" t="n">
        <v>1.763910055512293</v>
      </c>
      <c r="K224" s="37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r="225" ht="14.25" customHeight="1" s="102">
      <c r="A225" s="38" t="inlineStr">
        <is>
          <t>1 V, 10 KHz</t>
        </is>
      </c>
      <c r="B225" s="111" t="n"/>
      <c r="C225" s="51" t="n">
        <v>0.999899</v>
      </c>
      <c r="D225" s="60" t="n">
        <v>77</v>
      </c>
      <c r="E225" s="39">
        <f>MID(A225,1,1)-MID(A225,1,1)*SQRT(D225^2+H225^2)/1000000</f>
        <v/>
      </c>
      <c r="F225" s="39">
        <f>MID(A225,1,1)+MID(A225,1,1)*SQRT(D225^2+H225^2)/1000000</f>
        <v/>
      </c>
      <c r="G225" s="60">
        <f>(C225-MID(A225,1,1))*1000000/MID(A225,1,1)</f>
        <v/>
      </c>
      <c r="H225" s="38" t="n">
        <v>10</v>
      </c>
      <c r="I225" s="60">
        <f>G225*100/SQRT(H225^2+D225^2)</f>
        <v/>
      </c>
      <c r="J225" s="41" t="n">
        <v>0.4410030931691886</v>
      </c>
      <c r="K225" s="37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r="226" ht="14.25" customHeight="1" s="102">
      <c r="A226" s="32" t="inlineStr">
        <is>
          <t>1 V, 20 KHz</t>
        </is>
      </c>
      <c r="B226" s="111" t="n"/>
      <c r="C226" s="48" t="n">
        <v>0.999843</v>
      </c>
      <c r="D226" s="59" t="n">
        <v>77</v>
      </c>
      <c r="E226" s="58">
        <f>MID(A226,1,1)-MID(A226,1,1)*SQRT(D226^2+H226^2)/1000000</f>
        <v/>
      </c>
      <c r="F226" s="58">
        <f>MID(A226,1,1)+MID(A226,1,1)*SQRT(D226^2+H226^2)/1000000</f>
        <v/>
      </c>
      <c r="G226" s="59">
        <f>(C226-MID(A226,1,1))*1000000/MID(A226,1,1)</f>
        <v/>
      </c>
      <c r="H226" s="32" t="n">
        <v>10</v>
      </c>
      <c r="I226" s="59">
        <f>G226*100/SQRT(H226^2+D226^2)</f>
        <v/>
      </c>
      <c r="J226" s="35" t="n">
        <v>1.536832025509181</v>
      </c>
      <c r="K226" s="37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r="227" ht="14.25" customHeight="1" s="102">
      <c r="A227" s="38" t="inlineStr">
        <is>
          <t>1 V, 30 KHz</t>
        </is>
      </c>
      <c r="B227" s="111" t="n"/>
      <c r="C227" s="51" t="n">
        <v>0.9998359999999999</v>
      </c>
      <c r="D227" s="60" t="n">
        <v>140</v>
      </c>
      <c r="E227" s="39">
        <f>MID(A227,1,1)-MID(A227,1,1)*SQRT(D227^2+H227^2)/1000000</f>
        <v/>
      </c>
      <c r="F227" s="39">
        <f>MID(A227,1,1)+MID(A227,1,1)*SQRT(D227^2+H227^2)/1000000</f>
        <v/>
      </c>
      <c r="G227" s="60">
        <f>(C227-MID(A227,1,1))*1000000/MID(A227,1,1)</f>
        <v/>
      </c>
      <c r="H227" s="38" t="n">
        <v>10</v>
      </c>
      <c r="I227" s="60">
        <f>G227*100/SQRT(H227^2+D227^2)</f>
        <v/>
      </c>
      <c r="J227" s="41" t="n">
        <v>1.20204756093918</v>
      </c>
      <c r="K227" s="37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r="228" ht="14.25" customHeight="1" s="102">
      <c r="A228" s="32" t="inlineStr">
        <is>
          <t>1 V, 50 KHz</t>
        </is>
      </c>
      <c r="B228" s="111" t="n"/>
      <c r="C228" s="48" t="n">
        <v>0.999877</v>
      </c>
      <c r="D228" s="59" t="n">
        <v>140</v>
      </c>
      <c r="E228" s="58">
        <f>MID(A228,1,1)-MID(A228,1,1)*SQRT(D228^2+H228^2)/1000000</f>
        <v/>
      </c>
      <c r="F228" s="58">
        <f>MID(A228,1,1)+MID(A228,1,1)*SQRT(D228^2+H228^2)/1000000</f>
        <v/>
      </c>
      <c r="G228" s="59">
        <f>(C228-MID(A228,1,1))*1000000/MID(A228,1,1)</f>
        <v/>
      </c>
      <c r="H228" s="32" t="n">
        <v>20</v>
      </c>
      <c r="I228" s="59">
        <f>G228*100/SQRT(H228^2+D228^2)</f>
        <v/>
      </c>
      <c r="J228" s="35" t="n">
        <v>1.394604913965922</v>
      </c>
      <c r="K228" s="37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r="229" ht="14.25" customHeight="1" s="102">
      <c r="A229" s="38" t="inlineStr">
        <is>
          <t>1 V, 100 KHz</t>
        </is>
      </c>
      <c r="B229" s="111" t="n"/>
      <c r="C229" s="51" t="n">
        <v>0.999887</v>
      </c>
      <c r="D229" s="60" t="n">
        <v>310</v>
      </c>
      <c r="E229" s="39">
        <f>MID(A229,1,1)-MID(A229,1,1)*SQRT(D229^2+H229^2)/1000000</f>
        <v/>
      </c>
      <c r="F229" s="39">
        <f>MID(A229,1,1)+MID(A229,1,1)*SQRT(D229^2+H229^2)/1000000</f>
        <v/>
      </c>
      <c r="G229" s="60">
        <f>(C229-MID(A229,1,1))*1000000/MID(A229,1,1)</f>
        <v/>
      </c>
      <c r="H229" s="38" t="n">
        <v>30</v>
      </c>
      <c r="I229" s="60">
        <f>G229*100/SQRT(H229^2+D229^2)</f>
        <v/>
      </c>
      <c r="J229" s="41" t="n">
        <v>3.018802837436121</v>
      </c>
      <c r="K229" s="37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r="230" ht="14.25" customHeight="1" s="102">
      <c r="A230" s="32" t="inlineStr">
        <is>
          <t>1 V, 200 KHz</t>
        </is>
      </c>
      <c r="B230" s="111" t="n"/>
      <c r="C230" s="48" t="n">
        <v>0.999764</v>
      </c>
      <c r="D230" s="59" t="n">
        <v>550</v>
      </c>
      <c r="E230" s="58">
        <f>MID(A230,1,1)-MID(A230,1,1)*SQRT(D230^2+H230^2)/1000000</f>
        <v/>
      </c>
      <c r="F230" s="58">
        <f>MID(A230,1,1)+MID(A230,1,1)*SQRT(D230^2+H230^2)/1000000</f>
        <v/>
      </c>
      <c r="G230" s="59">
        <f>(C230-MID(A230,1,1))*1000000/MID(A230,1,1)</f>
        <v/>
      </c>
      <c r="H230" s="81" t="n">
        <v>70</v>
      </c>
      <c r="I230" s="59">
        <f>G230*100/SQRT(H230^2+D230^2)</f>
        <v/>
      </c>
      <c r="J230" s="35" t="n">
        <v>0.9281797775925329</v>
      </c>
      <c r="K230" s="37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r="231" ht="14.25" customHeight="1" s="102">
      <c r="A231" s="38" t="inlineStr">
        <is>
          <t>1 V, 300 KHz</t>
        </is>
      </c>
      <c r="B231" s="111" t="n"/>
      <c r="C231" s="51" t="n">
        <v>0.999966</v>
      </c>
      <c r="D231" s="60" t="n">
        <v>550</v>
      </c>
      <c r="E231" s="39">
        <f>MID(A231,1,1)-MID(A231,1,1)*SQRT(D231^2+H231^2)/1000000</f>
        <v/>
      </c>
      <c r="F231" s="39">
        <f>MID(A231,1,1)+MID(A231,1,1)*SQRT(D231^2+H231^2)/1000000</f>
        <v/>
      </c>
      <c r="G231" s="60">
        <f>(C231-MID(A231,1,1))*1000000/MID(A231,1,1)</f>
        <v/>
      </c>
      <c r="H231" s="60" t="n">
        <v>70</v>
      </c>
      <c r="I231" s="60">
        <f>G231*100/SQRT(H231^2+D231^2)</f>
        <v/>
      </c>
      <c r="J231" s="41" t="n">
        <v>1.58995272742014</v>
      </c>
      <c r="K231" s="37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r="232" ht="14.25" customHeight="1" s="102">
      <c r="A232" s="32" t="inlineStr">
        <is>
          <t>1 V, 500 KHz</t>
        </is>
      </c>
      <c r="B232" s="111" t="n"/>
      <c r="C232" s="48" t="n">
        <v>1.001244</v>
      </c>
      <c r="D232" s="59" t="n">
        <v>1400</v>
      </c>
      <c r="E232" s="58">
        <f>MID(A232,1,1)-MID(A232,1,1)*SQRT(D232^2+H232^2)/1000000</f>
        <v/>
      </c>
      <c r="F232" s="58">
        <f>MID(A232,1,1)+MID(A232,1,1)*SQRT(D232^2+H232^2)/1000000</f>
        <v/>
      </c>
      <c r="G232" s="59">
        <f>(C232-MID(A232,1,1))*1000000/MID(A232,1,1)</f>
        <v/>
      </c>
      <c r="H232" s="59" t="n">
        <v>100</v>
      </c>
      <c r="I232" s="59">
        <f>G232*100/SQRT(H232^2+D232^2)</f>
        <v/>
      </c>
      <c r="J232" s="35" t="n">
        <v>1.498136318432164</v>
      </c>
      <c r="K232" s="37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r="233" ht="14.25" customHeight="1" s="102">
      <c r="A233" s="38" t="inlineStr">
        <is>
          <t>1 V, 1 MHz</t>
        </is>
      </c>
      <c r="B233" s="111" t="n"/>
      <c r="C233" s="51" t="n">
        <v>1.004193</v>
      </c>
      <c r="D233" s="60" t="n">
        <v>3000</v>
      </c>
      <c r="E233" s="39">
        <f>MID(A233,1,1)-MID(A233,1,1)*SQRT(D233^2+H233^2)/1000000</f>
        <v/>
      </c>
      <c r="F233" s="39">
        <f>MID(A233,1,1)+MID(A233,1,1)*SQRT(D233^2+H233^2)/1000000</f>
        <v/>
      </c>
      <c r="G233" s="60">
        <f>(C233-MID(A233,1,1))*1000000/MID(A233,1,1)</f>
        <v/>
      </c>
      <c r="H233" s="38" t="n">
        <v>200</v>
      </c>
      <c r="I233" s="60">
        <f>G233*100/SQRT(H233^2+D233^2)</f>
        <v/>
      </c>
      <c r="J233" s="41" t="n">
        <v>3.344217973981242</v>
      </c>
      <c r="K233" s="37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r="234" ht="14.25" customHeight="1" s="102">
      <c r="A234" s="32" t="inlineStr">
        <is>
          <t>10 V, 10 Hz</t>
        </is>
      </c>
      <c r="B234" s="111" t="n"/>
      <c r="C234" s="48" t="n">
        <v>9.97334</v>
      </c>
      <c r="D234" s="59" t="n">
        <v>600</v>
      </c>
      <c r="E234" s="58">
        <f>MID(A234,1,2)-MID(A234,1,2)*SQRT(D234^2+H234^2)/1000000</f>
        <v/>
      </c>
      <c r="F234" s="58">
        <f>MID(A234,1,2)+MID(A234,1,2)*SQRT(D234^2+H234^2)/1000000</f>
        <v/>
      </c>
      <c r="G234" s="59">
        <f>(C234-MID(A234,1,2))*1000000/MID(A234,1,2)</f>
        <v/>
      </c>
      <c r="H234" s="32" t="n">
        <v>10</v>
      </c>
      <c r="I234" s="59">
        <f>G234*100/SQRT(H234^2+D234^2)</f>
        <v/>
      </c>
      <c r="J234" s="35" t="n">
        <v>22.76041003963609</v>
      </c>
      <c r="K234" s="37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r="235" ht="14.25" customHeight="1" s="102">
      <c r="A235" s="38" t="inlineStr">
        <is>
          <t>10 V, 20 Hz</t>
        </is>
      </c>
      <c r="B235" s="111" t="n"/>
      <c r="C235" s="51" t="n">
        <v>9.99281</v>
      </c>
      <c r="D235" s="60" t="n">
        <v>180</v>
      </c>
      <c r="E235" s="39">
        <f>MID(A235,1,2)-MID(A235,1,2)*SQRT(D235^2+H235^2)/1000000</f>
        <v/>
      </c>
      <c r="F235" s="39">
        <f>MID(A235,1,2)+MID(A235,1,2)*SQRT(D235^2+H235^2)/1000000</f>
        <v/>
      </c>
      <c r="G235" s="60">
        <f>(C235-MID(A235,1,2))*1000000/MID(A235,1,2)</f>
        <v/>
      </c>
      <c r="H235" s="38" t="n">
        <v>10</v>
      </c>
      <c r="I235" s="60">
        <f>G235*100/SQRT(H235^2+D235^2)</f>
        <v/>
      </c>
      <c r="J235" s="41" t="n">
        <v>2.864653692231444</v>
      </c>
      <c r="K235" s="37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r="236" ht="14.25" customHeight="1" s="102">
      <c r="A236" s="32" t="inlineStr">
        <is>
          <t>10 V, 30 Hz</t>
        </is>
      </c>
      <c r="B236" s="111" t="n"/>
      <c r="C236" s="48" t="n">
        <v>9.99647</v>
      </c>
      <c r="D236" s="59" t="n">
        <v>180</v>
      </c>
      <c r="E236" s="58">
        <f>MID(A236,1,2)-MID(A236,1,2)*SQRT(D236^2+H236^2)/1000000</f>
        <v/>
      </c>
      <c r="F236" s="58">
        <f>MID(A236,1,2)+MID(A236,1,2)*SQRT(D236^2+H236^2)/1000000</f>
        <v/>
      </c>
      <c r="G236" s="59">
        <f>(C236-MID(A236,1,2))*1000000/MID(A236,1,2)</f>
        <v/>
      </c>
      <c r="H236" s="32" t="n">
        <v>10</v>
      </c>
      <c r="I236" s="59">
        <f>G236*100/SQRT(H236^2+D236^2)</f>
        <v/>
      </c>
      <c r="J236" s="35" t="n">
        <v>1.965664900107071</v>
      </c>
      <c r="K236" s="37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r="237" ht="14.25" customHeight="1" s="102">
      <c r="A237" s="38" t="inlineStr">
        <is>
          <t>10 V, 40 Hz</t>
        </is>
      </c>
      <c r="B237" s="111" t="n"/>
      <c r="C237" s="51" t="n">
        <v>9.99779</v>
      </c>
      <c r="D237" s="60" t="n">
        <v>77</v>
      </c>
      <c r="E237" s="39">
        <f>MID(A237,1,2)-MID(A237,1,2)*SQRT(D237^2+H237^2)/1000000</f>
        <v/>
      </c>
      <c r="F237" s="39">
        <f>MID(A237,1,2)+MID(A237,1,2)*SQRT(D237^2+H237^2)/1000000</f>
        <v/>
      </c>
      <c r="G237" s="60">
        <f>(C237-MID(A237,1,2))*1000000/MID(A237,1,2)</f>
        <v/>
      </c>
      <c r="H237" s="38" t="n">
        <v>10</v>
      </c>
      <c r="I237" s="60">
        <f>G237*100/SQRT(H237^2+D237^2)</f>
        <v/>
      </c>
      <c r="J237" s="41" t="n">
        <v>2.506103245235989</v>
      </c>
      <c r="K237" s="37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r="238" ht="14.25" customHeight="1" s="102">
      <c r="A238" s="32" t="inlineStr">
        <is>
          <t>10 V, 55 Hz</t>
        </is>
      </c>
      <c r="B238" s="111" t="n"/>
      <c r="C238" s="48" t="n">
        <v>9.99859</v>
      </c>
      <c r="D238" s="59" t="n">
        <v>77</v>
      </c>
      <c r="E238" s="58">
        <f>MID(A238,1,2)-MID(A238,1,2)*SQRT(D238^2+H238^2)/1000000</f>
        <v/>
      </c>
      <c r="F238" s="58">
        <f>MID(A238,1,2)+MID(A238,1,2)*SQRT(D238^2+H238^2)/1000000</f>
        <v/>
      </c>
      <c r="G238" s="59">
        <f>(C238-MID(A238,1,2))*1000000/MID(A238,1,2)</f>
        <v/>
      </c>
      <c r="H238" s="32" t="n">
        <v>10</v>
      </c>
      <c r="I238" s="59">
        <f>G238*100/SQRT(H238^2+D238^2)</f>
        <v/>
      </c>
      <c r="J238" s="35" t="n">
        <v>1.965248120391097</v>
      </c>
      <c r="K238" s="37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</row>
    <row r="239" ht="14.25" customHeight="1" s="102">
      <c r="A239" s="38" t="inlineStr">
        <is>
          <t>10 V, 300 Hz</t>
        </is>
      </c>
      <c r="B239" s="111" t="n"/>
      <c r="C239" s="51" t="n">
        <v>9.999499999999999</v>
      </c>
      <c r="D239" s="60" t="n">
        <v>77</v>
      </c>
      <c r="E239" s="39">
        <f>MID(A239,1,2)-MID(A239,1,2)*SQRT(D239^2+H239^2)/1000000</f>
        <v/>
      </c>
      <c r="F239" s="39">
        <f>MID(A239,1,2)+MID(A239,1,2)*SQRT(D239^2+H239^2)/1000000</f>
        <v/>
      </c>
      <c r="G239" s="60">
        <f>(C239-MID(A239,1,2))*1000000/MID(A239,1,2)</f>
        <v/>
      </c>
      <c r="H239" s="38" t="n">
        <v>10</v>
      </c>
      <c r="I239" s="60">
        <f>G239*100/SQRT(H239^2+D239^2)</f>
        <v/>
      </c>
      <c r="J239" s="41" t="n">
        <v>1.666750004149667</v>
      </c>
      <c r="K239" s="37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</row>
    <row r="240" ht="14.25" customHeight="1" s="102">
      <c r="A240" s="32" t="inlineStr">
        <is>
          <t>10 V, 1 KHz</t>
        </is>
      </c>
      <c r="B240" s="111" t="n"/>
      <c r="C240" s="48" t="n">
        <v>9.99958</v>
      </c>
      <c r="D240" s="59" t="n">
        <v>77</v>
      </c>
      <c r="E240" s="58">
        <f>MID(A240,1,2)-MID(A240,1,2)*SQRT(D240^2+H240^2)/1000000</f>
        <v/>
      </c>
      <c r="F240" s="58">
        <f>MID(A240,1,2)+MID(A240,1,2)*SQRT(D240^2+H240^2)/1000000</f>
        <v/>
      </c>
      <c r="G240" s="59">
        <f>(C240-MID(A240,1,2))*1000000/MID(A240,1,2)</f>
        <v/>
      </c>
      <c r="H240" s="32" t="n">
        <v>10</v>
      </c>
      <c r="I240" s="59">
        <f>G240*100/SQRT(H240^2+D240^2)</f>
        <v/>
      </c>
      <c r="J240" s="35" t="n">
        <v>1.201900904998494</v>
      </c>
      <c r="K240" s="37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</row>
    <row r="241" ht="14.25" customHeight="1" s="102">
      <c r="A241" s="38" t="inlineStr">
        <is>
          <t>10 V, 10 KHz</t>
        </is>
      </c>
      <c r="B241" s="111" t="n"/>
      <c r="C241" s="51" t="n">
        <v>9.999689999999999</v>
      </c>
      <c r="D241" s="60" t="n">
        <v>77</v>
      </c>
      <c r="E241" s="39">
        <f>MID(A241,1,2)-MID(A241,1,2)*SQRT(D241^2+H241^2)/1000000</f>
        <v/>
      </c>
      <c r="F241" s="39">
        <f>MID(A241,1,2)+MID(A241,1,2)*SQRT(D241^2+H241^2)/1000000</f>
        <v/>
      </c>
      <c r="G241" s="60">
        <f>(C241-MID(A241,1,2))*1000000/MID(A241,1,2)</f>
        <v/>
      </c>
      <c r="H241" s="38" t="n">
        <v>10</v>
      </c>
      <c r="I241" s="60">
        <f>G241*100/SQRT(H241^2+D241^2)</f>
        <v/>
      </c>
      <c r="J241" s="41" t="n">
        <v>0.971855443365664</v>
      </c>
      <c r="K241" s="37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</row>
    <row r="242" ht="14.25" customHeight="1" s="102">
      <c r="A242" s="32" t="inlineStr">
        <is>
          <t>10 V, 20 KHz</t>
        </is>
      </c>
      <c r="B242" s="111" t="n"/>
      <c r="C242" s="48" t="n">
        <v>9.999409999999999</v>
      </c>
      <c r="D242" s="59" t="n">
        <v>77</v>
      </c>
      <c r="E242" s="58">
        <f>MID(A242,1,2)-MID(A242,1,2)*SQRT(D242^2+H242^2)/1000000</f>
        <v/>
      </c>
      <c r="F242" s="58">
        <f>MID(A242,1,2)+MID(A242,1,2)*SQRT(D242^2+H242^2)/1000000</f>
        <v/>
      </c>
      <c r="G242" s="59">
        <f>(C242-MID(A242,1,2))*1000000/MID(A242,1,2)</f>
        <v/>
      </c>
      <c r="H242" s="32" t="n">
        <v>10</v>
      </c>
      <c r="I242" s="59">
        <f>G242*100/SQRT(H242^2+D242^2)</f>
        <v/>
      </c>
      <c r="J242" s="35" t="n">
        <v>0.9280154801016108</v>
      </c>
      <c r="K242" s="37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</row>
    <row r="243" ht="14.25" customHeight="1" s="102">
      <c r="A243" s="38" t="inlineStr">
        <is>
          <t>10 V, 30 KHz</t>
        </is>
      </c>
      <c r="B243" s="111" t="n"/>
      <c r="C243" s="51" t="n">
        <v>9.99905</v>
      </c>
      <c r="D243" s="60" t="n">
        <v>140</v>
      </c>
      <c r="E243" s="39">
        <f>MID(A243,1,2)-MID(A243,1,2)*SQRT(D243^2+H243^2)/1000000</f>
        <v/>
      </c>
      <c r="F243" s="39">
        <f>MID(A243,1,2)+MID(A243,1,2)*SQRT(D243^2+H243^2)/1000000</f>
        <v/>
      </c>
      <c r="G243" s="60">
        <f>(C243-MID(A243,1,2))*1000000/MID(A243,1,2)</f>
        <v/>
      </c>
      <c r="H243" s="38" t="n">
        <v>10</v>
      </c>
      <c r="I243" s="60">
        <f>G243*100/SQRT(H243^2+D243^2)</f>
        <v/>
      </c>
      <c r="J243" s="41" t="n">
        <v>0.8820008937397148</v>
      </c>
      <c r="K243" s="37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</row>
    <row r="244" ht="14.25" customHeight="1" s="102">
      <c r="A244" s="32" t="inlineStr">
        <is>
          <t>10 V, 50 KHz</t>
        </is>
      </c>
      <c r="B244" s="111" t="n"/>
      <c r="C244" s="48" t="n">
        <v>9.99837</v>
      </c>
      <c r="D244" s="59" t="n">
        <v>140</v>
      </c>
      <c r="E244" s="58">
        <f>MID(A244,1,2)-MID(A244,1,2)*SQRT(D244^2+H244^2)/1000000</f>
        <v/>
      </c>
      <c r="F244" s="58">
        <f>MID(A244,1,2)+MID(A244,1,2)*SQRT(D244^2+H244^2)/1000000</f>
        <v/>
      </c>
      <c r="G244" s="59">
        <f>(C244-MID(A244,1,2))*1000000/MID(A244,1,2)</f>
        <v/>
      </c>
      <c r="H244" s="32" t="n">
        <v>20</v>
      </c>
      <c r="I244" s="59">
        <f>G244*100/SQRT(H244^2+D244^2)</f>
        <v/>
      </c>
      <c r="J244" s="35" t="n">
        <v>1.536841247992356</v>
      </c>
      <c r="K244" s="37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</row>
    <row r="245" ht="14.25" customHeight="1" s="102">
      <c r="A245" s="38" t="inlineStr">
        <is>
          <t>10 V, 100 KHz</t>
        </is>
      </c>
      <c r="B245" s="111" t="n"/>
      <c r="C245" s="51" t="n">
        <v>9.99658</v>
      </c>
      <c r="D245" s="60" t="n">
        <v>270</v>
      </c>
      <c r="E245" s="39">
        <f>MID(A245,1,2)-MID(A245,1,2)*SQRT(D245^2+H245^2)/1000000</f>
        <v/>
      </c>
      <c r="F245" s="39">
        <f>MID(A245,1,2)+MID(A245,1,2)*SQRT(D245^2+H245^2)/1000000</f>
        <v/>
      </c>
      <c r="G245" s="60">
        <f>(C245-MID(A245,1,2))*1000000/MID(A245,1,2)</f>
        <v/>
      </c>
      <c r="H245" s="38" t="n">
        <v>30</v>
      </c>
      <c r="I245" s="60">
        <f>G245*100/SQRT(H245^2+D245^2)</f>
        <v/>
      </c>
      <c r="J245" s="41" t="n">
        <v>1.333789489328915</v>
      </c>
      <c r="K245" s="37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</row>
    <row r="246" ht="14.25" customHeight="1" s="102">
      <c r="A246" s="32" t="inlineStr">
        <is>
          <t>10 V, 200 KHz</t>
        </is>
      </c>
      <c r="B246" s="111" t="n"/>
      <c r="C246" s="48" t="n">
        <v>9.992089999999999</v>
      </c>
      <c r="D246" s="59" t="n">
        <v>670</v>
      </c>
      <c r="E246" s="58">
        <f>MID(A246,1,2)-MID(A246,1,2)*SQRT(D246^2+H246^2)/1000000</f>
        <v/>
      </c>
      <c r="F246" s="58">
        <f>MID(A246,1,2)+MID(A246,1,2)*SQRT(D246^2+H246^2)/1000000</f>
        <v/>
      </c>
      <c r="G246" s="59">
        <f>(C246-MID(A246,1,2))*1000000/MID(A246,1,2)</f>
        <v/>
      </c>
      <c r="H246" s="81" t="n">
        <v>70</v>
      </c>
      <c r="I246" s="59">
        <f>G246*100/SQRT(H246^2+D246^2)</f>
        <v/>
      </c>
      <c r="J246" s="35" t="n">
        <v>1.054927000677307</v>
      </c>
      <c r="K246" s="37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</row>
    <row r="247" ht="14.25" customHeight="1" s="102">
      <c r="A247" s="38" t="inlineStr">
        <is>
          <t>10 V, 300 KHz</t>
        </is>
      </c>
      <c r="B247" s="111" t="n"/>
      <c r="C247" s="51" t="n">
        <v>9.98935</v>
      </c>
      <c r="D247" s="60" t="n">
        <v>670</v>
      </c>
      <c r="E247" s="39">
        <f>MID(A247,1,2)-MID(A247,1,2)*SQRT(D247^2+H247^2)/1000000</f>
        <v/>
      </c>
      <c r="F247" s="39">
        <f>MID(A247,1,2)+MID(A247,1,2)*SQRT(D247^2+H247^2)/1000000</f>
        <v/>
      </c>
      <c r="G247" s="60">
        <f>(C247-MID(A247,1,2))*1000000/MID(A247,1,2)</f>
        <v/>
      </c>
      <c r="H247" s="60" t="n">
        <v>70</v>
      </c>
      <c r="I247" s="60">
        <f>G247*100/SQRT(H247^2+D247^2)</f>
        <v/>
      </c>
      <c r="J247" s="41" t="n">
        <v>0.9728614131757912</v>
      </c>
      <c r="K247" s="37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</row>
    <row r="248" ht="14.25" customHeight="1" s="102">
      <c r="A248" s="32" t="inlineStr">
        <is>
          <t>10 V, 500 KHz</t>
        </is>
      </c>
      <c r="B248" s="111" t="n"/>
      <c r="C248" s="48" t="n">
        <v>9.99896</v>
      </c>
      <c r="D248" s="59" t="n">
        <v>1700</v>
      </c>
      <c r="E248" s="58">
        <f>MID(A248,1,2)-MID(A248,1,2)*SQRT(D248^2+H248^2)/1000000</f>
        <v/>
      </c>
      <c r="F248" s="58">
        <f>MID(A248,1,2)+MID(A248,1,2)*SQRT(D248^2+H248^2)/1000000</f>
        <v/>
      </c>
      <c r="G248" s="59">
        <f>(C248-MID(A248,1,2))*1000000/MID(A248,1,2)</f>
        <v/>
      </c>
      <c r="H248" s="59" t="n">
        <v>100</v>
      </c>
      <c r="I248" s="59">
        <f>G248*100/SQRT(H248^2+D248^2)</f>
        <v/>
      </c>
      <c r="J248" s="35" t="n">
        <v>1.740232068918912</v>
      </c>
      <c r="K248" s="37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</row>
    <row r="249" ht="14.25" customHeight="1" s="102">
      <c r="A249" s="38" t="inlineStr">
        <is>
          <t>10 V, 1 MHz</t>
        </is>
      </c>
      <c r="B249" s="111" t="n"/>
      <c r="C249" s="51" t="n">
        <v>10.12817</v>
      </c>
      <c r="D249" s="60" t="n">
        <v>3500</v>
      </c>
      <c r="E249" s="39">
        <f>MID(A249,1,2)-MID(A249,1,2)*SQRT(D249^2+H249^2)/1000000</f>
        <v/>
      </c>
      <c r="F249" s="39">
        <f>MID(A249,1,2)+MID(A249,1,2)*SQRT(D249^2+H249^2)/1000000</f>
        <v/>
      </c>
      <c r="G249" s="60">
        <f>(C249-MID(A249,1,2))*1000000/MID(A249,1,2)</f>
        <v/>
      </c>
      <c r="H249" s="38" t="n">
        <v>200</v>
      </c>
      <c r="I249" s="60">
        <f>G249*100/SQRT(H249^2+D249^2)</f>
        <v/>
      </c>
      <c r="J249" s="41" t="n">
        <v>6.907497228626854</v>
      </c>
      <c r="K249" s="37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</row>
    <row r="250" ht="14.25" customHeight="1" s="102">
      <c r="A250" s="32" t="inlineStr">
        <is>
          <t>19 V, 10 Hz</t>
        </is>
      </c>
      <c r="B250" s="111" t="n"/>
      <c r="C250" s="48" t="n">
        <v>18.95298</v>
      </c>
      <c r="D250" s="59" t="n">
        <v>552.63</v>
      </c>
      <c r="E250" s="58">
        <f>MID(A250,1,2)-MID(A250,1,2)*SQRT(D250^2+H250^2)/1000000</f>
        <v/>
      </c>
      <c r="F250" s="58">
        <f>MID(A250,1,2)+MID(A250,1,2)*SQRT(D250^2+H250^2)/1000000</f>
        <v/>
      </c>
      <c r="G250" s="59">
        <f>(C250-MID(A250,1,2))*1000000/MID(A250,1,2)</f>
        <v/>
      </c>
      <c r="H250" s="81" t="n">
        <v>10</v>
      </c>
      <c r="I250" s="59">
        <f>G250*100/SQRT(H250^2+D250^2)</f>
        <v/>
      </c>
      <c r="J250" s="35" t="n">
        <v>19.32672635903045</v>
      </c>
      <c r="K250" s="37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</row>
    <row r="251" ht="14.25" customHeight="1" s="102">
      <c r="A251" s="38" t="inlineStr">
        <is>
          <t>19 V, 20 Hz</t>
        </is>
      </c>
      <c r="B251" s="111" t="n"/>
      <c r="C251" s="51" t="n">
        <v>18.98739</v>
      </c>
      <c r="D251" s="60" t="n">
        <v>165.79</v>
      </c>
      <c r="E251" s="39">
        <f>MID(A251,1,2)-MID(A251,1,2)*SQRT(D251^2+H251^2)/1000000</f>
        <v/>
      </c>
      <c r="F251" s="39">
        <f>MID(A251,1,2)+MID(A251,1,2)*SQRT(D251^2+H251^2)/1000000</f>
        <v/>
      </c>
      <c r="G251" s="60">
        <f>(C251-MID(A251,1,2))*1000000/MID(A251,1,2)</f>
        <v/>
      </c>
      <c r="H251" s="82" t="n">
        <v>10</v>
      </c>
      <c r="I251" s="60">
        <f>G251*100/SQRT(H251^2+D251^2)</f>
        <v/>
      </c>
      <c r="J251" s="41" t="n">
        <v>1.262899093415292</v>
      </c>
      <c r="K251" s="37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</row>
    <row r="252" ht="14.25" customHeight="1" s="102">
      <c r="A252" s="32" t="inlineStr">
        <is>
          <t>19 V, 30 Hz</t>
        </is>
      </c>
      <c r="B252" s="111" t="n"/>
      <c r="C252" s="48" t="n">
        <v>18.99379</v>
      </c>
      <c r="D252" s="59" t="n">
        <v>165.79</v>
      </c>
      <c r="E252" s="58">
        <f>MID(A252,1,2)-MID(A252,1,2)*SQRT(D252^2+H252^2)/1000000</f>
        <v/>
      </c>
      <c r="F252" s="58">
        <f>MID(A252,1,2)+MID(A252,1,2)*SQRT(D252^2+H252^2)/1000000</f>
        <v/>
      </c>
      <c r="G252" s="59">
        <f>(C252-MID(A252,1,2))*1000000/MID(A252,1,2)</f>
        <v/>
      </c>
      <c r="H252" s="81" t="n">
        <v>10</v>
      </c>
      <c r="I252" s="59">
        <f>G252*100/SQRT(H252^2+D252^2)</f>
        <v/>
      </c>
      <c r="J252" s="35" t="n">
        <v>2.442800323503846</v>
      </c>
      <c r="K252" s="37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</row>
    <row r="253" ht="14.25" customHeight="1" s="102">
      <c r="A253" s="38" t="inlineStr">
        <is>
          <t>19 V, 40 Hz</t>
        </is>
      </c>
      <c r="B253" s="111" t="n"/>
      <c r="C253" s="51" t="n">
        <v>18.99601</v>
      </c>
      <c r="D253" s="60" t="n">
        <v>73.684</v>
      </c>
      <c r="E253" s="39">
        <f>MID(A253,1,2)-MID(A253,1,2)*SQRT(D253^2+H253^2)/1000000</f>
        <v/>
      </c>
      <c r="F253" s="39">
        <f>MID(A253,1,2)+MID(A253,1,2)*SQRT(D253^2+H253^2)/1000000</f>
        <v/>
      </c>
      <c r="G253" s="60">
        <f>(C253-MID(A253,1,2))*1000000/MID(A253,1,2)</f>
        <v/>
      </c>
      <c r="H253" s="82" t="n">
        <v>10</v>
      </c>
      <c r="I253" s="60">
        <f>G253*100/SQRT(H253^2+D253^2)</f>
        <v/>
      </c>
      <c r="J253" s="41" t="n">
        <v>1.774385639971575</v>
      </c>
      <c r="K253" s="37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</row>
    <row r="254" ht="14.25" customHeight="1" s="102">
      <c r="A254" s="32" t="inlineStr">
        <is>
          <t>19 V, 55 Hz</t>
        </is>
      </c>
      <c r="B254" s="111" t="n"/>
      <c r="C254" s="48" t="n">
        <v>18.9974</v>
      </c>
      <c r="D254" s="59" t="n">
        <v>73.684</v>
      </c>
      <c r="E254" s="58">
        <f>MID(A254,1,2)-MID(A254,1,2)*SQRT(D254^2+H254^2)/1000000</f>
        <v/>
      </c>
      <c r="F254" s="58">
        <f>MID(A254,1,2)+MID(A254,1,2)*SQRT(D254^2+H254^2)/1000000</f>
        <v/>
      </c>
      <c r="G254" s="59">
        <f>(C254-MID(A254,1,2))*1000000/MID(A254,1,2)</f>
        <v/>
      </c>
      <c r="H254" s="81" t="n">
        <v>10</v>
      </c>
      <c r="I254" s="59">
        <f>G254*100/SQRT(H254^2+D254^2)</f>
        <v/>
      </c>
      <c r="J254" s="35" t="n">
        <v>1.514477112815592</v>
      </c>
      <c r="K254" s="37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</row>
    <row r="255" ht="14.25" customHeight="1" s="102">
      <c r="A255" s="38" t="inlineStr">
        <is>
          <t>19 V, 300 Hz</t>
        </is>
      </c>
      <c r="B255" s="111" t="n"/>
      <c r="C255" s="51" t="n">
        <v>18.99905</v>
      </c>
      <c r="D255" s="60" t="n">
        <v>73.684</v>
      </c>
      <c r="E255" s="39">
        <f>MID(A255,1,2)-MID(A255,1,2)*SQRT(D255^2+H255^2)/1000000</f>
        <v/>
      </c>
      <c r="F255" s="39">
        <f>MID(A255,1,2)+MID(A255,1,2)*SQRT(D255^2+H255^2)/1000000</f>
        <v/>
      </c>
      <c r="G255" s="60">
        <f>(C255-MID(A255,1,2))*1000000/MID(A255,1,2)</f>
        <v/>
      </c>
      <c r="H255" s="82" t="n">
        <v>10</v>
      </c>
      <c r="I255" s="60">
        <f>G255*100/SQRT(H255^2+D255^2)</f>
        <v/>
      </c>
      <c r="J255" s="41" t="n">
        <v>2.021455216927217</v>
      </c>
      <c r="K255" s="37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</row>
    <row r="256" ht="14.25" customHeight="1" s="102">
      <c r="A256" s="32" t="inlineStr">
        <is>
          <t>19 V, 1 KHz</t>
        </is>
      </c>
      <c r="B256" s="111" t="n"/>
      <c r="C256" s="48" t="n">
        <v>18.99915</v>
      </c>
      <c r="D256" s="59" t="n">
        <v>73.684</v>
      </c>
      <c r="E256" s="58">
        <f>MID(A256,1,2)-MID(A256,1,2)*SQRT(D256^2+H256^2)/1000000</f>
        <v/>
      </c>
      <c r="F256" s="58">
        <f>MID(A256,1,2)+MID(A256,1,2)*SQRT(D256^2+H256^2)/1000000</f>
        <v/>
      </c>
      <c r="G256" s="59">
        <f>(C256-MID(A256,1,2))*1000000/MID(A256,1,2)</f>
        <v/>
      </c>
      <c r="H256" s="32" t="n">
        <v>10</v>
      </c>
      <c r="I256" s="59">
        <f>G256*100/SQRT(H256^2+D256^2)</f>
        <v/>
      </c>
      <c r="J256" s="35" t="n">
        <v>1.19959702852142</v>
      </c>
      <c r="K256" s="37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</row>
    <row r="257" ht="14.25" customHeight="1" s="102">
      <c r="A257" s="38" t="inlineStr">
        <is>
          <t>19 V, 10 KHz</t>
        </is>
      </c>
      <c r="B257" s="111" t="n"/>
      <c r="C257" s="51" t="n">
        <v>18.99924</v>
      </c>
      <c r="D257" s="60" t="n">
        <v>73.684</v>
      </c>
      <c r="E257" s="39">
        <f>MID(A257,1,2)-MID(A257,1,2)*SQRT(D257^2+H257^2)/1000000</f>
        <v/>
      </c>
      <c r="F257" s="39">
        <f>MID(A257,1,2)+MID(A257,1,2)*SQRT(D257^2+H257^2)/1000000</f>
        <v/>
      </c>
      <c r="G257" s="60">
        <f>(C257-MID(A257,1,2))*1000000/MID(A257,1,2)</f>
        <v/>
      </c>
      <c r="H257" s="82" t="n">
        <v>10</v>
      </c>
      <c r="I257" s="60">
        <f>G257*100/SQRT(H257^2+D257^2)</f>
        <v/>
      </c>
      <c r="J257" s="41" t="n">
        <v>0.6505697497035762</v>
      </c>
      <c r="K257" s="37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</row>
    <row r="258" ht="14.25" customHeight="1" s="102">
      <c r="A258" s="32" t="inlineStr">
        <is>
          <t>19 V, 20 KHz</t>
        </is>
      </c>
      <c r="B258" s="111" t="n"/>
      <c r="C258" s="48" t="n">
        <v>18.99863</v>
      </c>
      <c r="D258" s="59" t="n">
        <v>73.684</v>
      </c>
      <c r="E258" s="58">
        <f>MID(A258,1,2)-MID(A258,1,2)*SQRT(D258^2+H258^2)/1000000</f>
        <v/>
      </c>
      <c r="F258" s="58">
        <f>MID(A258,1,2)+MID(A258,1,2)*SQRT(D258^2+H258^2)/1000000</f>
        <v/>
      </c>
      <c r="G258" s="59">
        <f>(C258-MID(A258,1,2))*1000000/MID(A258,1,2)</f>
        <v/>
      </c>
      <c r="H258" s="81" t="n">
        <v>10</v>
      </c>
      <c r="I258" s="59">
        <f>G258*100/SQRT(H258^2+D258^2)</f>
        <v/>
      </c>
      <c r="J258" s="35" t="n">
        <v>0.7647742571952764</v>
      </c>
      <c r="K258" s="37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</row>
    <row r="259" ht="14.25" customHeight="1" s="102">
      <c r="A259" s="38" t="inlineStr">
        <is>
          <t>19 V, 30 KHz</t>
        </is>
      </c>
      <c r="B259" s="111" t="n"/>
      <c r="C259" s="51" t="n">
        <v>18.99778</v>
      </c>
      <c r="D259" s="60" t="n">
        <v>130.53</v>
      </c>
      <c r="E259" s="39">
        <f>MID(A259,1,2)-MID(A259,1,2)*SQRT(D259^2+H259^2)/1000000</f>
        <v/>
      </c>
      <c r="F259" s="39">
        <f>MID(A259,1,2)+MID(A259,1,2)*SQRT(D259^2+H259^2)/1000000</f>
        <v/>
      </c>
      <c r="G259" s="60">
        <f>(C259-MID(A259,1,2))*1000000/MID(A259,1,2)</f>
        <v/>
      </c>
      <c r="H259" s="82" t="n">
        <v>10</v>
      </c>
      <c r="I259" s="60">
        <f>G259*100/SQRT(H259^2+D259^2)</f>
        <v/>
      </c>
      <c r="J259" s="41" t="n">
        <v>1.624773980366002</v>
      </c>
      <c r="K259" s="37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</row>
    <row r="260" ht="14.25" customHeight="1" s="102">
      <c r="A260" s="32" t="inlineStr">
        <is>
          <t>19 V, 50 KHz</t>
        </is>
      </c>
      <c r="B260" s="111" t="n"/>
      <c r="C260" s="48" t="n">
        <v>18.99618</v>
      </c>
      <c r="D260" s="59" t="n">
        <v>130.53</v>
      </c>
      <c r="E260" s="58">
        <f>MID(A260,1,2)-MID(A260,1,2)*SQRT(D260^2+H260^2)/1000000</f>
        <v/>
      </c>
      <c r="F260" s="58">
        <f>MID(A260,1,2)+MID(A260,1,2)*SQRT(D260^2+H260^2)/1000000</f>
        <v/>
      </c>
      <c r="G260" s="59">
        <f>(C260-MID(A260,1,2))*1000000/MID(A260,1,2)</f>
        <v/>
      </c>
      <c r="H260" s="81" t="n">
        <v>20</v>
      </c>
      <c r="I260" s="59">
        <f>G260*100/SQRT(H260^2+D260^2)</f>
        <v/>
      </c>
      <c r="J260" s="35" t="n">
        <v>2.063217625191988</v>
      </c>
      <c r="K260" s="37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</row>
    <row r="261" ht="14.25" customHeight="1" s="102">
      <c r="A261" s="38" t="inlineStr">
        <is>
          <t>19 V, 100 KHz</t>
        </is>
      </c>
      <c r="B261" s="111" t="n"/>
      <c r="C261" s="51" t="n">
        <v>18.99177</v>
      </c>
      <c r="D261" s="60" t="n">
        <v>251.05</v>
      </c>
      <c r="E261" s="39">
        <f>MID(A261,1,2)-MID(A261,1,2)*SQRT(D261^2+H261^2)/1000000</f>
        <v/>
      </c>
      <c r="F261" s="39">
        <f>MID(A261,1,2)+MID(A261,1,2)*SQRT(D261^2+H261^2)/1000000</f>
        <v/>
      </c>
      <c r="G261" s="60">
        <f>(C261-MID(A261,1,2))*1000000/MID(A261,1,2)</f>
        <v/>
      </c>
      <c r="H261" s="82" t="n">
        <v>30</v>
      </c>
      <c r="I261" s="60">
        <f>G261*100/SQRT(H261^2+D261^2)</f>
        <v/>
      </c>
      <c r="J261" s="41" t="n">
        <v>1.785597125269684</v>
      </c>
      <c r="K261" s="37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</row>
    <row r="262" ht="14.25" customHeight="1" s="102">
      <c r="A262" s="32" t="inlineStr">
        <is>
          <t>19 V, 200 KHz</t>
        </is>
      </c>
      <c r="B262" s="111" t="n"/>
      <c r="C262" s="48" t="n">
        <v>18.98033</v>
      </c>
      <c r="D262" s="59" t="n">
        <v>589.47</v>
      </c>
      <c r="E262" s="58">
        <f>MID(A262,1,2)-MID(A262,1,2)*SQRT(D262^2+H262^2)/1000000</f>
        <v/>
      </c>
      <c r="F262" s="58">
        <f>MID(A262,1,2)+MID(A262,1,2)*SQRT(D262^2+H262^2)/1000000</f>
        <v/>
      </c>
      <c r="G262" s="59">
        <f>(C262-MID(A262,1,2))*1000000/MID(A262,1,2)</f>
        <v/>
      </c>
      <c r="H262" s="81" t="n">
        <v>70</v>
      </c>
      <c r="I262" s="59">
        <f>G262*100/SQRT(H262^2+D262^2)</f>
        <v/>
      </c>
      <c r="J262" s="35" t="n">
        <v>0.7655116189365294</v>
      </c>
      <c r="K262" s="37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</row>
    <row r="263" ht="14.25" customHeight="1" s="102">
      <c r="A263" s="38" t="inlineStr">
        <is>
          <t>19 V, 300 KHz</t>
        </is>
      </c>
      <c r="B263" s="111" t="n"/>
      <c r="C263" s="51" t="n">
        <v>18.97236</v>
      </c>
      <c r="D263" s="60" t="n">
        <v>589.47</v>
      </c>
      <c r="E263" s="39">
        <f>MID(A263,1,2)-MID(A263,1,2)*SQRT(D263^2+H263^2)/1000000</f>
        <v/>
      </c>
      <c r="F263" s="39">
        <f>MID(A263,1,2)+MID(A263,1,2)*SQRT(D263^2+H263^2)/1000000</f>
        <v/>
      </c>
      <c r="G263" s="60">
        <f>(C263-MID(A263,1,2))*1000000/MID(A263,1,2)</f>
        <v/>
      </c>
      <c r="H263" s="83" t="n">
        <v>70</v>
      </c>
      <c r="I263" s="60">
        <f>G263*100/SQRT(H263^2+D263^2)</f>
        <v/>
      </c>
      <c r="J263" s="41" t="n">
        <v>1.024464342699708</v>
      </c>
      <c r="K263" s="37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</row>
    <row r="264" ht="14.25" customHeight="1" s="102">
      <c r="A264" s="32" t="inlineStr">
        <is>
          <t>19 V, 500 KHz</t>
        </is>
      </c>
      <c r="B264" s="111" t="n"/>
      <c r="C264" s="48" t="n">
        <v>18.98441</v>
      </c>
      <c r="D264" s="59" t="n">
        <v>1463.2</v>
      </c>
      <c r="E264" s="58">
        <f>MID(A264,1,2)-MID(A264,1,2)*SQRT(D264^2+H264^2)/1000000</f>
        <v/>
      </c>
      <c r="F264" s="58">
        <f>MID(A264,1,2)+MID(A264,1,2)*SQRT(D264^2+H264^2)/1000000</f>
        <v/>
      </c>
      <c r="G264" s="59">
        <f>(C264-MID(A264,1,2))*1000000/MID(A264,1,2)</f>
        <v/>
      </c>
      <c r="H264" s="84" t="n">
        <v>100</v>
      </c>
      <c r="I264" s="59">
        <f>G264*100/SQRT(H264^2+D264^2)</f>
        <v/>
      </c>
      <c r="J264" s="35" t="n">
        <v>1.345815655815363</v>
      </c>
      <c r="K264" s="37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</row>
    <row r="265" ht="14.25" customHeight="1" s="102">
      <c r="A265" s="38" t="inlineStr">
        <is>
          <t>19 V, 1 MHz</t>
        </is>
      </c>
      <c r="B265" s="111" t="n"/>
      <c r="C265" s="51" t="n">
        <v>19.20424</v>
      </c>
      <c r="D265" s="60" t="n">
        <v>3073.7</v>
      </c>
      <c r="E265" s="39">
        <f>MID(A265,1,2)-MID(A265,1,2)*SQRT(D265^2+H265^2)/1000000</f>
        <v/>
      </c>
      <c r="F265" s="39">
        <f>MID(A265,1,2)+MID(A265,1,2)*SQRT(D265^2+H265^2)/1000000</f>
        <v/>
      </c>
      <c r="G265" s="60">
        <f>(C265-MID(A265,1,2))*1000000/MID(A265,1,2)</f>
        <v/>
      </c>
      <c r="H265" s="82" t="n">
        <v>200</v>
      </c>
      <c r="I265" s="60">
        <f>G265*100/SQRT(H265^2+D265^2)</f>
        <v/>
      </c>
      <c r="J265" s="41" t="n">
        <v>7.522432842770145</v>
      </c>
      <c r="K265" s="37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</row>
    <row r="266" ht="14.25" customHeight="1" s="102">
      <c r="A266" s="32" t="inlineStr">
        <is>
          <t>100 V, 10 Hz</t>
        </is>
      </c>
      <c r="B266" s="111" t="n"/>
      <c r="C266" s="48" t="n">
        <v>99.7313</v>
      </c>
      <c r="D266" s="59" t="n">
        <v>600</v>
      </c>
      <c r="E266" s="55">
        <f>MID(A266,1,3)-MID(A266,1,3)*SQRT(D266^2+H266^2)/1000000</f>
        <v/>
      </c>
      <c r="F266" s="55">
        <f>MID(A266,1,3)+MID(A266,1,3)*SQRT(D266^2+H266^2)/1000000</f>
        <v/>
      </c>
      <c r="G266" s="59">
        <f>(C266-MID(A266,1,3))*1000000/MID(A266,1,3)</f>
        <v/>
      </c>
      <c r="H266" s="32" t="n">
        <v>10</v>
      </c>
      <c r="I266" s="59">
        <f>G266*100/SQRT(H266^2+D266^2)</f>
        <v/>
      </c>
      <c r="J266" s="35" t="n">
        <v>25.33057390414116</v>
      </c>
      <c r="K266" s="37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</row>
    <row r="267" ht="14.25" customHeight="1" s="102">
      <c r="A267" s="38" t="inlineStr">
        <is>
          <t>100 V, 20 Hz</t>
        </is>
      </c>
      <c r="B267" s="111" t="n"/>
      <c r="C267" s="51" t="n">
        <v>99.9286</v>
      </c>
      <c r="D267" s="60" t="n">
        <v>180</v>
      </c>
      <c r="E267" s="54">
        <f>MID(A267,1,3)-MID(A267,1,3)*SQRT(D267^2+H267^2)/1000000</f>
        <v/>
      </c>
      <c r="F267" s="54">
        <f>MID(A267,1,3)+MID(A267,1,3)*SQRT(D267^2+H267^2)/1000000</f>
        <v/>
      </c>
      <c r="G267" s="60">
        <f>(C267-MID(A267,1,3))*1000000/MID(A267,1,3)</f>
        <v/>
      </c>
      <c r="H267" s="38" t="n">
        <v>10</v>
      </c>
      <c r="I267" s="60">
        <f>G267*100/SQRT(H267^2+D267^2)</f>
        <v/>
      </c>
      <c r="J267" s="41" t="n">
        <v>2.129377931663446</v>
      </c>
      <c r="K267" s="37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</row>
    <row r="268" ht="14.25" customHeight="1" s="102">
      <c r="A268" s="32" t="inlineStr">
        <is>
          <t>100 V, 30 Hz</t>
        </is>
      </c>
      <c r="B268" s="111" t="n"/>
      <c r="C268" s="48" t="n">
        <v>99.96550000000001</v>
      </c>
      <c r="D268" s="59" t="n">
        <v>180</v>
      </c>
      <c r="E268" s="55">
        <f>MID(A268,1,3)-MID(A268,1,3)*SQRT(D268^2+H268^2)/1000000</f>
        <v/>
      </c>
      <c r="F268" s="55">
        <f>MID(A268,1,3)+MID(A268,1,3)*SQRT(D268^2+H268^2)/1000000</f>
        <v/>
      </c>
      <c r="G268" s="59">
        <f>(C268-MID(A268,1,3))*1000000/MID(A268,1,3)</f>
        <v/>
      </c>
      <c r="H268" s="32" t="n">
        <v>10</v>
      </c>
      <c r="I268" s="59">
        <f>G268*100/SQRT(H268^2+D268^2)</f>
        <v/>
      </c>
      <c r="J268" s="35" t="n">
        <v>1.424492073978327</v>
      </c>
      <c r="K268" s="37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</row>
    <row r="269" ht="14.25" customHeight="1" s="102">
      <c r="A269" s="38" t="inlineStr">
        <is>
          <t>100 V, 40 Hz</t>
        </is>
      </c>
      <c r="B269" s="111" t="n"/>
      <c r="C269" s="51" t="n">
        <v>99.97799999999999</v>
      </c>
      <c r="D269" s="60" t="n">
        <v>85</v>
      </c>
      <c r="E269" s="54">
        <f>MID(A269,1,3)-MID(A269,1,3)*SQRT(D269^2+H269^2)/1000000</f>
        <v/>
      </c>
      <c r="F269" s="54">
        <f>MID(A269,1,3)+MID(A269,1,3)*SQRT(D269^2+H269^2)/1000000</f>
        <v/>
      </c>
      <c r="G269" s="60">
        <f>(C269-MID(A269,1,3))*1000000/MID(A269,1,3)</f>
        <v/>
      </c>
      <c r="H269" s="38" t="n">
        <v>10</v>
      </c>
      <c r="I269" s="60">
        <f>G269*100/SQRT(H269^2+D269^2)</f>
        <v/>
      </c>
      <c r="J269" s="41" t="n">
        <v>1.333626731194806</v>
      </c>
      <c r="K269" s="37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</row>
    <row r="270" ht="14.25" customHeight="1" s="102">
      <c r="A270" s="32" t="inlineStr">
        <is>
          <t>100 V, 55 Hz</t>
        </is>
      </c>
      <c r="B270" s="111" t="n"/>
      <c r="C270" s="48" t="n">
        <v>99.9859</v>
      </c>
      <c r="D270" s="59" t="n">
        <v>85</v>
      </c>
      <c r="E270" s="55">
        <f>MID(A270,1,3)-MID(A270,1,3)*SQRT(D270^2+H270^2)/1000000</f>
        <v/>
      </c>
      <c r="F270" s="55">
        <f>MID(A270,1,3)+MID(A270,1,3)*SQRT(D270^2+H270^2)/1000000</f>
        <v/>
      </c>
      <c r="G270" s="59">
        <f>(C270-MID(A270,1,3))*1000000/MID(A270,1,3)</f>
        <v/>
      </c>
      <c r="H270" s="32" t="n">
        <v>10</v>
      </c>
      <c r="I270" s="59">
        <f>G270*100/SQRT(H270^2+D270^2)</f>
        <v/>
      </c>
      <c r="J270" s="35" t="n">
        <v>1.000141019887395</v>
      </c>
      <c r="K270" s="37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</row>
    <row r="271" ht="14.25" customHeight="1" s="102">
      <c r="A271" s="38" t="inlineStr">
        <is>
          <t>100 V, 300 Hz</t>
        </is>
      </c>
      <c r="B271" s="111" t="n"/>
      <c r="C271" s="51" t="n">
        <v>99.99509999999999</v>
      </c>
      <c r="D271" s="60" t="n">
        <v>85</v>
      </c>
      <c r="E271" s="54">
        <f>MID(A271,1,3)-MID(A271,1,3)*SQRT(D271^2+H271^2)/1000000</f>
        <v/>
      </c>
      <c r="F271" s="54">
        <f>MID(A271,1,3)+MID(A271,1,3)*SQRT(D271^2+H271^2)/1000000</f>
        <v/>
      </c>
      <c r="G271" s="60">
        <f>(C271-MID(A271,1,3))*1000000/MID(A271,1,3)</f>
        <v/>
      </c>
      <c r="H271" s="38" t="n">
        <v>10</v>
      </c>
      <c r="I271" s="60">
        <f>G271*100/SQRT(H271^2+D271^2)</f>
        <v/>
      </c>
      <c r="J271" s="41" t="n">
        <v>1.414282862234236</v>
      </c>
      <c r="K271" s="37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</row>
    <row r="272" ht="14.25" customHeight="1" s="102">
      <c r="A272" s="32" t="inlineStr">
        <is>
          <t>100 V, 1 KHz</t>
        </is>
      </c>
      <c r="B272" s="111" t="n"/>
      <c r="C272" s="48" t="n">
        <v>99.9956</v>
      </c>
      <c r="D272" s="59" t="n">
        <v>85</v>
      </c>
      <c r="E272" s="55">
        <f>MID(A272,1,3)-MID(A272,1,3)*SQRT(D272^2+H272^2)/1000000</f>
        <v/>
      </c>
      <c r="F272" s="55">
        <f>MID(A272,1,3)+MID(A272,1,3)*SQRT(D272^2+H272^2)/1000000</f>
        <v/>
      </c>
      <c r="G272" s="59">
        <f>(C272-MID(A272,1,3))*1000000/MID(A272,1,3)</f>
        <v/>
      </c>
      <c r="H272" s="32" t="n">
        <v>10</v>
      </c>
      <c r="I272" s="59">
        <f>G272*100/SQRT(H272^2+D272^2)</f>
        <v/>
      </c>
      <c r="J272" s="35" t="n">
        <v>1.269351369085717</v>
      </c>
      <c r="K272" s="37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</row>
    <row r="273" ht="14.25" customHeight="1" s="102">
      <c r="A273" s="38" t="inlineStr">
        <is>
          <t>100 V, 10 KHz</t>
        </is>
      </c>
      <c r="B273" s="111" t="n"/>
      <c r="C273" s="51" t="n">
        <v>99.9889</v>
      </c>
      <c r="D273" s="60" t="n">
        <v>85</v>
      </c>
      <c r="E273" s="54">
        <f>MID(A273,1,3)-MID(A273,1,3)*SQRT(D273^2+H273^2)/1000000</f>
        <v/>
      </c>
      <c r="F273" s="54">
        <f>MID(A273,1,3)+MID(A273,1,3)*SQRT(D273^2+H273^2)/1000000</f>
        <v/>
      </c>
      <c r="G273" s="60">
        <f>(C273-MID(A273,1,3))*1000000/MID(A273,1,3)</f>
        <v/>
      </c>
      <c r="H273" s="38" t="n">
        <v>10</v>
      </c>
      <c r="I273" s="60">
        <f>G273*100/SQRT(H273^2+D273^2)</f>
        <v/>
      </c>
      <c r="J273" s="41" t="n">
        <v>1.201983845375121</v>
      </c>
      <c r="K273" s="37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</row>
    <row r="274" ht="14.25" customHeight="1" s="102">
      <c r="A274" s="32" t="inlineStr">
        <is>
          <t>100 V, 20 KHz</t>
        </is>
      </c>
      <c r="B274" s="111" t="n"/>
      <c r="C274" s="48" t="n">
        <v>99.9877</v>
      </c>
      <c r="D274" s="59" t="n">
        <v>85</v>
      </c>
      <c r="E274" s="55">
        <f>MID(A274,1,3)-MID(A274,1,3)*SQRT(D274^2+H274^2)/1000000</f>
        <v/>
      </c>
      <c r="F274" s="55">
        <f>MID(A274,1,3)+MID(A274,1,3)*SQRT(D274^2+H274^2)/1000000</f>
        <v/>
      </c>
      <c r="G274" s="59">
        <f>(C274-MID(A274,1,3))*1000000/MID(A274,1,3)</f>
        <v/>
      </c>
      <c r="H274" s="32" t="n">
        <v>10</v>
      </c>
      <c r="I274" s="59">
        <f>G274*100/SQRT(H274^2+D274^2)</f>
        <v/>
      </c>
      <c r="J274" s="35" t="n">
        <v>2.291569710522424</v>
      </c>
      <c r="K274" s="37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</row>
    <row r="275" ht="14.25" customHeight="1" s="102">
      <c r="A275" s="38" t="inlineStr">
        <is>
          <t>100 V, 30 KHz</t>
        </is>
      </c>
      <c r="B275" s="111" t="n"/>
      <c r="C275" s="51" t="n">
        <v>99.9853</v>
      </c>
      <c r="D275" s="60" t="n">
        <v>240</v>
      </c>
      <c r="E275" s="54">
        <f>MID(A275,1,3)-MID(A275,1,3)*SQRT(D275^2+H275^2)/1000000</f>
        <v/>
      </c>
      <c r="F275" s="54">
        <f>MID(A275,1,3)+MID(A275,1,3)*SQRT(D275^2+H275^2)/1000000</f>
        <v/>
      </c>
      <c r="G275" s="60">
        <f>(C275-MID(A275,1,3))*1000000/MID(A275,1,3)</f>
        <v/>
      </c>
      <c r="H275" s="38" t="n">
        <v>10</v>
      </c>
      <c r="I275" s="60">
        <f>G275*100/SQRT(H275^2+D275^2)</f>
        <v/>
      </c>
      <c r="J275" s="41" t="n">
        <v>1.202027123117611</v>
      </c>
      <c r="K275" s="37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</row>
    <row r="276" ht="14.25" customHeight="1" s="102">
      <c r="A276" s="32" t="inlineStr">
        <is>
          <t>100 V, 50 KHz</t>
        </is>
      </c>
      <c r="B276" s="111" t="n"/>
      <c r="C276" s="48" t="n">
        <v>99.9781</v>
      </c>
      <c r="D276" s="59" t="n">
        <v>240</v>
      </c>
      <c r="E276" s="55">
        <f>MID(A276,1,3)-MID(A276,1,3)*SQRT(D276^2+H276^2)/1000000</f>
        <v/>
      </c>
      <c r="F276" s="55">
        <f>MID(A276,1,3)+MID(A276,1,3)*SQRT(D276^2+H276^2)/1000000</f>
        <v/>
      </c>
      <c r="G276" s="59">
        <f>(C276-MID(A276,1,3))*1000000/MID(A276,1,3)</f>
        <v/>
      </c>
      <c r="H276" s="32" t="n">
        <v>20</v>
      </c>
      <c r="I276" s="59">
        <f>G276*100/SQRT(H276^2+D276^2)</f>
        <v/>
      </c>
      <c r="J276" s="35" t="n">
        <v>1.453284583824521</v>
      </c>
      <c r="K276" s="37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</row>
    <row r="277" ht="14.25" customHeight="1" s="102">
      <c r="A277" s="38" t="inlineStr">
        <is>
          <t>100 V, 100 KHz</t>
        </is>
      </c>
      <c r="B277" s="111" t="n"/>
      <c r="C277" s="51" t="n">
        <v>99.94580000000001</v>
      </c>
      <c r="D277" s="60" t="n">
        <v>600</v>
      </c>
      <c r="E277" s="54">
        <f>MID(A277,1,3)-MID(A277,1,3)*SQRT(D277^2+H277^2)/1000000</f>
        <v/>
      </c>
      <c r="F277" s="54">
        <f>MID(A277,1,3)+MID(A277,1,3)*SQRT(D277^2+H277^2)/1000000</f>
        <v/>
      </c>
      <c r="G277" s="60">
        <f>(C277-MID(A277,1,3))*1000000/MID(A277,1,3)</f>
        <v/>
      </c>
      <c r="H277" s="38" t="n">
        <v>30</v>
      </c>
      <c r="I277" s="60">
        <f>G277*100/SQRT(H277^2+D277^2)</f>
        <v/>
      </c>
      <c r="J277" s="41" t="n">
        <v>5.185581186797432</v>
      </c>
      <c r="K277" s="37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</row>
    <row r="278" ht="14.25" customHeight="1" s="102">
      <c r="A278" s="32" t="inlineStr">
        <is>
          <t>100 V, 200 KHz</t>
        </is>
      </c>
      <c r="B278" s="111" t="n"/>
      <c r="C278" s="48" t="n">
        <v>99.8546</v>
      </c>
      <c r="D278" s="59" t="n">
        <v>2600</v>
      </c>
      <c r="E278" s="55">
        <f>MID(A278,1,3)-MID(A278,1,3)*SQRT(D278^2+H278^2)/1000000</f>
        <v/>
      </c>
      <c r="F278" s="55">
        <f>MID(A278,1,3)+MID(A278,1,3)*SQRT(D278^2+H278^2)/1000000</f>
        <v/>
      </c>
      <c r="G278" s="59">
        <f>(C278-MID(A278,1,3))*1000000/MID(A278,1,3)</f>
        <v/>
      </c>
      <c r="H278" s="32" t="n">
        <v>50</v>
      </c>
      <c r="I278" s="59">
        <f>G278*100/SQRT(H278^2+D278^2)</f>
        <v/>
      </c>
      <c r="J278" s="35" t="n">
        <v>13.55155938747479</v>
      </c>
      <c r="K278" s="37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</row>
    <row r="279" ht="14.25" customHeight="1" s="102">
      <c r="A279" s="38" t="inlineStr">
        <is>
          <t>1000 V, 55 Hz</t>
        </is>
      </c>
      <c r="B279" s="111" t="n"/>
      <c r="C279" s="51" t="n">
        <v>1009.721</v>
      </c>
      <c r="D279" s="60" t="n">
        <v>79</v>
      </c>
      <c r="E279" s="54">
        <f>MID(A279,1,4)-MID(A279,1,4)*SQRT(D279^2+H279^2)/1000000</f>
        <v/>
      </c>
      <c r="F279" s="54">
        <f>MID(A279,1,4)+MID(A279,1,4)*SQRT(D279^2+H279^2)/1000000</f>
        <v/>
      </c>
      <c r="G279" s="60">
        <f>(C279-MID(A279,1,4))*1000000/MID(A279,1,4)</f>
        <v/>
      </c>
      <c r="H279" s="38" t="n">
        <v>15</v>
      </c>
      <c r="I279" s="60">
        <f>G279*100/SQRT(H279^2+D279^2)</f>
        <v/>
      </c>
      <c r="J279" s="41" t="n">
        <v>1.966941905699493</v>
      </c>
      <c r="K279" s="37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</row>
    <row r="280" ht="14.25" customHeight="1" s="102">
      <c r="A280" s="32" t="inlineStr">
        <is>
          <t>1000 V, 300 Hz</t>
        </is>
      </c>
      <c r="B280" s="111" t="n"/>
      <c r="C280" s="48" t="n">
        <v>1009.83</v>
      </c>
      <c r="D280" s="59" t="n">
        <v>79</v>
      </c>
      <c r="E280" s="55">
        <f>MID(A280,1,4)-MID(A280,1,4)*SQRT(D280^2+H280^2)/1000000</f>
        <v/>
      </c>
      <c r="F280" s="55">
        <f>MID(A280,1,4)+MID(A280,1,4)*SQRT(D280^2+H280^2)/1000000</f>
        <v/>
      </c>
      <c r="G280" s="59">
        <f>(C280-MID(A280,1,4))*1000000/MID(A280,1,4)</f>
        <v/>
      </c>
      <c r="H280" s="32" t="n">
        <v>15</v>
      </c>
      <c r="I280" s="59">
        <f>G280*100/SQRT(H280^2+D280^2)</f>
        <v/>
      </c>
      <c r="J280" s="35" t="n">
        <v>1.119384778161142</v>
      </c>
      <c r="K280" s="37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</row>
    <row r="281" ht="14.25" customHeight="1" s="102">
      <c r="A281" s="38" t="inlineStr">
        <is>
          <t>700 V, 1 KHz</t>
        </is>
      </c>
      <c r="B281" s="111" t="n"/>
      <c r="C281" s="51" t="n">
        <v>709.866</v>
      </c>
      <c r="D281" s="60" t="n">
        <v>80.714</v>
      </c>
      <c r="E281" s="54">
        <f>MID(A281,1,4)-MID(A281,1,4)*SQRT(D281^2+H281^2)/1000000</f>
        <v/>
      </c>
      <c r="F281" s="54">
        <f>MID(A281,1,4)+MID(A281,1,4)*SQRT(D281^2+H281^2)/1000000</f>
        <v/>
      </c>
      <c r="G281" s="60">
        <f>(C281-MID(A281,1,3))*1000000/MID(A281,1,3)</f>
        <v/>
      </c>
      <c r="H281" s="82" t="n">
        <v>50</v>
      </c>
      <c r="I281" s="60">
        <f>G281*100/SQRT(H281^2+D281^2)</f>
        <v/>
      </c>
      <c r="J281" s="41" t="n">
        <v>1.725318400072456</v>
      </c>
      <c r="K281" s="37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</row>
    <row r="282" ht="14.25" customHeight="1" s="10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5" t="n"/>
      <c r="J282" s="4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</row>
    <row r="283" ht="31.5" customHeight="1" s="102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5" t="n"/>
      <c r="J283" s="4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</row>
    <row r="284" ht="31.5" customHeight="1" s="102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5" t="n"/>
      <c r="J284" s="4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</row>
    <row r="285" ht="25.5" customHeight="1" s="102">
      <c r="A285" s="3" t="n"/>
      <c r="B285" s="3" t="n"/>
      <c r="C285" s="3" t="n"/>
      <c r="D285" s="3" t="n"/>
      <c r="E285" s="2" t="inlineStr">
        <is>
          <t>DCI PERFORMANCE TEST</t>
        </is>
      </c>
      <c r="F285" s="7" t="n"/>
      <c r="G285" s="3" t="n"/>
      <c r="H285" s="3" t="n"/>
      <c r="I285" s="3" t="n"/>
      <c r="J285" s="3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</row>
    <row r="286" ht="25.5" customHeight="1" s="102">
      <c r="A286" s="29" t="inlineStr">
        <is>
          <t>DCI Test</t>
        </is>
      </c>
      <c r="B286" s="29" t="inlineStr">
        <is>
          <t>Expected Value</t>
        </is>
      </c>
      <c r="C286" s="29" t="inlineStr">
        <is>
          <t>Measured           A</t>
        </is>
      </c>
      <c r="D286" s="66" t="inlineStr">
        <is>
          <t>Source Unc.      ppm</t>
        </is>
      </c>
      <c r="E286" s="29" t="inlineStr">
        <is>
          <t>Lower Limit          A</t>
        </is>
      </c>
      <c r="F286" s="29" t="inlineStr">
        <is>
          <t>Upper Limit         A</t>
        </is>
      </c>
      <c r="G286" s="29" t="inlineStr">
        <is>
          <t>Measured     ppm</t>
        </is>
      </c>
      <c r="H286" s="29" t="inlineStr">
        <is>
          <t>DUT Transfer STB   ppm</t>
        </is>
      </c>
      <c r="I286" s="30" t="inlineStr">
        <is>
          <t>Test Result          % of SPEC</t>
        </is>
      </c>
      <c r="J286" s="29" t="inlineStr">
        <is>
          <t>MEAS SDEV ppm</t>
        </is>
      </c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</row>
    <row r="287" ht="14.25" customHeight="1" s="102">
      <c r="A287" s="85" t="inlineStr">
        <is>
          <t>1 µADC</t>
        </is>
      </c>
      <c r="B287" s="86" t="n">
        <v>1e-06</v>
      </c>
      <c r="C287" s="87" t="n">
        <v>9.9915e-07</v>
      </c>
      <c r="D287" s="88" t="n">
        <v>10053.54551368663</v>
      </c>
      <c r="E287" s="87" t="n"/>
      <c r="F287" s="87" t="n"/>
      <c r="G287" s="88">
        <f>(C287-B287)*1000000/B287</f>
        <v/>
      </c>
      <c r="H287" s="88" t="n"/>
      <c r="I287" s="89" t="n"/>
      <c r="J287" s="89" t="n">
        <v>57.78414344076931</v>
      </c>
      <c r="K287" s="37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</row>
    <row r="288" ht="14.25" customHeight="1" s="102">
      <c r="A288" s="38" t="inlineStr">
        <is>
          <t>10 µADC</t>
        </is>
      </c>
      <c r="B288" s="90" t="n">
        <v>1e-05</v>
      </c>
      <c r="C288" s="91" t="n">
        <v>9.99895e-06</v>
      </c>
      <c r="D288" s="60" t="n">
        <v>1045.109736522335</v>
      </c>
      <c r="E288" s="91" t="n"/>
      <c r="F288" s="91" t="n"/>
      <c r="G288" s="60">
        <f>(C288-B288)*1000000/B288</f>
        <v/>
      </c>
      <c r="H288" s="60" t="n"/>
      <c r="I288" s="41" t="n"/>
      <c r="J288" s="41" t="n">
        <v>5.774108973351119</v>
      </c>
      <c r="K288" s="37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</row>
    <row r="289" ht="14.25" customHeight="1" s="102">
      <c r="A289" s="85" t="inlineStr">
        <is>
          <t>50 µADC</t>
        </is>
      </c>
      <c r="B289" s="86" t="n">
        <v>5e-05</v>
      </c>
      <c r="C289" s="87" t="n">
        <v>4.99982e-05</v>
      </c>
      <c r="D289" s="85" t="n">
        <v>245</v>
      </c>
      <c r="E289" s="87" t="n"/>
      <c r="F289" s="87" t="n"/>
      <c r="G289" s="88">
        <f>(C289-B289)*1000000/B289</f>
        <v/>
      </c>
      <c r="H289" s="88" t="n"/>
      <c r="I289" s="89" t="n"/>
      <c r="J289" s="89" t="n">
        <v>1.000036001298239</v>
      </c>
      <c r="K289" s="37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</row>
    <row r="290" ht="14.25" customHeight="1" s="102">
      <c r="A290" s="38" t="inlineStr">
        <is>
          <t>100 µADC</t>
        </is>
      </c>
      <c r="B290" s="90" t="n">
        <v>0.0001</v>
      </c>
      <c r="C290" s="91" t="n">
        <v>9.99972e-05</v>
      </c>
      <c r="D290" s="60" t="n">
        <v>145</v>
      </c>
      <c r="E290" s="91">
        <f>B290-SQRT(H290^2+D290^2)*B290/1000000</f>
        <v/>
      </c>
      <c r="F290" s="91">
        <f>B290+SQRT(H290^2+D290^2)*B290/1000000</f>
        <v/>
      </c>
      <c r="G290" s="60">
        <f>(C290-B290)*1000000/B290</f>
        <v/>
      </c>
      <c r="H290" s="60" t="n">
        <v>7</v>
      </c>
      <c r="I290" s="41">
        <f>G290*100/SQRT(D290^2+H290^2)</f>
        <v/>
      </c>
      <c r="J290" s="41" t="n">
        <v>0.5000140004269896</v>
      </c>
      <c r="K290" s="37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</row>
    <row r="291" ht="14.25" customHeight="1" s="102">
      <c r="A291" s="32" t="inlineStr">
        <is>
          <t>-100 µADC</t>
        </is>
      </c>
      <c r="B291" s="92" t="n">
        <v>-0.0001</v>
      </c>
      <c r="C291" s="93" t="n">
        <v>-9.99992e-05</v>
      </c>
      <c r="D291" s="32" t="n">
        <v>145</v>
      </c>
      <c r="E291" s="93">
        <f>B291-SQRT(H291^2+D291^2)*B291/1000000</f>
        <v/>
      </c>
      <c r="F291" s="93">
        <f>B291+SQRT(H291^2+D291^2)*B291/1000000</f>
        <v/>
      </c>
      <c r="G291" s="59">
        <f>(C291-B291)*1000000/B291</f>
        <v/>
      </c>
      <c r="H291" s="59" t="n">
        <v>7</v>
      </c>
      <c r="I291" s="41">
        <f>G291*100/SQRT(D291^2+H291^2)</f>
        <v/>
      </c>
      <c r="J291" s="35" t="n">
        <v>-0.500003999999215</v>
      </c>
      <c r="K291" s="37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</row>
    <row r="292" ht="14.25" customHeight="1" s="102">
      <c r="A292" s="38" t="inlineStr">
        <is>
          <t>-50 µADC</t>
        </is>
      </c>
      <c r="B292" s="90" t="n">
        <v>-5e-05</v>
      </c>
      <c r="C292" s="91" t="n">
        <v>-5e-05</v>
      </c>
      <c r="D292" s="38" t="n">
        <v>245</v>
      </c>
      <c r="E292" s="91" t="n"/>
      <c r="F292" s="91" t="n"/>
      <c r="G292" s="60">
        <f>(C292-B292)*1000000/B292</f>
        <v/>
      </c>
      <c r="H292" s="60" t="n"/>
      <c r="I292" s="35" t="n"/>
      <c r="J292" s="41" t="n">
        <v>-2.000000000004385</v>
      </c>
      <c r="K292" s="37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</row>
    <row r="293" ht="14.25" customHeight="1" s="102">
      <c r="A293" s="94" t="inlineStr">
        <is>
          <t>-10 µADC</t>
        </is>
      </c>
      <c r="B293" s="92" t="n">
        <v>-1e-05</v>
      </c>
      <c r="C293" s="93" t="n">
        <v>-1.000055e-05</v>
      </c>
      <c r="D293" s="88" t="n">
        <v>-1044.942528160951</v>
      </c>
      <c r="E293" s="93" t="n"/>
      <c r="F293" s="93" t="n"/>
      <c r="G293" s="59">
        <f>(C293-B293)*1000000/B293</f>
        <v/>
      </c>
      <c r="H293" s="59" t="n"/>
      <c r="I293" s="35" t="n"/>
      <c r="J293" s="35" t="n">
        <v>-5.773185166724748</v>
      </c>
      <c r="K293" s="37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</row>
    <row r="294" ht="14.25" customHeight="1" s="102">
      <c r="A294" s="38" t="inlineStr">
        <is>
          <t>0.1 mADC</t>
        </is>
      </c>
      <c r="B294" s="90" t="n">
        <v>0.0001</v>
      </c>
      <c r="C294" s="91" t="n">
        <v>0.0001000805</v>
      </c>
      <c r="D294" s="60" t="n">
        <v>145</v>
      </c>
      <c r="E294" s="91" t="n"/>
      <c r="F294" s="91" t="n"/>
      <c r="G294" s="60">
        <f>(C294-B294)*1000000/B294</f>
        <v/>
      </c>
      <c r="H294" s="60" t="n"/>
      <c r="I294" s="35" t="n"/>
      <c r="J294" s="41" t="n">
        <v>5.768858760606628</v>
      </c>
      <c r="K294" s="37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</row>
    <row r="295" ht="14.25" customHeight="1" s="102">
      <c r="A295" s="85" t="inlineStr">
        <is>
          <t>0.5 mADC</t>
        </is>
      </c>
      <c r="B295" s="86" t="n">
        <v>0.0005</v>
      </c>
      <c r="C295" s="87" t="n">
        <v>0.000500039</v>
      </c>
      <c r="D295" s="85" t="n">
        <v>65</v>
      </c>
      <c r="E295" s="87" t="n"/>
      <c r="F295" s="87" t="n"/>
      <c r="G295" s="88">
        <f>(C295-B295)*1000000/B295</f>
        <v/>
      </c>
      <c r="H295" s="88" t="n"/>
      <c r="I295" s="89" t="n"/>
      <c r="J295" s="89" t="n">
        <v>0.9999220060992695</v>
      </c>
      <c r="K295" s="37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</row>
    <row r="296" ht="14.25" customHeight="1" s="102">
      <c r="A296" s="38" t="inlineStr">
        <is>
          <t>1 mADC</t>
        </is>
      </c>
      <c r="B296" s="90" t="n">
        <v>0.001</v>
      </c>
      <c r="C296" s="91" t="n">
        <v>0.000999989</v>
      </c>
      <c r="D296" s="38" t="n">
        <v>55</v>
      </c>
      <c r="E296" s="91">
        <f>B296-SQRT(H296^2+D296^2)*B296/1000000</f>
        <v/>
      </c>
      <c r="F296" s="91">
        <f>B296+SQRT(H296^2+D296^2)*B296/1000000</f>
        <v/>
      </c>
      <c r="G296" s="60">
        <f>(C296-B296)*1000000/B296</f>
        <v/>
      </c>
      <c r="H296" s="60" t="n">
        <v>7</v>
      </c>
      <c r="I296" s="41">
        <f>G296*100/SQRT(D296^2+H296^2)</f>
        <v/>
      </c>
      <c r="J296" s="41" t="n">
        <v>0.5000055000141627</v>
      </c>
      <c r="K296" s="37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</row>
    <row r="297" ht="14.25" customHeight="1" s="102">
      <c r="A297" s="85" t="inlineStr">
        <is>
          <t>-1 mADC</t>
        </is>
      </c>
      <c r="B297" s="86" t="n">
        <v>-0.001</v>
      </c>
      <c r="C297" s="87" t="n">
        <v>-0.000999986</v>
      </c>
      <c r="D297" s="85" t="n">
        <v>55</v>
      </c>
      <c r="E297" s="93">
        <f>B297-SQRT(H297^2+D297^2)*B297/1000000</f>
        <v/>
      </c>
      <c r="F297" s="93">
        <f>B297+SQRT(H297^2+D297^2)*B297/1000000</f>
        <v/>
      </c>
      <c r="G297" s="88">
        <f>(C297-B297)*1000000/B297</f>
        <v/>
      </c>
      <c r="H297" s="88" t="n">
        <v>7</v>
      </c>
      <c r="I297" s="41">
        <f>G297*100/SQRT(D297^2+H297^2)</f>
        <v/>
      </c>
      <c r="J297" s="89" t="n">
        <v>-0.5000070000516632</v>
      </c>
      <c r="K297" s="37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</row>
    <row r="298" ht="14.25" customHeight="1" s="102">
      <c r="A298" s="38" t="inlineStr">
        <is>
          <t>-0.5 mADC</t>
        </is>
      </c>
      <c r="B298" s="90" t="n">
        <v>-0.0005</v>
      </c>
      <c r="C298" s="91" t="n">
        <v>-0.000499947</v>
      </c>
      <c r="D298" s="38" t="n">
        <v>65</v>
      </c>
      <c r="E298" s="91" t="n"/>
      <c r="F298" s="91" t="n"/>
      <c r="G298" s="60">
        <f>(C298-B298)*1000000/B298</f>
        <v/>
      </c>
      <c r="H298" s="60" t="n"/>
      <c r="I298" s="41" t="n"/>
      <c r="J298" s="41" t="n">
        <v>-1.000106011144506</v>
      </c>
      <c r="K298" s="37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</row>
    <row r="299" ht="14.25" customHeight="1" s="102">
      <c r="A299" s="32" t="inlineStr">
        <is>
          <t>1 mADC</t>
        </is>
      </c>
      <c r="B299" s="92" t="n">
        <v>0.001</v>
      </c>
      <c r="C299" s="93" t="n">
        <v>0.00100079</v>
      </c>
      <c r="D299" s="32" t="n">
        <v>55</v>
      </c>
      <c r="E299" s="93" t="n"/>
      <c r="F299" s="93" t="n"/>
      <c r="G299" s="59">
        <f>(C299-B299)*1000000/B299</f>
        <v/>
      </c>
      <c r="H299" s="59" t="n"/>
      <c r="I299" s="35" t="n"/>
      <c r="J299" s="35" t="n">
        <v>4.99605311800708</v>
      </c>
      <c r="K299" s="37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</row>
    <row r="300" ht="14.25" customHeight="1" s="102">
      <c r="A300" s="32" t="inlineStr">
        <is>
          <t>5 mADC</t>
        </is>
      </c>
      <c r="B300" s="92" t="n">
        <v>0.005</v>
      </c>
      <c r="C300" s="93" t="n">
        <v>0.00500038</v>
      </c>
      <c r="D300" s="32" t="n">
        <v>65</v>
      </c>
      <c r="E300" s="93" t="n"/>
      <c r="F300" s="93" t="n"/>
      <c r="G300" s="59">
        <f>(C300-B300)*1000000/B300</f>
        <v/>
      </c>
      <c r="H300" s="59" t="n"/>
      <c r="I300" s="35" t="n"/>
      <c r="J300" s="35" t="n">
        <v>0.9999240058563523</v>
      </c>
      <c r="K300" s="37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</row>
    <row r="301" ht="14.25" customHeight="1" s="102">
      <c r="A301" s="38" t="inlineStr">
        <is>
          <t>10 mADC</t>
        </is>
      </c>
      <c r="B301" s="90" t="n">
        <v>0.01</v>
      </c>
      <c r="C301" s="91" t="n">
        <v>0.009999859999999999</v>
      </c>
      <c r="D301" s="38" t="n">
        <v>55</v>
      </c>
      <c r="E301" s="91">
        <f>B301-SQRT(H301^2+D301^2)*B301/1000000</f>
        <v/>
      </c>
      <c r="F301" s="91">
        <f>B301+SQRT(H301^2+D301^2)*B301/1000000</f>
        <v/>
      </c>
      <c r="G301" s="60">
        <f>(C301-B301)*1000000/B301</f>
        <v/>
      </c>
      <c r="H301" s="60" t="n">
        <v>7</v>
      </c>
      <c r="I301" s="41">
        <f>G301*100/SQRT(D301^2+H301^2)</f>
        <v/>
      </c>
      <c r="J301" s="41" t="n">
        <v>0.500007000095032</v>
      </c>
      <c r="K301" s="37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</row>
    <row r="302" ht="14.25" customHeight="1" s="102">
      <c r="A302" s="32" t="inlineStr">
        <is>
          <t>-10 mADC</t>
        </is>
      </c>
      <c r="B302" s="92" t="n">
        <v>-0.01</v>
      </c>
      <c r="C302" s="93" t="n">
        <v>-0.009999859999999999</v>
      </c>
      <c r="D302" s="32" t="n">
        <v>55</v>
      </c>
      <c r="E302" s="93">
        <f>B302-SQRT(H302^2+D302^2)*B302/1000000</f>
        <v/>
      </c>
      <c r="F302" s="93">
        <f>B302+SQRT(H302^2+D302^2)*B302/1000000</f>
        <v/>
      </c>
      <c r="G302" s="59">
        <f>(C302-B302)*1000000/B302</f>
        <v/>
      </c>
      <c r="H302" s="59" t="n">
        <v>7</v>
      </c>
      <c r="I302" s="41">
        <f>G302*100/SQRT(D302^2+H302^2)</f>
        <v/>
      </c>
      <c r="J302" s="35" t="n">
        <v>-0.500007000095032</v>
      </c>
      <c r="K302" s="37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</row>
    <row r="303" ht="14.25" customHeight="1" s="102">
      <c r="A303" s="38" t="inlineStr">
        <is>
          <t>-5 mADC</t>
        </is>
      </c>
      <c r="B303" s="90" t="n">
        <v>-0.005</v>
      </c>
      <c r="C303" s="91" t="n">
        <v>-0.00499947</v>
      </c>
      <c r="D303" s="38" t="n">
        <v>65</v>
      </c>
      <c r="E303" s="91" t="n"/>
      <c r="F303" s="91" t="n"/>
      <c r="G303" s="60">
        <f>(C303-B303)*1000000/B303</f>
        <v/>
      </c>
      <c r="H303" s="60" t="n"/>
      <c r="I303" s="35" t="n"/>
      <c r="J303" s="41" t="n">
        <v>-0</v>
      </c>
      <c r="K303" s="37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</row>
    <row r="304" ht="14.25" customHeight="1" s="102">
      <c r="A304" s="32" t="inlineStr">
        <is>
          <t>10 mADC</t>
        </is>
      </c>
      <c r="B304" s="92" t="n">
        <v>0.01</v>
      </c>
      <c r="C304" s="93" t="n">
        <v>0.0100078</v>
      </c>
      <c r="D304" s="32" t="n">
        <v>55</v>
      </c>
      <c r="E304" s="93" t="n"/>
      <c r="F304" s="93" t="n"/>
      <c r="G304" s="59">
        <f>(C304-B304)*1000000/B304</f>
        <v/>
      </c>
      <c r="H304" s="59" t="n"/>
      <c r="I304" s="35" t="n"/>
      <c r="J304" s="35" t="n">
        <v>0</v>
      </c>
      <c r="K304" s="37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</row>
    <row r="305" ht="14.25" customHeight="1" s="102">
      <c r="A305" s="38" t="inlineStr">
        <is>
          <t>50 mADC</t>
        </is>
      </c>
      <c r="B305" s="90" t="n">
        <v>0.05</v>
      </c>
      <c r="C305" s="91" t="n">
        <v>0.0500038</v>
      </c>
      <c r="D305" s="38" t="n">
        <v>75</v>
      </c>
      <c r="E305" s="91" t="n"/>
      <c r="F305" s="91" t="n"/>
      <c r="G305" s="60">
        <f>(C305-B305)*1000000/B305</f>
        <v/>
      </c>
      <c r="H305" s="60" t="n"/>
      <c r="I305" s="41">
        <f>G305*100/SQRT(D305^2+H305^2)</f>
        <v/>
      </c>
      <c r="J305" s="41" t="n">
        <v>1.999848011539245</v>
      </c>
      <c r="K305" s="37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</row>
    <row r="306" ht="14.25" customHeight="1" s="102">
      <c r="A306" s="32" t="inlineStr">
        <is>
          <t>100 mADC</t>
        </is>
      </c>
      <c r="B306" s="92" t="n">
        <v>0.1</v>
      </c>
      <c r="C306" s="93" t="n">
        <v>0.0999984</v>
      </c>
      <c r="D306" s="32" t="n">
        <v>65</v>
      </c>
      <c r="E306" s="93">
        <f>B306-SQRT(H306^2+D306^2)*B306/1000000</f>
        <v/>
      </c>
      <c r="F306" s="93">
        <f>B306+SQRT(H306^2+D306^2)*B306/1000000</f>
        <v/>
      </c>
      <c r="G306" s="59">
        <f>(C306-B306)*1000000/B306</f>
        <v/>
      </c>
      <c r="H306" s="59" t="n">
        <v>7</v>
      </c>
      <c r="I306" s="41">
        <f>G306*100/SQRT(D306^2+H306^2)</f>
        <v/>
      </c>
      <c r="J306" s="35" t="n">
        <v>0</v>
      </c>
      <c r="K306" s="37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</row>
    <row r="307" ht="14.25" customHeight="1" s="102">
      <c r="A307" s="38" t="inlineStr">
        <is>
          <t>-100 mADC</t>
        </is>
      </c>
      <c r="B307" s="90" t="n">
        <v>-0.1</v>
      </c>
      <c r="C307" s="91" t="n">
        <v>-0.0999988</v>
      </c>
      <c r="D307" s="38" t="n">
        <v>65</v>
      </c>
      <c r="E307" s="91">
        <f>B307-SQRT(H307^2+D307^2)*B307/1000000</f>
        <v/>
      </c>
      <c r="F307" s="91">
        <f>B307+SQRT(H307^2+D307^2)*B307/1000000</f>
        <v/>
      </c>
      <c r="G307" s="60">
        <f>(C307-B307)*1000000/B307</f>
        <v/>
      </c>
      <c r="H307" s="60" t="n">
        <v>7</v>
      </c>
      <c r="I307" s="41">
        <f>G307*100/SQRT(D307^2+H307^2)</f>
        <v/>
      </c>
      <c r="J307" s="41" t="n">
        <v>-0.5000060000863789</v>
      </c>
      <c r="K307" s="37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</row>
    <row r="308" ht="14.25" customHeight="1" s="102">
      <c r="A308" s="32" t="inlineStr">
        <is>
          <t>-50 mADC</t>
        </is>
      </c>
      <c r="B308" s="92" t="n">
        <v>-0.05</v>
      </c>
      <c r="C308" s="93" t="n">
        <v>-0.0499948</v>
      </c>
      <c r="D308" s="32" t="n">
        <v>75</v>
      </c>
      <c r="E308" s="93" t="n"/>
      <c r="F308" s="93" t="n"/>
      <c r="G308" s="59">
        <f>(C308-B308)*1000000/B308</f>
        <v/>
      </c>
      <c r="H308" s="59" t="n"/>
      <c r="I308" s="35" t="n"/>
      <c r="J308" s="35" t="n">
        <v>-1.000104010776488</v>
      </c>
      <c r="K308" s="37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</row>
    <row r="309" ht="14.25" customHeight="1" s="102">
      <c r="A309" s="38" t="inlineStr">
        <is>
          <t>0.1 ADC</t>
        </is>
      </c>
      <c r="B309" s="90" t="n">
        <v>0.1</v>
      </c>
      <c r="C309" s="91" t="n">
        <v>0.10009</v>
      </c>
      <c r="D309" s="38" t="n">
        <v>65</v>
      </c>
      <c r="E309" s="91" t="n"/>
      <c r="F309" s="91" t="n"/>
      <c r="G309" s="60">
        <f>(C309-B309)*1000000/B309</f>
        <v/>
      </c>
      <c r="H309" s="60" t="n"/>
      <c r="I309" s="35" t="n"/>
      <c r="J309" s="41" t="n">
        <v>4.995504046363274</v>
      </c>
      <c r="K309" s="37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</row>
    <row r="310" ht="14.25" customHeight="1" s="102">
      <c r="A310" s="32" t="inlineStr">
        <is>
          <t>0.5 ADC</t>
        </is>
      </c>
      <c r="B310" s="92" t="n">
        <v>0.5</v>
      </c>
      <c r="C310" s="93" t="n">
        <v>0.500041</v>
      </c>
      <c r="D310" s="32" t="n">
        <v>135</v>
      </c>
      <c r="E310" s="93" t="n"/>
      <c r="F310" s="93" t="n"/>
      <c r="G310" s="59">
        <f>(C310-B310)*1000000/B310</f>
        <v/>
      </c>
      <c r="H310" s="59" t="n"/>
      <c r="I310" s="35" t="n"/>
      <c r="J310" s="35" t="n">
        <v>0</v>
      </c>
      <c r="K310" s="37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</row>
    <row r="311" ht="14.25" customHeight="1" s="102">
      <c r="A311" s="38" t="inlineStr">
        <is>
          <t>-0.5 ADC</t>
        </is>
      </c>
      <c r="B311" s="90" t="n">
        <v>-0.5</v>
      </c>
      <c r="C311" s="91" t="n">
        <v>-0.499953</v>
      </c>
      <c r="D311" s="38" t="n">
        <v>135</v>
      </c>
      <c r="E311" s="91" t="n"/>
      <c r="F311" s="91" t="n"/>
      <c r="G311" s="60">
        <f>(C311-B311)*1000000/B311</f>
        <v/>
      </c>
      <c r="H311" s="60" t="n"/>
      <c r="I311" s="35" t="n"/>
      <c r="J311" s="41" t="n">
        <v>-1.000094008810073</v>
      </c>
      <c r="K311" s="37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</row>
    <row r="312" ht="14.25" customHeight="1" s="102">
      <c r="A312" s="32" t="inlineStr">
        <is>
          <t>-1.0 ADC</t>
        </is>
      </c>
      <c r="B312" s="92" t="n">
        <v>-1</v>
      </c>
      <c r="C312" s="93" t="n">
        <v>-1.0000045</v>
      </c>
      <c r="D312" s="32" t="n">
        <v>105</v>
      </c>
      <c r="E312" s="93">
        <f>B312-SQRT(H312^2+D312^2)*B312/1000000</f>
        <v/>
      </c>
      <c r="F312" s="93">
        <f>B312+SQRT(H312^2+D312^2)*B312/1000000</f>
        <v/>
      </c>
      <c r="G312" s="59">
        <f>(C312-B312)*1000000/B312</f>
        <v/>
      </c>
      <c r="H312" s="59" t="n">
        <v>20</v>
      </c>
      <c r="I312" s="41">
        <f>G312*100/SQRT(D312^2+H312^2)</f>
        <v/>
      </c>
      <c r="J312" s="35" t="n">
        <v>-0.5773476712058062</v>
      </c>
      <c r="K312" s="37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</row>
    <row r="313" ht="14.25" customHeight="1" s="102">
      <c r="A313" s="38" t="inlineStr">
        <is>
          <t>1.0 ADC</t>
        </is>
      </c>
      <c r="B313" s="90" t="n">
        <v>1</v>
      </c>
      <c r="C313" s="91" t="n">
        <v>0.999957</v>
      </c>
      <c r="D313" s="38" t="n">
        <v>105</v>
      </c>
      <c r="E313" s="91">
        <f>B313-SQRT(H313^2+D313^2)*B313/1000000</f>
        <v/>
      </c>
      <c r="F313" s="91">
        <f>B313+SQRT(H313^2+D313^2)*B313/1000000</f>
        <v/>
      </c>
      <c r="G313" s="60">
        <f>(C313-B313)*1000000/B313</f>
        <v/>
      </c>
      <c r="H313" s="60" t="n">
        <v>20</v>
      </c>
      <c r="I313" s="41">
        <f>G313*100/SQRT(D313^2+H313^2)</f>
        <v/>
      </c>
      <c r="J313" s="41" t="n">
        <v>0.5000215009389182</v>
      </c>
      <c r="K313" s="37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</row>
    <row r="314" ht="31.5" customHeight="1" s="102">
      <c r="A314" s="32" t="n"/>
      <c r="B314" s="92" t="n"/>
      <c r="C314" s="93" t="n"/>
      <c r="D314" s="32" t="n"/>
      <c r="E314" s="93" t="n"/>
      <c r="F314" s="93" t="n"/>
      <c r="G314" s="59" t="n"/>
      <c r="H314" s="35" t="n"/>
      <c r="I314" s="35" t="n"/>
      <c r="J314" s="32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</row>
    <row r="315" ht="25.5" customHeight="1" s="102">
      <c r="A315" s="4" t="n"/>
      <c r="B315" s="4" t="n"/>
      <c r="C315" s="4" t="n"/>
      <c r="D315" s="95" t="n"/>
      <c r="E315" s="2" t="inlineStr">
        <is>
          <t>ACI PERFORMANCE TEST</t>
        </is>
      </c>
      <c r="F315" s="95" t="n"/>
      <c r="G315" s="4" t="n"/>
      <c r="H315" s="4" t="n"/>
      <c r="I315" s="5" t="n"/>
      <c r="J315" s="4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</row>
    <row r="316" ht="25.5" customHeight="1" s="102">
      <c r="A316" s="96" t="inlineStr">
        <is>
          <t>ACI Test</t>
        </is>
      </c>
      <c r="B316" s="29" t="inlineStr">
        <is>
          <t>Expected Value</t>
        </is>
      </c>
      <c r="C316" s="29" t="inlineStr">
        <is>
          <t>Measured           Aac</t>
        </is>
      </c>
      <c r="D316" s="66" t="inlineStr">
        <is>
          <t>Source Unc.      ppm</t>
        </is>
      </c>
      <c r="E316" s="29" t="inlineStr">
        <is>
          <t>Lower Limit      Aac</t>
        </is>
      </c>
      <c r="F316" s="29" t="inlineStr">
        <is>
          <t>Upper Limit      Aac</t>
        </is>
      </c>
      <c r="G316" s="96" t="inlineStr">
        <is>
          <t>Measured       ppm</t>
        </is>
      </c>
      <c r="H316" s="29" t="inlineStr">
        <is>
          <t>DUT Transfer STB   ppm</t>
        </is>
      </c>
      <c r="I316" s="96" t="inlineStr">
        <is>
          <t>Test Result          % of SPEC</t>
        </is>
      </c>
      <c r="J316" s="96" t="inlineStr">
        <is>
          <t>MEAS SDEV ppm</t>
        </is>
      </c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</row>
    <row r="317" ht="14.25" customHeight="1" s="102">
      <c r="A317" s="32" t="inlineStr">
        <is>
          <t>10 µA, 10 Hz</t>
        </is>
      </c>
      <c r="B317" s="92" t="n">
        <v>1e-05</v>
      </c>
      <c r="C317" s="93" t="n">
        <v>9.978e-06</v>
      </c>
      <c r="D317" s="59" t="n">
        <v>3658.047704950892</v>
      </c>
      <c r="E317" s="93" t="n"/>
      <c r="F317" s="93" t="n"/>
      <c r="G317" s="59">
        <f>(C317-B317)*1000000/B317</f>
        <v/>
      </c>
      <c r="H317" s="59" t="n"/>
      <c r="I317" s="35" t="n"/>
      <c r="J317" s="35" t="n">
        <v>50.11024253359886</v>
      </c>
      <c r="K317" s="37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</row>
    <row r="318" ht="14.25" customHeight="1" s="102">
      <c r="A318" s="38" t="inlineStr">
        <is>
          <t>10 µA, 20 Hz</t>
        </is>
      </c>
      <c r="B318" s="90" t="n">
        <v>1e-05</v>
      </c>
      <c r="C318" s="91" t="n">
        <v>9.996999999999999e-06</v>
      </c>
      <c r="D318" s="60" t="n">
        <v>2850.855256576973</v>
      </c>
      <c r="E318" s="91" t="n"/>
      <c r="F318" s="91" t="n"/>
      <c r="G318" s="60">
        <f>(C318-B318)*1000000/B318</f>
        <v/>
      </c>
      <c r="H318" s="60" t="n"/>
      <c r="I318" s="35" t="n"/>
      <c r="J318" s="41" t="n">
        <v>0</v>
      </c>
      <c r="K318" s="37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</row>
    <row r="319" ht="14.25" customHeight="1" s="102">
      <c r="A319" s="32" t="inlineStr">
        <is>
          <t>10 µA, 30 Hz</t>
        </is>
      </c>
      <c r="B319" s="92" t="n">
        <v>1e-05</v>
      </c>
      <c r="C319" s="93" t="n">
        <v>1.0001e-05</v>
      </c>
      <c r="D319" s="59" t="n">
        <v>2849.71502849715</v>
      </c>
      <c r="E319" s="93" t="n"/>
      <c r="F319" s="93" t="n"/>
      <c r="G319" s="59">
        <f>(C319-B319)*1000000/B319</f>
        <v/>
      </c>
      <c r="H319" s="59" t="n"/>
      <c r="I319" s="35" t="n"/>
      <c r="J319" s="35" t="n">
        <v>0</v>
      </c>
      <c r="K319" s="37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</row>
    <row r="320" ht="14.25" customHeight="1" s="102">
      <c r="A320" s="38" t="inlineStr">
        <is>
          <t>10 µA, 40 Hz</t>
        </is>
      </c>
      <c r="B320" s="90" t="n">
        <v>1e-05</v>
      </c>
      <c r="C320" s="91" t="n">
        <v>1.0002e-05</v>
      </c>
      <c r="D320" s="60" t="n">
        <v>2119.576084783043</v>
      </c>
      <c r="E320" s="91" t="n"/>
      <c r="F320" s="91" t="n"/>
      <c r="G320" s="60">
        <f>(C320-B320)*1000000/B320</f>
        <v/>
      </c>
      <c r="H320" s="60" t="n"/>
      <c r="I320" s="35" t="n"/>
      <c r="J320" s="41" t="n">
        <v>49.99000199962502</v>
      </c>
      <c r="K320" s="37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</row>
    <row r="321" ht="14.25" customHeight="1" s="102">
      <c r="A321" s="32" t="inlineStr">
        <is>
          <t>10 µA 55 Hz</t>
        </is>
      </c>
      <c r="B321" s="92" t="n">
        <v>1e-05</v>
      </c>
      <c r="C321" s="93" t="n">
        <v>1.00025e-05</v>
      </c>
      <c r="D321" s="59" t="n">
        <v>2119.470132466883</v>
      </c>
      <c r="E321" s="93" t="n"/>
      <c r="F321" s="93" t="n"/>
      <c r="G321" s="59">
        <f>(C321-B321)*1000000/B321</f>
        <v/>
      </c>
      <c r="H321" s="59" t="n"/>
      <c r="I321" s="35" t="n"/>
      <c r="J321" s="35" t="n">
        <v>57.72059676979891</v>
      </c>
      <c r="K321" s="37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</row>
    <row r="322" ht="14.25" customHeight="1" s="102">
      <c r="A322" s="38" t="inlineStr">
        <is>
          <t>10 µA, 300 Hz</t>
        </is>
      </c>
      <c r="B322" s="90" t="n">
        <v>1e-05</v>
      </c>
      <c r="C322" s="91" t="n">
        <v>1.0004e-05</v>
      </c>
      <c r="D322" s="60" t="n">
        <v>2119.152339064374</v>
      </c>
      <c r="E322" s="91" t="n"/>
      <c r="F322" s="91" t="n"/>
      <c r="G322" s="60" t="n">
        <v>-40.00000000008771</v>
      </c>
      <c r="H322" s="60" t="n"/>
      <c r="I322" s="35" t="n"/>
      <c r="J322" s="41" t="n">
        <v>125.7802618164368</v>
      </c>
      <c r="K322" s="37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</row>
    <row r="323" ht="14.25" customHeight="1" s="102">
      <c r="A323" s="32" t="inlineStr">
        <is>
          <t>10 µA, 1 KHz</t>
        </is>
      </c>
      <c r="B323" s="92" t="n">
        <v>1e-05</v>
      </c>
      <c r="C323" s="93" t="n">
        <v>1.0004e-05</v>
      </c>
      <c r="D323" s="59" t="n">
        <v>2119.152339064374</v>
      </c>
      <c r="E323" s="93" t="n"/>
      <c r="F323" s="93" t="n"/>
      <c r="G323" s="59">
        <f>(C323-B323)*1000000/B323</f>
        <v/>
      </c>
      <c r="H323" s="59" t="n"/>
      <c r="I323" s="35" t="n"/>
      <c r="J323" s="35" t="n">
        <v>99.96001599356775</v>
      </c>
      <c r="K323" s="37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</row>
    <row r="324" ht="14.25" customHeight="1" s="102">
      <c r="A324" s="38" t="inlineStr">
        <is>
          <t>10 µA, 5 KHz</t>
        </is>
      </c>
      <c r="B324" s="90" t="n">
        <v>1e-05</v>
      </c>
      <c r="C324" s="91" t="n">
        <v>9.999500000000001e-06</v>
      </c>
      <c r="D324" s="60" t="n">
        <v>5500.275013750686</v>
      </c>
      <c r="E324" s="91" t="n"/>
      <c r="F324" s="91" t="n"/>
      <c r="G324" s="60">
        <f>(C324-B324)*1000000/B324</f>
        <v/>
      </c>
      <c r="H324" s="60" t="n"/>
      <c r="I324" s="35" t="n"/>
      <c r="J324" s="41" t="n">
        <v>95.74749815058907</v>
      </c>
      <c r="K324" s="37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</row>
    <row r="325" ht="14.25" customHeight="1" s="102">
      <c r="A325" s="32" t="inlineStr">
        <is>
          <t>10 µA, 10 KHz</t>
        </is>
      </c>
      <c r="B325" s="92" t="n">
        <v>1e-05</v>
      </c>
      <c r="C325" s="93" t="n">
        <v>9.981e-06</v>
      </c>
      <c r="D325" s="59" t="n">
        <v>11521.89159402865</v>
      </c>
      <c r="E325" s="93" t="n"/>
      <c r="F325" s="93" t="n"/>
      <c r="G325" s="59">
        <f>(C325-B325)*1000000/B325</f>
        <v/>
      </c>
      <c r="H325" s="59" t="n"/>
      <c r="I325" s="35" t="n"/>
      <c r="J325" s="35" t="n">
        <v>100.1903616871708</v>
      </c>
      <c r="K325" s="37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</row>
    <row r="326" ht="14.25" customHeight="1" s="102">
      <c r="A326" s="38" t="inlineStr">
        <is>
          <t>100 µA, 10 Hz</t>
        </is>
      </c>
      <c r="B326" s="90" t="n">
        <v>0.0001</v>
      </c>
      <c r="C326" s="91" t="n">
        <v>9.975650000000001e-05</v>
      </c>
      <c r="D326" s="60" t="n">
        <v>950</v>
      </c>
      <c r="E326" s="91" t="n">
        <v>9.993900000000001e-05</v>
      </c>
      <c r="F326" s="91" t="n">
        <v>0.000100061</v>
      </c>
      <c r="G326" s="60" t="n">
        <v>-40.00000000008771</v>
      </c>
      <c r="H326" s="60" t="n">
        <v>50</v>
      </c>
      <c r="I326" s="35">
        <f>G326*100/SQRT(H326^2+D326^2)</f>
        <v/>
      </c>
      <c r="J326" s="41" t="n">
        <v>38.8243708049642</v>
      </c>
      <c r="K326" s="37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</row>
    <row r="327" ht="14.25" customHeight="1" s="102">
      <c r="A327" s="32" t="inlineStr">
        <is>
          <t>100 µA, 20 Hz</t>
        </is>
      </c>
      <c r="B327" s="92" t="n">
        <v>0.0001</v>
      </c>
      <c r="C327" s="93" t="n">
        <v>9.994250000000001e-05</v>
      </c>
      <c r="D327" s="59" t="n">
        <v>600</v>
      </c>
      <c r="E327" s="93">
        <f>B327-B327*SQRT(D327^2+H327^2)/1000000</f>
        <v/>
      </c>
      <c r="F327" s="93">
        <f>B327+B327*SQRT(D327^2+H327^2)/1000000</f>
        <v/>
      </c>
      <c r="G327" s="59">
        <f>(C327-B327)*1000000/B327</f>
        <v/>
      </c>
      <c r="H327" s="59" t="n">
        <v>50</v>
      </c>
      <c r="I327" s="35">
        <f>G327*100/SQRT(H327^2+D327^2)</f>
        <v/>
      </c>
      <c r="J327" s="35" t="n">
        <v>5.77682436591932</v>
      </c>
      <c r="K327" s="37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</row>
    <row r="328" ht="14.25" customHeight="1" s="102">
      <c r="A328" s="38" t="inlineStr">
        <is>
          <t>100 µA, 30 Hz</t>
        </is>
      </c>
      <c r="B328" s="90" t="n">
        <v>0.0001</v>
      </c>
      <c r="C328" s="91" t="n">
        <v>9.9979e-05</v>
      </c>
      <c r="D328" s="60" t="n">
        <v>600</v>
      </c>
      <c r="E328" s="91" t="n">
        <v>9.993900000000001e-05</v>
      </c>
      <c r="F328" s="91" t="n">
        <v>0.000100061</v>
      </c>
      <c r="G328" s="60">
        <f>(C328-B328)*1000000/B328</f>
        <v/>
      </c>
      <c r="H328" s="60" t="n">
        <v>50</v>
      </c>
      <c r="I328" s="35">
        <f>G328*100/SQRT(H328^2+D328^2)</f>
        <v/>
      </c>
      <c r="J328" s="41" t="n">
        <v>5.00105022055728</v>
      </c>
      <c r="K328" s="37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</row>
    <row r="329" ht="14.25" customHeight="1" s="102">
      <c r="A329" s="32" t="inlineStr">
        <is>
          <t>100 µA, 40 Hz</t>
        </is>
      </c>
      <c r="B329" s="92" t="n">
        <v>0.0001</v>
      </c>
      <c r="C329" s="93" t="n">
        <v>9.999149999999999e-05</v>
      </c>
      <c r="D329" s="59" t="n">
        <v>320</v>
      </c>
      <c r="E329" s="93">
        <f>B329-B329*SQRT(D329^2+H329^2)/1000000</f>
        <v/>
      </c>
      <c r="F329" s="93">
        <f>B329+B329*SQRT(D329^2+H329^2)/1000000</f>
        <v/>
      </c>
      <c r="G329" s="59">
        <f>(C329-B329)*1000000/B329</f>
        <v/>
      </c>
      <c r="H329" s="59" t="n">
        <v>50</v>
      </c>
      <c r="I329" s="35">
        <f>G329*100/SQRT(H329^2+D329^2)</f>
        <v/>
      </c>
      <c r="J329" s="35" t="n">
        <v>5.773993481354832</v>
      </c>
      <c r="K329" s="37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</row>
    <row r="330" ht="14.25" customHeight="1" s="102">
      <c r="A330" s="38" t="inlineStr">
        <is>
          <t>100 µA 55 Hz</t>
        </is>
      </c>
      <c r="B330" s="90" t="n">
        <v>0.0001</v>
      </c>
      <c r="C330" s="91" t="n">
        <v>9.9999e-05</v>
      </c>
      <c r="D330" s="60" t="n">
        <v>320</v>
      </c>
      <c r="E330" s="91" t="n">
        <v>9.993900000000001e-05</v>
      </c>
      <c r="F330" s="91" t="n">
        <v>0.000100061</v>
      </c>
      <c r="G330" s="60" t="n">
        <v>-40.00000000008771</v>
      </c>
      <c r="H330" s="60" t="n">
        <v>50</v>
      </c>
      <c r="I330" s="35">
        <f>G330*100/SQRT(H330^2+D330^2)</f>
        <v/>
      </c>
      <c r="J330" s="41" t="n">
        <v>5.000050000510969</v>
      </c>
      <c r="K330" s="37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</row>
    <row r="331" ht="14.25" customHeight="1" s="102">
      <c r="A331" s="32" t="inlineStr">
        <is>
          <t>100 µA, 300 Hz</t>
        </is>
      </c>
      <c r="B331" s="92" t="n">
        <v>0.0001</v>
      </c>
      <c r="C331" s="93" t="n">
        <v>0.000100005</v>
      </c>
      <c r="D331" s="59" t="n">
        <v>320</v>
      </c>
      <c r="E331" s="93">
        <f>B331-B331*SQRT(D331^2+H331^2)/1000000</f>
        <v/>
      </c>
      <c r="F331" s="93">
        <f>B331+B331*SQRT(D331^2+H331^2)/1000000</f>
        <v/>
      </c>
      <c r="G331" s="59">
        <f>(C331-B331)*1000000/B331</f>
        <v/>
      </c>
      <c r="H331" s="59" t="n">
        <v>50</v>
      </c>
      <c r="I331" s="35">
        <f>G331*100/SQRT(H331^2+D331^2)</f>
        <v/>
      </c>
      <c r="J331" s="35" t="n">
        <v>17.31964209355687</v>
      </c>
      <c r="K331" s="37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</row>
    <row r="332" ht="14.25" customHeight="1" s="102">
      <c r="A332" s="38" t="inlineStr">
        <is>
          <t>100 µA, 1 KHz</t>
        </is>
      </c>
      <c r="B332" s="90" t="n">
        <v>0.0001</v>
      </c>
      <c r="C332" s="91" t="n">
        <v>0.0001000025</v>
      </c>
      <c r="D332" s="60" t="n">
        <v>320</v>
      </c>
      <c r="E332" s="91" t="n">
        <v>9.993900000000001e-05</v>
      </c>
      <c r="F332" s="91" t="n">
        <v>0.000100061</v>
      </c>
      <c r="G332" s="60">
        <f>(C332-B332)*1000000/B332</f>
        <v/>
      </c>
      <c r="H332" s="60" t="n">
        <v>50</v>
      </c>
      <c r="I332" s="35">
        <f>G332*100/SQRT(H332^2+D332^2)</f>
        <v/>
      </c>
      <c r="J332" s="41" t="n">
        <v>9.574031726791205</v>
      </c>
      <c r="K332" s="37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</row>
    <row r="333" ht="14.25" customHeight="1" s="102">
      <c r="A333" s="32" t="inlineStr">
        <is>
          <t>100 µA, 5 KHz</t>
        </is>
      </c>
      <c r="B333" s="92" t="n">
        <v>0.0001</v>
      </c>
      <c r="C333" s="93" t="n">
        <v>9.996e-05</v>
      </c>
      <c r="D333" s="59" t="n">
        <v>0.1</v>
      </c>
      <c r="E333" s="93">
        <f>B333-B333*SQRT(D333^2+H333^2)/1000000</f>
        <v/>
      </c>
      <c r="F333" s="93">
        <f>B333+B333*SQRT(D333^2+H333^2)/1000000</f>
        <v/>
      </c>
      <c r="G333" s="59">
        <f>(C333-B333)*1000000/B333</f>
        <v/>
      </c>
      <c r="H333" s="59" t="n">
        <v>100</v>
      </c>
      <c r="I333" s="35">
        <f>G333*100/SQRT(H333^2+D333^2)</f>
        <v/>
      </c>
      <c r="J333" s="35" t="n">
        <v>5.002000800331096</v>
      </c>
      <c r="K333" s="37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</row>
    <row r="334" ht="14.25" customHeight="1" s="102">
      <c r="A334" s="38" t="inlineStr">
        <is>
          <t>100 µA, 10 KHz</t>
        </is>
      </c>
      <c r="B334" s="90" t="n">
        <v>0.0001</v>
      </c>
      <c r="C334" s="91" t="n">
        <v>9.982100000000001e-05</v>
      </c>
      <c r="D334" s="60" t="n">
        <v>0.25</v>
      </c>
      <c r="E334" s="91" t="n">
        <v>9.993900000000001e-05</v>
      </c>
      <c r="F334" s="91" t="n">
        <v>0.000100061</v>
      </c>
      <c r="G334" s="60">
        <f>(C334-B334)*1000000/B334</f>
        <v/>
      </c>
      <c r="H334" s="60" t="n">
        <v>300</v>
      </c>
      <c r="I334" s="35">
        <f>G334*100/SQRT(H334^2+D334^2)</f>
        <v/>
      </c>
      <c r="J334" s="41" t="n">
        <v>8.179607306318145</v>
      </c>
      <c r="K334" s="37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</row>
    <row r="335" ht="14.25" customHeight="1" s="102">
      <c r="A335" s="32" t="inlineStr">
        <is>
          <t>1mA, 10 Hz</t>
        </is>
      </c>
      <c r="B335" s="92" t="n">
        <v>0.001</v>
      </c>
      <c r="C335" s="93" t="n">
        <v>0.000997745</v>
      </c>
      <c r="D335" s="59" t="n">
        <v>700</v>
      </c>
      <c r="E335" s="93">
        <f>B335-B335*SQRT(D335^2+H335^2)/1000000</f>
        <v/>
      </c>
      <c r="F335" s="93">
        <f>B335+B335*SQRT(D335^2+H335^2)/1000000</f>
        <v/>
      </c>
      <c r="G335" s="59">
        <f>(C335-B335)*1000000/B335</f>
        <v/>
      </c>
      <c r="H335" s="59" t="n">
        <v>40</v>
      </c>
      <c r="I335" s="35">
        <f>G335*100/SQRT(H335^2+D335^2)</f>
        <v/>
      </c>
      <c r="J335" s="35" t="n">
        <v>43.59159354576965</v>
      </c>
      <c r="K335" s="37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</row>
    <row r="336" ht="14.25" customHeight="1" s="102">
      <c r="A336" s="38" t="inlineStr">
        <is>
          <t>1 mA, 20 Hz</t>
        </is>
      </c>
      <c r="B336" s="90" t="n">
        <v>0.001</v>
      </c>
      <c r="C336" s="91" t="n">
        <v>0.00099961</v>
      </c>
      <c r="D336" s="60" t="n">
        <v>390</v>
      </c>
      <c r="E336" s="91" t="n">
        <v>9.993900000000001e-05</v>
      </c>
      <c r="F336" s="91" t="n">
        <v>0.000100061</v>
      </c>
      <c r="G336" s="60">
        <f>(C336-B336)*1000000/B336</f>
        <v/>
      </c>
      <c r="H336" s="60" t="n">
        <v>40</v>
      </c>
      <c r="I336" s="35">
        <f>G336*100/SQRT(H336^2+D336^2)</f>
        <v/>
      </c>
      <c r="J336" s="41" t="n">
        <v>5.001950760767007</v>
      </c>
      <c r="K336" s="37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</row>
    <row r="337" ht="14.25" customHeight="1" s="102">
      <c r="A337" s="32" t="inlineStr">
        <is>
          <t>1 mA, 30 Hz</t>
        </is>
      </c>
      <c r="B337" s="92" t="n">
        <v>0.001</v>
      </c>
      <c r="C337" s="93" t="n">
        <v>0.00099997</v>
      </c>
      <c r="D337" s="59" t="n">
        <v>390</v>
      </c>
      <c r="E337" s="93">
        <f>B337-B337*SQRT(D337^2+H337^2)/1000000</f>
        <v/>
      </c>
      <c r="F337" s="93">
        <f>B337+B337*SQRT(D337^2+H337^2)/1000000</f>
        <v/>
      </c>
      <c r="G337" s="59">
        <f>(C337-B337)*1000000/B337</f>
        <v/>
      </c>
      <c r="H337" s="59" t="n">
        <v>40</v>
      </c>
      <c r="I337" s="35">
        <f>G337*100/SQRT(H337^2+D337^2)</f>
        <v/>
      </c>
      <c r="J337" s="35" t="n">
        <v>5.000150004470441</v>
      </c>
      <c r="K337" s="37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</row>
    <row r="338" ht="14.25" customHeight="1" s="102">
      <c r="A338" s="38" t="inlineStr">
        <is>
          <t>1 mA, 40 Hz</t>
        </is>
      </c>
      <c r="B338" s="90" t="n">
        <v>0.001</v>
      </c>
      <c r="C338" s="91" t="n">
        <v>0.00100009</v>
      </c>
      <c r="D338" s="60" t="n">
        <v>160</v>
      </c>
      <c r="E338" s="91" t="n">
        <v>9.993900000000001e-05</v>
      </c>
      <c r="F338" s="91" t="n">
        <v>0.000100061</v>
      </c>
      <c r="G338" s="60">
        <f>(C338-B338)*1000000/B338</f>
        <v/>
      </c>
      <c r="H338" s="60" t="n">
        <v>40</v>
      </c>
      <c r="I338" s="35">
        <f>G338*100/SQRT(H338^2+D338^2)</f>
        <v/>
      </c>
      <c r="J338" s="41" t="n">
        <v>0</v>
      </c>
      <c r="K338" s="37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</row>
    <row r="339" ht="14.25" customHeight="1" s="102">
      <c r="A339" s="32" t="inlineStr">
        <is>
          <t>1 mA, 55 Hz</t>
        </is>
      </c>
      <c r="B339" s="92" t="n">
        <v>0.001</v>
      </c>
      <c r="C339" s="93" t="n">
        <v>0.00100017</v>
      </c>
      <c r="D339" s="59" t="n">
        <v>160</v>
      </c>
      <c r="E339" s="93">
        <f>B339-B339*SQRT(D339^2+H339^2)/1000000</f>
        <v/>
      </c>
      <c r="F339" s="93">
        <f>B339+B339*SQRT(D339^2+H339^2)/1000000</f>
        <v/>
      </c>
      <c r="G339" s="59">
        <f>(C339-B339)*1000000/B339</f>
        <v/>
      </c>
      <c r="H339" s="59" t="n">
        <v>40</v>
      </c>
      <c r="I339" s="35">
        <f>G339*100/SQRT(H339^2+D339^2)</f>
        <v/>
      </c>
      <c r="J339" s="35" t="n">
        <v>4.999150144554151</v>
      </c>
      <c r="K339" s="37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</row>
    <row r="340" ht="14.25" customHeight="1" s="102">
      <c r="A340" s="38" t="inlineStr">
        <is>
          <t>1 mA, 300 Hz</t>
        </is>
      </c>
      <c r="B340" s="90" t="n">
        <v>0.001</v>
      </c>
      <c r="C340" s="91" t="n">
        <v>0.001000265</v>
      </c>
      <c r="D340" s="60" t="n">
        <v>160</v>
      </c>
      <c r="E340" s="91" t="n">
        <v>9.993900000000001e-05</v>
      </c>
      <c r="F340" s="91" t="n">
        <v>0.000100061</v>
      </c>
      <c r="G340" s="60">
        <f>(C340-B340)*1000000/B340</f>
        <v/>
      </c>
      <c r="H340" s="60" t="n">
        <v>40</v>
      </c>
      <c r="I340" s="35">
        <f>G340*100/SQRT(H340^2+D340^2)</f>
        <v/>
      </c>
      <c r="J340" s="41" t="n">
        <v>9.571734567940386</v>
      </c>
      <c r="K340" s="37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</row>
    <row r="341" ht="14.25" customHeight="1" s="102">
      <c r="A341" s="32" t="inlineStr">
        <is>
          <t>1 mA, 1 KHz</t>
        </is>
      </c>
      <c r="B341" s="92" t="n">
        <v>0.001</v>
      </c>
      <c r="C341" s="93" t="n">
        <v>0.001000225</v>
      </c>
      <c r="D341" s="59" t="n">
        <v>160</v>
      </c>
      <c r="E341" s="93">
        <f>B341-B341*SQRT(D341^2+H341^2)/1000000</f>
        <v/>
      </c>
      <c r="F341" s="93">
        <f>B341+B341*SQRT(D341^2+H341^2)/1000000</f>
        <v/>
      </c>
      <c r="G341" s="59">
        <f>(C341-B341)*1000000/B341</f>
        <v/>
      </c>
      <c r="H341" s="59" t="n">
        <v>40</v>
      </c>
      <c r="I341" s="35">
        <f>G341*100/SQRT(H341^2+D341^2)</f>
        <v/>
      </c>
      <c r="J341" s="35" t="n">
        <v>9.572117351102523</v>
      </c>
      <c r="K341" s="37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</row>
    <row r="342" ht="14.25" customHeight="1" s="102">
      <c r="A342" s="38" t="inlineStr">
        <is>
          <t>1 mA, 5 KHz</t>
        </is>
      </c>
      <c r="B342" s="90" t="n">
        <v>0.001</v>
      </c>
      <c r="C342" s="91" t="n">
        <v>0.001000035</v>
      </c>
      <c r="D342" s="60" t="n">
        <v>1000</v>
      </c>
      <c r="E342" s="91" t="n">
        <v>9.993900000000001e-05</v>
      </c>
      <c r="F342" s="91" t="n">
        <v>0.000100061</v>
      </c>
      <c r="G342" s="60">
        <f>(C342-B342)*1000000/B342</f>
        <v/>
      </c>
      <c r="H342" s="60" t="n">
        <v>70</v>
      </c>
      <c r="I342" s="35">
        <f>G342*100/SQRT(H342^2+D342^2)</f>
        <v/>
      </c>
      <c r="J342" s="41" t="n">
        <v>5.773300626340048</v>
      </c>
      <c r="K342" s="37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</row>
    <row r="343" ht="14.25" customHeight="1" s="102">
      <c r="A343" s="32" t="inlineStr">
        <is>
          <t>1 mA, 10 KHz</t>
        </is>
      </c>
      <c r="B343" s="92" t="n">
        <v>0.001</v>
      </c>
      <c r="C343" s="93" t="n">
        <v>0.0009994299999999999</v>
      </c>
      <c r="D343" s="59" t="n">
        <v>0.25</v>
      </c>
      <c r="E343" s="93">
        <f>B343-B343*SQRT(D343^2+H343^2)/1000000</f>
        <v/>
      </c>
      <c r="F343" s="93">
        <f>B343+B343*SQRT(D343^2+H343^2)/1000000</f>
        <v/>
      </c>
      <c r="G343" s="59">
        <f>(C343-B343)*1000000/B343</f>
        <v/>
      </c>
      <c r="H343" s="59" t="n">
        <v>200</v>
      </c>
      <c r="I343" s="35">
        <f>G343*100/SQRT(H343^2+D343^2)</f>
        <v/>
      </c>
      <c r="J343" s="35" t="n">
        <v>8.169622494138954</v>
      </c>
      <c r="K343" s="37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</row>
    <row r="344" ht="14.25" customHeight="1" s="102">
      <c r="A344" s="38" t="inlineStr">
        <is>
          <t>10 mA, 10 Hz</t>
        </is>
      </c>
      <c r="B344" s="90" t="n">
        <v>0.01</v>
      </c>
      <c r="C344" s="91" t="n">
        <v>0.0099776</v>
      </c>
      <c r="D344" s="60" t="n">
        <v>700</v>
      </c>
      <c r="E344" s="91" t="n">
        <v>9.993900000000001e-05</v>
      </c>
      <c r="F344" s="91" t="n">
        <v>0.000100061</v>
      </c>
      <c r="G344" s="60">
        <f>(C344-B344)*1000000/B344</f>
        <v/>
      </c>
      <c r="H344" s="60" t="n">
        <v>40</v>
      </c>
      <c r="I344" s="35">
        <f>G344*100/SQRT(H344^2+D344^2)</f>
        <v/>
      </c>
      <c r="J344" s="41" t="n">
        <v>15.03367543297716</v>
      </c>
      <c r="K344" s="37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</row>
    <row r="345" ht="14.25" customHeight="1" s="102">
      <c r="A345" s="32" t="inlineStr">
        <is>
          <t>10 mA, 20 Hz</t>
        </is>
      </c>
      <c r="B345" s="92" t="n">
        <v>0.01</v>
      </c>
      <c r="C345" s="93" t="n">
        <v>0.009996049999999999</v>
      </c>
      <c r="D345" s="59" t="n">
        <v>390</v>
      </c>
      <c r="E345" s="93">
        <f>B345-B345*SQRT(D345^2+H345^2)/1000000</f>
        <v/>
      </c>
      <c r="F345" s="93">
        <f>B345+B345*SQRT(D345^2+H345^2)/1000000</f>
        <v/>
      </c>
      <c r="G345" s="59">
        <f>(C345-B345)*1000000/B345</f>
        <v/>
      </c>
      <c r="H345" s="59" t="n">
        <v>40</v>
      </c>
      <c r="I345" s="35">
        <f>G345*100/SQRT(H345^2+D345^2)</f>
        <v/>
      </c>
      <c r="J345" s="35" t="n">
        <v>5.775784126692168</v>
      </c>
      <c r="K345" s="37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</row>
    <row r="346" ht="14.25" customHeight="1" s="102">
      <c r="A346" s="38" t="inlineStr">
        <is>
          <t>10 mA, 30 Hz</t>
        </is>
      </c>
      <c r="B346" s="90" t="n">
        <v>0.01</v>
      </c>
      <c r="C346" s="91" t="n">
        <v>0.0099997</v>
      </c>
      <c r="D346" s="60" t="n">
        <v>390</v>
      </c>
      <c r="E346" s="91" t="n">
        <v>9.993900000000001e-05</v>
      </c>
      <c r="F346" s="91" t="n">
        <v>0.000100061</v>
      </c>
      <c r="G346" s="60">
        <f>(C346-B346)*1000000/B346</f>
        <v/>
      </c>
      <c r="H346" s="60" t="n">
        <v>40</v>
      </c>
      <c r="I346" s="35">
        <f>G346*100/SQRT(H346^2+D346^2)</f>
        <v/>
      </c>
      <c r="J346" s="41" t="n">
        <v>5.00015000447044</v>
      </c>
      <c r="K346" s="37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</row>
    <row r="347" ht="14.25" customHeight="1" s="102">
      <c r="A347" s="32" t="inlineStr">
        <is>
          <t>10 mA, 40 Hz</t>
        </is>
      </c>
      <c r="B347" s="92" t="n">
        <v>0.01</v>
      </c>
      <c r="C347" s="93" t="n">
        <v>0.0100009</v>
      </c>
      <c r="D347" s="59" t="n">
        <v>160</v>
      </c>
      <c r="E347" s="93">
        <f>B347-B347*SQRT(D347^2+H347^2)/1000000</f>
        <v/>
      </c>
      <c r="F347" s="93">
        <f>B347+B347*SQRT(D347^2+H347^2)/1000000</f>
        <v/>
      </c>
      <c r="G347" s="59">
        <f>(C347-B347)*1000000/B347</f>
        <v/>
      </c>
      <c r="H347" s="59" t="n">
        <v>40</v>
      </c>
      <c r="I347" s="35">
        <f>G347*100/SQRT(H347^2+D347^2)</f>
        <v/>
      </c>
      <c r="J347" s="35" t="n">
        <v>4.999550040466664</v>
      </c>
      <c r="K347" s="37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</row>
    <row r="348" ht="14.25" customHeight="1" s="102">
      <c r="A348" s="38" t="inlineStr">
        <is>
          <t>10 mA, 55 Hz</t>
        </is>
      </c>
      <c r="B348" s="90" t="n">
        <v>0.01</v>
      </c>
      <c r="C348" s="91" t="n">
        <v>0.0100017</v>
      </c>
      <c r="D348" s="60" t="n">
        <v>160</v>
      </c>
      <c r="E348" s="91" t="n">
        <v>9.993900000000001e-05</v>
      </c>
      <c r="F348" s="91" t="n">
        <v>0.000100061</v>
      </c>
      <c r="G348" s="60">
        <f>(C348-B348)*1000000/B348</f>
        <v/>
      </c>
      <c r="H348" s="60" t="n">
        <v>40</v>
      </c>
      <c r="I348" s="35">
        <f>G348*100/SQRT(H348^2+D348^2)</f>
        <v/>
      </c>
      <c r="J348" s="41" t="n">
        <v>4.99915014444575</v>
      </c>
      <c r="K348" s="37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</row>
    <row r="349" ht="14.25" customHeight="1" s="102">
      <c r="A349" s="32" t="inlineStr">
        <is>
          <t>10 mA, 300 Hz</t>
        </is>
      </c>
      <c r="B349" s="92" t="n">
        <v>0.01</v>
      </c>
      <c r="C349" s="93" t="n">
        <v>0.01000245</v>
      </c>
      <c r="D349" s="59" t="n">
        <v>160</v>
      </c>
      <c r="E349" s="93">
        <f>B349-B349*SQRT(D349^2+H349^2)/1000000</f>
        <v/>
      </c>
      <c r="F349" s="93">
        <f>B349+B349*SQRT(D349^2+H349^2)/1000000</f>
        <v/>
      </c>
      <c r="G349" s="59">
        <f>(C349-B349)*1000000/B349</f>
        <v/>
      </c>
      <c r="H349" s="59" t="n">
        <v>40</v>
      </c>
      <c r="I349" s="35">
        <f>G349*100/SQRT(H349^2+D349^2)</f>
        <v/>
      </c>
      <c r="J349" s="35" t="n">
        <v>9.571925955722863</v>
      </c>
      <c r="K349" s="37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</row>
    <row r="350" ht="14.25" customHeight="1" s="102">
      <c r="A350" s="38" t="inlineStr">
        <is>
          <t>10 mA, 1 KHz</t>
        </is>
      </c>
      <c r="B350" s="90" t="n">
        <v>0.01</v>
      </c>
      <c r="C350" s="91" t="n">
        <v>0.01000225</v>
      </c>
      <c r="D350" s="60" t="n">
        <v>160</v>
      </c>
      <c r="E350" s="91" t="n">
        <v>9.993900000000001e-05</v>
      </c>
      <c r="F350" s="91" t="n">
        <v>0.000100061</v>
      </c>
      <c r="G350" s="60">
        <f>(C350-B350)*1000000/B350</f>
        <v/>
      </c>
      <c r="H350" s="60" t="n">
        <v>40</v>
      </c>
      <c r="I350" s="35">
        <f>G350*100/SQRT(H350^2+D350^2)</f>
        <v/>
      </c>
      <c r="J350" s="41" t="n">
        <v>5.772203946074257</v>
      </c>
      <c r="K350" s="37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</row>
    <row r="351" ht="14.25" customHeight="1" s="102">
      <c r="A351" s="32" t="inlineStr">
        <is>
          <t>10 mA, 5 KHz</t>
        </is>
      </c>
      <c r="B351" s="92" t="n">
        <v>0.01</v>
      </c>
      <c r="C351" s="93" t="n">
        <v>0.01000035</v>
      </c>
      <c r="D351" s="59" t="n">
        <v>1000</v>
      </c>
      <c r="E351" s="93">
        <f>B351-B351*SQRT(D351^2+H351^2)/1000000</f>
        <v/>
      </c>
      <c r="F351" s="93">
        <f>B351+B351*SQRT(D351^2+H351^2)/1000000</f>
        <v/>
      </c>
      <c r="G351" s="59">
        <f>(C351-B351)*1000000/B351</f>
        <v/>
      </c>
      <c r="H351" s="59" t="n">
        <v>70</v>
      </c>
      <c r="I351" s="35">
        <f>G351*100/SQRT(H351^2+D351^2)</f>
        <v/>
      </c>
      <c r="J351" s="35" t="n">
        <v>12.90949265510564</v>
      </c>
      <c r="K351" s="37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</row>
    <row r="352" ht="14.25" customHeight="1" s="102">
      <c r="A352" s="38" t="inlineStr">
        <is>
          <t>10 mA, 10 KHz</t>
        </is>
      </c>
      <c r="B352" s="90" t="n">
        <v>0.01</v>
      </c>
      <c r="C352" s="91" t="n">
        <v>0.0099948</v>
      </c>
      <c r="D352" s="60" t="n">
        <v>0.25</v>
      </c>
      <c r="E352" s="91" t="n">
        <v>9.993900000000001e-05</v>
      </c>
      <c r="F352" s="91" t="n">
        <v>0.000100061</v>
      </c>
      <c r="G352" s="60">
        <f>(C352-B352)*1000000/B352</f>
        <v/>
      </c>
      <c r="H352" s="60" t="n">
        <v>200</v>
      </c>
      <c r="I352" s="35">
        <f>G352*100/SQRT(H352^2+D352^2)</f>
        <v/>
      </c>
      <c r="J352" s="41" t="n">
        <v>5.002601352673697</v>
      </c>
      <c r="K352" s="37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</row>
    <row r="353" ht="14.25" customHeight="1" s="102">
      <c r="A353" s="32" t="inlineStr">
        <is>
          <t>100 mA, 10 Hz</t>
        </is>
      </c>
      <c r="B353" s="92" t="n">
        <v>0.1</v>
      </c>
      <c r="C353" s="93" t="n">
        <v>0.09976550000000001</v>
      </c>
      <c r="D353" s="59" t="n">
        <v>700</v>
      </c>
      <c r="E353" s="93">
        <f>B353-B353*SQRT(D353^2+H353^2)/1000000</f>
        <v/>
      </c>
      <c r="F353" s="93">
        <f>B353+B353*SQRT(D353^2+H353^2)/1000000</f>
        <v/>
      </c>
      <c r="G353" s="59">
        <f>(C353-B353)*1000000/B353</f>
        <v/>
      </c>
      <c r="H353" s="59" t="n">
        <v>40</v>
      </c>
      <c r="I353" s="35">
        <f>G353*100/SQRT(H353^2+D353^2)</f>
        <v/>
      </c>
      <c r="J353" s="35" t="n">
        <v>12.9402894660973</v>
      </c>
      <c r="K353" s="37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</row>
    <row r="354" ht="14.25" customHeight="1" s="102">
      <c r="A354" s="38" t="inlineStr">
        <is>
          <t>100 mA, 20 Hz</t>
        </is>
      </c>
      <c r="B354" s="90" t="n">
        <v>0.1</v>
      </c>
      <c r="C354" s="91" t="n">
        <v>0.09995</v>
      </c>
      <c r="D354" s="60" t="n">
        <v>390</v>
      </c>
      <c r="E354" s="91" t="n">
        <v>9.993900000000001e-05</v>
      </c>
      <c r="F354" s="91" t="n">
        <v>0.000100061</v>
      </c>
      <c r="G354" s="60">
        <f>(C354-B354)*1000000/B354</f>
        <v/>
      </c>
      <c r="H354" s="60" t="n">
        <v>40</v>
      </c>
      <c r="I354" s="35">
        <f>G354*100/SQRT(H354^2+D354^2)</f>
        <v/>
      </c>
      <c r="J354" s="41" t="n">
        <v>0</v>
      </c>
      <c r="K354" s="37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</row>
    <row r="355" ht="14.25" customHeight="1" s="102">
      <c r="A355" s="32" t="inlineStr">
        <is>
          <t>100 mA, 30 Hz</t>
        </is>
      </c>
      <c r="B355" s="92" t="n">
        <v>0.1</v>
      </c>
      <c r="C355" s="93" t="n">
        <v>0.09998600000000001</v>
      </c>
      <c r="D355" s="59" t="n">
        <v>390</v>
      </c>
      <c r="E355" s="93">
        <f>B355-B355*SQRT(D355^2+H355^2)/1000000</f>
        <v/>
      </c>
      <c r="F355" s="93">
        <f>B355+B355*SQRT(D355^2+H355^2)/1000000</f>
        <v/>
      </c>
      <c r="G355" s="59">
        <f>(C355-B355)*1000000/B355</f>
        <v/>
      </c>
      <c r="H355" s="59" t="n">
        <v>40</v>
      </c>
      <c r="I355" s="35">
        <f>G355*100/SQRT(H355^2+D355^2)</f>
        <v/>
      </c>
      <c r="J355" s="35" t="n">
        <v>0</v>
      </c>
      <c r="K355" s="37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</row>
    <row r="356" ht="14.25" customHeight="1" s="102">
      <c r="A356" s="38" t="inlineStr">
        <is>
          <t>100 mA, 40 Hz</t>
        </is>
      </c>
      <c r="B356" s="90" t="n">
        <v>0.1</v>
      </c>
      <c r="C356" s="91" t="n">
        <v>0.1</v>
      </c>
      <c r="D356" s="60" t="n">
        <v>160</v>
      </c>
      <c r="E356" s="91" t="n">
        <v>9.993900000000001e-05</v>
      </c>
      <c r="F356" s="91" t="n">
        <v>0.000100061</v>
      </c>
      <c r="G356" s="60">
        <f>(C356-B356)*1000000/B356</f>
        <v/>
      </c>
      <c r="H356" s="60" t="n">
        <v>40</v>
      </c>
      <c r="I356" s="35">
        <f>G356*100/SQRT(H356^2+D356^2)</f>
        <v/>
      </c>
      <c r="J356" s="41" t="n">
        <v>5.000000000005</v>
      </c>
      <c r="K356" s="37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</row>
    <row r="357" ht="14.25" customHeight="1" s="102">
      <c r="A357" s="32" t="inlineStr">
        <is>
          <t>100 mA, 55 Hz</t>
        </is>
      </c>
      <c r="B357" s="92" t="n">
        <v>0.1</v>
      </c>
      <c r="C357" s="93" t="n">
        <v>0.100007</v>
      </c>
      <c r="D357" s="59" t="n">
        <v>160</v>
      </c>
      <c r="E357" s="93">
        <f>B357-B357*SQRT(D357^2+H357^2)/1000000</f>
        <v/>
      </c>
      <c r="F357" s="93">
        <f>B357+B357*SQRT(D357^2+H357^2)/1000000</f>
        <v/>
      </c>
      <c r="G357" s="59">
        <f>(C357-B357)*1000000/B357</f>
        <v/>
      </c>
      <c r="H357" s="59" t="n">
        <v>40</v>
      </c>
      <c r="I357" s="35">
        <f>G357*100/SQRT(H357^2+D357^2)</f>
        <v/>
      </c>
      <c r="J357" s="35" t="n">
        <v>4.999650024503286</v>
      </c>
      <c r="K357" s="37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</row>
    <row r="358" ht="14.25" customHeight="1" s="102">
      <c r="A358" s="38" t="inlineStr">
        <is>
          <t>100 mA, 300 Hz</t>
        </is>
      </c>
      <c r="B358" s="90" t="n">
        <v>0.1</v>
      </c>
      <c r="C358" s="91" t="n">
        <v>0.100014</v>
      </c>
      <c r="D358" s="60" t="n">
        <v>160</v>
      </c>
      <c r="E358" s="91" t="n">
        <v>9.993900000000001e-05</v>
      </c>
      <c r="F358" s="91" t="n">
        <v>0.000100061</v>
      </c>
      <c r="G358" s="60">
        <f>(C358-B358)*1000000/B358</f>
        <v/>
      </c>
      <c r="H358" s="60" t="n">
        <v>40</v>
      </c>
      <c r="I358" s="35">
        <f>G358*100/SQRT(H358^2+D358^2)</f>
        <v/>
      </c>
      <c r="J358" s="41" t="n">
        <v>12.581296010689</v>
      </c>
      <c r="K358" s="37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</row>
    <row r="359" ht="14.25" customHeight="1" s="102">
      <c r="A359" s="32" t="inlineStr">
        <is>
          <t>100 mA, 1 KHz</t>
        </is>
      </c>
      <c r="B359" s="92" t="n">
        <v>0.1</v>
      </c>
      <c r="C359" s="93" t="n">
        <v>0.1000095</v>
      </c>
      <c r="D359" s="59" t="n">
        <v>160</v>
      </c>
      <c r="E359" s="93">
        <f>B359-B359*SQRT(D359^2+H359^2)/1000000</f>
        <v/>
      </c>
      <c r="F359" s="93">
        <f>B359+B359*SQRT(D359^2+H359^2)/1000000</f>
        <v/>
      </c>
      <c r="G359" s="59">
        <f>(C359-B359)*1000000/B359</f>
        <v/>
      </c>
      <c r="H359" s="59" t="n">
        <v>40</v>
      </c>
      <c r="I359" s="35">
        <f>G359*100/SQRT(H359^2+D359^2)</f>
        <v/>
      </c>
      <c r="J359" s="35" t="n">
        <v>9.573361608220175</v>
      </c>
      <c r="K359" s="37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</row>
    <row r="360" ht="14.25" customHeight="1" s="102">
      <c r="A360" s="38" t="inlineStr">
        <is>
          <t>100 mA, 5 KHz</t>
        </is>
      </c>
      <c r="B360" s="90" t="n">
        <v>0.1</v>
      </c>
      <c r="C360" s="91" t="n">
        <v>0.1000035</v>
      </c>
      <c r="D360" s="60" t="n">
        <v>0.1</v>
      </c>
      <c r="E360" s="91" t="n">
        <v>9.993900000000001e-05</v>
      </c>
      <c r="F360" s="91" t="n">
        <v>0.000100061</v>
      </c>
      <c r="G360" s="60">
        <f>(C360-B360)*1000000/B360</f>
        <v/>
      </c>
      <c r="H360" s="60" t="n">
        <v>70</v>
      </c>
      <c r="I360" s="35">
        <f>G360*100/SQRT(H360^2+D360^2)</f>
        <v/>
      </c>
      <c r="J360" s="41" t="n">
        <v>9.573935989813315</v>
      </c>
      <c r="K360" s="37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</row>
    <row r="361" ht="14.25" customHeight="1" s="102">
      <c r="A361" s="32" t="inlineStr">
        <is>
          <t>100 mA, 10 KHz</t>
        </is>
      </c>
      <c r="B361" s="92" t="n">
        <v>0.1</v>
      </c>
      <c r="C361" s="93" t="n">
        <v>0.0999705</v>
      </c>
      <c r="D361" s="59" t="n">
        <v>0.25</v>
      </c>
      <c r="E361" s="93">
        <f>B361-B361*SQRT(D361^2+H361^2)/1000000</f>
        <v/>
      </c>
      <c r="F361" s="93">
        <f>B361+B361*SQRT(D361^2+H361^2)/1000000</f>
        <v/>
      </c>
      <c r="G361" s="59">
        <f>(C361-B361)*1000000/B361</f>
        <v/>
      </c>
      <c r="H361" s="59" t="n">
        <v>200</v>
      </c>
      <c r="I361" s="35">
        <f>G361*100/SQRT(H361^2+D361^2)</f>
        <v/>
      </c>
      <c r="J361" s="35" t="n">
        <v>5.775206377783477</v>
      </c>
      <c r="K361" s="37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</row>
    <row r="362" ht="14.25" customHeight="1" s="102">
      <c r="A362" s="38" t="inlineStr">
        <is>
          <t>1 A, 10 Hz</t>
        </is>
      </c>
      <c r="B362" s="90" t="n">
        <v>1</v>
      </c>
      <c r="C362" s="91" t="n">
        <v>0.9982799999999999</v>
      </c>
      <c r="D362" s="60" t="n">
        <v>-1</v>
      </c>
      <c r="E362" s="91" t="n">
        <v>9.993900000000001e-05</v>
      </c>
      <c r="F362" s="91" t="n">
        <v>0.000100061</v>
      </c>
      <c r="G362" s="60">
        <f>(C362-B362)*1000000/B362</f>
        <v/>
      </c>
      <c r="H362" s="60" t="n">
        <v>40</v>
      </c>
      <c r="I362" s="35">
        <f>G362*100/SQRT(H362^2+D362^2)</f>
        <v/>
      </c>
      <c r="J362" s="41" t="n">
        <v>16.35806749461627</v>
      </c>
      <c r="K362" s="37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</row>
    <row r="363" ht="14.25" customHeight="1" s="102">
      <c r="A363" s="32" t="inlineStr">
        <is>
          <t>1 A, 20 Hz</t>
        </is>
      </c>
      <c r="B363" s="92" t="n">
        <v>1</v>
      </c>
      <c r="C363" s="93" t="n">
        <v>1.00015</v>
      </c>
      <c r="D363" s="59" t="n">
        <v>-1</v>
      </c>
      <c r="E363" s="93">
        <f>B363-B363*SQRT(D363^2+H363^2)/1000000</f>
        <v/>
      </c>
      <c r="F363" s="93">
        <f>B363+B363*SQRT(D363^2+H363^2)/1000000</f>
        <v/>
      </c>
      <c r="G363" s="59">
        <f>(C363-B363)*1000000/B363</f>
        <v/>
      </c>
      <c r="H363" s="59" t="n">
        <v>40</v>
      </c>
      <c r="I363" s="35">
        <f>G363*100/SQRT(H363^2+D363^2)</f>
        <v/>
      </c>
      <c r="J363" s="35" t="n">
        <v>0</v>
      </c>
      <c r="K363" s="37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</row>
    <row r="364" ht="14.25" customHeight="1" s="102">
      <c r="A364" s="38" t="inlineStr">
        <is>
          <t>1 A, 30 Hz</t>
        </is>
      </c>
      <c r="B364" s="90" t="n">
        <v>1</v>
      </c>
      <c r="C364" s="91" t="n">
        <v>1.00051</v>
      </c>
      <c r="D364" s="60" t="n">
        <v>-1</v>
      </c>
      <c r="E364" s="91" t="n">
        <v>9.993900000000001e-05</v>
      </c>
      <c r="F364" s="91" t="n">
        <v>0.000100061</v>
      </c>
      <c r="G364" s="60">
        <f>(C364-B364)*1000000/B364</f>
        <v/>
      </c>
      <c r="H364" s="60" t="n">
        <v>40</v>
      </c>
      <c r="I364" s="35">
        <f>G364*100/SQRT(H364^2+D364^2)</f>
        <v/>
      </c>
      <c r="J364" s="41" t="n">
        <v>0</v>
      </c>
      <c r="K364" s="37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</row>
    <row r="365" ht="14.25" customHeight="1" s="102">
      <c r="A365" s="32" t="inlineStr">
        <is>
          <t>1 A, 40 Hz</t>
        </is>
      </c>
      <c r="B365" s="92" t="n">
        <v>1</v>
      </c>
      <c r="C365" s="93" t="n">
        <v>1.00064</v>
      </c>
      <c r="D365" s="59" t="n">
        <v>640</v>
      </c>
      <c r="E365" s="93">
        <f>B365-B365*SQRT(D365^2+H365^2)/1000000</f>
        <v/>
      </c>
      <c r="F365" s="93">
        <f>B365+B365*SQRT(D365^2+H365^2)/1000000</f>
        <v/>
      </c>
      <c r="G365" s="59">
        <f>(C365-B365)*1000000/B365</f>
        <v/>
      </c>
      <c r="H365" s="59" t="n">
        <v>40</v>
      </c>
      <c r="I365" s="35">
        <f>G365*100/SQRT(H365^2+D365^2)</f>
        <v/>
      </c>
      <c r="J365" s="35" t="n">
        <v>0</v>
      </c>
      <c r="K365" s="37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</row>
    <row r="366" ht="14.25" customHeight="1" s="102">
      <c r="A366" s="38" t="inlineStr">
        <is>
          <t>1 A, 55 Hz</t>
        </is>
      </c>
      <c r="B366" s="90" t="n">
        <v>1</v>
      </c>
      <c r="C366" s="91" t="n">
        <v>1.00073</v>
      </c>
      <c r="D366" s="60" t="n">
        <v>640</v>
      </c>
      <c r="E366" s="91" t="n">
        <v>9.993900000000001e-05</v>
      </c>
      <c r="F366" s="91" t="n">
        <v>0.000100061</v>
      </c>
      <c r="G366" s="60">
        <f>(C366-B366)*1000000/B366</f>
        <v/>
      </c>
      <c r="H366" s="60" t="n">
        <v>40</v>
      </c>
      <c r="I366" s="35">
        <f>G366*100/SQRT(H366^2+D366^2)</f>
        <v/>
      </c>
      <c r="J366" s="41" t="n">
        <v>8.159009732135646</v>
      </c>
      <c r="K366" s="37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</row>
    <row r="367" ht="14.25" customHeight="1" s="102">
      <c r="A367" s="32" t="inlineStr">
        <is>
          <t>1 A, 300 Hz</t>
        </is>
      </c>
      <c r="B367" s="92" t="n">
        <v>1</v>
      </c>
      <c r="C367" s="93" t="n">
        <v>1.00079</v>
      </c>
      <c r="D367" s="59" t="n">
        <v>640</v>
      </c>
      <c r="E367" s="93">
        <f>B367-B367*SQRT(D367^2+H367^2)/1000000</f>
        <v/>
      </c>
      <c r="F367" s="93">
        <f>B367+B367*SQRT(D367^2+H367^2)/1000000</f>
        <v/>
      </c>
      <c r="G367" s="59">
        <f>(C367-B367)*1000000/B367</f>
        <v/>
      </c>
      <c r="H367" s="59" t="n">
        <v>40</v>
      </c>
      <c r="I367" s="35">
        <f>G367*100/SQRT(H367^2+D367^2)</f>
        <v/>
      </c>
      <c r="J367" s="35" t="n">
        <v>14.98815935408519</v>
      </c>
      <c r="K367" s="37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</row>
    <row r="368" ht="14.25" customHeight="1" s="102">
      <c r="A368" s="38" t="inlineStr">
        <is>
          <t>1 A, 1 KHz</t>
        </is>
      </c>
      <c r="B368" s="90" t="n">
        <v>1</v>
      </c>
      <c r="C368" s="91" t="n">
        <v>1.000515</v>
      </c>
      <c r="D368" s="60" t="n">
        <v>640</v>
      </c>
      <c r="E368" s="91" t="n">
        <v>9.993900000000001e-05</v>
      </c>
      <c r="F368" s="91" t="n">
        <v>0.000100061</v>
      </c>
      <c r="G368" s="60">
        <f>(C368-B368)*1000000/B368</f>
        <v/>
      </c>
      <c r="H368" s="60" t="n">
        <v>40</v>
      </c>
      <c r="I368" s="35">
        <f>G368*100/SQRT(H368^2+D368^2)</f>
        <v/>
      </c>
      <c r="J368" s="41" t="n">
        <v>9.569342866050087</v>
      </c>
      <c r="K368" s="37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</row>
    <row r="369" ht="14.25" customHeight="1" s="102">
      <c r="A369" s="32" t="inlineStr">
        <is>
          <t>1 A, 5 KHz</t>
        </is>
      </c>
      <c r="B369" s="92" t="n">
        <v>1</v>
      </c>
      <c r="C369" s="93" t="n">
        <v>1.000125</v>
      </c>
      <c r="D369" s="59" t="n">
        <v>800</v>
      </c>
      <c r="E369" s="93">
        <f>B369-B369*SQRT(D369^2+H369^2)/1000000</f>
        <v/>
      </c>
      <c r="F369" s="93">
        <f>B369+B369*SQRT(D369^2+H369^2)/1000000</f>
        <v/>
      </c>
      <c r="G369" s="59">
        <f>(C369-B369)*1000000/B369</f>
        <v/>
      </c>
      <c r="H369" s="59" t="n">
        <v>70</v>
      </c>
      <c r="I369" s="35">
        <f>G369*100/SQRT(H369^2+D369^2)</f>
        <v/>
      </c>
      <c r="J369" s="35" t="n">
        <v>20.61295150915905</v>
      </c>
      <c r="K369" s="37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</row>
    <row r="370" ht="14.25" customHeight="1" s="102">
      <c r="A370" s="38" t="inlineStr">
        <is>
          <t>1 A, 10 KHz</t>
        </is>
      </c>
      <c r="B370" s="90" t="n">
        <v>1</v>
      </c>
      <c r="C370" s="91" t="n">
        <v>0.9986349999999999</v>
      </c>
      <c r="D370" s="60" t="n">
        <v>0.82</v>
      </c>
      <c r="E370" s="91" t="n">
        <v>9.993900000000001e-05</v>
      </c>
      <c r="F370" s="91" t="n">
        <v>0.000100061</v>
      </c>
      <c r="G370" s="60">
        <f>(C370-B370)*1000000/B370</f>
        <v/>
      </c>
      <c r="H370" s="60" t="n">
        <v>200</v>
      </c>
      <c r="I370" s="35">
        <f>G370*100/SQRT(H370^2+D370^2)</f>
        <v/>
      </c>
      <c r="J370" s="41" t="n">
        <v>9.58735782099378</v>
      </c>
      <c r="K370" s="37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</row>
    <row r="371" ht="14.25" customHeight="1" s="102">
      <c r="A371" s="97" t="n"/>
      <c r="B371" s="98" t="n"/>
      <c r="C371" s="48" t="n"/>
      <c r="D371" s="48" t="n"/>
      <c r="E371" s="48" t="n"/>
      <c r="F371" s="48" t="n"/>
      <c r="G371" s="48" t="n"/>
      <c r="H371" s="48" t="n"/>
      <c r="I371" s="48" t="n"/>
      <c r="J371" s="48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</row>
    <row r="372" ht="25.5" customHeight="1" s="102">
      <c r="A372" s="99" t="inlineStr">
        <is>
          <t xml:space="preserve">Test    Summary   </t>
        </is>
      </c>
      <c r="B372" s="41" t="inlineStr">
        <is>
          <t>Initialization</t>
        </is>
      </c>
      <c r="C372" s="41" t="inlineStr">
        <is>
          <t>DCV</t>
        </is>
      </c>
      <c r="D372" s="41" t="inlineStr">
        <is>
          <t>OHM</t>
        </is>
      </c>
      <c r="E372" s="41" t="inlineStr">
        <is>
          <t>ACV</t>
        </is>
      </c>
      <c r="F372" s="41" t="inlineStr">
        <is>
          <t>DCI</t>
        </is>
      </c>
      <c r="G372" s="41" t="inlineStr">
        <is>
          <t>ACI</t>
        </is>
      </c>
      <c r="H372" s="41" t="n"/>
      <c r="I372" s="41" t="inlineStr">
        <is>
          <t>Total</t>
        </is>
      </c>
      <c r="J372" s="41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</row>
    <row r="373" ht="25.5" customHeight="1" s="102">
      <c r="A373" s="100" t="inlineStr">
        <is>
          <t>Time escape minute</t>
        </is>
      </c>
      <c r="B373" s="32" t="n">
        <v>0.01</v>
      </c>
      <c r="C373" s="32" t="n">
        <v>277.45</v>
      </c>
      <c r="D373" s="32" t="n">
        <v>280.04</v>
      </c>
      <c r="E373" s="32" t="n">
        <v>66.65000000000001</v>
      </c>
      <c r="F373" s="32" t="n">
        <v>20.28</v>
      </c>
      <c r="G373" s="32" t="n">
        <v>23.3</v>
      </c>
      <c r="H373" s="4" t="n"/>
      <c r="I373" s="32">
        <f>SUM(B373:G373)</f>
        <v/>
      </c>
      <c r="J373" s="101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</row>
    <row r="374" ht="25.5" customHeight="1" s="102">
      <c r="A374" s="99" t="n"/>
      <c r="B374" s="38" t="n"/>
      <c r="C374" s="38" t="n"/>
      <c r="D374" s="38" t="n"/>
      <c r="E374" s="38" t="n"/>
      <c r="F374" s="38" t="n"/>
      <c r="G374" s="38" t="n"/>
      <c r="H374" s="41" t="n"/>
      <c r="I374" s="41" t="n"/>
      <c r="J374" s="41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</row>
    <row r="375" ht="13.5" customHeight="1" s="102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5" t="n"/>
      <c r="J375" s="4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</row>
    <row r="376" ht="13.5" customHeight="1" s="102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5" t="n"/>
      <c r="J376" s="4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</row>
    <row r="377" ht="13.5" customHeight="1" s="102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5" t="n"/>
      <c r="J377" s="4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</row>
    <row r="378" ht="13.5" customHeight="1" s="102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5" t="n"/>
      <c r="J378" s="4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</row>
    <row r="379" ht="13.5" customHeight="1" s="102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5" t="n"/>
      <c r="J379" s="4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</row>
    <row r="380" ht="13.5" customHeight="1" s="102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5" t="n"/>
      <c r="J380" s="4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</row>
    <row r="381" ht="13.5" customHeight="1" s="102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5" t="n"/>
      <c r="J381" s="4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</row>
    <row r="382" ht="13.5" customHeight="1" s="10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5" t="n"/>
      <c r="J382" s="4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</row>
    <row r="383" ht="13.5" customHeight="1" s="102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5" t="n"/>
      <c r="J383" s="4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</row>
    <row r="384" ht="13.5" customHeight="1" s="102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5" t="n"/>
      <c r="J384" s="4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</row>
    <row r="385" ht="13.5" customHeight="1" s="102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5" t="n"/>
      <c r="J385" s="4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</row>
    <row r="386" ht="13.5" customHeight="1" s="102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5" t="n"/>
      <c r="J386" s="4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</row>
    <row r="387" ht="13.5" customHeight="1" s="102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5" t="n"/>
      <c r="J387" s="4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</row>
    <row r="388" ht="13.5" customHeight="1" s="102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5" t="n"/>
      <c r="J388" s="4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</row>
    <row r="389" ht="13.5" customHeight="1" s="102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5" t="n"/>
      <c r="J389" s="4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</row>
    <row r="390" ht="13.5" customHeight="1" s="102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5" t="n"/>
      <c r="J390" s="4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</row>
    <row r="391" ht="13.5" customHeight="1" s="102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5" t="n"/>
      <c r="J391" s="4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</row>
    <row r="392" ht="13.5" customHeight="1" s="10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5" t="n"/>
      <c r="J392" s="4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</row>
    <row r="393" ht="13.5" customHeight="1" s="102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5" t="n"/>
      <c r="J393" s="4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</row>
    <row r="394" ht="13.5" customHeight="1" s="102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5" t="n"/>
      <c r="J394" s="4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</row>
    <row r="395" ht="13.5" customHeight="1" s="102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5" t="n"/>
      <c r="J395" s="4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</row>
    <row r="396" ht="13.5" customHeight="1" s="102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5" t="n"/>
      <c r="J396" s="4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</row>
    <row r="397" ht="13.5" customHeight="1" s="102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5" t="n"/>
      <c r="J397" s="4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</row>
    <row r="398" ht="13.5" customHeight="1" s="102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5" t="n"/>
      <c r="J398" s="4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</row>
    <row r="399" ht="13.5" customHeight="1" s="102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5" t="n"/>
      <c r="J399" s="4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</row>
    <row r="400" ht="13.5" customHeight="1" s="102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5" t="n"/>
      <c r="J400" s="4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</row>
    <row r="401" ht="13.5" customHeight="1" s="102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5" t="n"/>
      <c r="J401" s="4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</row>
    <row r="402" ht="13.5" customHeight="1" s="1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5" t="n"/>
      <c r="J402" s="4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</row>
    <row r="403" ht="13.5" customHeight="1" s="102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5" t="n"/>
      <c r="J403" s="4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</row>
    <row r="404" ht="13.5" customHeight="1" s="102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5" t="n"/>
      <c r="J404" s="4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</row>
    <row r="405" ht="13.5" customHeight="1" s="102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5" t="n"/>
      <c r="J405" s="4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</row>
    <row r="406" ht="13.5" customHeight="1" s="102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5" t="n"/>
      <c r="J406" s="4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</row>
    <row r="407" ht="13.5" customHeight="1" s="102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5" t="n"/>
      <c r="J407" s="4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</row>
    <row r="408" ht="13.5" customHeight="1" s="102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5" t="n"/>
      <c r="J408" s="4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</row>
    <row r="409" ht="13.5" customHeight="1" s="102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5" t="n"/>
      <c r="J409" s="4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</row>
    <row r="410" ht="13.5" customHeight="1" s="102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5" t="n"/>
      <c r="J410" s="4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</row>
    <row r="411" ht="13.5" customHeight="1" s="102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5" t="n"/>
      <c r="J411" s="4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</row>
    <row r="412" ht="13.5" customHeight="1" s="10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5" t="n"/>
      <c r="J412" s="4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</row>
    <row r="413" ht="13.5" customHeight="1" s="102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5" t="n"/>
      <c r="J413" s="4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</row>
    <row r="414" ht="13.5" customHeight="1" s="102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5" t="n"/>
      <c r="J414" s="4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</row>
    <row r="415" ht="13.5" customHeight="1" s="102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5" t="n"/>
      <c r="J415" s="4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</row>
    <row r="416" ht="13.5" customHeight="1" s="102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5" t="n"/>
      <c r="J416" s="4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</row>
    <row r="417" ht="13.5" customHeight="1" s="102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5" t="n"/>
      <c r="J417" s="4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</row>
    <row r="418" ht="13.5" customHeight="1" s="102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5" t="n"/>
      <c r="J418" s="4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</row>
    <row r="419" ht="13.5" customHeight="1" s="102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5" t="n"/>
      <c r="J419" s="4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</row>
    <row r="420" ht="13.5" customHeight="1" s="102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5" t="n"/>
      <c r="J420" s="4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</row>
    <row r="421" ht="13.5" customHeight="1" s="102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5" t="n"/>
      <c r="J421" s="4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</row>
    <row r="422" ht="13.5" customHeight="1" s="10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5" t="n"/>
      <c r="J422" s="4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</row>
    <row r="423" ht="13.5" customHeight="1" s="102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5" t="n"/>
      <c r="J423" s="4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</row>
    <row r="424" ht="13.5" customHeight="1" s="102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5" t="n"/>
      <c r="J424" s="4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</row>
    <row r="425" ht="13.5" customHeight="1" s="102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5" t="n"/>
      <c r="J425" s="4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</row>
    <row r="426" ht="13.5" customHeight="1" s="102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5" t="n"/>
      <c r="J426" s="4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</row>
    <row r="427" ht="13.5" customHeight="1" s="102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5" t="n"/>
      <c r="J427" s="4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</row>
    <row r="428" ht="13.5" customHeight="1" s="102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5" t="n"/>
      <c r="J428" s="4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</row>
    <row r="429" ht="13.5" customHeight="1" s="102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5" t="n"/>
      <c r="J429" s="4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</row>
    <row r="430" ht="13.5" customHeight="1" s="102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5" t="n"/>
      <c r="J430" s="4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</row>
    <row r="431" ht="13.5" customHeight="1" s="102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5" t="n"/>
      <c r="J431" s="4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</row>
    <row r="432" ht="13.5" customHeight="1" s="10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5" t="n"/>
      <c r="J432" s="4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</row>
    <row r="433" ht="13.5" customHeight="1" s="102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5" t="n"/>
      <c r="J433" s="4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</row>
    <row r="434" ht="13.5" customHeight="1" s="102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5" t="n"/>
      <c r="J434" s="4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</row>
    <row r="435" ht="13.5" customHeight="1" s="102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5" t="n"/>
      <c r="J435" s="4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</row>
    <row r="436" ht="13.5" customHeight="1" s="102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5" t="n"/>
      <c r="J436" s="4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</row>
    <row r="437" ht="13.5" customHeight="1" s="102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5" t="n"/>
      <c r="J437" s="4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</row>
    <row r="438" ht="13.5" customHeight="1" s="102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5" t="n"/>
      <c r="J438" s="4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</row>
    <row r="439" ht="13.5" customHeight="1" s="102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5" t="n"/>
      <c r="J439" s="4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</row>
    <row r="440" ht="13.5" customHeight="1" s="102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5" t="n"/>
      <c r="J440" s="4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</row>
    <row r="441" ht="13.5" customHeight="1" s="102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5" t="n"/>
      <c r="J441" s="4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</row>
    <row r="442" ht="13.5" customHeight="1" s="10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5" t="n"/>
      <c r="J442" s="4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</row>
    <row r="443" ht="13.5" customHeight="1" s="102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5" t="n"/>
      <c r="J443" s="4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</row>
    <row r="444" ht="13.5" customHeight="1" s="102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5" t="n"/>
      <c r="J444" s="4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</row>
    <row r="445" ht="13.5" customHeight="1" s="102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5" t="n"/>
      <c r="J445" s="4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</row>
    <row r="446" ht="13.5" customHeight="1" s="102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5" t="n"/>
      <c r="J446" s="4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</row>
    <row r="447" ht="13.5" customHeight="1" s="102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5" t="n"/>
      <c r="J447" s="4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</row>
    <row r="448" ht="13.5" customHeight="1" s="102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5" t="n"/>
      <c r="J448" s="4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</row>
    <row r="449" ht="13.5" customHeight="1" s="102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5" t="n"/>
      <c r="J449" s="4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</row>
    <row r="450" ht="13.5" customHeight="1" s="102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5" t="n"/>
      <c r="J450" s="4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</row>
    <row r="451" ht="13.5" customHeight="1" s="102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5" t="n"/>
      <c r="J451" s="4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</row>
    <row r="452" ht="13.5" customHeight="1" s="10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5" t="n"/>
      <c r="J452" s="4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</row>
    <row r="453" ht="13.5" customHeight="1" s="102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5" t="n"/>
      <c r="J453" s="4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</row>
    <row r="454" ht="13.5" customHeight="1" s="102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5" t="n"/>
      <c r="J454" s="4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</row>
    <row r="455" ht="13.5" customHeight="1" s="102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5" t="n"/>
      <c r="J455" s="4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</row>
    <row r="456" ht="13.5" customHeight="1" s="102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5" t="n"/>
      <c r="J456" s="4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</row>
    <row r="457" ht="13.5" customHeight="1" s="102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5" t="n"/>
      <c r="J457" s="4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</row>
    <row r="458" ht="13.5" customHeight="1" s="102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5" t="n"/>
      <c r="J458" s="4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</row>
    <row r="459" ht="13.5" customHeight="1" s="102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5" t="n"/>
      <c r="J459" s="4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</row>
    <row r="460" ht="13.5" customHeight="1" s="102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5" t="n"/>
      <c r="J460" s="4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</row>
    <row r="461" ht="13.5" customHeight="1" s="102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5" t="n"/>
      <c r="J461" s="4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</row>
    <row r="462" ht="13.5" customHeight="1" s="10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5" t="n"/>
      <c r="J462" s="4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</row>
    <row r="463" ht="13.5" customHeight="1" s="102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5" t="n"/>
      <c r="J463" s="4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</row>
    <row r="464" ht="13.5" customHeight="1" s="102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5" t="n"/>
      <c r="J464" s="4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</row>
    <row r="465" ht="13.5" customHeight="1" s="102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5" t="n"/>
      <c r="J465" s="4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</row>
    <row r="466" ht="13.5" customHeight="1" s="102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5" t="n"/>
      <c r="J466" s="4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</row>
    <row r="467" ht="13.5" customHeight="1" s="102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5" t="n"/>
      <c r="J467" s="4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</row>
    <row r="468" ht="13.5" customHeight="1" s="102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5" t="n"/>
      <c r="J468" s="4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</row>
    <row r="469" ht="13.5" customHeight="1" s="102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5" t="n"/>
      <c r="J469" s="4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</row>
    <row r="470" ht="13.5" customHeight="1" s="102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5" t="n"/>
      <c r="J470" s="4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</row>
    <row r="471" ht="13.5" customHeight="1" s="102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5" t="n"/>
      <c r="J471" s="4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</row>
    <row r="472" ht="13.5" customHeight="1" s="10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5" t="n"/>
      <c r="J472" s="4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</row>
    <row r="473" ht="13.5" customHeight="1" s="102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5" t="n"/>
      <c r="J473" s="4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</row>
    <row r="474" ht="13.5" customHeight="1" s="102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5" t="n"/>
      <c r="J474" s="4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</row>
    <row r="475" ht="13.5" customHeight="1" s="102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5" t="n"/>
      <c r="J475" s="4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</row>
    <row r="476" ht="13.5" customHeight="1" s="102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5" t="n"/>
      <c r="J476" s="4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</row>
    <row r="477" ht="13.5" customHeight="1" s="102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5" t="n"/>
      <c r="J477" s="4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</row>
    <row r="478" ht="13.5" customHeight="1" s="102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5" t="n"/>
      <c r="J478" s="4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</row>
    <row r="479" ht="13.5" customHeight="1" s="102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5" t="n"/>
      <c r="J479" s="4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</row>
    <row r="480" ht="13.5" customHeight="1" s="102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5" t="n"/>
      <c r="J480" s="4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</row>
    <row r="481" ht="13.5" customHeight="1" s="102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5" t="n"/>
      <c r="J481" s="4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</row>
    <row r="482" ht="13.5" customHeight="1" s="10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5" t="n"/>
      <c r="J482" s="4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</row>
    <row r="483" ht="13.5" customHeight="1" s="102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5" t="n"/>
      <c r="J483" s="4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</row>
    <row r="484" ht="13.5" customHeight="1" s="102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5" t="n"/>
      <c r="J484" s="4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</row>
    <row r="485" ht="13.5" customHeight="1" s="102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5" t="n"/>
      <c r="J485" s="4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</row>
    <row r="486" ht="13.5" customHeight="1" s="102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5" t="n"/>
      <c r="J486" s="4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</row>
    <row r="487" ht="13.5" customHeight="1" s="102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5" t="n"/>
      <c r="J487" s="4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</row>
    <row r="488" ht="13.5" customHeight="1" s="102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5" t="n"/>
      <c r="J488" s="4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</row>
    <row r="489" ht="13.5" customHeight="1" s="102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5" t="n"/>
      <c r="J489" s="4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</row>
    <row r="490" ht="13.5" customHeight="1" s="102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5" t="n"/>
      <c r="J490" s="4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</row>
    <row r="491" ht="13.5" customHeight="1" s="102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5" t="n"/>
      <c r="J491" s="4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</row>
    <row r="492" ht="13.5" customHeight="1" s="10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5" t="n"/>
      <c r="J492" s="4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</row>
    <row r="493" ht="13.5" customHeight="1" s="102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5" t="n"/>
      <c r="J493" s="4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</row>
    <row r="494" ht="13.5" customHeight="1" s="102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5" t="n"/>
      <c r="J494" s="4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</row>
    <row r="495" ht="13.5" customHeight="1" s="102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5" t="n"/>
      <c r="J495" s="4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</row>
    <row r="496" ht="13.5" customHeight="1" s="102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5" t="n"/>
      <c r="J496" s="4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</row>
    <row r="497" ht="13.5" customHeight="1" s="102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5" t="n"/>
      <c r="J497" s="4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</row>
    <row r="498" ht="13.5" customHeight="1" s="102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5" t="n"/>
      <c r="J498" s="4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</row>
    <row r="499" ht="13.5" customHeight="1" s="102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5" t="n"/>
      <c r="J499" s="4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</row>
    <row r="500" ht="13.5" customHeight="1" s="102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5" t="n"/>
      <c r="J500" s="4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</row>
    <row r="501" ht="13.5" customHeight="1" s="102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5" t="n"/>
      <c r="J501" s="4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</row>
    <row r="502" ht="13.5" customHeight="1" s="1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5" t="n"/>
      <c r="J502" s="4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</row>
    <row r="503" ht="13.5" customHeight="1" s="102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5" t="n"/>
      <c r="J503" s="4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</row>
    <row r="504" ht="13.5" customHeight="1" s="102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5" t="n"/>
      <c r="J504" s="4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</row>
    <row r="505" ht="13.5" customHeight="1" s="102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5" t="n"/>
      <c r="J505" s="4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</row>
    <row r="506" ht="13.5" customHeight="1" s="102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5" t="n"/>
      <c r="J506" s="4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</row>
    <row r="507" ht="13.5" customHeight="1" s="102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5" t="n"/>
      <c r="J507" s="4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</row>
    <row r="508" ht="13.5" customHeight="1" s="102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5" t="n"/>
      <c r="J508" s="4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</row>
    <row r="509" ht="13.5" customHeight="1" s="102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5" t="n"/>
      <c r="J509" s="4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</row>
    <row r="510" ht="13.5" customHeight="1" s="102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5" t="n"/>
      <c r="J510" s="4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</row>
    <row r="511" ht="13.5" customHeight="1" s="102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5" t="n"/>
      <c r="J511" s="4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</row>
    <row r="512" ht="13.5" customHeight="1" s="10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5" t="n"/>
      <c r="J512" s="4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</row>
    <row r="513" ht="13.5" customHeight="1" s="102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5" t="n"/>
      <c r="J513" s="4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</row>
    <row r="514" ht="13.5" customHeight="1" s="102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5" t="n"/>
      <c r="J514" s="4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</row>
    <row r="515" ht="13.5" customHeight="1" s="102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5" t="n"/>
      <c r="J515" s="4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</row>
    <row r="516" ht="13.5" customHeight="1" s="102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5" t="n"/>
      <c r="J516" s="4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</row>
    <row r="517" ht="13.5" customHeight="1" s="102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5" t="n"/>
      <c r="J517" s="4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</row>
    <row r="518" ht="13.5" customHeight="1" s="102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5" t="n"/>
      <c r="J518" s="4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</row>
    <row r="519" ht="13.5" customHeight="1" s="102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5" t="n"/>
      <c r="J519" s="4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</row>
    <row r="520" ht="13.5" customHeight="1" s="102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5" t="n"/>
      <c r="J520" s="4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</row>
    <row r="521" ht="13.5" customHeight="1" s="102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5" t="n"/>
      <c r="J521" s="4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</row>
    <row r="522" ht="13.5" customHeight="1" s="10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5" t="n"/>
      <c r="J522" s="4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</row>
    <row r="523" ht="13.5" customHeight="1" s="102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5" t="n"/>
      <c r="J523" s="4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</row>
    <row r="524" ht="13.5" customHeight="1" s="102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5" t="n"/>
      <c r="J524" s="4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</row>
    <row r="525" ht="13.5" customHeight="1" s="102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5" t="n"/>
      <c r="J525" s="4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</row>
    <row r="526" ht="13.5" customHeight="1" s="102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5" t="n"/>
      <c r="J526" s="4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</row>
    <row r="527" ht="13.5" customHeight="1" s="102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5" t="n"/>
      <c r="J527" s="4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</row>
    <row r="528" ht="13.5" customHeight="1" s="102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5" t="n"/>
      <c r="J528" s="4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</row>
    <row r="529" ht="13.5" customHeight="1" s="102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5" t="n"/>
      <c r="J529" s="4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</row>
    <row r="530" ht="13.5" customHeight="1" s="102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5" t="n"/>
      <c r="J530" s="4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</row>
    <row r="531" ht="13.5" customHeight="1" s="102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5" t="n"/>
      <c r="J531" s="4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</row>
    <row r="532" ht="13.5" customHeight="1" s="10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5" t="n"/>
      <c r="J532" s="4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</row>
    <row r="533" ht="13.5" customHeight="1" s="102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5" t="n"/>
      <c r="J533" s="4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</row>
    <row r="534" ht="13.5" customHeight="1" s="102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5" t="n"/>
      <c r="J534" s="4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</row>
    <row r="535" ht="13.5" customHeight="1" s="102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5" t="n"/>
      <c r="J535" s="4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</row>
    <row r="536" ht="13.5" customHeight="1" s="102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5" t="n"/>
      <c r="J536" s="4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</row>
    <row r="537" ht="13.5" customHeight="1" s="102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5" t="n"/>
      <c r="J537" s="4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</row>
    <row r="538" ht="13.5" customHeight="1" s="102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5" t="n"/>
      <c r="J538" s="4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</row>
    <row r="539" ht="13.5" customHeight="1" s="102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5" t="n"/>
      <c r="J539" s="4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</row>
    <row r="540" ht="13.5" customHeight="1" s="102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5" t="n"/>
      <c r="J540" s="4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</row>
    <row r="541" ht="13.5" customHeight="1" s="102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5" t="n"/>
      <c r="J541" s="4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</row>
    <row r="542" ht="13.5" customHeight="1" s="10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5" t="n"/>
      <c r="J542" s="4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</row>
    <row r="543" ht="13.5" customHeight="1" s="102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5" t="n"/>
      <c r="J543" s="4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</row>
    <row r="544" ht="13.5" customHeight="1" s="102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5" t="n"/>
      <c r="J544" s="4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</row>
    <row r="545" ht="13.5" customHeight="1" s="102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5" t="n"/>
      <c r="J545" s="4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</row>
    <row r="546" ht="13.5" customHeight="1" s="102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5" t="n"/>
      <c r="J546" s="4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</row>
    <row r="547" ht="13.5" customHeight="1" s="102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5" t="n"/>
      <c r="J547" s="4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</row>
    <row r="548" ht="13.5" customHeight="1" s="102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5" t="n"/>
      <c r="J548" s="4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</row>
    <row r="549" ht="13.5" customHeight="1" s="102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5" t="n"/>
      <c r="J549" s="4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</row>
    <row r="550" ht="13.5" customHeight="1" s="102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5" t="n"/>
      <c r="J550" s="4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</row>
    <row r="551" ht="13.5" customHeight="1" s="102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5" t="n"/>
      <c r="J551" s="4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</row>
    <row r="552" ht="13.5" customHeight="1" s="10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5" t="n"/>
      <c r="J552" s="4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</row>
    <row r="553" ht="13.5" customHeight="1" s="102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5" t="n"/>
      <c r="J553" s="4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</row>
    <row r="554" ht="13.5" customHeight="1" s="102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5" t="n"/>
      <c r="J554" s="4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</row>
    <row r="555" ht="13.5" customHeight="1" s="102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5" t="n"/>
      <c r="J555" s="4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</row>
    <row r="556" ht="13.5" customHeight="1" s="102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5" t="n"/>
      <c r="J556" s="4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</row>
    <row r="557" ht="13.5" customHeight="1" s="102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5" t="n"/>
      <c r="J557" s="4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</row>
    <row r="558" ht="13.5" customHeight="1" s="102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5" t="n"/>
      <c r="J558" s="4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</row>
    <row r="559" ht="13.5" customHeight="1" s="102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5" t="n"/>
      <c r="J559" s="4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</row>
    <row r="560" ht="13.5" customHeight="1" s="102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5" t="n"/>
      <c r="J560" s="4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</row>
    <row r="561" ht="13.5" customHeight="1" s="102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5" t="n"/>
      <c r="J561" s="4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</row>
    <row r="562" ht="13.5" customHeight="1" s="10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5" t="n"/>
      <c r="J562" s="4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</row>
    <row r="563" ht="13.5" customHeight="1" s="102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5" t="n"/>
      <c r="J563" s="4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</row>
    <row r="564" ht="13.5" customHeight="1" s="102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5" t="n"/>
      <c r="J564" s="4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</row>
    <row r="565" ht="13.5" customHeight="1" s="102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5" t="n"/>
      <c r="J565" s="4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</row>
    <row r="566" ht="13.5" customHeight="1" s="102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5" t="n"/>
      <c r="J566" s="4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</row>
    <row r="567" ht="13.5" customHeight="1" s="102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5" t="n"/>
      <c r="J567" s="4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</row>
    <row r="568" ht="13.5" customHeight="1" s="102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5" t="n"/>
      <c r="J568" s="4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</row>
    <row r="569" ht="13.5" customHeight="1" s="102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5" t="n"/>
      <c r="J569" s="4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</row>
    <row r="570" ht="13.5" customHeight="1" s="102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5" t="n"/>
      <c r="J570" s="4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</row>
    <row r="571" ht="13.5" customHeight="1" s="102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5" t="n"/>
      <c r="J571" s="4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</row>
    <row r="572" ht="13.5" customHeight="1" s="10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5" t="n"/>
      <c r="J572" s="4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</row>
    <row r="573" ht="13.5" customHeight="1" s="102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5" t="n"/>
      <c r="J573" s="4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</row>
    <row r="574" ht="15.75" customHeight="1" s="102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</row>
    <row r="575" ht="15.75" customHeight="1" s="102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</row>
    <row r="576" ht="15.75" customHeight="1" s="102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</row>
    <row r="577" ht="15.75" customHeight="1" s="102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</row>
    <row r="578" ht="15.75" customHeight="1" s="102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</row>
    <row r="579" ht="15.75" customHeight="1" s="102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</row>
    <row r="580" ht="15.75" customHeight="1" s="102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</row>
    <row r="581" ht="15.75" customHeight="1" s="102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</row>
    <row r="582" ht="15.75" customHeight="1" s="10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</row>
    <row r="583" ht="15.75" customHeight="1" s="102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</row>
    <row r="584" ht="15.75" customHeight="1" s="102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</row>
    <row r="585" ht="15.75" customHeight="1" s="102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</row>
    <row r="586" ht="15.75" customHeight="1" s="102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</row>
    <row r="587" ht="15.75" customHeight="1" s="102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</row>
    <row r="588" ht="15.75" customHeight="1" s="102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</row>
    <row r="589" ht="15.75" customHeight="1" s="102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</row>
    <row r="590" ht="15.75" customHeight="1" s="102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</row>
    <row r="591" ht="15.75" customHeight="1" s="102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</row>
    <row r="592" ht="15.75" customHeight="1" s="10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</row>
    <row r="593" ht="15.75" customHeight="1" s="102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</row>
    <row r="594" ht="15.75" customHeight="1" s="102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</row>
    <row r="595" ht="15.75" customHeight="1" s="102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</row>
    <row r="596" ht="15.75" customHeight="1" s="102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</row>
    <row r="597" ht="15.75" customHeight="1" s="102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</row>
    <row r="598" ht="15.75" customHeight="1" s="102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</row>
    <row r="599" ht="15.75" customHeight="1" s="102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</row>
    <row r="600" ht="15.75" customHeight="1" s="102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</row>
    <row r="601" ht="15.75" customHeight="1" s="102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</row>
    <row r="602" ht="15.75" customHeight="1" s="1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</row>
    <row r="603" ht="15.75" customHeight="1" s="102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</row>
    <row r="604" ht="15.75" customHeight="1" s="102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</row>
    <row r="605" ht="15.75" customHeight="1" s="102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</row>
    <row r="606" ht="15.75" customHeight="1" s="102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</row>
    <row r="607" ht="15.75" customHeight="1" s="102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</row>
    <row r="608" ht="15.75" customHeight="1" s="102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</row>
    <row r="609" ht="15.75" customHeight="1" s="102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</row>
    <row r="610" ht="15.75" customHeight="1" s="102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</row>
    <row r="611" ht="15.75" customHeight="1" s="102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</row>
    <row r="612" ht="15.75" customHeight="1" s="10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</row>
    <row r="613" ht="15.75" customHeight="1" s="102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</row>
    <row r="614" ht="15.75" customHeight="1" s="102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</row>
    <row r="615" ht="15.75" customHeight="1" s="102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</row>
    <row r="616" ht="15.75" customHeight="1" s="102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</row>
    <row r="617" ht="15.75" customHeight="1" s="102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</row>
    <row r="618" ht="15.75" customHeight="1" s="102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</row>
    <row r="619" ht="15.75" customHeight="1" s="102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</row>
    <row r="620" ht="15.75" customHeight="1" s="102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</row>
    <row r="621" ht="15.75" customHeight="1" s="102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</row>
    <row r="622" ht="15.75" customHeight="1" s="10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</row>
    <row r="623" ht="15.75" customHeight="1" s="102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</row>
    <row r="624" ht="15.75" customHeight="1" s="102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</row>
    <row r="625" ht="15.75" customHeight="1" s="102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</row>
    <row r="626" ht="15.75" customHeight="1" s="102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</row>
    <row r="627" ht="15.75" customHeight="1" s="102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</row>
    <row r="628" ht="15.75" customHeight="1" s="102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</row>
    <row r="629" ht="15.75" customHeight="1" s="102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</row>
    <row r="630" ht="15.75" customHeight="1" s="102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</row>
    <row r="631" ht="15.75" customHeight="1" s="102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</row>
    <row r="632" ht="15.75" customHeight="1" s="10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</row>
    <row r="633" ht="15.75" customHeight="1" s="102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</row>
    <row r="634" ht="15.75" customHeight="1" s="102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</row>
    <row r="635" ht="15.75" customHeight="1" s="102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</row>
    <row r="636" ht="15.75" customHeight="1" s="102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</row>
    <row r="637" ht="15.75" customHeight="1" s="102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</row>
    <row r="638" ht="15.75" customHeight="1" s="102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</row>
    <row r="639" ht="15.75" customHeight="1" s="102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</row>
    <row r="640" ht="15.75" customHeight="1" s="102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</row>
    <row r="641" ht="15.75" customHeight="1" s="102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</row>
    <row r="642" ht="15.75" customHeight="1" s="10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</row>
    <row r="643" ht="15.75" customHeight="1" s="102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</row>
    <row r="644" ht="15.75" customHeight="1" s="102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</row>
    <row r="645" ht="15.75" customHeight="1" s="102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</row>
    <row r="646" ht="15.75" customHeight="1" s="102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</row>
    <row r="647" ht="15.75" customHeight="1" s="102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</row>
    <row r="648" ht="15.75" customHeight="1" s="102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</row>
    <row r="649" ht="15.75" customHeight="1" s="102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</row>
    <row r="650" ht="15.75" customHeight="1" s="102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</row>
    <row r="651" ht="15.75" customHeight="1" s="102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</row>
    <row r="652" ht="15.75" customHeight="1" s="10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</row>
    <row r="653" ht="15.75" customHeight="1" s="102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</row>
    <row r="654" ht="15.75" customHeight="1" s="102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</row>
    <row r="655" ht="15.75" customHeight="1" s="102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</row>
    <row r="656" ht="15.75" customHeight="1" s="102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</row>
    <row r="657" ht="15.75" customHeight="1" s="102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</row>
    <row r="658" ht="15.75" customHeight="1" s="102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</row>
    <row r="659" ht="15.75" customHeight="1" s="102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</row>
    <row r="660" ht="15.75" customHeight="1" s="102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</row>
    <row r="661" ht="15.75" customHeight="1" s="102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</row>
    <row r="662" ht="15.75" customHeight="1" s="10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</row>
    <row r="663" ht="15.75" customHeight="1" s="102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</row>
    <row r="664" ht="15.75" customHeight="1" s="102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</row>
    <row r="665" ht="15.75" customHeight="1" s="102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</row>
    <row r="666" ht="15.75" customHeight="1" s="102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</row>
    <row r="667" ht="15.75" customHeight="1" s="102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</row>
    <row r="668" ht="15.75" customHeight="1" s="102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</row>
    <row r="669" ht="15.75" customHeight="1" s="102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</row>
    <row r="670" ht="15.75" customHeight="1" s="102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</row>
    <row r="671" ht="15.75" customHeight="1" s="102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</row>
    <row r="672" ht="15.75" customHeight="1" s="10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</row>
    <row r="673" ht="15.75" customHeight="1" s="102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</row>
    <row r="674" ht="15.75" customHeight="1" s="102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</row>
    <row r="675" ht="15.75" customHeight="1" s="102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</row>
    <row r="676" ht="15.75" customHeight="1" s="102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</row>
    <row r="677" ht="15.75" customHeight="1" s="102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</row>
    <row r="678" ht="15.75" customHeight="1" s="102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</row>
    <row r="679" ht="15.75" customHeight="1" s="102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</row>
    <row r="680" ht="15.75" customHeight="1" s="102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</row>
    <row r="681" ht="15.75" customHeight="1" s="102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</row>
    <row r="682" ht="15.75" customHeight="1" s="10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</row>
    <row r="683" ht="15.75" customHeight="1" s="102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</row>
    <row r="684" ht="15.75" customHeight="1" s="102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</row>
    <row r="685" ht="15.75" customHeight="1" s="102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</row>
    <row r="686" ht="15.75" customHeight="1" s="102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</row>
    <row r="687" ht="15.75" customHeight="1" s="102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</row>
    <row r="688" ht="15.75" customHeight="1" s="102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</row>
    <row r="689" ht="15.75" customHeight="1" s="102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</row>
    <row r="690" ht="15.75" customHeight="1" s="102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</row>
    <row r="691" ht="15.75" customHeight="1" s="102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</row>
    <row r="692" ht="15.75" customHeight="1" s="10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</row>
    <row r="693" ht="15.75" customHeight="1" s="102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</row>
    <row r="694" ht="15.75" customHeight="1" s="102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</row>
    <row r="695" ht="15.75" customHeight="1" s="102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</row>
    <row r="696" ht="15.75" customHeight="1" s="102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</row>
    <row r="697" ht="15.75" customHeight="1" s="102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</row>
    <row r="698" ht="15.75" customHeight="1" s="102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</row>
    <row r="699" ht="15.75" customHeight="1" s="102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</row>
    <row r="700" ht="15.75" customHeight="1" s="102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</row>
    <row r="701" ht="15.75" customHeight="1" s="102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</row>
    <row r="702" ht="15.75" customHeight="1" s="1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</row>
    <row r="703" ht="15.75" customHeight="1" s="102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</row>
    <row r="704" ht="15.75" customHeight="1" s="102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</row>
    <row r="705" ht="15.75" customHeight="1" s="102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</row>
    <row r="706" ht="15.75" customHeight="1" s="102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</row>
    <row r="707" ht="15.75" customHeight="1" s="102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</row>
    <row r="708" ht="15.75" customHeight="1" s="102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</row>
    <row r="709" ht="15.75" customHeight="1" s="102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</row>
    <row r="710" ht="15.75" customHeight="1" s="102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</row>
    <row r="711" ht="15.75" customHeight="1" s="102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</row>
    <row r="712" ht="15.75" customHeight="1" s="10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</row>
    <row r="713" ht="15.75" customHeight="1" s="102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</row>
    <row r="714" ht="15.75" customHeight="1" s="102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</row>
    <row r="715" ht="15.75" customHeight="1" s="102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</row>
    <row r="716" ht="15.75" customHeight="1" s="102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</row>
    <row r="717" ht="15.75" customHeight="1" s="102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</row>
    <row r="718" ht="15.75" customHeight="1" s="102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</row>
    <row r="719" ht="15.75" customHeight="1" s="102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</row>
    <row r="720" ht="15.75" customHeight="1" s="102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</row>
    <row r="721" ht="15.75" customHeight="1" s="102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</row>
    <row r="722" ht="15.75" customHeight="1" s="10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</row>
    <row r="723" ht="15.75" customHeight="1" s="102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</row>
    <row r="724" ht="15.75" customHeight="1" s="102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</row>
    <row r="725" ht="15.75" customHeight="1" s="102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</row>
    <row r="726" ht="15.75" customHeight="1" s="102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</row>
    <row r="727" ht="15.75" customHeight="1" s="102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</row>
    <row r="728" ht="15.75" customHeight="1" s="102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</row>
    <row r="729" ht="15.75" customHeight="1" s="102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</row>
    <row r="730" ht="15.75" customHeight="1" s="102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</row>
    <row r="731" ht="15.75" customHeight="1" s="102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</row>
    <row r="732" ht="15.75" customHeight="1" s="10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</row>
    <row r="733" ht="15.75" customHeight="1" s="102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</row>
    <row r="734" ht="15.75" customHeight="1" s="102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</row>
    <row r="735" ht="15.75" customHeight="1" s="102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</row>
    <row r="736" ht="15.75" customHeight="1" s="102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</row>
    <row r="737" ht="15.75" customHeight="1" s="102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</row>
    <row r="738" ht="15.75" customHeight="1" s="102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</row>
    <row r="739" ht="15.75" customHeight="1" s="102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</row>
    <row r="740" ht="15.75" customHeight="1" s="102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</row>
    <row r="741" ht="15.75" customHeight="1" s="102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</row>
    <row r="742" ht="15.75" customHeight="1" s="10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</row>
    <row r="743" ht="15.75" customHeight="1" s="102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</row>
    <row r="744" ht="15.75" customHeight="1" s="102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</row>
    <row r="745" ht="15.75" customHeight="1" s="102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</row>
    <row r="746" ht="15.75" customHeight="1" s="102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</row>
    <row r="747" ht="15.75" customHeight="1" s="102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</row>
    <row r="748" ht="15.75" customHeight="1" s="102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</row>
    <row r="749" ht="15.75" customHeight="1" s="102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</row>
    <row r="750" ht="15.75" customHeight="1" s="102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</row>
    <row r="751" ht="15.75" customHeight="1" s="102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</row>
    <row r="752" ht="15.75" customHeight="1" s="10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</row>
    <row r="753" ht="15.75" customHeight="1" s="102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</row>
    <row r="754" ht="15.75" customHeight="1" s="102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</row>
    <row r="755" ht="15.75" customHeight="1" s="102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</row>
    <row r="756" ht="15.75" customHeight="1" s="102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</row>
    <row r="757" ht="15.75" customHeight="1" s="102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</row>
    <row r="758" ht="15.75" customHeight="1" s="102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</row>
    <row r="759" ht="15.75" customHeight="1" s="102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</row>
    <row r="760" ht="15.75" customHeight="1" s="102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</row>
    <row r="761" ht="15.75" customHeight="1" s="102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</row>
    <row r="762" ht="15.75" customHeight="1" s="10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</row>
    <row r="763" ht="15.75" customHeight="1" s="102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</row>
    <row r="764" ht="15.75" customHeight="1" s="102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</row>
    <row r="765" ht="15.75" customHeight="1" s="102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</row>
    <row r="766" ht="15.75" customHeight="1" s="102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</row>
    <row r="767" ht="15.75" customHeight="1" s="102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</row>
    <row r="768" ht="15.75" customHeight="1" s="102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</row>
    <row r="769" ht="15.75" customHeight="1" s="102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</row>
    <row r="770" ht="15.75" customHeight="1" s="102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</row>
    <row r="771" ht="15.75" customHeight="1" s="102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</row>
    <row r="772" ht="15.75" customHeight="1" s="10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</row>
    <row r="773" ht="15.75" customHeight="1" s="102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</row>
    <row r="774" ht="15.75" customHeight="1" s="102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</row>
    <row r="775" ht="15.75" customHeight="1" s="102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</row>
    <row r="776" ht="15.75" customHeight="1" s="102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</row>
    <row r="777" ht="15.75" customHeight="1" s="102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</row>
    <row r="778" ht="15.75" customHeight="1" s="102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</row>
    <row r="779" ht="15.75" customHeight="1" s="102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</row>
    <row r="780" ht="15.75" customHeight="1" s="102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</row>
    <row r="781" ht="15.75" customHeight="1" s="102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</row>
    <row r="782" ht="15.75" customHeight="1" s="10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</row>
    <row r="783" ht="15.75" customHeight="1" s="102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</row>
    <row r="784" ht="15.75" customHeight="1" s="102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</row>
    <row r="785" ht="15.75" customHeight="1" s="102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</row>
    <row r="786" ht="15.75" customHeight="1" s="102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</row>
    <row r="787" ht="15.75" customHeight="1" s="102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</row>
    <row r="788" ht="15.75" customHeight="1" s="102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</row>
    <row r="789" ht="15.75" customHeight="1" s="102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</row>
    <row r="790" ht="15.75" customHeight="1" s="102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</row>
    <row r="791" ht="15.75" customHeight="1" s="102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</row>
    <row r="792" ht="15.75" customHeight="1" s="10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</row>
    <row r="793" ht="15.75" customHeight="1" s="102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</row>
    <row r="794" ht="15.75" customHeight="1" s="102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</row>
    <row r="795" ht="15.75" customHeight="1" s="102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</row>
    <row r="796" ht="15.75" customHeight="1" s="102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</row>
    <row r="797" ht="15.75" customHeight="1" s="102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</row>
    <row r="798" ht="15.75" customHeight="1" s="102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</row>
    <row r="799" ht="15.75" customHeight="1" s="102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</row>
    <row r="800" ht="15.75" customHeight="1" s="102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</row>
    <row r="801" ht="15.75" customHeight="1" s="102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</row>
    <row r="802" ht="15.75" customHeight="1" s="1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</row>
    <row r="803" ht="15.75" customHeight="1" s="102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</row>
    <row r="804" ht="15.75" customHeight="1" s="102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</row>
    <row r="805" ht="15.75" customHeight="1" s="102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</row>
    <row r="806" ht="15.75" customHeight="1" s="102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</row>
    <row r="807" ht="15.75" customHeight="1" s="102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</row>
    <row r="808" ht="15.75" customHeight="1" s="102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</row>
    <row r="809" ht="15.75" customHeight="1" s="102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</row>
    <row r="810" ht="15.75" customHeight="1" s="102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</row>
    <row r="811" ht="15.75" customHeight="1" s="102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</row>
    <row r="812" ht="15.75" customHeight="1" s="10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</row>
    <row r="813" ht="15.75" customHeight="1" s="102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</row>
    <row r="814" ht="15.75" customHeight="1" s="102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</row>
    <row r="815" ht="15.75" customHeight="1" s="102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</row>
    <row r="816" ht="15.75" customHeight="1" s="102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</row>
    <row r="817" ht="15.75" customHeight="1" s="102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</row>
    <row r="818" ht="15.75" customHeight="1" s="102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</row>
    <row r="819" ht="15.75" customHeight="1" s="102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</row>
    <row r="820" ht="15.75" customHeight="1" s="102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</row>
    <row r="821" ht="15.75" customHeight="1" s="102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</row>
    <row r="822" ht="15.75" customHeight="1" s="10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</row>
    <row r="823" ht="15.75" customHeight="1" s="102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</row>
    <row r="824" ht="15.75" customHeight="1" s="102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</row>
    <row r="825" ht="15.75" customHeight="1" s="102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</row>
    <row r="826" ht="15.75" customHeight="1" s="102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</row>
    <row r="827" ht="15.75" customHeight="1" s="102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</row>
    <row r="828" ht="15.75" customHeight="1" s="102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</row>
    <row r="829" ht="15.75" customHeight="1" s="102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</row>
    <row r="830" ht="15.75" customHeight="1" s="102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</row>
    <row r="831" ht="15.75" customHeight="1" s="102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</row>
    <row r="832" ht="15.75" customHeight="1" s="10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</row>
    <row r="833" ht="15.75" customHeight="1" s="102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</row>
    <row r="834" ht="15.75" customHeight="1" s="102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</row>
    <row r="835" ht="15.75" customHeight="1" s="102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</row>
    <row r="836" ht="15.75" customHeight="1" s="102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</row>
    <row r="837" ht="15.75" customHeight="1" s="102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</row>
    <row r="838" ht="15.75" customHeight="1" s="102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</row>
    <row r="839" ht="15.75" customHeight="1" s="102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</row>
    <row r="840" ht="15.75" customHeight="1" s="102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</row>
    <row r="841" ht="15.75" customHeight="1" s="102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</row>
    <row r="842" ht="15.75" customHeight="1" s="10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</row>
    <row r="843" ht="15.75" customHeight="1" s="102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</row>
    <row r="844" ht="15.75" customHeight="1" s="102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</row>
    <row r="845" ht="15.75" customHeight="1" s="102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</row>
    <row r="846" ht="15.75" customHeight="1" s="102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</row>
    <row r="847" ht="15.75" customHeight="1" s="102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</row>
    <row r="848" ht="15.75" customHeight="1" s="102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</row>
    <row r="849" ht="15.75" customHeight="1" s="102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</row>
    <row r="850" ht="15.75" customHeight="1" s="102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</row>
    <row r="851" ht="15.75" customHeight="1" s="102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</row>
    <row r="852" ht="15.75" customHeight="1" s="10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</row>
    <row r="853" ht="15.75" customHeight="1" s="102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</row>
    <row r="854" ht="15.75" customHeight="1" s="102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</row>
    <row r="855" ht="15.75" customHeight="1" s="102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</row>
    <row r="856" ht="15.75" customHeight="1" s="102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</row>
    <row r="857" ht="15.75" customHeight="1" s="102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</row>
    <row r="858" ht="15.75" customHeight="1" s="102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</row>
    <row r="859" ht="15.75" customHeight="1" s="102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</row>
    <row r="860" ht="15.75" customHeight="1" s="102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</row>
    <row r="861" ht="15.75" customHeight="1" s="102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</row>
    <row r="862" ht="15.75" customHeight="1" s="10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</row>
    <row r="863" ht="15.75" customHeight="1" s="102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</row>
    <row r="864" ht="15.75" customHeight="1" s="102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</row>
    <row r="865" ht="15.75" customHeight="1" s="102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</row>
    <row r="866" ht="15.75" customHeight="1" s="102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</row>
    <row r="867" ht="15.75" customHeight="1" s="102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</row>
    <row r="868" ht="15.75" customHeight="1" s="102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</row>
    <row r="869" ht="15.75" customHeight="1" s="102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</row>
    <row r="870" ht="15.75" customHeight="1" s="102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</row>
    <row r="871" ht="15.75" customHeight="1" s="102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</row>
    <row r="872" ht="15.75" customHeight="1" s="10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</row>
    <row r="873" ht="15.75" customHeight="1" s="102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</row>
    <row r="874" ht="15.75" customHeight="1" s="102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</row>
    <row r="875" ht="15.75" customHeight="1" s="102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</row>
    <row r="876" ht="15.75" customHeight="1" s="102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</row>
    <row r="877" ht="15.75" customHeight="1" s="102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</row>
    <row r="878" ht="15.75" customHeight="1" s="102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</row>
    <row r="879" ht="15.75" customHeight="1" s="102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</row>
    <row r="880" ht="15.75" customHeight="1" s="102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</row>
    <row r="881" ht="15.75" customHeight="1" s="102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</row>
    <row r="882" ht="15.75" customHeight="1" s="10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</row>
    <row r="883" ht="15.75" customHeight="1" s="102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</row>
    <row r="884" ht="15.75" customHeight="1" s="102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</row>
    <row r="885" ht="15.75" customHeight="1" s="102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</row>
    <row r="886" ht="15.75" customHeight="1" s="102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</row>
    <row r="887" ht="15.75" customHeight="1" s="102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</row>
    <row r="888" ht="15.75" customHeight="1" s="102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</row>
    <row r="889" ht="15.75" customHeight="1" s="102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</row>
    <row r="890" ht="15.75" customHeight="1" s="102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</row>
    <row r="891" ht="15.75" customHeight="1" s="102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</row>
    <row r="892" ht="15.75" customHeight="1" s="10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</row>
    <row r="893" ht="15.75" customHeight="1" s="102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</row>
    <row r="894" ht="15.75" customHeight="1" s="102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</row>
    <row r="895" ht="15.75" customHeight="1" s="102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</row>
    <row r="896" ht="15.75" customHeight="1" s="102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</row>
    <row r="897" ht="15.75" customHeight="1" s="102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</row>
    <row r="898" ht="15.75" customHeight="1" s="102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</row>
    <row r="899" ht="15.75" customHeight="1" s="102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</row>
    <row r="900" ht="15.75" customHeight="1" s="102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</row>
    <row r="901" ht="15.75" customHeight="1" s="102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</row>
    <row r="902" ht="15.75" customHeight="1" s="1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</row>
    <row r="903" ht="15.75" customHeight="1" s="102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</row>
    <row r="904" ht="15.75" customHeight="1" s="102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</row>
    <row r="905" ht="15.75" customHeight="1" s="102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</row>
    <row r="906" ht="15.75" customHeight="1" s="102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</row>
    <row r="907" ht="15.75" customHeight="1" s="102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</row>
    <row r="908" ht="15.75" customHeight="1" s="102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</row>
    <row r="909" ht="15.75" customHeight="1" s="102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</row>
    <row r="910" ht="15.75" customHeight="1" s="102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</row>
    <row r="911" ht="15.75" customHeight="1" s="102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</row>
    <row r="912" ht="15.75" customHeight="1" s="10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</row>
    <row r="913" ht="15.75" customHeight="1" s="102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</row>
    <row r="914" ht="15.75" customHeight="1" s="102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</row>
    <row r="915" ht="15.75" customHeight="1" s="102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</row>
    <row r="916" ht="15.75" customHeight="1" s="102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</row>
    <row r="917" ht="15.75" customHeight="1" s="102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</row>
    <row r="918" ht="15.75" customHeight="1" s="102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</row>
    <row r="919" ht="15.75" customHeight="1" s="102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</row>
    <row r="920" ht="15.75" customHeight="1" s="102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</row>
    <row r="921" ht="15.75" customHeight="1" s="102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</row>
    <row r="922" ht="15.75" customHeight="1" s="10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</row>
    <row r="923" ht="15.75" customHeight="1" s="102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</row>
    <row r="924" ht="15.75" customHeight="1" s="102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</row>
    <row r="925" ht="15.75" customHeight="1" s="102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</row>
    <row r="926" ht="15.75" customHeight="1" s="102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</row>
    <row r="927" ht="15.75" customHeight="1" s="102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</row>
    <row r="928" ht="15.75" customHeight="1" s="102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</row>
    <row r="929" ht="15.75" customHeight="1" s="102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</row>
    <row r="930" ht="15.75" customHeight="1" s="102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</row>
    <row r="931" ht="15.75" customHeight="1" s="102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</row>
    <row r="932" ht="15.75" customHeight="1" s="10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</row>
    <row r="933" ht="15.75" customHeight="1" s="102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</row>
    <row r="934" ht="15.75" customHeight="1" s="102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</row>
    <row r="935" ht="15.75" customHeight="1" s="102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</row>
    <row r="936" ht="15.75" customHeight="1" s="102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</row>
    <row r="937" ht="15.75" customHeight="1" s="102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</row>
    <row r="938" ht="15.75" customHeight="1" s="102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</row>
    <row r="939" ht="15.75" customHeight="1" s="102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</row>
    <row r="940" ht="15.75" customHeight="1" s="102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</row>
    <row r="941" ht="15.75" customHeight="1" s="102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</row>
    <row r="942" ht="15.75" customHeight="1" s="10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</row>
    <row r="943" ht="15.75" customHeight="1" s="102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</row>
    <row r="944" ht="15.75" customHeight="1" s="102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</row>
    <row r="945" ht="15.75" customHeight="1" s="102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</row>
    <row r="946" ht="15.75" customHeight="1" s="102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</row>
    <row r="947" ht="15.75" customHeight="1" s="102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</row>
    <row r="948" ht="15.75" customHeight="1" s="102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</row>
    <row r="949" ht="15.75" customHeight="1" s="102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</row>
    <row r="950" ht="15.75" customHeight="1" s="102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</row>
    <row r="951" ht="15.75" customHeight="1" s="102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</row>
    <row r="952" ht="15.75" customHeight="1" s="10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</row>
    <row r="953" ht="15.75" customHeight="1" s="102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</row>
    <row r="954" ht="15.75" customHeight="1" s="102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</row>
    <row r="955" ht="15.75" customHeight="1" s="102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</row>
    <row r="956" ht="15.75" customHeight="1" s="102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</row>
    <row r="957" ht="15.75" customHeight="1" s="102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</row>
    <row r="958" ht="15.75" customHeight="1" s="102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</row>
    <row r="959" ht="15.75" customHeight="1" s="102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</row>
    <row r="960" ht="15.75" customHeight="1" s="102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</row>
    <row r="961" ht="15.75" customHeight="1" s="102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</row>
    <row r="962" ht="15.75" customHeight="1" s="10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</row>
    <row r="963" ht="15.75" customHeight="1" s="102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</row>
    <row r="964" ht="15.75" customHeight="1" s="102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</row>
    <row r="965" ht="15.75" customHeight="1" s="102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</row>
    <row r="966" ht="15.75" customHeight="1" s="102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</row>
    <row r="967" ht="15.75" customHeight="1" s="102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</row>
    <row r="968" ht="15.75" customHeight="1" s="102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</row>
    <row r="969" ht="15.75" customHeight="1" s="102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</row>
    <row r="970" ht="15.75" customHeight="1" s="102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</row>
    <row r="971" ht="15.75" customHeight="1" s="102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</row>
    <row r="972" ht="15.75" customHeight="1" s="10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</row>
    <row r="973" ht="15.75" customHeight="1" s="102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</row>
    <row r="974" ht="15.75" customHeight="1" s="102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</row>
    <row r="975" ht="15.75" customHeight="1" s="102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</row>
    <row r="976" ht="15.75" customHeight="1" s="102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</row>
    <row r="977" ht="15.75" customHeight="1" s="102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</row>
    <row r="978" ht="15.75" customHeight="1" s="102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</row>
    <row r="979" ht="15.75" customHeight="1" s="102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</row>
    <row r="980" ht="15.75" customHeight="1" s="102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</row>
    <row r="981" ht="15.75" customHeight="1" s="102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</row>
    <row r="982" ht="15.75" customHeight="1" s="10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</row>
    <row r="983" ht="15.75" customHeight="1" s="102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</row>
    <row r="984" ht="15.75" customHeight="1" s="102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</row>
    <row r="985" ht="15.75" customHeight="1" s="102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</row>
    <row r="986" ht="15.75" customHeight="1" s="102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</row>
    <row r="987" ht="15.75" customHeight="1" s="102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</row>
    <row r="988" ht="15.75" customHeight="1" s="102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</row>
    <row r="989" ht="15.75" customHeight="1" s="102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</row>
    <row r="990" ht="15.75" customHeight="1" s="102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</row>
    <row r="991" ht="15.75" customHeight="1" s="102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</row>
    <row r="992" ht="15.75" customHeight="1" s="10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</row>
    <row r="993" ht="15.75" customHeight="1" s="102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</row>
    <row r="994" ht="15.75" customHeight="1" s="102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</row>
    <row r="995" ht="15.75" customHeight="1" s="102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</row>
    <row r="996" ht="15.75" customHeight="1" s="102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</row>
    <row r="997" ht="15.75" customHeight="1" s="102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</row>
    <row r="998" ht="15.75" customHeight="1" s="102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</row>
    <row r="999" ht="15.75" customHeight="1" s="102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</row>
    <row r="1000" ht="15.75" customHeight="1" s="102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28:B228"/>
    <mergeCell ref="A233:B233"/>
    <mergeCell ref="A209:B209"/>
    <mergeCell ref="A252:B252"/>
    <mergeCell ref="A266:B266"/>
    <mergeCell ref="A177:B177"/>
    <mergeCell ref="A239:B239"/>
    <mergeCell ref="A196:B196"/>
    <mergeCell ref="A199:B199"/>
    <mergeCell ref="A218:B218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194:B194"/>
    <mergeCell ref="A277:B277"/>
    <mergeCell ref="A216:B216"/>
    <mergeCell ref="H10:I10"/>
    <mergeCell ref="A251:B251"/>
    <mergeCell ref="F14:G14"/>
    <mergeCell ref="C15:D15"/>
    <mergeCell ref="C37:D37"/>
    <mergeCell ref="F12:G12"/>
    <mergeCell ref="A192:B192"/>
    <mergeCell ref="A211:B211"/>
    <mergeCell ref="A249:B249"/>
    <mergeCell ref="A230:B230"/>
    <mergeCell ref="A254:B254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H20:I20"/>
    <mergeCell ref="F8:G8"/>
    <mergeCell ref="A217:B217"/>
    <mergeCell ref="A220:B220"/>
    <mergeCell ref="A7:B7"/>
    <mergeCell ref="F35:G35"/>
    <mergeCell ref="A32:B32"/>
    <mergeCell ref="A37:B37"/>
    <mergeCell ref="C22:D22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A241:B241"/>
    <mergeCell ref="F31:G31"/>
    <mergeCell ref="H35:I35"/>
    <mergeCell ref="C21:D21"/>
    <mergeCell ref="A41:B41"/>
    <mergeCell ref="C32:D32"/>
    <mergeCell ref="A181:B181"/>
    <mergeCell ref="A200:B200"/>
    <mergeCell ref="C24:D24"/>
    <mergeCell ref="A255:B255"/>
    <mergeCell ref="A236:B236"/>
    <mergeCell ref="C5:D5"/>
    <mergeCell ref="H41:I41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A34:B34"/>
    <mergeCell ref="A272:B272"/>
    <mergeCell ref="C30:D30"/>
    <mergeCell ref="C41:D41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A183:B183"/>
    <mergeCell ref="F41:G41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187:B187"/>
    <mergeCell ref="A276:B276"/>
    <mergeCell ref="A279:B279"/>
    <mergeCell ref="F32:G32"/>
    <mergeCell ref="A244:B244"/>
    <mergeCell ref="A225:B225"/>
    <mergeCell ref="F15:G15"/>
    <mergeCell ref="F37:G37"/>
    <mergeCell ref="H22:I22"/>
    <mergeCell ref="F24:G24"/>
    <mergeCell ref="A15:B15"/>
    <mergeCell ref="A172:B172"/>
    <mergeCell ref="C11:D11"/>
    <mergeCell ref="F5:G5"/>
    <mergeCell ref="A204:B204"/>
    <mergeCell ref="C6:D6"/>
    <mergeCell ref="A242:B242"/>
    <mergeCell ref="A223:B223"/>
    <mergeCell ref="H36:I3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A231:B231"/>
    <mergeCell ref="H28:I28"/>
    <mergeCell ref="A40:B40"/>
    <mergeCell ref="A191:B191"/>
    <mergeCell ref="F11:G11"/>
    <mergeCell ref="A280:B280"/>
    <mergeCell ref="A178:B178"/>
    <mergeCell ref="C12:D12"/>
    <mergeCell ref="A243:B243"/>
    <mergeCell ref="A229:B229"/>
    <mergeCell ref="H40:I40"/>
    <mergeCell ref="A203:B203"/>
    <mergeCell ref="A184:B184"/>
    <mergeCell ref="A267:B267"/>
    <mergeCell ref="H21:I21"/>
    <mergeCell ref="A186:B186"/>
    <mergeCell ref="F4:G4"/>
    <mergeCell ref="A210:B210"/>
    <mergeCell ref="A224:B224"/>
    <mergeCell ref="F28:G28"/>
    <mergeCell ref="A176:B176"/>
    <mergeCell ref="C29:D29"/>
    <mergeCell ref="H30:I30"/>
    <mergeCell ref="F7:G7"/>
    <mergeCell ref="H6:I6"/>
    <mergeCell ref="A222:B222"/>
    <mergeCell ref="F21:G21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C14:D14"/>
    <mergeCell ref="A10:B10"/>
    <mergeCell ref="A29:B29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A262:B262"/>
    <mergeCell ref="A8:B8"/>
    <mergeCell ref="F38:G3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1" operator="between" dxfId="0">
      <formula>-100</formula>
      <formula>100</formula>
    </cfRule>
    <cfRule type="cellIs" priority="2" operator="lessThan" dxfId="1">
      <formula>-100</formula>
    </cfRule>
    <cfRule type="cellIs" priority="3" operator="greaterThan" dxfId="1">
      <formula>100</formula>
    </cfRule>
    <cfRule type="cellIs" priority="4" operator="between" dxfId="0">
      <formula>-100</formula>
      <formula>-100</formula>
    </cfRule>
    <cfRule type="cellIs" priority="5" operator="between" dxfId="0">
      <formula>-100</formula>
      <formula>-100</formula>
    </cfRule>
    <cfRule type="cellIs" priority="6" operator="lessThan" dxfId="1">
      <formula>-100</formula>
    </cfRule>
    <cfRule type="cellIs" priority="7" operator="greaterThan" dxfId="1">
      <formula>100</formula>
    </cfRule>
  </conditionalFormatting>
  <conditionalFormatting sqref="I51:I69 I78:I92 I287:I303">
    <cfRule type="cellIs" priority="8" operator="between" dxfId="0">
      <formula>-100</formula>
      <formula>100</formula>
    </cfRule>
    <cfRule type="cellIs" priority="9" operator="lessThan" dxfId="1">
      <formula>-100</formula>
    </cfRule>
    <cfRule type="cellIs" priority="10" operator="greaterThan" dxfId="1">
      <formula>100</formula>
    </cfRule>
  </conditionalFormatting>
  <conditionalFormatting sqref="I161:I167">
    <cfRule type="cellIs" priority="11" operator="between" dxfId="0">
      <formula>-100</formula>
      <formula>100</formula>
    </cfRule>
    <cfRule type="cellIs" priority="12" operator="lessThan" dxfId="1">
      <formula>-100</formula>
    </cfRule>
    <cfRule type="cellIs" priority="13" operator="greaterThan" dxfId="1">
      <formula>100</formula>
    </cfRule>
  </conditionalFormatting>
  <conditionalFormatting sqref="I170:I281">
    <cfRule type="cellIs" priority="14" operator="between" dxfId="0">
      <formula>-100</formula>
      <formula>100</formula>
    </cfRule>
    <cfRule type="cellIs" priority="15" operator="lessThan" dxfId="1">
      <formula>-100</formula>
    </cfRule>
    <cfRule type="cellIs" priority="16" operator="greaterThan" dxfId="1">
      <formula>100</formula>
    </cfRule>
  </conditionalFormatting>
  <conditionalFormatting sqref="I72:I74 I77">
    <cfRule type="cellIs" priority="17" operator="between" dxfId="0">
      <formula>-100</formula>
      <formula>100</formula>
    </cfRule>
    <cfRule type="cellIs" priority="18" operator="lessThan" dxfId="1">
      <formula>-100</formula>
    </cfRule>
    <cfRule type="cellIs" priority="19" operator="greaterThan" dxfId="1">
      <formula>100</formula>
    </cfRule>
  </conditionalFormatting>
  <conditionalFormatting sqref="I105:I106">
    <cfRule type="cellIs" priority="20" operator="between" dxfId="0">
      <formula>-100</formula>
      <formula>100</formula>
    </cfRule>
    <cfRule type="cellIs" priority="21" operator="lessThan" dxfId="1">
      <formula>-100</formula>
    </cfRule>
    <cfRule type="cellIs" priority="22" operator="greaterThan" dxfId="1">
      <formula>100</formula>
    </cfRule>
  </conditionalFormatting>
  <conditionalFormatting sqref="I304 I308:I310">
    <cfRule type="cellIs" priority="23" operator="between" dxfId="0">
      <formula>-100</formula>
      <formula>100</formula>
    </cfRule>
    <cfRule type="cellIs" priority="24" operator="lessThan" dxfId="1">
      <formula>-100</formula>
    </cfRule>
    <cfRule type="cellIs" priority="25" operator="greaterThan" dxfId="1">
      <formula>100</formula>
    </cfRule>
  </conditionalFormatting>
  <conditionalFormatting sqref="I317:I370">
    <cfRule type="cellIs" priority="26" operator="between" dxfId="0">
      <formula>-100</formula>
      <formula>100</formula>
    </cfRule>
    <cfRule type="cellIs" priority="27" operator="lessThan" dxfId="1">
      <formula>-100</formula>
    </cfRule>
    <cfRule type="cellIs" priority="28" operator="greaterThan" dxfId="1">
      <formula>100</formula>
    </cfRule>
  </conditionalFormatting>
  <conditionalFormatting sqref="I311">
    <cfRule type="cellIs" priority="29" operator="between" dxfId="0">
      <formula>-100</formula>
      <formula>100</formula>
    </cfRule>
    <cfRule type="cellIs" priority="30" operator="lessThan" dxfId="1">
      <formula>-100</formula>
    </cfRule>
    <cfRule type="cellIs" priority="31" operator="greaterThan" dxfId="1">
      <formula>100</formula>
    </cfRule>
  </conditionalFormatting>
  <conditionalFormatting sqref="I70">
    <cfRule type="cellIs" priority="32" operator="between" dxfId="0">
      <formula>-100</formula>
      <formula>100</formula>
    </cfRule>
    <cfRule type="cellIs" priority="33" operator="lessThan" dxfId="1">
      <formula>-100</formula>
    </cfRule>
    <cfRule type="cellIs" priority="34" operator="greaterThan" dxfId="1">
      <formula>100</formula>
    </cfRule>
  </conditionalFormatting>
  <conditionalFormatting sqref="I71">
    <cfRule type="cellIs" priority="35" operator="between" dxfId="0">
      <formula>-100</formula>
      <formula>100</formula>
    </cfRule>
    <cfRule type="cellIs" priority="36" operator="lessThan" dxfId="1">
      <formula>-100</formula>
    </cfRule>
    <cfRule type="cellIs" priority="37" operator="greaterThan" dxfId="1">
      <formula>100</formula>
    </cfRule>
  </conditionalFormatting>
  <conditionalFormatting sqref="I75:I76">
    <cfRule type="cellIs" priority="38" operator="between" dxfId="0">
      <formula>-100</formula>
      <formula>100</formula>
    </cfRule>
    <cfRule type="cellIs" priority="39" operator="lessThan" dxfId="1">
      <formula>-100</formula>
    </cfRule>
    <cfRule type="cellIs" priority="40" operator="greaterThan" dxfId="1">
      <formula>100</formula>
    </cfRule>
  </conditionalFormatting>
  <conditionalFormatting sqref="I107:I108">
    <cfRule type="cellIs" priority="41" operator="between" dxfId="0">
      <formula>-100</formula>
      <formula>100</formula>
    </cfRule>
    <cfRule type="cellIs" priority="42" operator="lessThan" dxfId="1">
      <formula>-100</formula>
    </cfRule>
    <cfRule type="cellIs" priority="43" operator="greaterThan" dxfId="1">
      <formula>100</formula>
    </cfRule>
  </conditionalFormatting>
  <conditionalFormatting sqref="I109:I110">
    <cfRule type="cellIs" priority="44" operator="between" dxfId="0">
      <formula>-100</formula>
      <formula>100</formula>
    </cfRule>
    <cfRule type="cellIs" priority="45" operator="lessThan" dxfId="1">
      <formula>-100</formula>
    </cfRule>
    <cfRule type="cellIs" priority="46" operator="greaterThan" dxfId="1">
      <formula>100</formula>
    </cfRule>
  </conditionalFormatting>
  <conditionalFormatting sqref="I111:I112">
    <cfRule type="cellIs" priority="47" operator="between" dxfId="0">
      <formula>-100</formula>
      <formula>100</formula>
    </cfRule>
    <cfRule type="cellIs" priority="48" operator="lessThan" dxfId="1">
      <formula>-100</formula>
    </cfRule>
    <cfRule type="cellIs" priority="49" operator="greaterThan" dxfId="1">
      <formula>100</formula>
    </cfRule>
  </conditionalFormatting>
  <conditionalFormatting sqref="I113:I114">
    <cfRule type="cellIs" priority="50" operator="between" dxfId="0">
      <formula>-100</formula>
      <formula>100</formula>
    </cfRule>
    <cfRule type="cellIs" priority="51" operator="lessThan" dxfId="1">
      <formula>-100</formula>
    </cfRule>
    <cfRule type="cellIs" priority="52" operator="greaterThan" dxfId="1">
      <formula>100</formula>
    </cfRule>
  </conditionalFormatting>
  <conditionalFormatting sqref="I115:I116">
    <cfRule type="cellIs" priority="53" operator="between" dxfId="0">
      <formula>-100</formula>
      <formula>100</formula>
    </cfRule>
    <cfRule type="cellIs" priority="54" operator="lessThan" dxfId="1">
      <formula>-100</formula>
    </cfRule>
    <cfRule type="cellIs" priority="55" operator="greaterThan" dxfId="1">
      <formula>100</formula>
    </cfRule>
  </conditionalFormatting>
  <conditionalFormatting sqref="I117:I118">
    <cfRule type="cellIs" priority="56" operator="between" dxfId="0">
      <formula>-100</formula>
      <formula>100</formula>
    </cfRule>
    <cfRule type="cellIs" priority="57" operator="lessThan" dxfId="1">
      <formula>-100</formula>
    </cfRule>
    <cfRule type="cellIs" priority="58" operator="greaterThan" dxfId="1">
      <formula>100</formula>
    </cfRule>
  </conditionalFormatting>
  <conditionalFormatting sqref="I119:I120">
    <cfRule type="cellIs" priority="59" operator="between" dxfId="0">
      <formula>-100</formula>
      <formula>100</formula>
    </cfRule>
    <cfRule type="cellIs" priority="60" operator="lessThan" dxfId="1">
      <formula>-100</formula>
    </cfRule>
    <cfRule type="cellIs" priority="61" operator="greaterThan" dxfId="1">
      <formula>100</formula>
    </cfRule>
  </conditionalFormatting>
  <conditionalFormatting sqref="I121">
    <cfRule type="cellIs" priority="62" operator="between" dxfId="0">
      <formula>-100</formula>
      <formula>100</formula>
    </cfRule>
    <cfRule type="cellIs" priority="63" operator="lessThan" dxfId="1">
      <formula>-100</formula>
    </cfRule>
    <cfRule type="cellIs" priority="64" operator="greaterThan" dxfId="1">
      <formula>100</formula>
    </cfRule>
  </conditionalFormatting>
  <conditionalFormatting sqref="I305:I306">
    <cfRule type="cellIs" priority="65" operator="between" dxfId="0">
      <formula>-100</formula>
      <formula>100</formula>
    </cfRule>
    <cfRule type="cellIs" priority="66" operator="lessThan" dxfId="1">
      <formula>-100</formula>
    </cfRule>
    <cfRule type="cellIs" priority="67" operator="greaterThan" dxfId="1">
      <formula>100</formula>
    </cfRule>
  </conditionalFormatting>
  <conditionalFormatting sqref="I307">
    <cfRule type="cellIs" priority="68" operator="between" dxfId="0">
      <formula>-100</formula>
      <formula>100</formula>
    </cfRule>
    <cfRule type="cellIs" priority="69" operator="lessThan" dxfId="1">
      <formula>-100</formula>
    </cfRule>
    <cfRule type="cellIs" priority="70" operator="greaterThan" dxfId="1">
      <formula>100</formula>
    </cfRule>
  </conditionalFormatting>
  <conditionalFormatting sqref="I312:I313">
    <cfRule type="cellIs" priority="71" operator="between" dxfId="0">
      <formula>-100</formula>
      <formula>100</formula>
    </cfRule>
    <cfRule type="cellIs" priority="72" operator="lessThan" dxfId="1">
      <formula>-100</formula>
    </cfRule>
    <cfRule type="cellIs" priority="73" operator="greaterThan" dxfId="1">
      <formula>100</formula>
    </cfRule>
  </conditionalFormatting>
  <pageMargins left="0.25" right="0.25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2019-03-19T17:15:36Z</dcterms:created>
  <dcterms:modified xmlns:dcterms="http://purl.org/dc/terms/" xmlns:xsi="http://www.w3.org/2001/XMLSchema-instance" xsi:type="dcterms:W3CDTF">2025-01-06T07:58:12Z</dcterms:modified>
</cp:coreProperties>
</file>