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50" yWindow="1155" windowWidth="20175" windowHeight="8430" tabRatio="600" firstSheet="0" activeTab="0" autoFilterDateGrouping="1"/>
  </bookViews>
  <sheets>
    <sheet xmlns:r="http://schemas.openxmlformats.org/officeDocument/2006/relationships" name="Sheet" sheetId="1" state="visible" r:id="rId1"/>
  </sheets>
  <definedNames>
    <definedName name="_xlnm.Print_Area" localSheetId="0">'Sheet'!$A$1:$I$376</definedName>
  </definedNames>
  <calcPr calcId="145621" fullCalcOnLoad="1"/>
</workbook>
</file>

<file path=xl/styles.xml><?xml version="1.0" encoding="utf-8"?>
<styleSheet xmlns="http://schemas.openxmlformats.org/spreadsheetml/2006/main">
  <numFmts count="13">
    <numFmt numFmtId="164" formatCode="0.00_ "/>
    <numFmt numFmtId="165" formatCode="0.00000_ "/>
    <numFmt numFmtId="166" formatCode="0.000_ "/>
    <numFmt numFmtId="167" formatCode="0.0000000_ "/>
    <numFmt numFmtId="168" formatCode="0.0000_ "/>
    <numFmt numFmtId="169" formatCode="0.000000E+00"/>
    <numFmt numFmtId="170" formatCode="0.0_ "/>
    <numFmt numFmtId="171" formatCode="0.00000000_ "/>
    <numFmt numFmtId="172" formatCode="0.000000_ "/>
    <numFmt numFmtId="173" formatCode="0_ "/>
    <numFmt numFmtId="174" formatCode="0.000E+00"/>
    <numFmt numFmtId="175" formatCode="0_);[Red]\(0\)"/>
    <numFmt numFmtId="176" formatCode="0.00000E+00"/>
  </numFmts>
  <fonts count="10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color theme="1"/>
      <sz val="10"/>
      <scheme val="minor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theme="1"/>
      <sz val="11"/>
    </font>
    <font>
      <name val="Calibri"/>
      <family val="2"/>
      <color theme="1"/>
      <sz val="10"/>
    </font>
    <font>
      <name val="Calibri"/>
      <family val="2"/>
      <color theme="1"/>
      <sz val="12"/>
    </font>
    <font>
      <name val="Calibri"/>
      <family val="2"/>
      <color rgb="FFFF0000"/>
      <sz val="10"/>
    </font>
    <font>
      <name val="Calibri"/>
      <family val="2"/>
      <b val="1"/>
      <color theme="1"/>
      <sz val="16"/>
    </font>
  </fonts>
  <fills count="9">
    <fill>
      <patternFill/>
    </fill>
    <fill>
      <patternFill patternType="gray125"/>
    </fill>
    <fill>
      <patternFill patternType="solid">
        <fgColor theme="0" tint="-0.14987640003662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8" tint="0.599963377788628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76400036622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144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6" fillId="0" borderId="1" pivotButton="0" quotePrefix="0" xfId="0"/>
    <xf numFmtId="0" fontId="6" fillId="3" borderId="4" pivotButton="0" quotePrefix="0" xfId="0"/>
    <xf numFmtId="0" fontId="6" fillId="0" borderId="4" applyAlignment="1" pivotButton="0" quotePrefix="0" xfId="0">
      <alignment horizontal="left"/>
    </xf>
    <xf numFmtId="0" fontId="3" fillId="0" borderId="1" applyAlignment="1" pivotButton="0" quotePrefix="0" xfId="0">
      <alignment horizontal="center"/>
    </xf>
    <xf numFmtId="49" fontId="6" fillId="0" borderId="4" applyAlignment="1" pivotButton="0" quotePrefix="0" xfId="0">
      <alignment horizontal="center"/>
    </xf>
    <xf numFmtId="0" fontId="7" fillId="0" borderId="1" pivotButton="0" quotePrefix="0" xfId="0"/>
    <xf numFmtId="0" fontId="6" fillId="0" borderId="4" pivotButton="0" quotePrefix="0" xfId="0"/>
    <xf numFmtId="11" fontId="6" fillId="0" borderId="4" applyAlignment="1" pivotButton="0" quotePrefix="0" xfId="0">
      <alignment horizontal="center"/>
    </xf>
    <xf numFmtId="11" fontId="6" fillId="3" borderId="4" applyAlignment="1" pivotButton="0" quotePrefix="0" xfId="0">
      <alignment horizontal="center"/>
    </xf>
    <xf numFmtId="0" fontId="6" fillId="0" borderId="4" applyAlignment="1" pivotButton="0" quotePrefix="0" xfId="0">
      <alignment horizontal="center" wrapText="1"/>
    </xf>
    <xf numFmtId="0" fontId="6" fillId="2" borderId="4" applyAlignment="1" pivotButton="0" quotePrefix="0" xfId="0">
      <alignment horizontal="center" wrapText="1"/>
    </xf>
    <xf numFmtId="0" fontId="6" fillId="5" borderId="2" applyAlignment="1" pivotButton="0" quotePrefix="0" xfId="0">
      <alignment horizontal="center"/>
    </xf>
    <xf numFmtId="0" fontId="6" fillId="5" borderId="2" applyAlignment="1" pivotButton="0" quotePrefix="0" xfId="0">
      <alignment horizontal="center" wrapText="1"/>
    </xf>
    <xf numFmtId="0" fontId="6" fillId="5" borderId="4" applyAlignment="1" pivotButton="0" quotePrefix="0" xfId="0">
      <alignment horizontal="center" wrapText="1"/>
    </xf>
    <xf numFmtId="0" fontId="6" fillId="5" borderId="3" applyAlignment="1" pivotButton="0" quotePrefix="0" xfId="0">
      <alignment horizontal="center" wrapText="1"/>
    </xf>
    <xf numFmtId="0" fontId="6" fillId="5" borderId="3" applyAlignment="1" pivotButton="0" quotePrefix="0" xfId="0">
      <alignment horizontal="center"/>
    </xf>
    <xf numFmtId="0" fontId="6" fillId="5" borderId="0" applyAlignment="1" pivotButton="0" quotePrefix="0" xfId="0">
      <alignment horizontal="center" wrapText="1"/>
    </xf>
    <xf numFmtId="0" fontId="6" fillId="5" borderId="0" applyAlignment="1" pivotButton="0" quotePrefix="0" xfId="0">
      <alignment horizontal="center"/>
    </xf>
    <xf numFmtId="0" fontId="6" fillId="5" borderId="5" applyAlignment="1" pivotButton="0" quotePrefix="0" xfId="0">
      <alignment horizontal="center" wrapText="1"/>
    </xf>
    <xf numFmtId="0" fontId="6" fillId="0" borderId="0" applyAlignment="1" pivotButton="0" quotePrefix="0" xfId="0">
      <alignment horizontal="left"/>
    </xf>
    <xf numFmtId="0" fontId="6" fillId="2" borderId="4" applyAlignment="1" pivotButton="0" quotePrefix="0" xfId="0">
      <alignment horizontal="center"/>
    </xf>
    <xf numFmtId="0" fontId="0" fillId="0" borderId="4" pivotButton="0" quotePrefix="0" xfId="0"/>
    <xf numFmtId="0" fontId="6" fillId="6" borderId="3" applyAlignment="1" pivotButton="0" quotePrefix="0" xfId="0">
      <alignment horizontal="center" wrapText="1"/>
    </xf>
    <xf numFmtId="0" fontId="2" fillId="0" borderId="0" pivotButton="0" quotePrefix="0" xfId="0"/>
    <xf numFmtId="0" fontId="2" fillId="4" borderId="0" pivotButton="0" quotePrefix="0" xfId="0"/>
    <xf numFmtId="0" fontId="2" fillId="7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2" fillId="7" borderId="0" pivotButton="0" quotePrefix="0" xfId="0"/>
    <xf numFmtId="0" fontId="2" fillId="8" borderId="0" pivotButton="0" quotePrefix="0" xfId="0"/>
    <xf numFmtId="11" fontId="6" fillId="0" borderId="0" applyAlignment="1" pivotButton="0" quotePrefix="0" xfId="0">
      <alignment horizontal="center"/>
    </xf>
    <xf numFmtId="0" fontId="6" fillId="0" borderId="0" pivotButton="0" quotePrefix="0" xfId="0"/>
    <xf numFmtId="0" fontId="4" fillId="0" borderId="0" pivotButton="0" quotePrefix="0" xfId="0"/>
    <xf numFmtId="0" fontId="6" fillId="7" borderId="4" applyAlignment="1" pivotButton="0" quotePrefix="0" xfId="0">
      <alignment horizontal="center"/>
    </xf>
    <xf numFmtId="0" fontId="8" fillId="0" borderId="4" applyAlignment="1" pivotButton="0" quotePrefix="0" xfId="0">
      <alignment horizontal="center"/>
    </xf>
    <xf numFmtId="0" fontId="8" fillId="3" borderId="4" applyAlignment="1" pivotButton="0" quotePrefix="0" xfId="0">
      <alignment horizontal="center"/>
    </xf>
    <xf numFmtId="0" fontId="0" fillId="0" borderId="1" pivotButton="0" quotePrefix="0" xfId="0"/>
    <xf numFmtId="0" fontId="0" fillId="0" borderId="6" pivotButton="0" quotePrefix="0" xfId="0"/>
    <xf numFmtId="0" fontId="9" fillId="0" borderId="1" applyAlignment="1" pivotButton="0" quotePrefix="0" xfId="0">
      <alignment horizontal="center"/>
    </xf>
    <xf numFmtId="0" fontId="6" fillId="3" borderId="4" applyAlignment="1" pivotButton="0" quotePrefix="0" xfId="0">
      <alignment horizontal="center"/>
    </xf>
    <xf numFmtId="0" fontId="0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6" fillId="6" borderId="0" applyAlignment="1" pivotButton="0" quotePrefix="0" xfId="0">
      <alignment horizontal="center" wrapText="1"/>
    </xf>
    <xf numFmtId="164" fontId="6" fillId="4" borderId="0" applyAlignment="1" pivotButton="0" quotePrefix="0" xfId="0">
      <alignment horizontal="center"/>
    </xf>
    <xf numFmtId="165" fontId="6" fillId="0" borderId="4" applyAlignment="1" pivotButton="0" quotePrefix="0" xfId="0">
      <alignment horizontal="center"/>
    </xf>
    <xf numFmtId="164" fontId="6" fillId="0" borderId="4" applyAlignment="1" pivotButton="0" quotePrefix="0" xfId="0">
      <alignment horizontal="center"/>
    </xf>
    <xf numFmtId="166" fontId="6" fillId="0" borderId="4" applyAlignment="1" pivotButton="0" quotePrefix="0" xfId="0">
      <alignment horizontal="center"/>
    </xf>
    <xf numFmtId="167" fontId="6" fillId="3" borderId="4" applyAlignment="1" pivotButton="0" quotePrefix="0" xfId="0">
      <alignment horizontal="center"/>
    </xf>
    <xf numFmtId="164" fontId="6" fillId="3" borderId="4" applyAlignment="1" pivotButton="0" quotePrefix="0" xfId="0">
      <alignment horizontal="center"/>
    </xf>
    <xf numFmtId="166" fontId="6" fillId="3" borderId="4" applyAlignment="1" pivotButton="0" quotePrefix="0" xfId="0">
      <alignment horizontal="center"/>
    </xf>
    <xf numFmtId="165" fontId="6" fillId="3" borderId="4" applyAlignment="1" pivotButton="0" quotePrefix="0" xfId="0">
      <alignment horizontal="center"/>
    </xf>
    <xf numFmtId="168" fontId="6" fillId="0" borderId="4" applyAlignment="1" pivotButton="0" quotePrefix="0" xfId="0">
      <alignment horizontal="center"/>
    </xf>
    <xf numFmtId="169" fontId="6" fillId="0" borderId="4" applyAlignment="1" pivotButton="0" quotePrefix="0" xfId="0">
      <alignment horizontal="center"/>
    </xf>
    <xf numFmtId="170" fontId="6" fillId="0" borderId="4" applyAlignment="1" pivotButton="0" quotePrefix="0" xfId="0">
      <alignment horizontal="center"/>
    </xf>
    <xf numFmtId="169" fontId="6" fillId="3" borderId="4" applyAlignment="1" pivotButton="0" quotePrefix="0" xfId="0">
      <alignment horizontal="center"/>
    </xf>
    <xf numFmtId="170" fontId="6" fillId="3" borderId="4" applyAlignment="1" pivotButton="0" quotePrefix="0" xfId="0">
      <alignment horizontal="center"/>
    </xf>
    <xf numFmtId="171" fontId="6" fillId="3" borderId="4" applyAlignment="1" pivotButton="0" quotePrefix="0" xfId="0">
      <alignment horizontal="center"/>
    </xf>
    <xf numFmtId="172" fontId="6" fillId="3" borderId="4" applyAlignment="1" pivotButton="0" quotePrefix="0" xfId="0">
      <alignment horizontal="center"/>
    </xf>
    <xf numFmtId="172" fontId="6" fillId="0" borderId="4" applyAlignment="1" pivotButton="0" quotePrefix="0" xfId="0">
      <alignment horizontal="center"/>
    </xf>
    <xf numFmtId="168" fontId="6" fillId="3" borderId="4" applyAlignment="1" pivotButton="0" quotePrefix="0" xfId="0">
      <alignment horizontal="center"/>
    </xf>
    <xf numFmtId="167" fontId="6" fillId="0" borderId="4" applyAlignment="1" pivotButton="0" quotePrefix="0" xfId="0">
      <alignment horizontal="center"/>
    </xf>
    <xf numFmtId="173" fontId="6" fillId="0" borderId="4" applyAlignment="1" pivotButton="0" quotePrefix="0" xfId="0">
      <alignment horizontal="center"/>
    </xf>
    <xf numFmtId="173" fontId="6" fillId="3" borderId="4" applyAlignment="1" pivotButton="0" quotePrefix="0" xfId="0">
      <alignment horizontal="center"/>
    </xf>
    <xf numFmtId="174" fontId="6" fillId="0" borderId="4" applyAlignment="1" pivotButton="0" quotePrefix="0" xfId="0">
      <alignment horizontal="center"/>
    </xf>
    <xf numFmtId="174" fontId="6" fillId="3" borderId="4" applyAlignment="1" pivotButton="0" quotePrefix="0" xfId="0">
      <alignment horizontal="center"/>
    </xf>
    <xf numFmtId="169" fontId="6" fillId="0" borderId="0" applyAlignment="1" pivotButton="0" quotePrefix="0" xfId="0">
      <alignment horizontal="center"/>
    </xf>
    <xf numFmtId="175" fontId="8" fillId="0" borderId="4" applyAlignment="1" pivotButton="0" quotePrefix="0" xfId="0">
      <alignment horizontal="center"/>
    </xf>
    <xf numFmtId="175" fontId="8" fillId="3" borderId="4" applyAlignment="1" pivotButton="0" quotePrefix="0" xfId="0">
      <alignment horizontal="center"/>
    </xf>
    <xf numFmtId="175" fontId="6" fillId="3" borderId="4" applyAlignment="1" pivotButton="0" quotePrefix="0" xfId="0">
      <alignment horizontal="center"/>
    </xf>
    <xf numFmtId="175" fontId="6" fillId="0" borderId="4" applyAlignment="1" pivotButton="0" quotePrefix="0" xfId="0">
      <alignment horizontal="center"/>
    </xf>
    <xf numFmtId="171" fontId="6" fillId="0" borderId="4" applyAlignment="1" pivotButton="0" quotePrefix="0" xfId="0">
      <alignment horizontal="center"/>
    </xf>
    <xf numFmtId="173" fontId="8" fillId="3" borderId="4" applyAlignment="1" pivotButton="0" quotePrefix="0" xfId="0">
      <alignment horizontal="center"/>
    </xf>
    <xf numFmtId="173" fontId="8" fillId="0" borderId="4" applyAlignment="1" pivotButton="0" quotePrefix="0" xfId="0">
      <alignment horizontal="center"/>
    </xf>
    <xf numFmtId="176" fontId="6" fillId="7" borderId="4" applyAlignment="1" pivotButton="0" quotePrefix="0" xfId="0">
      <alignment horizontal="center"/>
    </xf>
    <xf numFmtId="169" fontId="6" fillId="7" borderId="4" pivotButton="0" quotePrefix="0" xfId="0"/>
    <xf numFmtId="173" fontId="6" fillId="7" borderId="4" applyAlignment="1" pivotButton="0" quotePrefix="0" xfId="0">
      <alignment horizontal="center"/>
    </xf>
    <xf numFmtId="164" fontId="6" fillId="7" borderId="4" applyAlignment="1" pivotButton="0" quotePrefix="0" xfId="0">
      <alignment horizontal="center"/>
    </xf>
    <xf numFmtId="176" fontId="6" fillId="3" borderId="4" applyAlignment="1" pivotButton="0" quotePrefix="0" xfId="0">
      <alignment horizontal="center"/>
    </xf>
    <xf numFmtId="169" fontId="6" fillId="3" borderId="4" pivotButton="0" quotePrefix="0" xfId="0"/>
    <xf numFmtId="176" fontId="6" fillId="0" borderId="4" applyAlignment="1" pivotButton="0" quotePrefix="0" xfId="0">
      <alignment horizontal="center"/>
    </xf>
    <xf numFmtId="169" fontId="6" fillId="0" borderId="4" pivotButton="0" quotePrefix="0" xfId="0"/>
    <xf numFmtId="169" fontId="6" fillId="0" borderId="4" applyAlignment="1" pivotButton="0" quotePrefix="0" xfId="0">
      <alignment horizontal="left"/>
    </xf>
    <xf numFmtId="164" fontId="6" fillId="3" borderId="4" applyAlignment="1" pivotButton="0" quotePrefix="0" xfId="0">
      <alignment horizontal="center" wrapText="1"/>
    </xf>
    <xf numFmtId="0" fontId="6" fillId="4" borderId="0" applyAlignment="1" pivotButton="0" quotePrefix="0" xfId="0">
      <alignment horizontal="center" wrapText="1"/>
    </xf>
    <xf numFmtId="0" fontId="0" fillId="0" borderId="0" pivotButton="0" quotePrefix="0" xfId="0"/>
    <xf numFmtId="0" fontId="6" fillId="8" borderId="0" applyAlignment="1" pivotButton="0" quotePrefix="0" xfId="0">
      <alignment horizontal="center"/>
    </xf>
    <xf numFmtId="0" fontId="6" fillId="4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6" borderId="0" applyAlignment="1" pivotButton="0" quotePrefix="0" xfId="0">
      <alignment horizontal="center" wrapText="1"/>
    </xf>
    <xf numFmtId="0" fontId="4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4" fillId="7" borderId="0" applyAlignment="1" pivotButton="0" quotePrefix="0" xfId="0">
      <alignment horizontal="center"/>
    </xf>
    <xf numFmtId="0" fontId="6" fillId="7" borderId="0" applyAlignment="1" pivotButton="0" quotePrefix="0" xfId="0">
      <alignment horizontal="center"/>
    </xf>
    <xf numFmtId="0" fontId="4" fillId="2" borderId="0" applyAlignment="1" pivotButton="0" quotePrefix="0" xfId="0">
      <alignment horizontal="center" wrapText="1"/>
    </xf>
    <xf numFmtId="0" fontId="4" fillId="8" borderId="0" applyAlignment="1" pivotButton="0" quotePrefix="0" xfId="0">
      <alignment horizontal="center"/>
    </xf>
    <xf numFmtId="0" fontId="4" fillId="7" borderId="0" applyAlignment="1" pivotButton="0" quotePrefix="0" xfId="0">
      <alignment horizontal="center" wrapText="1"/>
    </xf>
    <xf numFmtId="0" fontId="6" fillId="3" borderId="4" applyAlignment="1" pivotButton="0" quotePrefix="0" xfId="0">
      <alignment horizontal="center"/>
    </xf>
    <xf numFmtId="0" fontId="5" fillId="5" borderId="0" applyAlignment="1" pivotButton="0" quotePrefix="0" xfId="0">
      <alignment horizontal="center" wrapText="1"/>
    </xf>
    <xf numFmtId="164" fontId="6" fillId="4" borderId="0" applyAlignment="1" pivotButton="0" quotePrefix="0" xfId="0">
      <alignment horizontal="center"/>
    </xf>
    <xf numFmtId="165" fontId="6" fillId="0" borderId="4" applyAlignment="1" pivotButton="0" quotePrefix="0" xfId="0">
      <alignment horizontal="center"/>
    </xf>
    <xf numFmtId="164" fontId="6" fillId="0" borderId="4" applyAlignment="1" pivotButton="0" quotePrefix="0" xfId="0">
      <alignment horizontal="center"/>
    </xf>
    <xf numFmtId="166" fontId="6" fillId="0" borderId="4" applyAlignment="1" pivotButton="0" quotePrefix="0" xfId="0">
      <alignment horizontal="center"/>
    </xf>
    <xf numFmtId="167" fontId="6" fillId="3" borderId="4" applyAlignment="1" pivotButton="0" quotePrefix="0" xfId="0">
      <alignment horizontal="center"/>
    </xf>
    <xf numFmtId="164" fontId="6" fillId="3" borderId="4" applyAlignment="1" pivotButton="0" quotePrefix="0" xfId="0">
      <alignment horizontal="center"/>
    </xf>
    <xf numFmtId="166" fontId="6" fillId="3" borderId="4" applyAlignment="1" pivotButton="0" quotePrefix="0" xfId="0">
      <alignment horizontal="center"/>
    </xf>
    <xf numFmtId="165" fontId="6" fillId="3" borderId="4" applyAlignment="1" pivotButton="0" quotePrefix="0" xfId="0">
      <alignment horizontal="center"/>
    </xf>
    <xf numFmtId="168" fontId="6" fillId="0" borderId="4" applyAlignment="1" pivotButton="0" quotePrefix="0" xfId="0">
      <alignment horizontal="center"/>
    </xf>
    <xf numFmtId="169" fontId="6" fillId="0" borderId="4" applyAlignment="1" pivotButton="0" quotePrefix="0" xfId="0">
      <alignment horizontal="center"/>
    </xf>
    <xf numFmtId="170" fontId="6" fillId="0" borderId="4" applyAlignment="1" pivotButton="0" quotePrefix="0" xfId="0">
      <alignment horizontal="center"/>
    </xf>
    <xf numFmtId="169" fontId="6" fillId="3" borderId="4" applyAlignment="1" pivotButton="0" quotePrefix="0" xfId="0">
      <alignment horizontal="center"/>
    </xf>
    <xf numFmtId="170" fontId="6" fillId="3" borderId="4" applyAlignment="1" pivotButton="0" quotePrefix="0" xfId="0">
      <alignment horizontal="center"/>
    </xf>
    <xf numFmtId="171" fontId="6" fillId="3" borderId="4" applyAlignment="1" pivotButton="0" quotePrefix="0" xfId="0">
      <alignment horizontal="center"/>
    </xf>
    <xf numFmtId="172" fontId="6" fillId="3" borderId="4" applyAlignment="1" pivotButton="0" quotePrefix="0" xfId="0">
      <alignment horizontal="center"/>
    </xf>
    <xf numFmtId="172" fontId="6" fillId="0" borderId="4" applyAlignment="1" pivotButton="0" quotePrefix="0" xfId="0">
      <alignment horizontal="center"/>
    </xf>
    <xf numFmtId="168" fontId="6" fillId="3" borderId="4" applyAlignment="1" pivotButton="0" quotePrefix="0" xfId="0">
      <alignment horizontal="center"/>
    </xf>
    <xf numFmtId="167" fontId="6" fillId="0" borderId="4" applyAlignment="1" pivotButton="0" quotePrefix="0" xfId="0">
      <alignment horizontal="center"/>
    </xf>
    <xf numFmtId="173" fontId="6" fillId="0" borderId="4" applyAlignment="1" pivotButton="0" quotePrefix="0" xfId="0">
      <alignment horizontal="center"/>
    </xf>
    <xf numFmtId="173" fontId="6" fillId="3" borderId="4" applyAlignment="1" pivotButton="0" quotePrefix="0" xfId="0">
      <alignment horizontal="center"/>
    </xf>
    <xf numFmtId="174" fontId="6" fillId="0" borderId="4" applyAlignment="1" pivotButton="0" quotePrefix="0" xfId="0">
      <alignment horizontal="center"/>
    </xf>
    <xf numFmtId="174" fontId="6" fillId="3" borderId="4" applyAlignment="1" pivotButton="0" quotePrefix="0" xfId="0">
      <alignment horizontal="center"/>
    </xf>
    <xf numFmtId="169" fontId="6" fillId="0" borderId="0" applyAlignment="1" pivotButton="0" quotePrefix="0" xfId="0">
      <alignment horizontal="center"/>
    </xf>
    <xf numFmtId="175" fontId="8" fillId="0" borderId="4" applyAlignment="1" pivotButton="0" quotePrefix="0" xfId="0">
      <alignment horizontal="center"/>
    </xf>
    <xf numFmtId="175" fontId="8" fillId="3" borderId="4" applyAlignment="1" pivotButton="0" quotePrefix="0" xfId="0">
      <alignment horizontal="center"/>
    </xf>
    <xf numFmtId="175" fontId="6" fillId="3" borderId="4" applyAlignment="1" pivotButton="0" quotePrefix="0" xfId="0">
      <alignment horizontal="center"/>
    </xf>
    <xf numFmtId="175" fontId="6" fillId="0" borderId="4" applyAlignment="1" pivotButton="0" quotePrefix="0" xfId="0">
      <alignment horizontal="center"/>
    </xf>
    <xf numFmtId="171" fontId="6" fillId="0" borderId="4" applyAlignment="1" pivotButton="0" quotePrefix="0" xfId="0">
      <alignment horizontal="center"/>
    </xf>
    <xf numFmtId="173" fontId="8" fillId="3" borderId="4" applyAlignment="1" pivotButton="0" quotePrefix="0" xfId="0">
      <alignment horizontal="center"/>
    </xf>
    <xf numFmtId="173" fontId="8" fillId="0" borderId="4" applyAlignment="1" pivotButton="0" quotePrefix="0" xfId="0">
      <alignment horizontal="center"/>
    </xf>
    <xf numFmtId="176" fontId="6" fillId="7" borderId="4" applyAlignment="1" pivotButton="0" quotePrefix="0" xfId="0">
      <alignment horizontal="center"/>
    </xf>
    <xf numFmtId="169" fontId="6" fillId="7" borderId="4" pivotButton="0" quotePrefix="0" xfId="0"/>
    <xf numFmtId="173" fontId="6" fillId="7" borderId="4" applyAlignment="1" pivotButton="0" quotePrefix="0" xfId="0">
      <alignment horizontal="center"/>
    </xf>
    <xf numFmtId="164" fontId="6" fillId="7" borderId="4" applyAlignment="1" pivotButton="0" quotePrefix="0" xfId="0">
      <alignment horizontal="center"/>
    </xf>
    <xf numFmtId="176" fontId="6" fillId="3" borderId="4" applyAlignment="1" pivotButton="0" quotePrefix="0" xfId="0">
      <alignment horizontal="center"/>
    </xf>
    <xf numFmtId="169" fontId="6" fillId="3" borderId="4" pivotButton="0" quotePrefix="0" xfId="0"/>
    <xf numFmtId="176" fontId="6" fillId="0" borderId="4" applyAlignment="1" pivotButton="0" quotePrefix="0" xfId="0">
      <alignment horizontal="center"/>
    </xf>
    <xf numFmtId="169" fontId="6" fillId="0" borderId="4" pivotButton="0" quotePrefix="0" xfId="0"/>
    <xf numFmtId="169" fontId="6" fillId="0" borderId="4" applyAlignment="1" pivotButton="0" quotePrefix="0" xfId="0">
      <alignment horizontal="left"/>
    </xf>
    <xf numFmtId="164" fontId="6" fillId="3" borderId="4" applyAlignment="1" pivotButton="0" quotePrefix="0" xfId="0">
      <alignment horizontal="center" wrapText="1"/>
    </xf>
  </cellXfs>
  <cellStyles count="1">
    <cellStyle name="常规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74"/>
  <sheetViews>
    <sheetView tabSelected="1" topLeftCell="A151" workbookViewId="0">
      <selection activeCell="N170" sqref="N170"/>
    </sheetView>
  </sheetViews>
  <sheetFormatPr baseColWidth="8" defaultRowHeight="13.5" outlineLevelCol="0"/>
  <cols>
    <col width="10.625" customWidth="1" style="87" min="1" max="1"/>
    <col width="11" customWidth="1" style="87" min="2" max="2"/>
    <col width="11.875" bestFit="1" customWidth="1" style="87" min="3" max="3"/>
    <col width="13" bestFit="1" customWidth="1" style="87" min="4" max="4"/>
    <col width="12.125" bestFit="1" customWidth="1" style="87" min="5" max="6"/>
    <col width="11.375" bestFit="1" customWidth="1" style="87" min="7" max="7"/>
    <col width="9.625" customWidth="1" style="87" min="8" max="8"/>
    <col width="11.125" bestFit="1" customWidth="1" style="87" min="10" max="10"/>
  </cols>
  <sheetData>
    <row r="1" ht="32.1" customHeight="1" s="87" thickBot="1">
      <c r="A1" s="2" t="n"/>
      <c r="B1" s="2" t="n"/>
      <c r="C1" s="2" t="n"/>
      <c r="D1" s="2" t="n"/>
      <c r="E1" s="39" t="inlineStr">
        <is>
          <t>PERFORMANCE TEST</t>
        </is>
      </c>
      <c r="F1" s="37" t="n"/>
      <c r="G1" s="2" t="n"/>
      <c r="H1" s="2" t="n"/>
      <c r="I1" s="2" t="n"/>
    </row>
    <row r="2" ht="16.5" customHeight="1" s="87">
      <c r="A2" s="1" t="n"/>
      <c r="B2" s="1" t="n"/>
      <c r="C2" s="1" t="n"/>
      <c r="D2" s="1" t="n"/>
      <c r="E2" s="1" t="n"/>
      <c r="F2" s="1" t="n"/>
      <c r="G2" s="1" t="n"/>
      <c r="H2" s="1" t="n"/>
      <c r="I2" s="1" t="n"/>
    </row>
    <row r="3" ht="16.5" customHeight="1" s="87" thickBot="1">
      <c r="A3" s="1" t="n"/>
      <c r="B3" s="1" t="n"/>
      <c r="C3" s="1" t="n"/>
      <c r="D3" s="1" t="n"/>
      <c r="E3" s="5" t="inlineStr">
        <is>
          <t>DUT</t>
        </is>
      </c>
      <c r="F3" s="1" t="n"/>
      <c r="G3" s="1" t="n"/>
      <c r="H3" s="1" t="n"/>
      <c r="I3" s="1" t="n"/>
      <c r="J3" s="1" t="n"/>
    </row>
    <row r="4" ht="16.5" customHeight="1" s="87">
      <c r="A4" s="103" t="n"/>
      <c r="C4" s="96" t="n"/>
      <c r="E4" s="96" t="n"/>
      <c r="F4" s="96" t="n"/>
      <c r="H4" s="96" t="n"/>
    </row>
    <row r="5" ht="14.25" customHeight="1" s="87">
      <c r="A5" s="94" t="inlineStr">
        <is>
          <t>Manufacturer</t>
        </is>
      </c>
      <c r="C5" s="95" t="inlineStr">
        <is>
          <t>Datron Instruments</t>
        </is>
      </c>
      <c r="E5" s="104" t="n"/>
      <c r="F5" s="94" t="inlineStr">
        <is>
          <t>S/N</t>
        </is>
      </c>
      <c r="H5" s="89" t="inlineStr">
        <is>
          <t xml:space="preserve">31255       </t>
        </is>
      </c>
    </row>
    <row r="6" ht="14.25" customHeight="1" s="87">
      <c r="A6" s="90" t="inlineStr">
        <is>
          <t>Model Number</t>
        </is>
      </c>
      <c r="C6" s="91" t="inlineStr">
        <is>
          <t>4950</t>
        </is>
      </c>
      <c r="E6" s="25" t="n"/>
      <c r="F6" s="90" t="inlineStr">
        <is>
          <t>Test date</t>
        </is>
      </c>
      <c r="H6" s="91" t="inlineStr">
        <is>
          <t>24-05-30 16:33:41</t>
        </is>
      </c>
    </row>
    <row r="7" ht="14.25" customHeight="1" s="87">
      <c r="A7" s="94" t="inlineStr">
        <is>
          <t>Meter Info</t>
        </is>
      </c>
      <c r="C7" s="89" t="inlineStr">
        <is>
          <t>Datron 4950 STD</t>
        </is>
      </c>
      <c r="E7" s="26" t="n"/>
      <c r="F7" s="94" t="inlineStr">
        <is>
          <t>Ambient Temp.</t>
        </is>
      </c>
      <c r="H7" s="89" t="inlineStr">
        <is>
          <t>23.0</t>
        </is>
      </c>
    </row>
    <row r="8" ht="14.25" customHeight="1" s="87">
      <c r="A8" s="90" t="inlineStr">
        <is>
          <t>Options</t>
        </is>
      </c>
      <c r="C8" s="91" t="inlineStr">
        <is>
          <t xml:space="preserve">1,1,1
</t>
        </is>
      </c>
      <c r="E8" s="25" t="n"/>
      <c r="F8" s="90" t="inlineStr">
        <is>
          <t>CERT_AMB?</t>
        </is>
      </c>
      <c r="H8" s="98" t="n">
        <v>23</v>
      </c>
    </row>
    <row r="9" ht="14.25" customHeight="1" s="87">
      <c r="A9" s="94" t="inlineStr">
        <is>
          <t>Firmware</t>
        </is>
      </c>
      <c r="C9" s="89" t="inlineStr">
        <is>
          <t xml:space="preserve">890197-02.07
</t>
        </is>
      </c>
      <c r="E9" s="26" t="n"/>
      <c r="F9" s="94" t="inlineStr">
        <is>
          <t>TEMP?</t>
        </is>
      </c>
      <c r="H9" s="89" t="n">
        <v>43.14</v>
      </c>
    </row>
    <row r="10" ht="14.25" customHeight="1" s="87">
      <c r="A10" s="90" t="inlineStr">
        <is>
          <t>Date of Baseline Cal</t>
        </is>
      </c>
      <c r="C10" s="91" t="inlineStr">
        <is>
          <t xml:space="preserve">"1999-SEP-16"
</t>
        </is>
      </c>
      <c r="E10" s="25" t="n"/>
      <c r="F10" s="90" t="inlineStr">
        <is>
          <t>TEMP?  BASE</t>
        </is>
      </c>
      <c r="H10" s="91" t="n">
        <v>3.14</v>
      </c>
    </row>
    <row r="11" ht="14.25" customHeight="1" s="87">
      <c r="A11" s="94" t="inlineStr">
        <is>
          <t>Date of Certified Cal</t>
        </is>
      </c>
      <c r="C11" s="89" t="inlineStr">
        <is>
          <t xml:space="preserve">"2024-MAY-30"
</t>
        </is>
      </c>
      <c r="E11" s="26" t="n"/>
      <c r="F11" s="94" t="inlineStr">
        <is>
          <t>TEMP?  CERTIFIED</t>
        </is>
      </c>
      <c r="H11" s="89" t="n">
        <v>-0</v>
      </c>
    </row>
    <row r="12" ht="14.25" customHeight="1" s="87">
      <c r="A12" s="90" t="inlineStr">
        <is>
          <t xml:space="preserve">CNFTST? </t>
        </is>
      </c>
      <c r="C12" s="91" t="n">
        <v>0</v>
      </c>
      <c r="E12" s="25" t="n"/>
      <c r="F12" s="90" t="inlineStr">
        <is>
          <t>STANDBY?</t>
        </is>
      </c>
      <c r="H12" s="91" t="inlineStr">
        <is>
          <t xml:space="preserve">"00:00"
</t>
        </is>
      </c>
    </row>
    <row r="13" ht="14.25" customHeight="1" s="87">
      <c r="A13" s="100" t="inlineStr">
        <is>
          <t>DUT Confidence level</t>
        </is>
      </c>
      <c r="C13" s="88" t="inlineStr">
        <is>
          <t>30 Days Transfer Satbility</t>
        </is>
      </c>
      <c r="E13" s="26" t="n"/>
      <c r="F13" s="94" t="n"/>
      <c r="H13" s="89" t="n"/>
    </row>
    <row r="14" ht="14.25" customHeight="1" s="87">
      <c r="A14" s="90" t="n"/>
      <c r="C14" s="91" t="n"/>
      <c r="E14" s="25" t="n"/>
      <c r="F14" s="90" t="n"/>
      <c r="H14" s="98" t="n"/>
    </row>
    <row r="15" ht="25.5" customHeight="1" s="87">
      <c r="A15" s="99" t="n"/>
      <c r="C15" s="86" t="n"/>
      <c r="E15" s="26" t="n"/>
      <c r="F15" s="99" t="n"/>
      <c r="H15" s="86" t="n"/>
    </row>
    <row r="16" ht="14.25" customHeight="1" s="87">
      <c r="A16" s="33" t="n"/>
      <c r="C16" s="32" t="n"/>
      <c r="E16" s="25" t="n"/>
      <c r="F16" s="90" t="n"/>
      <c r="H16" s="91" t="n"/>
    </row>
    <row r="17" ht="14.25" customHeight="1" s="87"/>
    <row r="19" ht="16.5" customHeight="1" s="87" thickBot="1">
      <c r="A19" s="32" t="n"/>
      <c r="B19" s="32" t="n"/>
      <c r="C19" s="32" t="n"/>
      <c r="D19" s="32" t="n"/>
      <c r="E19" s="5" t="inlineStr">
        <is>
          <t>Calibrator</t>
        </is>
      </c>
      <c r="F19" s="32" t="n"/>
      <c r="G19" s="32" t="n"/>
      <c r="H19" s="32" t="n"/>
      <c r="I19" s="32" t="n"/>
    </row>
    <row r="20" ht="15" customHeight="1" s="87">
      <c r="A20" s="96" t="inlineStr">
        <is>
          <t>Reference standard</t>
        </is>
      </c>
      <c r="C20" s="96" t="inlineStr">
        <is>
          <t>Options</t>
        </is>
      </c>
      <c r="E20" s="96" t="inlineStr">
        <is>
          <t>Unc</t>
        </is>
      </c>
      <c r="F20" s="96" t="inlineStr">
        <is>
          <t>Calibration Date</t>
        </is>
      </c>
      <c r="H20" s="96" t="inlineStr">
        <is>
          <t>Due Date</t>
        </is>
      </c>
    </row>
    <row r="21" ht="14.25" customHeight="1" s="87">
      <c r="A21" s="97" t="inlineStr">
        <is>
          <t>Fluke 5700A</t>
        </is>
      </c>
      <c r="C21" s="98" t="inlineStr"/>
      <c r="E21" s="27" t="inlineStr">
        <is>
          <t>--</t>
        </is>
      </c>
      <c r="F21" s="98" t="inlineStr">
        <is>
          <t>--</t>
        </is>
      </c>
      <c r="H21" s="98" t="inlineStr">
        <is>
          <t>--</t>
        </is>
      </c>
    </row>
    <row r="22" ht="14.25" customHeight="1" s="87">
      <c r="A22" s="94" t="inlineStr">
        <is>
          <t>ADRmu12</t>
        </is>
      </c>
      <c r="C22" s="89" t="inlineStr">
        <is>
          <t>10.000000 VDC</t>
        </is>
      </c>
      <c r="E22" s="28" t="inlineStr">
        <is>
          <t>--</t>
        </is>
      </c>
      <c r="F22" s="95" t="inlineStr">
        <is>
          <t>--</t>
        </is>
      </c>
      <c r="H22" s="89" t="inlineStr">
        <is>
          <t>--</t>
        </is>
      </c>
    </row>
    <row r="23" ht="14.25" customHeight="1" s="87">
      <c r="A23" s="97" t="inlineStr">
        <is>
          <t>Fluke 742A-1 8927002</t>
        </is>
      </c>
      <c r="C23" s="98" t="inlineStr">
        <is>
          <t>1.0000195 ohm</t>
        </is>
      </c>
      <c r="E23" s="27" t="inlineStr">
        <is>
          <t>--</t>
        </is>
      </c>
      <c r="F23" s="98" t="inlineStr">
        <is>
          <t>--</t>
        </is>
      </c>
      <c r="H23" s="98" t="inlineStr">
        <is>
          <t>--</t>
        </is>
      </c>
    </row>
    <row r="24" ht="14.25" customHeight="1" s="87">
      <c r="A24" s="94" t="inlineStr">
        <is>
          <t>Fluke 742A-10k 7815006</t>
        </is>
      </c>
      <c r="C24" s="89" t="inlineStr">
        <is>
          <t>10.000133 kohm</t>
        </is>
      </c>
      <c r="E24" s="28" t="inlineStr"/>
      <c r="F24" s="95" t="inlineStr"/>
      <c r="H24" s="89" t="inlineStr"/>
    </row>
    <row r="25" ht="14.25" customHeight="1" s="87">
      <c r="A25" s="32" t="n"/>
      <c r="B25" s="32" t="n"/>
      <c r="C25" s="32" t="n"/>
      <c r="D25" s="32" t="n"/>
      <c r="E25" s="32" t="n"/>
      <c r="F25" s="32" t="n"/>
      <c r="G25" s="32" t="n"/>
      <c r="H25" s="32" t="n"/>
      <c r="I25" s="32" t="n"/>
    </row>
    <row r="26" ht="14.25" customHeight="1" s="87">
      <c r="A26" s="32" t="n"/>
      <c r="B26" s="32" t="n"/>
      <c r="C26" s="32" t="n"/>
      <c r="D26" s="32" t="n"/>
      <c r="E26" s="32" t="n"/>
      <c r="F26" s="32" t="n"/>
      <c r="G26" s="32" t="n"/>
      <c r="H26" s="32" t="n"/>
      <c r="I26" s="32" t="n"/>
    </row>
    <row r="27" ht="14.25" customHeight="1" s="87" thickBot="1">
      <c r="A27" s="32" t="n"/>
      <c r="B27" s="32" t="n"/>
      <c r="C27" s="32" t="n"/>
      <c r="D27" s="32" t="n"/>
      <c r="E27" s="5" t="inlineStr">
        <is>
          <t>MFC</t>
        </is>
      </c>
      <c r="F27" s="32" t="n"/>
      <c r="G27" s="32" t="n"/>
      <c r="H27" s="32" t="n"/>
      <c r="I27" s="32" t="n"/>
    </row>
    <row r="28" ht="14.25" customHeight="1" s="87">
      <c r="A28" s="103" t="n"/>
      <c r="C28" s="96" t="n"/>
      <c r="E28" s="96" t="n"/>
      <c r="F28" s="96" t="n"/>
      <c r="H28" s="96" t="n"/>
    </row>
    <row r="29" ht="15.95" customHeight="1" s="87">
      <c r="A29" s="100" t="inlineStr">
        <is>
          <t>MFC Calibrate Date</t>
        </is>
      </c>
      <c r="C29" s="88" t="inlineStr">
        <is>
          <t xml:space="preserve">290524
</t>
        </is>
      </c>
      <c r="E29" s="30" t="n"/>
      <c r="F29" s="100" t="inlineStr">
        <is>
          <t>MFC last calibrated</t>
        </is>
      </c>
      <c r="H29" s="88" t="inlineStr">
        <is>
          <t>1
 days</t>
        </is>
      </c>
    </row>
    <row r="30" ht="15.95" customHeight="1" s="87">
      <c r="A30" s="97" t="inlineStr">
        <is>
          <t>Calibrate Date WBFLAT</t>
        </is>
      </c>
      <c r="C30" s="98" t="inlineStr">
        <is>
          <t xml:space="preserve">100589
</t>
        </is>
      </c>
      <c r="E30" s="29" t="n"/>
      <c r="F30" s="97" t="inlineStr">
        <is>
          <t>MFC since WBFLAT</t>
        </is>
      </c>
      <c r="H30" s="98" t="inlineStr">
        <is>
          <t>0
 days</t>
        </is>
      </c>
    </row>
    <row r="31" ht="15.95" customHeight="1" s="87">
      <c r="A31" s="100" t="inlineStr">
        <is>
          <t>Calibrate Date WB Gain</t>
        </is>
      </c>
      <c r="C31" s="88" t="inlineStr">
        <is>
          <t xml:space="preserve">250190
</t>
        </is>
      </c>
      <c r="E31" s="30" t="n"/>
      <c r="F31" s="100" t="inlineStr">
        <is>
          <t>MFC since WBGAIN</t>
        </is>
      </c>
      <c r="H31" s="88" t="inlineStr">
        <is>
          <t>0
 days</t>
        </is>
      </c>
    </row>
    <row r="32" ht="15.95" customHeight="1" s="87">
      <c r="A32" s="97" t="inlineStr">
        <is>
          <t>MFC Calibrate Date Zero</t>
        </is>
      </c>
      <c r="C32" s="98" t="inlineStr">
        <is>
          <t xml:space="preserve">290524
</t>
        </is>
      </c>
      <c r="E32" s="29" t="n"/>
      <c r="F32" s="97" t="inlineStr">
        <is>
          <t>MFC since DCV Zero</t>
        </is>
      </c>
      <c r="H32" s="98" t="inlineStr">
        <is>
          <t>1
 days</t>
        </is>
      </c>
    </row>
    <row r="33" ht="14.25" customHeight="1" s="87">
      <c r="A33" s="100" t="inlineStr">
        <is>
          <t>MFC Confidence level</t>
        </is>
      </c>
      <c r="C33" s="88" t="inlineStr">
        <is>
          <t>5700A 99% 90 Days</t>
        </is>
      </c>
      <c r="E33" s="30" t="n"/>
      <c r="F33" s="100" t="inlineStr">
        <is>
          <t>CAL CONST 11V Range +zero</t>
        </is>
      </c>
      <c r="H33" s="88" t="n">
        <v>398.17927</v>
      </c>
    </row>
    <row r="34" ht="32.1" customHeight="1" s="87">
      <c r="A34" s="101" t="inlineStr">
        <is>
          <t>CAL CONST 6.5V</t>
        </is>
      </c>
      <c r="C34" s="98" t="inlineStr">
        <is>
          <t xml:space="preserve">+6.529890647135340E+00
</t>
        </is>
      </c>
      <c r="E34" s="29" t="n"/>
      <c r="F34" s="101" t="inlineStr">
        <is>
          <t>CAL CONST 11V                               Range  -zero</t>
        </is>
      </c>
      <c r="H34" s="98" t="n">
        <v>398.17845</v>
      </c>
    </row>
    <row r="35" ht="32.1" customHeight="1" s="87">
      <c r="A35" s="99" t="inlineStr">
        <is>
          <t>CAL CONST 13V reference voltage</t>
        </is>
      </c>
      <c r="C35" s="89" t="inlineStr">
        <is>
          <t xml:space="preserve">+1.306130764516422E+01
</t>
        </is>
      </c>
      <c r="E35" s="26" t="n"/>
      <c r="F35" s="99" t="inlineStr">
        <is>
          <t>CAL CONST, Zero calibration temperature</t>
        </is>
      </c>
      <c r="H35" s="89" t="n">
        <v>23</v>
      </c>
    </row>
    <row r="36" ht="32.1" customHeight="1" s="87">
      <c r="A36" s="101" t="inlineStr">
        <is>
          <t>CAL CONST 10KOHM               true output resistance</t>
        </is>
      </c>
      <c r="C36" s="98" t="inlineStr">
        <is>
          <t xml:space="preserve">+1.000045271113747E+04
</t>
        </is>
      </c>
      <c r="E36" s="29" t="n"/>
      <c r="F36" s="101" t="inlineStr">
        <is>
          <t>CAL CONST, ALL  calibration temp</t>
        </is>
      </c>
      <c r="H36" s="98" t="n">
        <v>23</v>
      </c>
    </row>
    <row r="37" ht="32.1" customHeight="1" s="87">
      <c r="A37" s="99" t="inlineStr">
        <is>
          <t>CAL SONST 10kOHM      standard resistance</t>
        </is>
      </c>
      <c r="C37" s="89" t="inlineStr">
        <is>
          <t xml:space="preserve">+1.000069664541200E+04
</t>
        </is>
      </c>
      <c r="E37" s="26" t="n"/>
      <c r="F37" s="99" t="inlineStr">
        <is>
          <t>CAL_CONST? CHECK, WB_FLAT_TEMP</t>
        </is>
      </c>
      <c r="H37" s="89" t="n">
        <v>23.9</v>
      </c>
    </row>
    <row r="38" ht="14.25" customHeight="1" s="87">
      <c r="A38" s="97" t="inlineStr">
        <is>
          <t>CAL CONST 1 OHM</t>
        </is>
      </c>
      <c r="C38" s="98" t="inlineStr">
        <is>
          <t xml:space="preserve">+9.996126071898848E-01
</t>
        </is>
      </c>
      <c r="E38" s="29" t="n"/>
      <c r="F38" s="97" t="inlineStr">
        <is>
          <t>CAL CONST,WBAND_TEMP</t>
        </is>
      </c>
      <c r="H38" s="98" t="n"/>
    </row>
    <row r="39" ht="14.25" customHeight="1" s="87">
      <c r="A39" s="94" t="inlineStr">
        <is>
          <t>ETIME?</t>
        </is>
      </c>
      <c r="C39" s="89" t="inlineStr">
        <is>
          <t>6056 days 6.37 hours</t>
        </is>
      </c>
      <c r="E39" s="26" t="n"/>
      <c r="F39" s="94" t="inlineStr">
        <is>
          <t>CAL TEMP? CHECK</t>
        </is>
      </c>
      <c r="H39" s="89" t="n"/>
    </row>
    <row r="40" ht="14.25" customHeight="1" s="87">
      <c r="A40" s="97" t="inlineStr">
        <is>
          <t>ONTIME?</t>
        </is>
      </c>
      <c r="C40" s="98" t="inlineStr">
        <is>
          <t>1 days 20.92 hours</t>
        </is>
      </c>
      <c r="E40" s="29" t="n"/>
      <c r="F40" s="97" t="inlineStr">
        <is>
          <t>CAL CONST,DACLIN</t>
        </is>
      </c>
      <c r="H40" s="98" t="n">
        <v>0.359</v>
      </c>
    </row>
    <row r="41" ht="32.1" customHeight="1" s="87">
      <c r="A41" s="94" t="n"/>
      <c r="C41" s="89" t="n"/>
      <c r="E41" s="26" t="n"/>
      <c r="F41" s="94" t="n"/>
      <c r="H41" s="89" t="n"/>
    </row>
    <row r="42" ht="32.1" customHeight="1" s="87">
      <c r="G42" s="32" t="n"/>
      <c r="H42" s="32" t="n"/>
      <c r="I42" s="32" t="n"/>
    </row>
    <row r="43" ht="25.5" customHeight="1" s="87" thickBot="1">
      <c r="A43" s="2" t="n"/>
      <c r="B43" s="2" t="n"/>
      <c r="C43" s="2" t="n"/>
      <c r="E43" s="39" t="inlineStr">
        <is>
          <t>DCV PERFORMANCE TEST</t>
        </is>
      </c>
      <c r="F43" s="37" t="n"/>
      <c r="G43" s="2" t="n"/>
      <c r="H43" s="2" t="n"/>
      <c r="I43" s="2" t="n"/>
    </row>
    <row r="44" ht="25.5" customHeight="1" s="87">
      <c r="A44" s="14" t="inlineStr">
        <is>
          <t>DCV Test     VDC</t>
        </is>
      </c>
      <c r="B44" s="14" t="inlineStr">
        <is>
          <t>Expected Value</t>
        </is>
      </c>
      <c r="C44" s="15" t="inlineStr">
        <is>
          <t>Measured            μV</t>
        </is>
      </c>
      <c r="D44" s="14" t="inlineStr">
        <is>
          <t>Source Unc.            μV</t>
        </is>
      </c>
      <c r="E44" s="14" t="inlineStr">
        <is>
          <t>Lower Limit           μV</t>
        </is>
      </c>
      <c r="F44" s="14" t="inlineStr">
        <is>
          <t>Upper Limit         μV</t>
        </is>
      </c>
      <c r="G44" s="13" t="inlineStr">
        <is>
          <t>Deviation</t>
        </is>
      </c>
      <c r="H44" s="14" t="inlineStr">
        <is>
          <t>DUT Transfer STB   ppm</t>
        </is>
      </c>
      <c r="I44" s="15" t="inlineStr">
        <is>
          <t>Test Result          % of SPEC</t>
        </is>
      </c>
      <c r="J44" s="14" t="inlineStr">
        <is>
          <t>MEAS SDEV μV</t>
        </is>
      </c>
    </row>
    <row r="45" ht="14.25" customHeight="1" s="87">
      <c r="A45" s="92" t="inlineStr">
        <is>
          <t xml:space="preserve">0.0mVDC </t>
        </is>
      </c>
      <c r="B45" s="105" t="n">
        <v>0</v>
      </c>
      <c r="C45" s="92" t="n">
        <v>-0.01</v>
      </c>
      <c r="D45" s="9" t="n">
        <v>7.5e-07</v>
      </c>
      <c r="E45" s="106" t="n"/>
      <c r="F45" s="106" t="n"/>
      <c r="G45" s="92" t="inlineStr">
        <is>
          <t>N/A</t>
        </is>
      </c>
      <c r="H45" s="9" t="n"/>
      <c r="I45" s="106" t="n"/>
      <c r="J45" s="107" t="n">
        <v>0.0097182531580755</v>
      </c>
      <c r="K45" t="n">
        <v>0.00631</v>
      </c>
    </row>
    <row r="46" ht="14.25" customHeight="1" s="87">
      <c r="A46" s="102" t="inlineStr">
        <is>
          <t>0.0VDC</t>
        </is>
      </c>
      <c r="B46" s="108" t="n">
        <v>0</v>
      </c>
      <c r="C46" s="102" t="n">
        <v>4.199999999999999</v>
      </c>
      <c r="D46" s="10" t="n">
        <v>7.5e-07</v>
      </c>
      <c r="E46" s="109" t="n"/>
      <c r="F46" s="109" t="n"/>
      <c r="G46" s="102" t="inlineStr">
        <is>
          <t>N/A</t>
        </is>
      </c>
      <c r="H46" s="10" t="n"/>
      <c r="I46" s="109" t="n"/>
      <c r="J46" s="110" t="n">
        <v>0</v>
      </c>
      <c r="K46" t="n">
        <v>0.0117</v>
      </c>
    </row>
    <row r="47" ht="14.25" customHeight="1" s="87">
      <c r="A47" s="92" t="inlineStr">
        <is>
          <t>0.0VDC</t>
        </is>
      </c>
      <c r="B47" s="105" t="n">
        <v>0</v>
      </c>
      <c r="C47" s="92" t="n">
        <v>15</v>
      </c>
      <c r="D47" s="9" t="n">
        <v>7.5e-07</v>
      </c>
      <c r="E47" s="106" t="n"/>
      <c r="F47" s="106" t="n"/>
      <c r="G47" s="92" t="inlineStr">
        <is>
          <t>N/A</t>
        </is>
      </c>
      <c r="H47" s="9" t="n"/>
      <c r="I47" s="106" t="n"/>
      <c r="J47" s="107" t="n">
        <v>0</v>
      </c>
      <c r="K47" t="n">
        <v>0.07970000000000001</v>
      </c>
    </row>
    <row r="48" ht="14.25" customHeight="1" s="87">
      <c r="A48" s="102" t="inlineStr">
        <is>
          <t>0.0VDC</t>
        </is>
      </c>
      <c r="B48" s="111" t="n">
        <v>0</v>
      </c>
      <c r="C48" s="102" t="n">
        <v>230</v>
      </c>
      <c r="D48" s="10" t="n">
        <v>7.5e-07</v>
      </c>
      <c r="E48" s="109" t="n"/>
      <c r="F48" s="109" t="n"/>
      <c r="G48" s="102" t="inlineStr">
        <is>
          <t>N/A</t>
        </is>
      </c>
      <c r="H48" s="10" t="n"/>
      <c r="I48" s="109" t="n"/>
      <c r="J48" s="110" t="n">
        <v>4.409585518440984</v>
      </c>
      <c r="K48" t="n">
        <v>0.9169999999999999</v>
      </c>
    </row>
    <row r="49" ht="14.25" customHeight="1" s="87">
      <c r="A49" s="92" t="inlineStr">
        <is>
          <t>0.0VDC</t>
        </is>
      </c>
      <c r="B49" s="112" t="n">
        <v>0</v>
      </c>
      <c r="C49" s="92" t="n">
        <v>0</v>
      </c>
      <c r="D49" s="9" t="n">
        <v>7.5e-07</v>
      </c>
      <c r="E49" s="106" t="n"/>
      <c r="F49" s="106" t="n"/>
      <c r="G49" s="92" t="inlineStr">
        <is>
          <t>N/A</t>
        </is>
      </c>
      <c r="H49" s="9" t="n"/>
      <c r="I49" s="106" t="n"/>
      <c r="J49" s="107" t="n">
        <v>0</v>
      </c>
      <c r="K49" t="n">
        <v>4.94</v>
      </c>
    </row>
    <row r="50" ht="25.5" customHeight="1" s="87">
      <c r="A50" s="12" t="inlineStr">
        <is>
          <t>DCV Test    VDC</t>
        </is>
      </c>
      <c r="B50" s="22" t="inlineStr">
        <is>
          <t>DMM Range</t>
        </is>
      </c>
      <c r="C50" s="12" t="inlineStr">
        <is>
          <t>Measured           V</t>
        </is>
      </c>
      <c r="D50" s="12" t="inlineStr">
        <is>
          <t>Source Unc.        ppm</t>
        </is>
      </c>
      <c r="E50" s="12" t="inlineStr">
        <is>
          <t>Lower Limit           V</t>
        </is>
      </c>
      <c r="F50" s="12" t="inlineStr">
        <is>
          <t>Upper Limit         V</t>
        </is>
      </c>
      <c r="G50" s="12" t="inlineStr">
        <is>
          <t>Measured      ppm</t>
        </is>
      </c>
      <c r="H50" s="12" t="inlineStr">
        <is>
          <t>DUT Transfer STB   ppm</t>
        </is>
      </c>
      <c r="I50" s="12" t="inlineStr">
        <is>
          <t>Test Result          % of SPEC</t>
        </is>
      </c>
      <c r="J50" s="12" t="inlineStr">
        <is>
          <t>MEAS SDEV  ppm</t>
        </is>
      </c>
    </row>
    <row r="51" ht="14.25" customHeight="1" s="87">
      <c r="A51" s="92" t="n">
        <v>0.01</v>
      </c>
      <c r="B51" s="113" t="inlineStr">
        <is>
          <t>100mV</t>
        </is>
      </c>
      <c r="C51" s="8" t="n">
        <v>0.00999997</v>
      </c>
      <c r="D51" s="106" t="n">
        <v>81.5</v>
      </c>
      <c r="E51" s="92" t="n"/>
      <c r="F51" s="92" t="n"/>
      <c r="G51" s="106">
        <f>(C51-A51)*1000000/A51</f>
        <v/>
      </c>
      <c r="H51" s="114" t="n"/>
      <c r="I51" s="106" t="n"/>
      <c r="J51" s="107" t="n">
        <v>0.7817383051808445</v>
      </c>
      <c r="K51" t="n">
        <v>5.8e-07</v>
      </c>
    </row>
    <row r="52" ht="14.25" customHeight="1" s="87">
      <c r="A52" s="102" t="n">
        <v>0.02</v>
      </c>
      <c r="B52" s="115" t="inlineStr">
        <is>
          <t>100mV</t>
        </is>
      </c>
      <c r="C52" s="3" t="n">
        <v>0.01999996</v>
      </c>
      <c r="D52" s="109" t="n">
        <v>44</v>
      </c>
      <c r="E52" s="102" t="n"/>
      <c r="F52" s="102" t="n"/>
      <c r="G52" s="109">
        <f>(C52-A52)*1000000/A52</f>
        <v/>
      </c>
      <c r="H52" s="116" t="n"/>
      <c r="I52" s="106" t="n"/>
      <c r="J52" s="110" t="n">
        <v>0.4859136297380656</v>
      </c>
      <c r="K52" t="n">
        <v>3.5e-07</v>
      </c>
    </row>
    <row r="53" ht="14.25" customHeight="1" s="87">
      <c r="A53" s="92" t="n">
        <v>0.05</v>
      </c>
      <c r="B53" s="113" t="inlineStr">
        <is>
          <t>100mV</t>
        </is>
      </c>
      <c r="C53" s="8" t="n">
        <v>0.04999993</v>
      </c>
      <c r="D53" s="106" t="n">
        <v>21.5</v>
      </c>
      <c r="E53" s="92" t="n"/>
      <c r="F53" s="92" t="n"/>
      <c r="G53" s="106">
        <f>(C53-A53)*1000000/A53</f>
        <v/>
      </c>
      <c r="H53" s="114" t="n"/>
      <c r="I53" s="106" t="n"/>
      <c r="J53" s="107" t="n">
        <v>0.1943653352361247</v>
      </c>
      <c r="K53" t="n">
        <v>1.1e-07</v>
      </c>
    </row>
    <row r="54" ht="14.25" customHeight="1" s="87">
      <c r="A54" s="102" t="n">
        <v>0.1</v>
      </c>
      <c r="B54" s="115" t="inlineStr">
        <is>
          <t>100mV</t>
        </is>
      </c>
      <c r="C54" s="3" t="n">
        <v>0.09999988999999999</v>
      </c>
      <c r="D54" s="109" t="n">
        <v>14</v>
      </c>
      <c r="E54" s="117">
        <f>A54-SQRT(D54^2+H54^2)*A54/1000000</f>
        <v/>
      </c>
      <c r="F54" s="117">
        <f>A54+SQRT(D54^2+H54^2)*A54/1000000</f>
        <v/>
      </c>
      <c r="G54" s="109">
        <f>(C54-A54)*1000000/A54</f>
        <v/>
      </c>
      <c r="H54" s="116" t="n">
        <v>3</v>
      </c>
      <c r="I54" s="106">
        <f>G54*100/SQRT(D54^2+H54^2)</f>
        <v/>
      </c>
      <c r="J54" s="110" t="n">
        <v>0.1130389573797759</v>
      </c>
      <c r="K54" t="n">
        <v>5e-08</v>
      </c>
    </row>
    <row r="55" ht="14.25" customHeight="1" s="87">
      <c r="A55" s="92" t="n">
        <v>-0.01</v>
      </c>
      <c r="B55" s="113" t="inlineStr">
        <is>
          <t>100mV</t>
        </is>
      </c>
      <c r="C55" s="8" t="n">
        <v>-0.01000001</v>
      </c>
      <c r="D55" s="106" t="n">
        <v>-81.5</v>
      </c>
      <c r="E55" s="92" t="n"/>
      <c r="F55" s="92" t="n"/>
      <c r="G55" s="106">
        <f>(C55-A55)*1000000/A55</f>
        <v/>
      </c>
      <c r="H55" s="114" t="n"/>
      <c r="I55" s="106" t="n"/>
      <c r="J55" s="107" t="n">
        <v>-1.118032870710384</v>
      </c>
      <c r="K55" t="n">
        <v>5.7e-07</v>
      </c>
    </row>
    <row r="56" ht="14.25" customHeight="1" s="87">
      <c r="A56" s="102" t="n">
        <v>-0.02</v>
      </c>
      <c r="B56" s="115" t="inlineStr">
        <is>
          <t>100mV</t>
        </is>
      </c>
      <c r="C56" s="3" t="n">
        <v>-0.02000002</v>
      </c>
      <c r="D56" s="109" t="n">
        <v>-44</v>
      </c>
      <c r="E56" s="102" t="n"/>
      <c r="F56" s="102" t="n"/>
      <c r="G56" s="109">
        <f>(C56-A56)*1000000/A56</f>
        <v/>
      </c>
      <c r="H56" s="116" t="n"/>
      <c r="I56" s="106" t="n"/>
      <c r="J56" s="110" t="n">
        <v>-0.4330122688773789</v>
      </c>
      <c r="K56" t="n">
        <v>3.1e-07</v>
      </c>
    </row>
    <row r="57" ht="14.25" customHeight="1" s="87">
      <c r="A57" s="92" t="n">
        <v>-0.05</v>
      </c>
      <c r="B57" s="113" t="inlineStr">
        <is>
          <t>100mV</t>
        </is>
      </c>
      <c r="C57" s="8" t="n">
        <v>-0.05000009</v>
      </c>
      <c r="D57" s="106" t="n">
        <v>21.5</v>
      </c>
      <c r="E57" s="92" t="n"/>
      <c r="F57" s="92" t="n"/>
      <c r="G57" s="106">
        <f>(C57-A57)*1000000/A57</f>
        <v/>
      </c>
      <c r="H57" s="114" t="n"/>
      <c r="I57" s="106" t="n"/>
      <c r="J57" s="107" t="n">
        <v>-0.1563469105465562</v>
      </c>
      <c r="K57" t="n">
        <v>1.1e-07</v>
      </c>
    </row>
    <row r="58" ht="14.25" customHeight="1" s="87">
      <c r="A58" s="102" t="n">
        <v>-0.1</v>
      </c>
      <c r="B58" s="115" t="inlineStr">
        <is>
          <t>100mV</t>
        </is>
      </c>
      <c r="C58" s="3" t="n">
        <v>-0.1000002</v>
      </c>
      <c r="D58" s="109" t="n">
        <v>14</v>
      </c>
      <c r="E58" s="117">
        <f>A58-SQRT(D58^2+H58^2)*A58/1000000</f>
        <v/>
      </c>
      <c r="F58" s="117">
        <f>A58+SQRT(D58^2+H58^2)*A58/1000000</f>
        <v/>
      </c>
      <c r="G58" s="109">
        <f>(C58-A58)*1000000/A58</f>
        <v/>
      </c>
      <c r="H58" s="116" t="n">
        <v>3</v>
      </c>
      <c r="I58" s="106">
        <f>G58*100/SQRT(D58^2+H58^2)</f>
        <v/>
      </c>
      <c r="J58" s="110" t="n">
        <v>-0.07071053669307265</v>
      </c>
      <c r="K58" t="n">
        <v>5e-08</v>
      </c>
    </row>
    <row r="59" ht="14.25" customHeight="1" s="87">
      <c r="A59" s="92" t="n">
        <v>0.1</v>
      </c>
      <c r="B59" s="113" t="inlineStr">
        <is>
          <t>1V</t>
        </is>
      </c>
      <c r="C59" s="8" t="n">
        <v>0.1000041</v>
      </c>
      <c r="D59" s="106" t="n">
        <v>14</v>
      </c>
      <c r="E59" s="92" t="n"/>
      <c r="F59" s="92" t="n"/>
      <c r="G59" s="106">
        <f>(C59-A59)*1000000/A59</f>
        <v/>
      </c>
      <c r="H59" s="114" t="n"/>
      <c r="I59" s="106" t="n"/>
      <c r="J59" s="107" t="n">
        <v>0.9999590016692104</v>
      </c>
      <c r="K59" t="n">
        <v>1.4e-07</v>
      </c>
    </row>
    <row r="60" ht="14.25" customHeight="1" s="87">
      <c r="A60" s="102" t="n">
        <v>0.2</v>
      </c>
      <c r="B60" s="115" t="inlineStr">
        <is>
          <t>1V</t>
        </is>
      </c>
      <c r="C60" s="3" t="n">
        <v>0.2000042</v>
      </c>
      <c r="D60" s="109" t="n">
        <v>10.25</v>
      </c>
      <c r="E60" s="102" t="n"/>
      <c r="F60" s="102" t="n"/>
      <c r="G60" s="109">
        <f>(C60-A60)*1000000/A60</f>
        <v/>
      </c>
      <c r="H60" s="116" t="n"/>
      <c r="I60" s="106" t="n"/>
      <c r="J60" s="110" t="n">
        <v>0.3535459661381515</v>
      </c>
      <c r="K60" t="n">
        <v>8e-08</v>
      </c>
    </row>
    <row r="61" ht="14.25" customHeight="1" s="87">
      <c r="A61" s="92" t="n">
        <v>0.5</v>
      </c>
      <c r="B61" s="113" t="inlineStr">
        <is>
          <t>1V</t>
        </is>
      </c>
      <c r="C61" s="8" t="n">
        <v>0.5000062</v>
      </c>
      <c r="D61" s="106" t="n">
        <v>5.9</v>
      </c>
      <c r="E61" s="92" t="n"/>
      <c r="F61" s="92" t="n"/>
      <c r="G61" s="106">
        <f>(C61-A61)*1000000/A61</f>
        <v/>
      </c>
      <c r="H61" s="114" t="n"/>
      <c r="I61" s="106" t="n"/>
      <c r="J61" s="107" t="n">
        <v>0.08819061675875167</v>
      </c>
      <c r="K61" t="n">
        <v>4e-08</v>
      </c>
    </row>
    <row r="62" ht="14.25" customHeight="1" s="87">
      <c r="A62" s="102" t="n">
        <v>1</v>
      </c>
      <c r="B62" s="115" t="inlineStr">
        <is>
          <t>1V</t>
        </is>
      </c>
      <c r="C62" s="3" t="n">
        <v>1.0000078</v>
      </c>
      <c r="D62" s="109" t="n">
        <v>4.7</v>
      </c>
      <c r="E62" s="108">
        <f>A62-SQRT(D62^2+H62^2)*A62/1000000</f>
        <v/>
      </c>
      <c r="F62" s="108">
        <f>A62+SQRT(D62^2+H62^2)*A62/1000000</f>
        <v/>
      </c>
      <c r="G62" s="109">
        <f>(C62-A62)*1000000/A62</f>
        <v/>
      </c>
      <c r="H62" s="116" t="n">
        <v>1.5</v>
      </c>
      <c r="I62" s="106">
        <f>G62*100/SQRT(D62^2+H62^2)</f>
        <v/>
      </c>
      <c r="J62" s="110" t="n">
        <v>0.1092897895820334</v>
      </c>
      <c r="K62" t="n">
        <v>2e-08</v>
      </c>
    </row>
    <row r="63" ht="14.25" customHeight="1" s="87">
      <c r="A63" s="92" t="n">
        <v>-0.1</v>
      </c>
      <c r="B63" s="113" t="inlineStr">
        <is>
          <t>1V</t>
        </is>
      </c>
      <c r="C63" s="8" t="n">
        <v>-0.0999956</v>
      </c>
      <c r="D63" s="106" t="n">
        <v>14</v>
      </c>
      <c r="E63" s="92" t="n"/>
      <c r="F63" s="92" t="n"/>
      <c r="G63" s="106">
        <f>(C63-A63)*1000000/A63</f>
        <v/>
      </c>
      <c r="H63" s="114" t="n"/>
      <c r="I63" s="106" t="n"/>
      <c r="J63" s="107" t="n">
        <v>-0.7071378952742728</v>
      </c>
      <c r="K63" t="n">
        <v>1.4e-07</v>
      </c>
    </row>
    <row r="64" ht="14.25" customHeight="1" s="87">
      <c r="A64" s="102" t="n">
        <v>-0.2</v>
      </c>
      <c r="B64" s="115" t="inlineStr">
        <is>
          <t>1V</t>
        </is>
      </c>
      <c r="C64" s="3" t="n">
        <v>-0.1999958</v>
      </c>
      <c r="D64" s="109" t="n">
        <v>10.25</v>
      </c>
      <c r="E64" s="102" t="n"/>
      <c r="F64" s="102" t="n"/>
      <c r="G64" s="109">
        <f>(C64-A64)*1000000/A64</f>
        <v/>
      </c>
      <c r="H64" s="116" t="n"/>
      <c r="I64" s="106" t="n"/>
      <c r="J64" s="110" t="n">
        <v>-0.1666701667449609</v>
      </c>
      <c r="K64" t="n">
        <v>5.999999999999999e-08</v>
      </c>
    </row>
    <row r="65" ht="14.25" customHeight="1" s="87">
      <c r="A65" s="92" t="n">
        <v>-0.5</v>
      </c>
      <c r="B65" s="113" t="inlineStr">
        <is>
          <t>1V</t>
        </is>
      </c>
      <c r="C65" s="8" t="n">
        <v>-0.4999979</v>
      </c>
      <c r="D65" s="106" t="n">
        <v>5.9</v>
      </c>
      <c r="E65" s="92" t="n"/>
      <c r="F65" s="92" t="n"/>
      <c r="G65" s="106">
        <f>(C65-A65)*1000000/A65</f>
        <v/>
      </c>
      <c r="H65" s="114" t="n"/>
      <c r="I65" s="106" t="n"/>
      <c r="J65" s="107" t="n">
        <v>-0.08819208077809497</v>
      </c>
      <c r="K65" t="n">
        <v>3e-08</v>
      </c>
    </row>
    <row r="66" ht="14.25" customHeight="1" s="87">
      <c r="A66" s="102" t="n">
        <v>-1</v>
      </c>
      <c r="B66" s="115" t="inlineStr">
        <is>
          <t>1V</t>
        </is>
      </c>
      <c r="C66" s="3" t="n">
        <v>-1</v>
      </c>
      <c r="D66" s="109" t="n">
        <v>4.7</v>
      </c>
      <c r="E66" s="108">
        <f>A66-SQRT(D66^2+H66^2)*A66/1000000</f>
        <v/>
      </c>
      <c r="F66" s="108">
        <f>A66+SQRT(D66^2+H66^2)*A66/1000000</f>
        <v/>
      </c>
      <c r="G66" s="109">
        <f>(C66-A66)*1000000/A66</f>
        <v/>
      </c>
      <c r="H66" s="116" t="n">
        <v>1.5</v>
      </c>
      <c r="I66" s="106">
        <f>G66*100/SQRT(D66^2+H66^2)</f>
        <v/>
      </c>
      <c r="J66" s="110" t="n">
        <v>-0.03333333335279557</v>
      </c>
      <c r="K66" t="n">
        <v>2e-08</v>
      </c>
    </row>
    <row r="67" ht="14.25" customHeight="1" s="87">
      <c r="A67" s="92" t="n">
        <v>1</v>
      </c>
      <c r="B67" s="113" t="inlineStr">
        <is>
          <t>10V</t>
        </is>
      </c>
      <c r="C67" s="8" t="n">
        <v>1.000011</v>
      </c>
      <c r="D67" s="106" t="n">
        <v>4.7</v>
      </c>
      <c r="E67" s="92" t="n"/>
      <c r="F67" s="92" t="n"/>
      <c r="G67" s="106">
        <f>(C67-A67)*1000000/A67</f>
        <v/>
      </c>
      <c r="H67" s="114" t="n"/>
      <c r="I67" s="106" t="n"/>
      <c r="J67" s="107" t="n">
        <v>0.7070990030393428</v>
      </c>
      <c r="K67" t="n">
        <v>8e-08</v>
      </c>
    </row>
    <row r="68" ht="14.25" customHeight="1" s="87">
      <c r="A68" s="102" t="n">
        <v>2</v>
      </c>
      <c r="B68" s="115" t="inlineStr">
        <is>
          <t>10V</t>
        </is>
      </c>
      <c r="C68" s="3" t="n">
        <v>2.000009</v>
      </c>
      <c r="D68" s="109" t="n">
        <v>4.1</v>
      </c>
      <c r="E68" s="102" t="n"/>
      <c r="F68" s="102" t="n"/>
      <c r="G68" s="109">
        <f>(C68-A68)*1000000/A68</f>
        <v/>
      </c>
      <c r="H68" s="116" t="n"/>
      <c r="I68" s="106" t="n"/>
      <c r="J68" s="110" t="n">
        <v>0.1666659166933379</v>
      </c>
      <c r="K68" t="n">
        <v>4e-08</v>
      </c>
    </row>
    <row r="69" ht="14.25" customHeight="1" s="87">
      <c r="A69" s="92" t="n">
        <v>5</v>
      </c>
      <c r="B69" s="113" t="inlineStr">
        <is>
          <t>10V</t>
        </is>
      </c>
      <c r="C69" s="8" t="n">
        <v>5.000002</v>
      </c>
      <c r="D69" s="106" t="n">
        <v>4.1</v>
      </c>
      <c r="E69" s="92" t="n"/>
      <c r="F69" s="92" t="n"/>
      <c r="G69" s="106">
        <f>(C69-A69)*1000000/A69</f>
        <v/>
      </c>
      <c r="H69" s="114" t="n"/>
      <c r="I69" s="106" t="n"/>
      <c r="J69" s="107" t="n">
        <v>0.0881916751044769</v>
      </c>
      <c r="K69" t="n">
        <v>3e-08</v>
      </c>
    </row>
    <row r="70" ht="14.25" customHeight="1" s="87">
      <c r="A70" s="102" t="n">
        <v>10</v>
      </c>
      <c r="B70" s="115" t="inlineStr">
        <is>
          <t>10V</t>
        </is>
      </c>
      <c r="C70" s="3" t="n">
        <v>9.999988</v>
      </c>
      <c r="D70" s="109" t="n">
        <v>3.8</v>
      </c>
      <c r="E70" s="118">
        <f>A70-SQRT(D70^2+H70^2)*A70/1000000</f>
        <v/>
      </c>
      <c r="F70" s="118">
        <f>A70+SQRT(D70^2+H70^2)*A70/1000000</f>
        <v/>
      </c>
      <c r="G70" s="109">
        <f>(C70-A70)*1000000/A70</f>
        <v/>
      </c>
      <c r="H70" s="116" t="n">
        <v>1.5</v>
      </c>
      <c r="I70" s="106">
        <f>G70*100/SQRT(D70^2+H70^2)</f>
        <v/>
      </c>
      <c r="J70" s="110" t="n">
        <v>0.04409590806649816</v>
      </c>
      <c r="K70" t="n">
        <v>2e-08</v>
      </c>
    </row>
    <row r="71" ht="14.25" customHeight="1" s="87">
      <c r="A71" s="92" t="n">
        <v>19</v>
      </c>
      <c r="B71" s="113" t="inlineStr">
        <is>
          <t>10V</t>
        </is>
      </c>
      <c r="C71" s="8" t="n">
        <v>18.999962</v>
      </c>
      <c r="D71" s="106" t="n">
        <v>3.8158</v>
      </c>
      <c r="E71" s="119">
        <f>A71-(D71+H71)*A71/1000000</f>
        <v/>
      </c>
      <c r="F71" s="119">
        <f>A71+(D71+H71)*A71/1000000</f>
        <v/>
      </c>
      <c r="G71" s="106">
        <f>(C71-A71)*1000000/A71</f>
        <v/>
      </c>
      <c r="H71" s="114" t="n">
        <v>1.5</v>
      </c>
      <c r="I71" s="106">
        <f>G71*100/SQRT(D71^2+H71^2)</f>
        <v/>
      </c>
      <c r="J71" s="107" t="n">
        <v>0.04641678247251598</v>
      </c>
      <c r="K71" t="n">
        <v>2e-08</v>
      </c>
    </row>
    <row r="72" ht="14.25" customHeight="1" s="87">
      <c r="A72" s="102" t="n">
        <v>-1</v>
      </c>
      <c r="B72" s="115" t="inlineStr">
        <is>
          <t>10V</t>
        </is>
      </c>
      <c r="C72" s="3" t="n">
        <v>-0.999988</v>
      </c>
      <c r="D72" s="109" t="n">
        <v>4.7</v>
      </c>
      <c r="E72" s="102" t="n"/>
      <c r="F72" s="102" t="n"/>
      <c r="G72" s="109">
        <f>(C72-A72)*1000000/A72</f>
        <v/>
      </c>
      <c r="H72" s="116" t="n"/>
      <c r="I72" s="106" t="n"/>
      <c r="J72" s="110" t="n">
        <v>-1.39445011095399</v>
      </c>
      <c r="K72" t="n">
        <v>8e-08</v>
      </c>
    </row>
    <row r="73" ht="14.25" customHeight="1" s="87">
      <c r="A73" s="92" t="n">
        <v>-2</v>
      </c>
      <c r="B73" s="113" t="inlineStr">
        <is>
          <t>10V</t>
        </is>
      </c>
      <c r="C73" s="8" t="n">
        <v>-1.999994</v>
      </c>
      <c r="D73" s="106" t="n">
        <v>4.1</v>
      </c>
      <c r="E73" s="92" t="n"/>
      <c r="F73" s="92" t="n"/>
      <c r="G73" s="106">
        <f>(C73-A73)*1000000/A73</f>
        <v/>
      </c>
      <c r="H73" s="114" t="n"/>
      <c r="I73" s="106" t="n"/>
      <c r="J73" s="107" t="n">
        <v>-0</v>
      </c>
      <c r="K73" t="n">
        <v>4e-08</v>
      </c>
    </row>
    <row r="74" ht="14.25" customHeight="1" s="87">
      <c r="A74" s="102" t="n">
        <v>-5</v>
      </c>
      <c r="B74" s="115" t="inlineStr">
        <is>
          <t>10V</t>
        </is>
      </c>
      <c r="C74" s="3" t="n">
        <v>-5.000013</v>
      </c>
      <c r="D74" s="109" t="n">
        <v>4.1</v>
      </c>
      <c r="E74" s="102" t="n"/>
      <c r="F74" s="102" t="n"/>
      <c r="G74" s="109">
        <f>(C74-A74)*1000000/A74</f>
        <v/>
      </c>
      <c r="H74" s="116" t="n"/>
      <c r="I74" s="106" t="n"/>
      <c r="J74" s="110" t="n">
        <v>-0.06666649334310251</v>
      </c>
      <c r="K74" t="n">
        <v>2e-08</v>
      </c>
    </row>
    <row r="75" ht="14.25" customHeight="1" s="87">
      <c r="A75" s="92" t="n">
        <v>-10</v>
      </c>
      <c r="B75" s="113" t="inlineStr">
        <is>
          <t>10V</t>
        </is>
      </c>
      <c r="C75" s="8" t="n">
        <v>-10.000042</v>
      </c>
      <c r="D75" s="106" t="n">
        <v>3.8</v>
      </c>
      <c r="E75" s="119">
        <f>A75-SQRT(D75^2+H75^2)*A75/1000000</f>
        <v/>
      </c>
      <c r="F75" s="119">
        <f>A75+SQRT(D75^2+H75^2)*A75/1000000</f>
        <v/>
      </c>
      <c r="G75" s="106">
        <f>(C75-A75)*1000000/A75</f>
        <v/>
      </c>
      <c r="H75" s="116" t="n">
        <v>0.5</v>
      </c>
      <c r="I75" s="106">
        <f>G75*100/SQRT(D75^2+H75^2)</f>
        <v/>
      </c>
      <c r="J75" s="107" t="n">
        <v>-0.06009226889092024</v>
      </c>
      <c r="K75" t="n">
        <v>2e-08</v>
      </c>
    </row>
    <row r="76" ht="14.25" customHeight="1" s="87">
      <c r="A76" s="102" t="n">
        <v>-19</v>
      </c>
      <c r="B76" s="115" t="inlineStr">
        <is>
          <t>10V</t>
        </is>
      </c>
      <c r="C76" s="3" t="n">
        <v>-19.000092</v>
      </c>
      <c r="D76" s="109" t="n">
        <v>3.8158</v>
      </c>
      <c r="E76" s="118">
        <f>A76-SQRT(D76^2+H76^2)*A76/1000000</f>
        <v/>
      </c>
      <c r="F76" s="118">
        <f>A76+SQRT(D76^2+H76^2)*A76/1000000</f>
        <v/>
      </c>
      <c r="G76" s="109">
        <f>(C76-A76)*1000000/A76</f>
        <v/>
      </c>
      <c r="H76" s="116" t="n">
        <v>1.5</v>
      </c>
      <c r="I76" s="106">
        <f>G76*100/SQRT(D76^2+H76^2)</f>
        <v/>
      </c>
      <c r="J76" s="110" t="n">
        <v>-0.03823577045340383</v>
      </c>
      <c r="K76" t="n">
        <v>1e-08</v>
      </c>
    </row>
    <row r="77" ht="14.25" customHeight="1" s="87">
      <c r="A77" s="92" t="n">
        <v>10</v>
      </c>
      <c r="B77" s="113" t="inlineStr">
        <is>
          <t>100V</t>
        </is>
      </c>
      <c r="C77" s="8" t="n">
        <v>10.00027</v>
      </c>
      <c r="D77" s="106" t="n">
        <v>3.8</v>
      </c>
      <c r="E77" s="92" t="n"/>
      <c r="F77" s="92" t="n"/>
      <c r="G77" s="106">
        <f>(C77-A77)*1000000/A77</f>
        <v/>
      </c>
      <c r="H77" s="114" t="n"/>
      <c r="I77" s="106" t="n"/>
      <c r="J77" s="107" t="n">
        <v>1.092876913068953</v>
      </c>
      <c r="K77" t="n">
        <v>1.1e-07</v>
      </c>
    </row>
    <row r="78" ht="14.25" customHeight="1" s="87">
      <c r="A78" s="102" t="n">
        <v>20</v>
      </c>
      <c r="B78" s="115" t="inlineStr">
        <is>
          <t>100V</t>
        </is>
      </c>
      <c r="C78" s="3" t="n">
        <v>20.00032</v>
      </c>
      <c r="D78" s="109" t="n">
        <v>3.8</v>
      </c>
      <c r="E78" s="102" t="n"/>
      <c r="F78" s="102" t="n"/>
      <c r="G78" s="109">
        <f>(C78-A78)*1000000/A78</f>
        <v/>
      </c>
      <c r="H78" s="116" t="n"/>
      <c r="I78" s="106" t="n"/>
      <c r="J78" s="110" t="n">
        <v>0.1666640000955674</v>
      </c>
      <c r="K78" t="n">
        <v>5e-08</v>
      </c>
    </row>
    <row r="79" ht="14.25" customHeight="1" s="87">
      <c r="A79" s="92" t="n">
        <v>50</v>
      </c>
      <c r="B79" s="113" t="inlineStr">
        <is>
          <t>100V</t>
        </is>
      </c>
      <c r="C79" s="8" t="n">
        <v>50.00053</v>
      </c>
      <c r="D79" s="106" t="n">
        <v>7</v>
      </c>
      <c r="E79" s="92" t="n"/>
      <c r="F79" s="92" t="n"/>
      <c r="G79" s="106">
        <f>(C79-A79)*1000000/A79</f>
        <v/>
      </c>
      <c r="H79" s="114" t="n"/>
      <c r="I79" s="106" t="n"/>
      <c r="J79" s="107" t="n">
        <v>0.06666596002865127</v>
      </c>
      <c r="K79" t="n">
        <v>3e-08</v>
      </c>
    </row>
    <row r="80" ht="14.25" customHeight="1" s="87">
      <c r="A80" s="102" t="n">
        <v>100</v>
      </c>
      <c r="B80" s="115" t="inlineStr">
        <is>
          <t>100V</t>
        </is>
      </c>
      <c r="C80" s="3" t="n">
        <v>100.00083</v>
      </c>
      <c r="D80" s="109" t="n">
        <v>6</v>
      </c>
      <c r="E80" s="111">
        <f>A80-SQRT(D80^2+H80^2)*A80/1000000</f>
        <v/>
      </c>
      <c r="F80" s="111">
        <f>A80+SQRT(D80^2+H80^2)*A80/1000000</f>
        <v/>
      </c>
      <c r="G80" s="109">
        <f>(C80-A80)*1000000/A80</f>
        <v/>
      </c>
      <c r="H80" s="116" t="n">
        <v>2</v>
      </c>
      <c r="I80" s="106">
        <f>G80*100/SQRT(D80^2+H80^2)</f>
        <v/>
      </c>
      <c r="J80" s="110" t="n">
        <v>0.06666611329691473</v>
      </c>
      <c r="K80" t="n">
        <v>2e-08</v>
      </c>
    </row>
    <row r="81" ht="14.25" customHeight="1" s="87">
      <c r="A81" s="92" t="n">
        <v>-10</v>
      </c>
      <c r="B81" s="113" t="inlineStr">
        <is>
          <t>100V</t>
        </is>
      </c>
      <c r="C81" s="8" t="n">
        <v>-9.99982</v>
      </c>
      <c r="D81" s="106" t="n">
        <v>3.8</v>
      </c>
      <c r="E81" s="92" t="n"/>
      <c r="F81" s="92" t="n"/>
      <c r="G81" s="106">
        <f>(C81-A81)*1000000/A81</f>
        <v/>
      </c>
      <c r="H81" s="114" t="n"/>
      <c r="I81" s="106" t="n"/>
      <c r="J81" s="107" t="n">
        <v>-0.7071195093109457</v>
      </c>
      <c r="K81" t="n">
        <v>1.1e-07</v>
      </c>
    </row>
    <row r="82" ht="14.25" customHeight="1" s="87">
      <c r="A82" s="102" t="n">
        <v>-20</v>
      </c>
      <c r="B82" s="115" t="inlineStr">
        <is>
          <t>100V</t>
        </is>
      </c>
      <c r="C82" s="3" t="n">
        <v>-19.99988</v>
      </c>
      <c r="D82" s="109" t="n">
        <v>3.8</v>
      </c>
      <c r="E82" s="102" t="n"/>
      <c r="F82" s="102" t="n"/>
      <c r="G82" s="109">
        <f>(C82-A82)*1000000/A82</f>
        <v/>
      </c>
      <c r="H82" s="116" t="n"/>
      <c r="I82" s="106" t="n"/>
      <c r="J82" s="110" t="n">
        <v>-0.2500014999995356</v>
      </c>
      <c r="K82" t="n">
        <v>5e-08</v>
      </c>
    </row>
    <row r="83" ht="14.25" customHeight="1" s="87">
      <c r="A83" s="92" t="n">
        <v>-50</v>
      </c>
      <c r="B83" s="113" t="inlineStr">
        <is>
          <t>100V</t>
        </is>
      </c>
      <c r="C83" s="8" t="n">
        <v>-50.00013</v>
      </c>
      <c r="D83" s="106" t="n">
        <v>7</v>
      </c>
      <c r="E83" s="92" t="n"/>
      <c r="F83" s="92" t="n"/>
      <c r="G83" s="106">
        <f>(C83-A83)*1000000/A83</f>
        <v/>
      </c>
      <c r="H83" s="114" t="n"/>
      <c r="I83" s="106" t="n"/>
      <c r="J83" s="107" t="n">
        <v>-0.09999973999689024</v>
      </c>
      <c r="K83" t="n">
        <v>3e-08</v>
      </c>
    </row>
    <row r="84" ht="14.25" customHeight="1" s="87">
      <c r="A84" s="102" t="n">
        <v>-100</v>
      </c>
      <c r="B84" s="115" t="inlineStr">
        <is>
          <t>100V</t>
        </is>
      </c>
      <c r="C84" s="3" t="n">
        <v>-100.00045</v>
      </c>
      <c r="D84" s="109" t="n">
        <v>6</v>
      </c>
      <c r="E84" s="111">
        <f>A84-SQRT(D84^2+H84^2)*A84/1000000</f>
        <v/>
      </c>
      <c r="F84" s="111">
        <f>A84+SQRT(D84^2+H84^2)*A84/1000000</f>
        <v/>
      </c>
      <c r="G84" s="109">
        <f>(C84-A84)*1000000/A84</f>
        <v/>
      </c>
      <c r="H84" s="116" t="n">
        <v>2</v>
      </c>
      <c r="I84" s="106">
        <f>G84*100/SQRT(D84^2+H84^2)</f>
        <v/>
      </c>
      <c r="J84" s="110" t="n">
        <v>-0.04409565676795101</v>
      </c>
      <c r="K84" t="n">
        <v>2e-08</v>
      </c>
    </row>
    <row r="85" ht="14.25" customHeight="1" s="87">
      <c r="A85" s="92" t="n">
        <v>-100</v>
      </c>
      <c r="B85" s="113" t="inlineStr">
        <is>
          <t>1000V</t>
        </is>
      </c>
      <c r="C85" s="8" t="n">
        <v>-100.0007</v>
      </c>
      <c r="D85" s="106" t="n">
        <v>6</v>
      </c>
      <c r="E85" s="92" t="n"/>
      <c r="F85" s="92" t="n"/>
      <c r="G85" s="106">
        <f>(C85-A85)*1000000/A85</f>
        <v/>
      </c>
      <c r="H85" s="114" t="n"/>
      <c r="I85" s="106" t="n"/>
      <c r="J85" s="107" t="n">
        <v>-0.4409554651704806</v>
      </c>
      <c r="K85" t="n">
        <v>4e-08</v>
      </c>
    </row>
    <row r="86" ht="14.25" customHeight="1" s="87">
      <c r="A86" s="102" t="n">
        <v>-200</v>
      </c>
      <c r="B86" s="115" t="inlineStr">
        <is>
          <t>1000V</t>
        </is>
      </c>
      <c r="C86" s="3" t="n">
        <v>-200.0012</v>
      </c>
      <c r="D86" s="109" t="n">
        <v>5.5</v>
      </c>
      <c r="E86" s="102" t="n"/>
      <c r="F86" s="102" t="n"/>
      <c r="G86" s="109">
        <f>(C86-A86)*1000000/A86</f>
        <v/>
      </c>
      <c r="H86" s="116" t="n"/>
      <c r="I86" s="106" t="n"/>
      <c r="J86" s="110" t="n">
        <v>-0.2635215571518723</v>
      </c>
      <c r="K86" t="n">
        <v>2e-08</v>
      </c>
    </row>
    <row r="87" ht="14.25" customHeight="1" s="87">
      <c r="A87" s="92" t="n">
        <v>-500</v>
      </c>
      <c r="B87" s="113" t="inlineStr">
        <is>
          <t>1000V</t>
        </is>
      </c>
      <c r="C87" s="8" t="n">
        <v>-500.0045</v>
      </c>
      <c r="D87" s="106" t="n">
        <v>8.199999999999999</v>
      </c>
      <c r="E87" s="92" t="n"/>
      <c r="F87" s="92" t="n"/>
      <c r="G87" s="106">
        <f>(C87-A87)*1000000/A87</f>
        <v/>
      </c>
      <c r="H87" s="114" t="n"/>
      <c r="I87" s="106" t="n"/>
      <c r="J87" s="107" t="n">
        <v>-0.06666606669322735</v>
      </c>
      <c r="K87" t="n">
        <v>2e-08</v>
      </c>
    </row>
    <row r="88" ht="14.25" customHeight="1" s="87">
      <c r="A88" s="102" t="n">
        <v>-1000</v>
      </c>
      <c r="B88" s="115" t="inlineStr">
        <is>
          <t>1000V</t>
        </is>
      </c>
      <c r="C88" s="3" t="n">
        <v>-1000.0092</v>
      </c>
      <c r="D88" s="109" t="n">
        <v>7.6</v>
      </c>
      <c r="E88" s="120">
        <f>A88-SQRT(D88^2+H88^2)*A88/1000000</f>
        <v/>
      </c>
      <c r="F88" s="120">
        <f>A88+SQRT(D88^2+H88^2)*A88/1000000</f>
        <v/>
      </c>
      <c r="G88" s="109">
        <f>(C88-A88)*1000000/A88</f>
        <v/>
      </c>
      <c r="H88" s="116" t="n">
        <v>2</v>
      </c>
      <c r="I88" s="106">
        <f>G88*100/SQRT(D88^2+H88^2)</f>
        <v/>
      </c>
      <c r="J88" s="110" t="n">
        <v>-0.04999954004852395</v>
      </c>
      <c r="K88" t="n">
        <v>1e-08</v>
      </c>
    </row>
    <row r="89" ht="14.25" customHeight="1" s="87">
      <c r="A89" s="92" t="n">
        <v>100</v>
      </c>
      <c r="B89" s="113" t="inlineStr">
        <is>
          <t>1000V</t>
        </is>
      </c>
      <c r="C89" s="8" t="n">
        <v>100.0007</v>
      </c>
      <c r="D89" s="106" t="n">
        <v>6</v>
      </c>
      <c r="E89" s="92" t="n"/>
      <c r="F89" s="92" t="n"/>
      <c r="G89" s="106">
        <f>(C89-A89)*1000000/A89</f>
        <v/>
      </c>
      <c r="H89" s="114" t="n"/>
      <c r="I89" s="106" t="n"/>
      <c r="J89" s="107" t="n">
        <v>0.7071018314385842</v>
      </c>
      <c r="K89" t="n">
        <v>5.999999999999999e-08</v>
      </c>
    </row>
    <row r="90" ht="14.25" customHeight="1" s="87">
      <c r="A90" s="102" t="n">
        <v>200</v>
      </c>
      <c r="B90" s="115" t="inlineStr">
        <is>
          <t>1000V</t>
        </is>
      </c>
      <c r="C90" s="3" t="n">
        <v>200.0014</v>
      </c>
      <c r="D90" s="109" t="n">
        <v>5.5</v>
      </c>
      <c r="E90" s="102" t="n"/>
      <c r="F90" s="102" t="n"/>
      <c r="G90" s="109">
        <f>(C90-A90)*1000000/A90</f>
        <v/>
      </c>
      <c r="H90" s="116" t="n"/>
      <c r="I90" s="106" t="n"/>
      <c r="J90" s="110" t="n">
        <v>0</v>
      </c>
      <c r="K90" t="n">
        <v>3e-08</v>
      </c>
    </row>
    <row r="91" ht="14.25" customHeight="1" s="87">
      <c r="A91" s="92" t="n">
        <v>500</v>
      </c>
      <c r="B91" s="113" t="inlineStr">
        <is>
          <t>1000V</t>
        </is>
      </c>
      <c r="C91" s="8" t="n">
        <v>500.0045</v>
      </c>
      <c r="D91" s="106" t="n">
        <v>8.199999999999999</v>
      </c>
      <c r="E91" s="92" t="n"/>
      <c r="F91" s="92" t="n"/>
      <c r="G91" s="106">
        <f>(C91-A91)*1000000/A91</f>
        <v/>
      </c>
      <c r="H91" s="114" t="n"/>
      <c r="I91" s="106" t="n"/>
      <c r="J91" s="107" t="n">
        <v>0.09999909998299809</v>
      </c>
      <c r="K91" t="n">
        <v>2e-08</v>
      </c>
    </row>
    <row r="92" ht="14.25" customHeight="1" s="87">
      <c r="A92" s="102" t="n">
        <v>1000</v>
      </c>
      <c r="B92" s="115" t="inlineStr">
        <is>
          <t>1000V</t>
        </is>
      </c>
      <c r="C92" s="3" t="n">
        <v>1000.0092</v>
      </c>
      <c r="D92" s="109" t="n">
        <v>7.6</v>
      </c>
      <c r="E92" s="120">
        <f>A92-SQRT(D92^2+H92^2)*A92/1000000</f>
        <v/>
      </c>
      <c r="F92" s="120">
        <f>A92+SQRT(D92^2+H92^2)*A92/1000000</f>
        <v/>
      </c>
      <c r="G92" s="109">
        <f>(C92-A92)*1000000/A92</f>
        <v/>
      </c>
      <c r="H92" s="116" t="n">
        <v>2</v>
      </c>
      <c r="I92" s="106">
        <f>G92*100/SQRT(D92^2+H92^2)</f>
        <v/>
      </c>
      <c r="J92" s="110" t="n">
        <v>0.03333302669901596</v>
      </c>
      <c r="K92" t="n">
        <v>1e-08</v>
      </c>
    </row>
    <row r="94" ht="14.25" customHeight="1" s="87"/>
    <row r="95" ht="14.25" customHeight="1" s="87"/>
    <row r="96" ht="14.25" customHeight="1" s="87"/>
    <row r="97" ht="14.25" customHeight="1" s="87"/>
    <row r="98" ht="14.25" customHeight="1" s="87"/>
    <row r="99" ht="14.25" customHeight="1" s="87"/>
    <row r="100" ht="14.25" customHeight="1" s="87"/>
    <row r="101" ht="14.25" customHeight="1" s="87"/>
    <row r="102" ht="14.25" customHeight="1" s="87"/>
    <row r="103" ht="25.5" customHeight="1" s="87" thickBot="1">
      <c r="A103" s="37" t="n"/>
      <c r="B103" s="37" t="n"/>
      <c r="C103" s="37" t="n"/>
      <c r="D103" s="7" t="n"/>
      <c r="E103" s="39" t="inlineStr">
        <is>
          <t>OHM PERFORMANCE TEST</t>
        </is>
      </c>
      <c r="F103" s="37" t="n"/>
      <c r="G103" s="37" t="n"/>
      <c r="H103" s="37" t="n"/>
      <c r="I103" s="37" t="n"/>
    </row>
    <row r="104" ht="25.5" customHeight="1" s="87">
      <c r="A104" s="14" t="inlineStr">
        <is>
          <t>OHM Test      4W</t>
        </is>
      </c>
      <c r="B104" s="14" t="inlineStr">
        <is>
          <t>Calibrator    ohm</t>
        </is>
      </c>
      <c r="C104" s="14" t="inlineStr">
        <is>
          <t>Measured                ohm</t>
        </is>
      </c>
      <c r="D104" s="15" t="inlineStr">
        <is>
          <t>Source Unc.    ppm</t>
        </is>
      </c>
      <c r="E104" s="14" t="inlineStr">
        <is>
          <t>Lower Limit      ohm</t>
        </is>
      </c>
      <c r="F104" s="14" t="inlineStr">
        <is>
          <t>Upper Limit     ohm</t>
        </is>
      </c>
      <c r="G104" s="15" t="inlineStr">
        <is>
          <t>Measured    ppm</t>
        </is>
      </c>
      <c r="H104" s="15" t="inlineStr">
        <is>
          <t>DUT Transfer STB   ppm</t>
        </is>
      </c>
      <c r="I104" s="15" t="inlineStr">
        <is>
          <t>Test Result          % of SPEC</t>
        </is>
      </c>
      <c r="J104" s="14" t="inlineStr">
        <is>
          <t>MEAS SDEV ppm</t>
        </is>
      </c>
    </row>
    <row r="105" ht="14.25" customHeight="1" s="87">
      <c r="A105" s="92" t="inlineStr">
        <is>
          <t>1 Ω</t>
        </is>
      </c>
      <c r="B105" s="121" t="n">
        <v>0.9996126</v>
      </c>
      <c r="C105" s="121" t="n">
        <v>0.9996</v>
      </c>
      <c r="D105" s="92" t="n">
        <v>85</v>
      </c>
      <c r="E105" s="121">
        <f>B105-SQRT(D105^2+H105^2)*B105/1000000</f>
        <v/>
      </c>
      <c r="F105" s="121">
        <f>B105-SQRT(D105^2+H105^2)*B105/1000000</f>
        <v/>
      </c>
      <c r="G105" s="114">
        <f>(C105-B105)*1000000/B105</f>
        <v/>
      </c>
      <c r="H105" s="122" t="n">
        <v>20</v>
      </c>
      <c r="I105" s="106">
        <f>G105*100/SQRT(D105^2+H105^2)</f>
        <v/>
      </c>
      <c r="J105" s="106" t="n">
        <v>1.642133153560068</v>
      </c>
      <c r="K105" t="n">
        <v>1.55e-06</v>
      </c>
    </row>
    <row r="106" ht="14.25" customHeight="1" s="87">
      <c r="A106" s="102" t="inlineStr">
        <is>
          <t>1.9 Ω</t>
        </is>
      </c>
      <c r="B106" s="108" t="n">
        <v>1.8999505</v>
      </c>
      <c r="C106" s="108" t="n">
        <v>1.899916</v>
      </c>
      <c r="D106" s="102" t="n">
        <v>85</v>
      </c>
      <c r="E106" s="108">
        <f>B106-(D106+H106)*B106/1000000</f>
        <v/>
      </c>
      <c r="F106" s="108">
        <f>B106+(D106+H106)*B106/1000000</f>
        <v/>
      </c>
      <c r="G106" s="116">
        <f>(C106-B106)*1000000/B106</f>
        <v/>
      </c>
      <c r="H106" s="123" t="n">
        <v>15</v>
      </c>
      <c r="I106" s="106">
        <f>G106*100/SQRT(D106^2+H106^2)</f>
        <v/>
      </c>
      <c r="J106" s="109" t="n">
        <v>0.6962811279700645</v>
      </c>
      <c r="K106" t="n">
        <v>8.3e-07</v>
      </c>
    </row>
    <row r="107" ht="14.25" customHeight="1" s="87">
      <c r="A107" s="92" t="inlineStr">
        <is>
          <t>10 Ω</t>
        </is>
      </c>
      <c r="B107" s="119" t="n">
        <v>10.000352</v>
      </c>
      <c r="C107" s="119" t="n">
        <v>10.000335</v>
      </c>
      <c r="D107" s="92" t="n">
        <v>26</v>
      </c>
      <c r="E107" s="119">
        <f>B107-(D107+H107)*B107/1000000</f>
        <v/>
      </c>
      <c r="F107" s="119">
        <f>B107+(D107+H107)*B107/1000000</f>
        <v/>
      </c>
      <c r="G107" s="114">
        <f>(C107-B107)*1000000/B107</f>
        <v/>
      </c>
      <c r="H107" s="122" t="n">
        <v>5</v>
      </c>
      <c r="I107" s="106">
        <f>G107*100/SQRT(D107^2+H107^2)</f>
        <v/>
      </c>
      <c r="J107" s="106" t="n">
        <v>0.1322831340867285</v>
      </c>
      <c r="K107" t="n">
        <v>1.5e-07</v>
      </c>
    </row>
    <row r="108" ht="14.25" customHeight="1" s="87">
      <c r="A108" s="102" t="inlineStr">
        <is>
          <t>19 Ω</t>
        </is>
      </c>
      <c r="B108" s="118" t="n">
        <v>19.003878</v>
      </c>
      <c r="C108" s="118" t="n">
        <v>19.003886</v>
      </c>
      <c r="D108" s="102" t="n">
        <v>24</v>
      </c>
      <c r="E108" s="118">
        <f>B108-(D108+H108)*B108/1000000</f>
        <v/>
      </c>
      <c r="F108" s="118">
        <f>B108+(D108+H108)*B108/1000000</f>
        <v/>
      </c>
      <c r="G108" s="116">
        <f>(C108-B108)*1000000/B108</f>
        <v/>
      </c>
      <c r="H108" s="123" t="n">
        <v>5</v>
      </c>
      <c r="I108" s="106">
        <f>G108*100/SQRT(D108^2+H108^2)</f>
        <v/>
      </c>
      <c r="J108" s="109" t="n">
        <v>0.07941696006218314</v>
      </c>
      <c r="K108" t="n">
        <v>9e-08</v>
      </c>
    </row>
    <row r="109" ht="14.25" customHeight="1" s="87">
      <c r="A109" s="92" t="inlineStr">
        <is>
          <t>100 Ω</t>
        </is>
      </c>
      <c r="B109" s="105" t="n">
        <v>100.00534</v>
      </c>
      <c r="C109" s="105" t="n">
        <v>100.0056</v>
      </c>
      <c r="D109" s="92" t="n">
        <v>15</v>
      </c>
      <c r="E109" s="105">
        <f>B109-(D109+H109)*B109/1000000</f>
        <v/>
      </c>
      <c r="F109" s="105">
        <f>B109+(D109+H109)*B109/1000000</f>
        <v/>
      </c>
      <c r="G109" s="114">
        <f>(C109-B109)*1000000/B109</f>
        <v/>
      </c>
      <c r="H109" s="122" t="n">
        <v>3</v>
      </c>
      <c r="I109" s="106">
        <f>G109*100/SQRT(D109^2+H109^2)</f>
        <v/>
      </c>
      <c r="J109" s="106" t="n">
        <v>0.04999720017266102</v>
      </c>
      <c r="K109" t="n">
        <v>3e-08</v>
      </c>
    </row>
    <row r="110" ht="14.25" customHeight="1" s="87">
      <c r="A110" s="102" t="inlineStr">
        <is>
          <t>190 Ω</t>
        </is>
      </c>
      <c r="B110" s="111" t="n">
        <v>190.00323</v>
      </c>
      <c r="C110" s="111" t="n">
        <v>190.00366</v>
      </c>
      <c r="D110" s="102" t="n">
        <v>15</v>
      </c>
      <c r="E110" s="111">
        <f>B110-(D110+H110)*B110/1000000</f>
        <v/>
      </c>
      <c r="F110" s="111">
        <f>B110+(D110+H110)*B110/1000000</f>
        <v/>
      </c>
      <c r="G110" s="116">
        <f>(C110-B110)*1000000/B110</f>
        <v/>
      </c>
      <c r="H110" s="123" t="n">
        <v>3</v>
      </c>
      <c r="I110" s="106">
        <f>G110*100/SQRT(D110^2+H110^2)</f>
        <v/>
      </c>
      <c r="J110" s="109" t="n">
        <v>0.02773874339378629</v>
      </c>
      <c r="K110" t="n">
        <v>2e-08</v>
      </c>
    </row>
    <row r="111" ht="14.25" customHeight="1" s="87">
      <c r="A111" s="92" t="inlineStr">
        <is>
          <t>1 kΩ</t>
        </is>
      </c>
      <c r="B111" s="112" t="n">
        <v>999.9469</v>
      </c>
      <c r="C111" s="112" t="n">
        <v>999.9484</v>
      </c>
      <c r="D111" s="92" t="n">
        <v>11</v>
      </c>
      <c r="E111" s="112">
        <f>B111-(D111+H111)*B111/1000000</f>
        <v/>
      </c>
      <c r="F111" s="112">
        <f>B111+(D111+H111)*B111/1000000</f>
        <v/>
      </c>
      <c r="G111" s="114">
        <f>(C111-B111)*1000000/B111</f>
        <v/>
      </c>
      <c r="H111" s="122" t="n">
        <v>3</v>
      </c>
      <c r="I111" s="106">
        <f>G111*100/SQRT(D111^2+H111^2)</f>
        <v/>
      </c>
      <c r="J111" s="106" t="n">
        <v>0.05270734735536658</v>
      </c>
      <c r="K111" t="n">
        <v>3e-08</v>
      </c>
    </row>
    <row r="112" ht="14.25" customHeight="1" s="87">
      <c r="A112" s="102" t="inlineStr">
        <is>
          <t>1.9 kΩ</t>
        </is>
      </c>
      <c r="B112" s="120" t="n">
        <v>1899.9106</v>
      </c>
      <c r="C112" s="120" t="n">
        <v>1899.9094</v>
      </c>
      <c r="D112" s="102" t="n">
        <v>11</v>
      </c>
      <c r="E112" s="120">
        <f>B112-(D112+H112)*B112/1000000</f>
        <v/>
      </c>
      <c r="F112" s="120">
        <f>B112+(D112+H112)*B112/1000000</f>
        <v/>
      </c>
      <c r="G112" s="116">
        <f>(C112-B112)*1000000/B112</f>
        <v/>
      </c>
      <c r="H112" s="123" t="n">
        <v>3</v>
      </c>
      <c r="I112" s="106">
        <f>G112*100/SQRT(D112^2+H112^2)</f>
        <v/>
      </c>
      <c r="J112" s="109" t="n">
        <v>0.02320945155244817</v>
      </c>
      <c r="K112" t="n">
        <v>2e-08</v>
      </c>
    </row>
    <row r="113" ht="14.25" customHeight="1" s="87">
      <c r="A113" s="92" t="inlineStr">
        <is>
          <t>10 kΩ</t>
        </is>
      </c>
      <c r="B113" s="107" t="n">
        <v>10000.453</v>
      </c>
      <c r="C113" s="107" t="n">
        <v>10000.448</v>
      </c>
      <c r="D113" s="92" t="n">
        <v>9</v>
      </c>
      <c r="E113" s="107">
        <f>B113-(D113+H113)*B113/1000000</f>
        <v/>
      </c>
      <c r="F113" s="107">
        <f>B113+(D113+H113)*B113/1000000</f>
        <v/>
      </c>
      <c r="G113" s="114">
        <f>(C113-B113)*1000000/B113</f>
        <v/>
      </c>
      <c r="H113" s="122" t="n">
        <v>3</v>
      </c>
      <c r="I113" s="106">
        <f>G113*100/SQRT(D113^2+H113^2)</f>
        <v/>
      </c>
      <c r="J113" s="106" t="n">
        <v>0</v>
      </c>
      <c r="K113" t="n">
        <v>3e-08</v>
      </c>
    </row>
    <row r="114" ht="14.25" customHeight="1" s="87">
      <c r="A114" s="102" t="inlineStr">
        <is>
          <t>19 kΩ</t>
        </is>
      </c>
      <c r="B114" s="110" t="n">
        <v>18999.722</v>
      </c>
      <c r="C114" s="110" t="n">
        <v>18999.669</v>
      </c>
      <c r="D114" s="102" t="n">
        <v>9</v>
      </c>
      <c r="E114" s="110">
        <f>B114-(D114+H114)*B114/1000000</f>
        <v/>
      </c>
      <c r="F114" s="110">
        <f>B114+(D114+H114)*B114/1000000</f>
        <v/>
      </c>
      <c r="G114" s="116">
        <f>(C114-B114)*1000000/B114</f>
        <v/>
      </c>
      <c r="H114" s="123" t="n">
        <v>3</v>
      </c>
      <c r="I114" s="106">
        <f>G114*100/SQRT(D114^2+H114^2)</f>
        <v/>
      </c>
      <c r="J114" s="109" t="n">
        <v>0.01754416529052386</v>
      </c>
      <c r="K114" t="n">
        <v>3e-08</v>
      </c>
    </row>
    <row r="115" ht="14.25" customHeight="1" s="87">
      <c r="A115" s="92" t="inlineStr">
        <is>
          <t>100 kΩ</t>
        </is>
      </c>
      <c r="B115" s="106" t="n">
        <v>99998.75</v>
      </c>
      <c r="C115" s="106" t="n">
        <v>99998.34</v>
      </c>
      <c r="D115" s="92" t="n">
        <v>11</v>
      </c>
      <c r="E115" s="106">
        <f>B115-(D115+H115)*B115/1000000</f>
        <v/>
      </c>
      <c r="F115" s="106">
        <f>B115+(D115+H115)*B115/1000000</f>
        <v/>
      </c>
      <c r="G115" s="114">
        <f>(C115-B115)*1000000/B115</f>
        <v/>
      </c>
      <c r="H115" s="122" t="n">
        <v>5</v>
      </c>
      <c r="I115" s="106">
        <f>G115*100/SQRT(D115^2+H115^2)</f>
        <v/>
      </c>
      <c r="J115" s="106" t="n">
        <v>0.05270550255320505</v>
      </c>
      <c r="K115" t="n">
        <v>2e-08</v>
      </c>
    </row>
    <row r="116" ht="14.25" customHeight="1" s="87">
      <c r="A116" s="102" t="inlineStr">
        <is>
          <t>190 kΩ</t>
        </is>
      </c>
      <c r="B116" s="110" t="n">
        <v>189994.66</v>
      </c>
      <c r="C116" s="110" t="n">
        <v>189993.76</v>
      </c>
      <c r="D116" s="102" t="n">
        <v>11</v>
      </c>
      <c r="E116" s="110">
        <f>B116-(D116+H116)*B116/1000000</f>
        <v/>
      </c>
      <c r="F116" s="110">
        <f>B116+(D116+H116)*B116/1000000</f>
        <v/>
      </c>
      <c r="G116" s="116">
        <f>(C116-B116)*1000000/B116</f>
        <v/>
      </c>
      <c r="H116" s="123" t="n">
        <v>5</v>
      </c>
      <c r="I116" s="106">
        <f>G116*100/SQRT(D116^2+H116^2)</f>
        <v/>
      </c>
      <c r="J116" s="109" t="n">
        <v>0.07017774336690175</v>
      </c>
      <c r="K116" t="n">
        <v>2e-08</v>
      </c>
    </row>
    <row r="117" ht="14.25" customHeight="1" s="87">
      <c r="A117" s="92" t="inlineStr">
        <is>
          <t>1 MΩ</t>
        </is>
      </c>
      <c r="B117" s="114" t="n">
        <v>999908.7</v>
      </c>
      <c r="C117" s="114" t="n">
        <v>999902.6</v>
      </c>
      <c r="D117" s="92" t="n">
        <v>16</v>
      </c>
      <c r="E117" s="114">
        <f>B117-(D117+H117)*B117/1000000</f>
        <v/>
      </c>
      <c r="F117" s="114">
        <f>B117+(D117+H117)*B117/1000000</f>
        <v/>
      </c>
      <c r="G117" s="114">
        <f>(C117-B117)*1000000/B117</f>
        <v/>
      </c>
      <c r="H117" s="122" t="n">
        <v>8</v>
      </c>
      <c r="I117" s="106">
        <f>G117*100/SQRT(D117^2+H117^2)</f>
        <v/>
      </c>
      <c r="J117" s="106" t="n">
        <v>0.1536740421578092</v>
      </c>
      <c r="K117" t="n">
        <v>3e-08</v>
      </c>
    </row>
    <row r="118" ht="14.25" customHeight="1" s="87">
      <c r="A118" s="102" t="inlineStr">
        <is>
          <t>1.9 MΩ</t>
        </is>
      </c>
      <c r="B118" s="116" t="n">
        <v>1899855.1</v>
      </c>
      <c r="C118" s="116" t="n">
        <v>1899831.1</v>
      </c>
      <c r="D118" s="102" t="n">
        <v>17</v>
      </c>
      <c r="E118" s="116">
        <f>B118-(D118+H118)*B118/1000000</f>
        <v/>
      </c>
      <c r="F118" s="116">
        <f>B118+(D118+H118)*B118/1000000</f>
        <v/>
      </c>
      <c r="G118" s="116">
        <f>(C118-B118)*1000000/B118</f>
        <v/>
      </c>
      <c r="H118" s="123" t="n">
        <v>8</v>
      </c>
      <c r="I118" s="106">
        <f>G118*100/SQRT(D118^2+H118^2)</f>
        <v/>
      </c>
      <c r="J118" s="109" t="n">
        <v>0.01754541936089867</v>
      </c>
      <c r="K118" t="n">
        <v>3e-08</v>
      </c>
    </row>
    <row r="119" ht="14.25" customHeight="1" s="87">
      <c r="A119" s="92" t="inlineStr">
        <is>
          <t>10MΩ</t>
        </is>
      </c>
      <c r="B119" s="122" t="n">
        <v>9998564</v>
      </c>
      <c r="C119" s="122" t="n">
        <v>9998450</v>
      </c>
      <c r="D119" s="92" t="n">
        <v>33</v>
      </c>
      <c r="E119" s="122">
        <f>B119-(D119+H119)*B119/1000000</f>
        <v/>
      </c>
      <c r="F119" s="122">
        <f>B119+(D119+H119)*B119/1000000</f>
        <v/>
      </c>
      <c r="G119" s="114">
        <f>(C119-B119)*1000000/B119</f>
        <v/>
      </c>
      <c r="H119" s="122" t="n">
        <v>12</v>
      </c>
      <c r="I119" s="106">
        <f>G119*100/SQRT(D119^2+H119^2)</f>
        <v/>
      </c>
      <c r="J119" s="106" t="n">
        <v>0.1323080733045917</v>
      </c>
      <c r="K119" t="n">
        <v>1.3e-07</v>
      </c>
    </row>
    <row r="120" ht="14.25" customHeight="1" s="87">
      <c r="A120" s="102" t="inlineStr">
        <is>
          <t>19 MΩ</t>
        </is>
      </c>
      <c r="B120" s="123" t="n">
        <v>18999500</v>
      </c>
      <c r="C120" s="123" t="n">
        <v>19000122</v>
      </c>
      <c r="D120" s="102" t="n">
        <v>43</v>
      </c>
      <c r="E120" s="123">
        <f>B120-(D120+H120)*B120/1000000</f>
        <v/>
      </c>
      <c r="F120" s="123">
        <f>B120+(D120+H120)*B120/1000000</f>
        <v/>
      </c>
      <c r="G120" s="116">
        <f>(C120-B120)*1000000/B120</f>
        <v/>
      </c>
      <c r="H120" s="123" t="n">
        <v>12</v>
      </c>
      <c r="I120" s="106">
        <f>G120*100/SQRT(D120^2+H120^2)</f>
        <v/>
      </c>
      <c r="J120" s="109" t="n">
        <v>0.3702936033639755</v>
      </c>
      <c r="K120" t="n">
        <v>5.999999999999999e-08</v>
      </c>
    </row>
    <row r="121" ht="14.25" customHeight="1" s="87">
      <c r="A121" s="92" t="inlineStr">
        <is>
          <t>100MΩ(2W)</t>
        </is>
      </c>
      <c r="B121" s="122" t="n">
        <v>100009390</v>
      </c>
      <c r="C121" s="122" t="n">
        <v>100013990</v>
      </c>
      <c r="D121" s="92" t="n">
        <v>110</v>
      </c>
      <c r="E121" s="122">
        <f>B121-(D121+H121)*B121/1000000</f>
        <v/>
      </c>
      <c r="F121" s="122">
        <f>B121+(D121+H121)*B121/1000000</f>
        <v/>
      </c>
      <c r="G121" s="114">
        <f>(C121-B121)*1000000/B121</f>
        <v/>
      </c>
      <c r="H121" s="122" t="n">
        <v>180</v>
      </c>
      <c r="I121" s="106">
        <f>G121*100/SQRT(D121^2+H121^2)</f>
        <v/>
      </c>
      <c r="J121" s="106" t="n">
        <v>1.495711128167628</v>
      </c>
      <c r="K121" t="n">
        <v>2.2e-07</v>
      </c>
    </row>
    <row r="122" ht="14.25" customHeight="1" s="87">
      <c r="A122" s="92" t="n"/>
      <c r="B122" s="105" t="n"/>
      <c r="C122" s="92" t="n"/>
      <c r="D122" s="92" t="n"/>
      <c r="E122" s="92" t="n"/>
      <c r="F122" s="92" t="n"/>
      <c r="G122" s="106" t="n"/>
      <c r="H122" s="106" t="n"/>
      <c r="I122" s="106" t="n"/>
      <c r="J122" s="106" t="n"/>
    </row>
    <row r="123" ht="14.25" customHeight="1" s="87">
      <c r="A123" s="92" t="n"/>
      <c r="B123" s="107" t="n"/>
      <c r="C123" s="92" t="n"/>
      <c r="D123" s="92" t="n"/>
      <c r="E123" s="92" t="n"/>
      <c r="F123" s="92" t="n"/>
      <c r="G123" s="106" t="n"/>
      <c r="H123" s="106" t="n"/>
      <c r="I123" s="106" t="n"/>
      <c r="J123" s="106" t="n"/>
    </row>
    <row r="124" ht="14.25" customHeight="1" s="87">
      <c r="A124" s="92" t="n"/>
      <c r="B124" s="107" t="n"/>
      <c r="C124" s="92" t="n"/>
      <c r="D124" s="92" t="n"/>
      <c r="E124" s="92" t="n"/>
      <c r="F124" s="92" t="n"/>
      <c r="G124" s="106" t="n"/>
      <c r="H124" s="106" t="n"/>
      <c r="I124" s="106" t="n"/>
      <c r="J124" s="106" t="n"/>
    </row>
    <row r="125" ht="14.25" customHeight="1" s="87">
      <c r="A125" s="92" t="n"/>
      <c r="B125" s="107" t="n"/>
      <c r="C125" s="92" t="n"/>
      <c r="D125" s="92" t="n"/>
      <c r="E125" s="92" t="n"/>
      <c r="F125" s="92" t="n"/>
      <c r="G125" s="106" t="n"/>
      <c r="H125" s="106" t="n"/>
      <c r="I125" s="106" t="n"/>
      <c r="J125" s="106" t="n"/>
    </row>
    <row r="126" ht="14.25" customHeight="1" s="87">
      <c r="A126" s="92" t="n"/>
      <c r="B126" s="107" t="n"/>
      <c r="C126" s="92" t="n"/>
      <c r="D126" s="92" t="n"/>
      <c r="E126" s="92" t="n"/>
      <c r="F126" s="92" t="n"/>
      <c r="G126" s="106" t="n"/>
      <c r="H126" s="106" t="n"/>
      <c r="I126" s="106" t="n"/>
      <c r="J126" s="106" t="n"/>
    </row>
    <row r="127" ht="14.25" customHeight="1" s="87">
      <c r="A127" s="92" t="n"/>
      <c r="B127" s="107" t="n"/>
      <c r="C127" s="92" t="n"/>
      <c r="D127" s="92" t="n"/>
      <c r="E127" s="92" t="n"/>
      <c r="F127" s="92" t="n"/>
      <c r="G127" s="106" t="n"/>
      <c r="H127" s="106" t="n"/>
      <c r="I127" s="106" t="n"/>
      <c r="J127" s="106" t="n"/>
    </row>
    <row r="128" ht="14.25" customHeight="1" s="87">
      <c r="A128" s="32" t="n"/>
    </row>
    <row r="129" ht="25.5" customHeight="1" s="87">
      <c r="A129" s="16" t="inlineStr">
        <is>
          <t>OHM Zero    4W</t>
        </is>
      </c>
      <c r="B129" s="17" t="inlineStr">
        <is>
          <t>DUT  Range</t>
        </is>
      </c>
      <c r="C129" s="16" t="inlineStr">
        <is>
          <t>Measured        ohm</t>
        </is>
      </c>
      <c r="D129" s="16" t="inlineStr">
        <is>
          <t>Source Unc.     ohm</t>
        </is>
      </c>
      <c r="E129" s="16" t="inlineStr">
        <is>
          <t>Lower Limit   ohm</t>
        </is>
      </c>
      <c r="F129" s="16" t="inlineStr">
        <is>
          <t>Upper Limit   ohm</t>
        </is>
      </c>
      <c r="G129" s="17" t="inlineStr">
        <is>
          <t>Measured</t>
        </is>
      </c>
      <c r="H129" s="16" t="inlineStr">
        <is>
          <t>DUT Transfer STB   ppm</t>
        </is>
      </c>
      <c r="I129" s="16" t="inlineStr">
        <is>
          <t>Test Result          % of SPEC</t>
        </is>
      </c>
      <c r="J129" s="16" t="inlineStr">
        <is>
          <t>MEAS SDEV ohm</t>
        </is>
      </c>
    </row>
    <row r="130" ht="14.25" customHeight="1" s="87">
      <c r="A130" s="92" t="inlineStr">
        <is>
          <t>0 Ω</t>
        </is>
      </c>
      <c r="B130" s="92" t="inlineStr">
        <is>
          <t>10 Ω</t>
        </is>
      </c>
      <c r="C130" s="92" t="n">
        <v>-0.0001</v>
      </c>
      <c r="D130" s="9" t="n">
        <v>5e-05</v>
      </c>
      <c r="E130" s="9" t="n"/>
      <c r="F130" s="9" t="n"/>
      <c r="G130" s="92" t="inlineStr">
        <is>
          <t>N/A</t>
        </is>
      </c>
      <c r="H130" s="9" t="n"/>
      <c r="I130" s="92" t="n"/>
      <c r="J130" s="124" t="n">
        <v>1.155902725626647e-05</v>
      </c>
      <c r="K130" t="n">
        <v>1.766e-06</v>
      </c>
    </row>
    <row r="131" ht="14.25" customHeight="1" s="87">
      <c r="A131" s="102" t="inlineStr">
        <is>
          <t>0 Ω</t>
        </is>
      </c>
      <c r="B131" s="115" t="inlineStr">
        <is>
          <t>100 Ω</t>
        </is>
      </c>
      <c r="C131" s="102" t="n">
        <v>0.00049</v>
      </c>
      <c r="D131" s="10" t="n">
        <v>5e-05</v>
      </c>
      <c r="E131" s="10" t="n"/>
      <c r="F131" s="10" t="n"/>
      <c r="G131" s="102" t="inlineStr">
        <is>
          <t>N/A</t>
        </is>
      </c>
      <c r="H131" s="10" t="n"/>
      <c r="I131" s="102" t="n"/>
      <c r="J131" s="125" t="n">
        <v>5.270462766947284e-06</v>
      </c>
      <c r="K131" t="n">
        <v>2.31e-06</v>
      </c>
    </row>
    <row r="132" ht="14.25" customHeight="1" s="87">
      <c r="A132" s="92" t="inlineStr">
        <is>
          <t>0 Ω</t>
        </is>
      </c>
      <c r="B132" s="113" t="inlineStr">
        <is>
          <t>1 KΩ</t>
        </is>
      </c>
      <c r="C132" s="92" t="n">
        <v>0.005</v>
      </c>
      <c r="D132" s="9" t="n">
        <v>5e-05</v>
      </c>
      <c r="E132" s="9" t="n"/>
      <c r="F132" s="9" t="n"/>
      <c r="G132" s="92" t="inlineStr">
        <is>
          <t>N/A</t>
        </is>
      </c>
      <c r="H132" s="9" t="n"/>
      <c r="I132" s="92" t="n"/>
      <c r="J132" s="124" t="n">
        <v>3.333333333333342e-05</v>
      </c>
      <c r="K132" t="n">
        <v>2.45e-05</v>
      </c>
    </row>
    <row r="133" ht="14.25" customHeight="1" s="87">
      <c r="A133" s="102" t="inlineStr">
        <is>
          <t>0 Ω</t>
        </is>
      </c>
      <c r="B133" s="115" t="inlineStr">
        <is>
          <t>10 KΩ</t>
        </is>
      </c>
      <c r="C133" s="102" t="n">
        <v>0.05</v>
      </c>
      <c r="D133" s="10" t="n">
        <v>5e-05</v>
      </c>
      <c r="E133" s="10" t="n"/>
      <c r="F133" s="10" t="n"/>
      <c r="G133" s="102" t="inlineStr">
        <is>
          <t>N/A</t>
        </is>
      </c>
      <c r="H133" s="10" t="n"/>
      <c r="I133" s="102" t="n"/>
      <c r="J133" s="125" t="n">
        <v>0</v>
      </c>
      <c r="K133" t="n">
        <v>0.000251</v>
      </c>
    </row>
    <row r="134" ht="14.25" customHeight="1" s="87">
      <c r="A134" s="92" t="inlineStr">
        <is>
          <t>0 Ω</t>
        </is>
      </c>
      <c r="B134" s="113" t="inlineStr">
        <is>
          <t>100 KΩ</t>
        </is>
      </c>
      <c r="C134" s="92" t="n">
        <v>0.14</v>
      </c>
      <c r="D134" s="9" t="n">
        <v>5e-05</v>
      </c>
      <c r="E134" s="9" t="n"/>
      <c r="F134" s="9" t="n"/>
      <c r="G134" s="92" t="inlineStr">
        <is>
          <t>N/A</t>
        </is>
      </c>
      <c r="H134" s="9" t="n"/>
      <c r="I134" s="92" t="n"/>
      <c r="J134" s="124" t="n">
        <v>0</v>
      </c>
      <c r="K134" t="n">
        <v>0.000672</v>
      </c>
    </row>
    <row r="135" ht="14.25" customHeight="1" s="87">
      <c r="A135" s="102" t="inlineStr">
        <is>
          <t>0 Ω</t>
        </is>
      </c>
      <c r="B135" s="115" t="inlineStr">
        <is>
          <t>1 MΩ</t>
        </is>
      </c>
      <c r="C135" s="102" t="n">
        <v>1.4</v>
      </c>
      <c r="D135" s="10" t="n">
        <v>5e-05</v>
      </c>
      <c r="E135" s="10" t="n"/>
      <c r="F135" s="10" t="n"/>
      <c r="G135" s="102" t="inlineStr">
        <is>
          <t>N/A</t>
        </is>
      </c>
      <c r="H135" s="10" t="n"/>
      <c r="I135" s="102" t="n"/>
      <c r="J135" s="125" t="n">
        <v>0</v>
      </c>
      <c r="K135" t="n">
        <v>0.00615</v>
      </c>
    </row>
    <row r="136" ht="14.25" customHeight="1" s="87">
      <c r="A136" s="92" t="inlineStr">
        <is>
          <t>0 Ω</t>
        </is>
      </c>
      <c r="B136" s="113" t="inlineStr">
        <is>
          <t>10 MΩ</t>
        </is>
      </c>
      <c r="C136" s="92" t="n">
        <v>14</v>
      </c>
      <c r="D136" s="9" t="n">
        <v>5e-05</v>
      </c>
      <c r="E136" s="9" t="n"/>
      <c r="F136" s="9" t="n"/>
      <c r="G136" s="92" t="inlineStr">
        <is>
          <t>N/A</t>
        </is>
      </c>
      <c r="H136" s="9" t="n"/>
      <c r="I136" s="92" t="n"/>
      <c r="J136" s="124" t="n">
        <v>0</v>
      </c>
      <c r="K136" t="n">
        <v>0.0599</v>
      </c>
    </row>
    <row r="137" ht="14.25" customHeight="1" s="87">
      <c r="A137" s="102" t="inlineStr">
        <is>
          <t>0 Ω</t>
        </is>
      </c>
      <c r="B137" s="115" t="inlineStr">
        <is>
          <t>100 MΩ(2W)</t>
        </is>
      </c>
      <c r="C137" s="102" t="n">
        <v>140</v>
      </c>
      <c r="D137" s="10" t="n">
        <v>5e-05</v>
      </c>
      <c r="E137" s="10" t="n"/>
      <c r="F137" s="10" t="n"/>
      <c r="G137" s="102" t="inlineStr">
        <is>
          <t>N/A</t>
        </is>
      </c>
      <c r="H137" s="10" t="n"/>
      <c r="I137" s="102" t="n"/>
      <c r="J137" s="125" t="n">
        <v>0</v>
      </c>
      <c r="K137" t="n">
        <v>0.5669999999999999</v>
      </c>
    </row>
    <row r="138" ht="14.25" customHeight="1" s="87">
      <c r="A138" s="92" t="n"/>
      <c r="B138" s="113" t="n"/>
      <c r="C138" s="92" t="n"/>
      <c r="D138" s="9" t="n"/>
      <c r="E138" s="9" t="n"/>
      <c r="F138" s="9" t="n"/>
      <c r="G138" s="92" t="n"/>
      <c r="H138" s="9" t="n"/>
      <c r="I138" s="92" t="n"/>
      <c r="J138" s="124" t="n"/>
    </row>
    <row r="139" ht="14.25" customHeight="1" s="87">
      <c r="A139" s="102" t="n"/>
      <c r="B139" s="115" t="n"/>
      <c r="C139" s="102" t="n"/>
      <c r="D139" s="102" t="n"/>
      <c r="E139" s="10" t="n"/>
      <c r="F139" s="10" t="n"/>
      <c r="G139" s="102" t="n"/>
      <c r="H139" s="10" t="n"/>
      <c r="I139" s="102" t="n"/>
      <c r="J139" s="125" t="n"/>
    </row>
    <row r="140" ht="14.25" customHeight="1" s="87">
      <c r="A140" s="92" t="n"/>
      <c r="B140" s="113" t="n"/>
      <c r="C140" s="92" t="n"/>
      <c r="D140" s="9" t="n"/>
      <c r="E140" s="9" t="n"/>
      <c r="F140" s="9" t="n"/>
      <c r="G140" s="92" t="n"/>
      <c r="H140" s="9" t="n"/>
      <c r="I140" s="92" t="n"/>
      <c r="J140" s="124" t="n"/>
    </row>
    <row r="141" ht="14.25" customHeight="1" s="87">
      <c r="A141" s="102" t="n"/>
      <c r="B141" s="115" t="n"/>
      <c r="C141" s="102" t="n"/>
      <c r="D141" s="10" t="n"/>
      <c r="E141" s="10" t="n"/>
      <c r="F141" s="10" t="n"/>
      <c r="G141" s="102" t="n"/>
      <c r="H141" s="10" t="n"/>
      <c r="I141" s="102" t="n"/>
      <c r="J141" s="125" t="n"/>
    </row>
    <row r="142" ht="14.25" customHeight="1" s="87">
      <c r="A142" s="92" t="n"/>
      <c r="B142" s="113" t="n"/>
      <c r="C142" s="92" t="n"/>
      <c r="D142" s="9" t="n"/>
      <c r="E142" s="9" t="n"/>
      <c r="F142" s="9" t="n"/>
      <c r="G142" s="92" t="n"/>
      <c r="H142" s="9" t="n"/>
      <c r="I142" s="92" t="n"/>
      <c r="J142" s="124" t="n"/>
    </row>
    <row r="143" ht="14.25" customHeight="1" s="87">
      <c r="A143" s="92" t="n"/>
      <c r="B143" s="113" t="n"/>
      <c r="C143" s="8" t="n"/>
      <c r="D143" s="9" t="n"/>
      <c r="E143" s="9" t="n"/>
      <c r="F143" s="9" t="n"/>
      <c r="G143" s="92" t="n"/>
      <c r="H143" s="9" t="n"/>
      <c r="I143" s="92" t="n"/>
      <c r="J143" s="8" t="n"/>
    </row>
    <row r="144" ht="14.25" customHeight="1" s="87">
      <c r="A144" s="21" t="n"/>
      <c r="B144" s="21" t="n"/>
      <c r="C144" s="21" t="n"/>
      <c r="D144" s="21" t="n"/>
      <c r="E144" s="21" t="n"/>
      <c r="F144" s="21" t="n"/>
      <c r="G144" s="21" t="n"/>
      <c r="H144" s="21" t="n"/>
      <c r="I144" s="21" t="n"/>
      <c r="J144" s="21" t="n"/>
    </row>
    <row r="145" ht="25.5" customHeight="1" s="87">
      <c r="A145" s="18" t="inlineStr">
        <is>
          <t>OHM Zero     2W</t>
        </is>
      </c>
      <c r="B145" s="19" t="inlineStr">
        <is>
          <t>DUT  Range</t>
        </is>
      </c>
      <c r="C145" s="16" t="inlineStr">
        <is>
          <t>Measured        ohm</t>
        </is>
      </c>
      <c r="D145" s="16" t="inlineStr">
        <is>
          <t>Source Unc.     ohm</t>
        </is>
      </c>
      <c r="E145" s="16" t="inlineStr">
        <is>
          <t>Lower Limit   ohm</t>
        </is>
      </c>
      <c r="F145" s="16" t="inlineStr">
        <is>
          <t>Upper Limit   ohm</t>
        </is>
      </c>
      <c r="G145" s="17" t="inlineStr">
        <is>
          <t>Measured</t>
        </is>
      </c>
      <c r="H145" s="16" t="inlineStr">
        <is>
          <t>DUT Transfer STB   ppm</t>
        </is>
      </c>
      <c r="I145" s="16" t="inlineStr">
        <is>
          <t>Test Result          % of SPEC</t>
        </is>
      </c>
      <c r="J145" s="16" t="inlineStr">
        <is>
          <t>MEAS SDEV ohm</t>
        </is>
      </c>
    </row>
    <row r="146" ht="14.25" customHeight="1" s="87">
      <c r="A146" s="102" t="inlineStr">
        <is>
          <t>0 Ω</t>
        </is>
      </c>
      <c r="B146" s="115" t="inlineStr">
        <is>
          <t>10 Ω</t>
        </is>
      </c>
      <c r="C146" s="102" t="n">
        <v>0.376155</v>
      </c>
      <c r="D146" s="10" t="n">
        <v>5e-05</v>
      </c>
      <c r="E146" s="10" t="n"/>
      <c r="F146" s="10" t="n"/>
      <c r="G146" s="102" t="inlineStr">
        <is>
          <t>N/A</t>
        </is>
      </c>
      <c r="H146" s="10" t="n"/>
      <c r="I146" s="102" t="n"/>
      <c r="J146" s="110" t="n">
        <v>0.0001287948411665284</v>
      </c>
      <c r="K146" t="n">
        <v>1.828e-06</v>
      </c>
    </row>
    <row r="147" ht="14.25" customHeight="1" s="87">
      <c r="A147" s="92" t="inlineStr">
        <is>
          <t>0 Ω</t>
        </is>
      </c>
      <c r="B147" s="113" t="inlineStr">
        <is>
          <t>100 Ω</t>
        </is>
      </c>
      <c r="C147" s="92" t="n">
        <v>0.37279</v>
      </c>
      <c r="D147" s="9" t="n">
        <v>5e-05</v>
      </c>
      <c r="E147" s="9" t="n"/>
      <c r="F147" s="9" t="n"/>
      <c r="G147" s="92" t="inlineStr">
        <is>
          <t>N/A</t>
        </is>
      </c>
      <c r="H147" s="9" t="n"/>
      <c r="I147" s="92" t="n"/>
      <c r="J147" s="107" t="n">
        <v>4.558264777058294e-05</v>
      </c>
      <c r="K147" t="n">
        <v>2.78e-06</v>
      </c>
    </row>
    <row r="148" ht="14.25" customHeight="1" s="87">
      <c r="A148" s="102" t="inlineStr">
        <is>
          <t>0 Ω</t>
        </is>
      </c>
      <c r="B148" s="115" t="inlineStr">
        <is>
          <t>1 KΩ</t>
        </is>
      </c>
      <c r="C148" s="102" t="n">
        <v>0.3773</v>
      </c>
      <c r="D148" s="10" t="n">
        <v>5e-05</v>
      </c>
      <c r="E148" s="10" t="n"/>
      <c r="F148" s="10" t="n"/>
      <c r="G148" s="102" t="inlineStr">
        <is>
          <t>N/A</t>
        </is>
      </c>
      <c r="H148" s="10" t="n"/>
      <c r="I148" s="102" t="n"/>
      <c r="J148" s="110" t="n">
        <v>8.819171036883533e-05</v>
      </c>
      <c r="K148" t="n">
        <v>2.4e-05</v>
      </c>
    </row>
    <row r="149" ht="14.25" customHeight="1" s="87">
      <c r="A149" s="92" t="inlineStr">
        <is>
          <t>0 Ω</t>
        </is>
      </c>
      <c r="B149" s="113" t="inlineStr">
        <is>
          <t>10 KΩ</t>
        </is>
      </c>
      <c r="C149" s="92" t="n">
        <v>0.424</v>
      </c>
      <c r="D149" s="9" t="n">
        <v>5e-05</v>
      </c>
      <c r="E149" s="9" t="n"/>
      <c r="F149" s="9" t="n"/>
      <c r="G149" s="92" t="inlineStr">
        <is>
          <t>N/A</t>
        </is>
      </c>
      <c r="H149" s="9" t="n"/>
      <c r="I149" s="92" t="n"/>
      <c r="J149" s="107" t="n">
        <v>0.0005000000000000004</v>
      </c>
      <c r="K149" t="n">
        <v>0.000285</v>
      </c>
    </row>
    <row r="150" ht="14.25" customHeight="1" s="87">
      <c r="A150" s="102" t="inlineStr">
        <is>
          <t>0 Ω</t>
        </is>
      </c>
      <c r="B150" s="115" t="inlineStr">
        <is>
          <t>100 KΩ</t>
        </is>
      </c>
      <c r="C150" s="102" t="n">
        <v>0.52</v>
      </c>
      <c r="D150" s="102" t="n">
        <v>5e-05</v>
      </c>
      <c r="E150" s="10" t="n"/>
      <c r="F150" s="10" t="n"/>
      <c r="G150" s="102" t="inlineStr">
        <is>
          <t>N/A</t>
        </is>
      </c>
      <c r="H150" s="10" t="n"/>
      <c r="I150" s="102" t="n"/>
      <c r="J150" s="110" t="n">
        <v>0</v>
      </c>
      <c r="K150" t="n">
        <v>0.000729</v>
      </c>
    </row>
    <row r="151" ht="14.25" customHeight="1" s="87">
      <c r="A151" s="92" t="inlineStr">
        <is>
          <t>0 Ω</t>
        </is>
      </c>
      <c r="B151" s="113" t="inlineStr">
        <is>
          <t>1 MΩ</t>
        </is>
      </c>
      <c r="C151" s="92" t="n">
        <v>1.8</v>
      </c>
      <c r="D151" s="9" t="n">
        <v>5e-05</v>
      </c>
      <c r="E151" s="9" t="n"/>
      <c r="F151" s="9" t="n"/>
      <c r="G151" s="92" t="inlineStr">
        <is>
          <t>N/A</t>
        </is>
      </c>
      <c r="H151" s="9" t="n"/>
      <c r="I151" s="92" t="n"/>
      <c r="J151" s="107" t="n">
        <v>2.355138688025662e-16</v>
      </c>
      <c r="K151" t="n">
        <v>0.00632</v>
      </c>
    </row>
    <row r="152" ht="14.25" customHeight="1" s="87">
      <c r="A152" s="102" t="inlineStr">
        <is>
          <t>0 Ω</t>
        </is>
      </c>
      <c r="B152" s="115" t="inlineStr">
        <is>
          <t>10 MΩ</t>
        </is>
      </c>
      <c r="C152" s="102" t="n">
        <v>15</v>
      </c>
      <c r="D152" s="10" t="n">
        <v>5e-05</v>
      </c>
      <c r="E152" s="10" t="n"/>
      <c r="F152" s="10" t="n"/>
      <c r="G152" s="102" t="inlineStr">
        <is>
          <t>N/A</t>
        </is>
      </c>
      <c r="H152" s="10" t="n"/>
      <c r="I152" s="102" t="n"/>
      <c r="J152" s="110" t="n">
        <v>0</v>
      </c>
      <c r="K152" t="n">
        <v>0.0658</v>
      </c>
    </row>
    <row r="153" ht="14.25" customHeight="1" s="87">
      <c r="A153" s="92" t="inlineStr">
        <is>
          <t>0 Ω</t>
        </is>
      </c>
      <c r="B153" s="113" t="inlineStr">
        <is>
          <t>100 MΩ</t>
        </is>
      </c>
      <c r="C153" s="92" t="n">
        <v>140</v>
      </c>
      <c r="D153" s="9" t="n">
        <v>5e-05</v>
      </c>
      <c r="E153" s="9" t="n"/>
      <c r="F153" s="9" t="n"/>
      <c r="G153" s="92" t="inlineStr">
        <is>
          <t>N/A</t>
        </is>
      </c>
      <c r="H153" s="9" t="n"/>
      <c r="I153" s="92" t="n"/>
      <c r="J153" s="107" t="n">
        <v>0</v>
      </c>
      <c r="K153" t="n">
        <v>0.595</v>
      </c>
    </row>
    <row r="154" ht="14.25" customHeight="1" s="87">
      <c r="A154" s="91" t="n"/>
      <c r="B154" s="126" t="n"/>
      <c r="C154" s="32" t="n"/>
      <c r="D154" s="31" t="n"/>
      <c r="E154" s="31" t="n"/>
      <c r="F154" s="31" t="n"/>
      <c r="G154" s="91" t="n"/>
      <c r="H154" s="31" t="n"/>
      <c r="I154" s="91" t="n"/>
      <c r="J154" s="32" t="n"/>
    </row>
    <row r="155" ht="14.25" customHeight="1" s="87">
      <c r="A155" s="21" t="n"/>
      <c r="B155" s="21" t="n"/>
      <c r="C155" s="21" t="n"/>
      <c r="D155" s="21" t="n"/>
      <c r="E155" s="21" t="n"/>
      <c r="F155" s="21" t="n"/>
      <c r="G155" s="21" t="n"/>
      <c r="H155" s="21" t="n"/>
      <c r="I155" s="21" t="n"/>
      <c r="J155" s="21" t="n"/>
    </row>
    <row r="156" ht="14.25" customHeight="1" s="87">
      <c r="A156" s="21" t="n"/>
      <c r="B156" s="21" t="n"/>
      <c r="C156" s="21" t="n"/>
      <c r="D156" s="21" t="n"/>
      <c r="E156" s="21" t="n"/>
      <c r="F156" s="21" t="n"/>
      <c r="G156" s="21" t="n"/>
      <c r="H156" s="21" t="n"/>
      <c r="I156" s="21" t="n"/>
      <c r="J156" s="21" t="n"/>
    </row>
    <row r="157" ht="14.25" customHeight="1" s="87">
      <c r="A157" s="21" t="n"/>
      <c r="B157" s="21" t="n"/>
      <c r="C157" s="21" t="n"/>
      <c r="D157" s="21" t="n"/>
      <c r="E157" s="21" t="n"/>
      <c r="F157" s="21" t="n"/>
      <c r="G157" s="21" t="n"/>
      <c r="H157" s="21" t="n"/>
      <c r="I157" s="21" t="n"/>
      <c r="J157" s="21" t="n"/>
    </row>
    <row r="158" ht="14.25" customHeight="1" s="87">
      <c r="A158" s="21" t="n"/>
      <c r="B158" s="21" t="n"/>
      <c r="C158" s="21" t="n"/>
      <c r="D158" s="21" t="n"/>
      <c r="E158" s="21" t="n"/>
      <c r="F158" s="21" t="n"/>
      <c r="G158" s="21" t="n"/>
      <c r="H158" s="21" t="n"/>
      <c r="I158" s="21" t="n"/>
      <c r="J158" s="21" t="n"/>
    </row>
    <row r="159" ht="25.5" customHeight="1" s="87" thickBot="1">
      <c r="A159" s="37" t="n"/>
      <c r="B159" s="37" t="n"/>
      <c r="C159" s="37" t="n"/>
      <c r="D159" s="7" t="n"/>
      <c r="E159" s="39" t="inlineStr">
        <is>
          <t>ACV PERFORMANCE TEST</t>
        </is>
      </c>
      <c r="F159" s="37" t="n"/>
      <c r="G159" s="37" t="n"/>
      <c r="H159" s="37" t="n"/>
      <c r="I159" s="37" t="n"/>
    </row>
    <row r="160" ht="25.5" customHeight="1" s="87">
      <c r="A160" s="18" t="inlineStr">
        <is>
          <t>ACV Linearity Checks</t>
        </is>
      </c>
      <c r="B160" s="19" t="inlineStr">
        <is>
          <t>DUT  Range</t>
        </is>
      </c>
      <c r="C160" s="18" t="inlineStr">
        <is>
          <t>Measured          Vac</t>
        </is>
      </c>
      <c r="D160" s="15" t="inlineStr">
        <is>
          <t>Source Unc.      ppm</t>
        </is>
      </c>
      <c r="E160" s="18" t="inlineStr">
        <is>
          <t>Lower Limit     Vac</t>
        </is>
      </c>
      <c r="F160" s="18" t="inlineStr">
        <is>
          <t xml:space="preserve">Upper Limit      Vac </t>
        </is>
      </c>
      <c r="G160" s="18" t="inlineStr">
        <is>
          <t>Measured     ppm of Input</t>
        </is>
      </c>
      <c r="H160" s="18" t="inlineStr">
        <is>
          <t>DUT Transfer STB   ppm</t>
        </is>
      </c>
      <c r="I160" s="15" t="inlineStr">
        <is>
          <t>Test Result          % of SPEC</t>
        </is>
      </c>
      <c r="J160" s="14" t="inlineStr">
        <is>
          <t>MEAS SDEV  ppm</t>
        </is>
      </c>
    </row>
    <row r="161" ht="14.25" customHeight="1" s="87">
      <c r="A161" s="92" t="inlineStr">
        <is>
          <t>1VAC/1kHz</t>
        </is>
      </c>
      <c r="B161" s="92" t="inlineStr">
        <is>
          <t>10 VAC</t>
        </is>
      </c>
      <c r="C161" s="105" t="n">
        <v>0.99912</v>
      </c>
      <c r="D161" s="92" t="n">
        <v>77</v>
      </c>
      <c r="E161" s="119">
        <f>MID(A161,1,1)-MID(A161,1,1)*SQRT(D161^2+H161^2)/1000000</f>
        <v/>
      </c>
      <c r="F161" s="119">
        <f>MID(A161,1,1)+MID(A161,1,1)*SQRT(D161^2+H161^2)/1000000</f>
        <v/>
      </c>
      <c r="G161" s="114">
        <f>(C161-MID(A161,1,1))*1000000/MID(A161,1,1)</f>
        <v/>
      </c>
      <c r="H161" s="127" t="n">
        <v>10</v>
      </c>
      <c r="I161" s="122">
        <f>G161*100/SQRT(H161^2+D161^2)</f>
        <v/>
      </c>
      <c r="J161" s="106" t="n">
        <v>68.02635820889587</v>
      </c>
      <c r="K161" t="n">
        <v>3.03e-06</v>
      </c>
    </row>
    <row r="162" ht="14.25" customHeight="1" s="87">
      <c r="A162" s="102" t="inlineStr">
        <is>
          <t>2VAC/1kHz</t>
        </is>
      </c>
      <c r="B162" s="115" t="inlineStr">
        <is>
          <t>10 VAC</t>
        </is>
      </c>
      <c r="C162" s="111" t="n">
        <v>1.99953</v>
      </c>
      <c r="D162" s="102" t="n">
        <v>73.5</v>
      </c>
      <c r="E162" s="118">
        <f>MID(A162,1,1)-MID(A162,1,1)*SQRT(D162^2+H162^2)/1000000</f>
        <v/>
      </c>
      <c r="F162" s="118">
        <f>MID(A162,1,1)+MID(A162,1,1)*(D162^2+H162^2)/1000000</f>
        <v/>
      </c>
      <c r="G162" s="116">
        <f>(C162-MID(A162,1,1))*1000000/MID(A162,1,1)</f>
        <v/>
      </c>
      <c r="H162" s="128" t="n">
        <v>10</v>
      </c>
      <c r="I162" s="122">
        <f>G162*100/SQRT(H162^2+D162^2)</f>
        <v/>
      </c>
      <c r="J162" s="109" t="n">
        <v>8.581708485669328</v>
      </c>
      <c r="K162" t="n">
        <v>1.46e-06</v>
      </c>
    </row>
    <row r="163" ht="14.25" customHeight="1" s="87">
      <c r="A163" s="92" t="inlineStr">
        <is>
          <t>5VAC/1kHz</t>
        </is>
      </c>
      <c r="B163" s="113" t="inlineStr">
        <is>
          <t>10 VAC</t>
        </is>
      </c>
      <c r="C163" s="105" t="n">
        <v>4.99983</v>
      </c>
      <c r="D163" s="92" t="n">
        <v>84</v>
      </c>
      <c r="E163" s="119">
        <f>MID(A163,1,1)-MID(A163,1,1)*SQRT(D163^2+H163^2)/1000000</f>
        <v/>
      </c>
      <c r="F163" s="119">
        <f>MID(A163,1,1)+MID(A163,1,1)*SQRT(D163^2+H163^2)/1000000</f>
        <v/>
      </c>
      <c r="G163" s="114">
        <f>(C163-MID(A163,1,1))*1000000/MID(A163,1,1)</f>
        <v/>
      </c>
      <c r="H163" s="127" t="n">
        <v>10</v>
      </c>
      <c r="I163" s="122">
        <f>G163*100/SQRT(H163^2+D163^2)</f>
        <v/>
      </c>
      <c r="J163" s="106" t="n">
        <v>1.333378668198283</v>
      </c>
      <c r="K163" t="n">
        <v>1.15e-06</v>
      </c>
    </row>
    <row r="164" ht="14.25" customHeight="1" s="87">
      <c r="A164" s="102" t="inlineStr">
        <is>
          <t>10VAC/1kHz</t>
        </is>
      </c>
      <c r="B164" s="115" t="inlineStr">
        <is>
          <t>10 VAC</t>
        </is>
      </c>
      <c r="C164" s="111" t="n">
        <v>10.00004</v>
      </c>
      <c r="D164" s="102" t="n">
        <v>77</v>
      </c>
      <c r="E164" s="118">
        <f>MID(A164,1,2)-MID(A164,1,2)*SQRT(D164^2+H164^2)/1000000</f>
        <v/>
      </c>
      <c r="F164" s="118">
        <f>MID(A164,1,1)+MID(A164,1,1)*(D164^2+H164^2)/1000000</f>
        <v/>
      </c>
      <c r="G164" s="116">
        <f>(C164-MID(A164,1,2))*1000000/MID(A164,1,2)</f>
        <v/>
      </c>
      <c r="H164" s="129" t="n">
        <v>10</v>
      </c>
      <c r="I164" s="122">
        <f>G164*100/SQRT(H164^2+D164^2)</f>
        <v/>
      </c>
      <c r="J164" s="109" t="n">
        <v>1.166662000014679</v>
      </c>
      <c r="K164" t="n">
        <v>8.3e-07</v>
      </c>
    </row>
    <row r="165" ht="14.25" customHeight="1" s="87">
      <c r="A165" s="92" t="inlineStr">
        <is>
          <t>12VAC/1kHz</t>
        </is>
      </c>
      <c r="B165" s="113" t="inlineStr">
        <is>
          <t>10 VAC</t>
        </is>
      </c>
      <c r="C165" s="105" t="n">
        <v>12.00008</v>
      </c>
      <c r="D165" s="92" t="n">
        <v>75.833</v>
      </c>
      <c r="E165" s="119">
        <f>MID(A165,1,2)-MID(A165,1,2)*SQRT(D165^2+H165^2)/1000000</f>
        <v/>
      </c>
      <c r="F165" s="119">
        <f>MID(A165,1,1)+MID(A165,1,1)*SQRT(D165^2+H165^2)/1000000</f>
        <v/>
      </c>
      <c r="G165" s="114">
        <f>(C165-MID(A165,1,2))*1000000/MID(A165,1,2)</f>
        <v/>
      </c>
      <c r="H165" s="127" t="n">
        <v>10</v>
      </c>
      <c r="I165" s="122">
        <f>G165*100/SQRT(H165^2+D165^2)</f>
        <v/>
      </c>
      <c r="J165" s="106" t="n">
        <v>1.55901351773268</v>
      </c>
      <c r="K165" t="n">
        <v>9.900000000000001e-07</v>
      </c>
    </row>
    <row r="166" ht="14.25" customHeight="1" s="87">
      <c r="A166" s="102" t="inlineStr">
        <is>
          <t>15VAC/1kHz</t>
        </is>
      </c>
      <c r="B166" s="115" t="inlineStr">
        <is>
          <t>10 VAC</t>
        </is>
      </c>
      <c r="C166" s="111" t="n">
        <v>15.00015</v>
      </c>
      <c r="D166" s="102" t="n">
        <v>74.667</v>
      </c>
      <c r="E166" s="118">
        <f>MID(A166,1,2)-MID(A166,1,2)*SQRT(D166^2+H166^2)/1000000</f>
        <v/>
      </c>
      <c r="F166" s="118">
        <f>MID(A166,1,1)+MID(A166,1,1)*(D166^2+H166^2)/1000000</f>
        <v/>
      </c>
      <c r="G166" s="116">
        <f>(C166-MID(A166,1,2))*1000000/MID(A166,1,2)</f>
        <v/>
      </c>
      <c r="H166" s="128" t="n">
        <v>10</v>
      </c>
      <c r="I166" s="122">
        <f>G166*100/SQRT(H166^2+D166^2)</f>
        <v/>
      </c>
      <c r="J166" s="109" t="n">
        <v>0.5773444957228113</v>
      </c>
      <c r="K166" t="n">
        <v>9.7e-07</v>
      </c>
    </row>
    <row r="167" ht="14.25" customHeight="1" s="87">
      <c r="A167" s="92" t="inlineStr">
        <is>
          <t>19VAC/1kHz</t>
        </is>
      </c>
      <c r="B167" s="113" t="inlineStr">
        <is>
          <t>10 VAC</t>
        </is>
      </c>
      <c r="C167" s="105" t="n">
        <v>19.00029</v>
      </c>
      <c r="D167" s="92" t="n">
        <v>73.684</v>
      </c>
      <c r="E167" s="119">
        <f>MID(A167,1,2)-MID(A167,1,2)*SQRT(D167^2+H167^2)/1000000</f>
        <v/>
      </c>
      <c r="F167" s="119">
        <f>MID(A167,1,2)+MID(A167,1,2)*SQRT(D167^2+H167^2)/1000000</f>
        <v/>
      </c>
      <c r="G167" s="114">
        <f>(C167-MID(A167,1,2))*1000000/MID(A167,1,2)</f>
        <v/>
      </c>
      <c r="H167" s="130" t="n">
        <v>10</v>
      </c>
      <c r="I167" s="122">
        <f>G167*100/SQRT(H167^2+D167^2)</f>
        <v/>
      </c>
      <c r="J167" s="106" t="n">
        <v>0.9115917743904466</v>
      </c>
      <c r="K167" t="n">
        <v>1.45e-06</v>
      </c>
    </row>
    <row r="169" ht="25.5" customHeight="1" s="87">
      <c r="A169" s="93" t="inlineStr">
        <is>
          <t>ACV Performance                             Tset</t>
        </is>
      </c>
      <c r="C169" s="93" t="inlineStr">
        <is>
          <t>Measured        Vac</t>
        </is>
      </c>
      <c r="D169" s="93" t="inlineStr">
        <is>
          <t>Source Unc.        ppm</t>
        </is>
      </c>
      <c r="E169" s="93" t="inlineStr">
        <is>
          <t>Lower Limit      Vac</t>
        </is>
      </c>
      <c r="F169" s="93" t="inlineStr">
        <is>
          <t>Upper Limit      Vac</t>
        </is>
      </c>
      <c r="G169" s="93" t="inlineStr">
        <is>
          <t>Measured        ppm</t>
        </is>
      </c>
      <c r="H169" s="93" t="inlineStr">
        <is>
          <t>DUT Transfer STB   ppm</t>
        </is>
      </c>
      <c r="I169" s="24" t="inlineStr">
        <is>
          <t>Test Result          % of SPEC</t>
        </is>
      </c>
      <c r="J169" s="93" t="inlineStr">
        <is>
          <t>MEAS SDEV ppm</t>
        </is>
      </c>
    </row>
    <row r="170" ht="14.25" customHeight="1" s="87">
      <c r="A170" s="92" t="inlineStr">
        <is>
          <t>0.001 V, 10 Hz</t>
        </is>
      </c>
      <c r="B170" s="23" t="n"/>
      <c r="C170" s="8" t="n">
        <v>0.0009959000000000001</v>
      </c>
      <c r="D170" s="122" t="n">
        <v>5500</v>
      </c>
      <c r="E170" s="131">
        <f>MID(A170,1,5)-MID(A170,1,5)*SQRT(D170^2+H170^2)/1000000</f>
        <v/>
      </c>
      <c r="F170" s="131">
        <f>MID(A170,1,5)+MID(A170,1,5)*SQRT(D170^2+H170^2)/1000000</f>
        <v/>
      </c>
      <c r="G170" s="122">
        <f>(C170-MID(A170,1,5))*1000000/MID(A170,1,5)</f>
        <v/>
      </c>
      <c r="H170" s="92" t="n">
        <v>20</v>
      </c>
      <c r="I170" s="122">
        <f>G170*100/SQRT(H170^2+D170^2)</f>
        <v/>
      </c>
      <c r="J170" s="106" t="n">
        <v>59.19181706273755</v>
      </c>
      <c r="K170" t="n">
        <v>5.89e-06</v>
      </c>
    </row>
    <row r="171" ht="14.25" customHeight="1" s="87">
      <c r="A171" s="102" t="inlineStr">
        <is>
          <t>0.001 V, 20 Hz</t>
        </is>
      </c>
      <c r="B171" s="23" t="n"/>
      <c r="C171" s="3" t="n">
        <v>0.00099606</v>
      </c>
      <c r="D171" s="123" t="n">
        <v>5200</v>
      </c>
      <c r="E171" s="117">
        <f>MID(A171,1,5)-MID(A171,1,5)*SQRT(D171^2+H171^2)/1000000</f>
        <v/>
      </c>
      <c r="F171" s="117">
        <f>MID(A171,1,5)+MID(A171,1,5)*SQRT(D171^2+H171^2)/1000000</f>
        <v/>
      </c>
      <c r="G171" s="123">
        <f>(C171-MID(A171,1,5))*1000000/MID(A171,1,5)</f>
        <v/>
      </c>
      <c r="H171" s="102" t="n">
        <v>20</v>
      </c>
      <c r="I171" s="123">
        <f>G171*100/SQRT(H171^2+D171^2)</f>
        <v/>
      </c>
      <c r="J171" s="109" t="n">
        <v>15.87393159132066</v>
      </c>
      <c r="K171" t="n">
        <v>3.98e-06</v>
      </c>
    </row>
    <row r="172" ht="14.25" customHeight="1" s="87">
      <c r="A172" s="92" t="inlineStr">
        <is>
          <t>0.001 V, 30 Hz</t>
        </is>
      </c>
      <c r="B172" s="23" t="n"/>
      <c r="C172" s="8" t="n">
        <v>0.0009961099999999999</v>
      </c>
      <c r="D172" s="122" t="n">
        <v>5200</v>
      </c>
      <c r="E172" s="131">
        <f>MID(A172,1,5)-MID(A172,1,5)*SQRT(D172^2+H172^2)/1000000</f>
        <v/>
      </c>
      <c r="F172" s="131">
        <f>MID(A172,1,5)+MID(A172,1,5)*SQRT(D172^2+H172^2)/1000000</f>
        <v/>
      </c>
      <c r="G172" s="122">
        <f>(C172-MID(A172,1,5))*1000000/MID(A172,1,5)</f>
        <v/>
      </c>
      <c r="H172" s="92" t="n">
        <v>20</v>
      </c>
      <c r="I172" s="122">
        <f>G172*100/SQRT(H172^2+D172^2)</f>
        <v/>
      </c>
      <c r="J172" s="106" t="n">
        <v>7.098681683623889</v>
      </c>
      <c r="K172" t="n">
        <v>3.27e-06</v>
      </c>
    </row>
    <row r="173" ht="14.25" customHeight="1" s="87">
      <c r="A173" s="102" t="inlineStr">
        <is>
          <t>0.001 V, 40 Hz</t>
        </is>
      </c>
      <c r="B173" s="23" t="n"/>
      <c r="C173" s="3" t="n">
        <v>0.00099609</v>
      </c>
      <c r="D173" s="123" t="n">
        <v>5100</v>
      </c>
      <c r="E173" s="117">
        <f>MID(A173,1,5)-MID(A173,1,5)*SQRT(D173^2+H173^2)/1000000</f>
        <v/>
      </c>
      <c r="F173" s="117">
        <f>MID(A173,1,5)+MID(A173,1,5)*SQRT(D173^2+H173^2)/1000000</f>
        <v/>
      </c>
      <c r="G173" s="123">
        <f>(C173-MID(A173,1,5))*1000000/MID(A173,1,5)</f>
        <v/>
      </c>
      <c r="H173" s="102" t="n">
        <v>20</v>
      </c>
      <c r="I173" s="123">
        <f>G173*100/SQRT(H173^2+D173^2)</f>
        <v/>
      </c>
      <c r="J173" s="109" t="n">
        <v>7.848045457397715</v>
      </c>
      <c r="K173" t="n">
        <v>5.53e-06</v>
      </c>
    </row>
    <row r="174" ht="14.25" customHeight="1" s="87">
      <c r="A174" s="92" t="inlineStr">
        <is>
          <t>0.001 V, 55 Hz</t>
        </is>
      </c>
      <c r="B174" s="23" t="n"/>
      <c r="C174" s="8" t="n">
        <v>0.0009963999999999999</v>
      </c>
      <c r="D174" s="122" t="n">
        <v>5100</v>
      </c>
      <c r="E174" s="131">
        <f>MID(A174,1,5)-MID(A174,1,5)*SQRT(D174^2+H174^2)/1000000</f>
        <v/>
      </c>
      <c r="F174" s="131">
        <f>MID(A174,1,5)+MID(A174,1,5)*SQRT(D174^2+H174^2)/1000000</f>
        <v/>
      </c>
      <c r="G174" s="122">
        <f>(C174-MID(A174,1,5))*1000000/MID(A174,1,5)</f>
        <v/>
      </c>
      <c r="H174" s="92" t="n">
        <v>20</v>
      </c>
      <c r="I174" s="122">
        <f>G174*100/SQRT(H174^2+D174^2)</f>
        <v/>
      </c>
      <c r="J174" s="106" t="n">
        <v>8.363441723589958</v>
      </c>
      <c r="K174" t="n">
        <v>3.62e-06</v>
      </c>
    </row>
    <row r="175" ht="14.25" customHeight="1" s="87">
      <c r="A175" s="102" t="inlineStr">
        <is>
          <t>0.001 V, 300 Hz</t>
        </is>
      </c>
      <c r="B175" s="23" t="n"/>
      <c r="C175" s="3" t="n">
        <v>0.0009963699999999999</v>
      </c>
      <c r="D175" s="123" t="n">
        <v>5100</v>
      </c>
      <c r="E175" s="117">
        <f>MID(A175,1,5)-MID(A175,1,5)*SQRT(D175^2+H175^2)/1000000</f>
        <v/>
      </c>
      <c r="F175" s="117">
        <f>MID(A175,1,5)+MID(A175,1,5)*SQRT(D175^2+H175^2)/1000000</f>
        <v/>
      </c>
      <c r="G175" s="123">
        <f>(C175-MID(A175,1,5))*1000000/MID(A175,1,5)</f>
        <v/>
      </c>
      <c r="H175" s="102" t="n">
        <v>20</v>
      </c>
      <c r="I175" s="123">
        <f>G175*100/SQRT(H175^2+D175^2)</f>
        <v/>
      </c>
      <c r="J175" s="109" t="n">
        <v>26.55390378139281</v>
      </c>
      <c r="K175" t="n">
        <v>2.44e-05</v>
      </c>
    </row>
    <row r="176" ht="14.25" customHeight="1" s="87">
      <c r="A176" s="92" t="inlineStr">
        <is>
          <t>0.001 V, 1 KHz</t>
        </is>
      </c>
      <c r="B176" s="23" t="n"/>
      <c r="C176" s="8" t="n">
        <v>0.0009964500000000001</v>
      </c>
      <c r="D176" s="122" t="n">
        <v>5100</v>
      </c>
      <c r="E176" s="131">
        <f>MID(A176,1,5)-MID(A176,1,5)*SQRT(D176^2+H176^2)/1000000</f>
        <v/>
      </c>
      <c r="F176" s="131">
        <f>MID(A176,1,5)+MID(A176,1,5)*SQRT(D176^2+H176^2)/1000000</f>
        <v/>
      </c>
      <c r="G176" s="122">
        <f>(C176-MID(A176,1,5))*1000000/MID(A176,1,5)</f>
        <v/>
      </c>
      <c r="H176" s="92" t="n">
        <v>20</v>
      </c>
      <c r="I176" s="122">
        <f>G176*100/SQRT(H176^2+D176^2)</f>
        <v/>
      </c>
      <c r="J176" s="106" t="n">
        <v>17.46250273288129</v>
      </c>
      <c r="K176" t="n">
        <v>4.39e-06</v>
      </c>
    </row>
    <row r="177" ht="14.25" customHeight="1" s="87">
      <c r="A177" s="102" t="inlineStr">
        <is>
          <t>0.001 V, 10 KHz</t>
        </is>
      </c>
      <c r="B177" s="23" t="n"/>
      <c r="C177" s="3" t="n">
        <v>0.00099647</v>
      </c>
      <c r="D177" s="123" t="n">
        <v>5100</v>
      </c>
      <c r="E177" s="117">
        <f>MID(A177,1,5)-MID(A177,1,5)*SQRT(D177^2+H177^2)/1000000</f>
        <v/>
      </c>
      <c r="F177" s="117">
        <f>MID(A177,1,5)+MID(A177,1,5)*SQRT(D177^2+H177^2)/1000000</f>
        <v/>
      </c>
      <c r="G177" s="123">
        <f>(C177-MID(A177,1,5))*1000000/MID(A177,1,5)</f>
        <v/>
      </c>
      <c r="H177" s="102" t="n">
        <v>20</v>
      </c>
      <c r="I177" s="123">
        <f>G177*100/SQRT(H177^2+D177^2)</f>
        <v/>
      </c>
      <c r="J177" s="109" t="n">
        <v>8.690933031393776</v>
      </c>
      <c r="K177" t="n">
        <v>5e-06</v>
      </c>
    </row>
    <row r="178" ht="14.25" customHeight="1" s="87">
      <c r="A178" s="92" t="inlineStr">
        <is>
          <t>0.001 V, 20 KHz</t>
        </is>
      </c>
      <c r="B178" s="23" t="n"/>
      <c r="C178" s="8" t="n">
        <v>0.0009969600000000001</v>
      </c>
      <c r="D178" s="122" t="n">
        <v>5100</v>
      </c>
      <c r="E178" s="131">
        <f>MID(A178,1,5)-MID(A178,1,5)*SQRT(D178^2+H178^2)/1000000</f>
        <v/>
      </c>
      <c r="F178" s="131">
        <f>MID(A178,1,5)+MID(A178,1,5)*SQRT(D178^2+H178^2)/1000000</f>
        <v/>
      </c>
      <c r="G178" s="122">
        <f>(C178-MID(A178,1,5))*1000000/MID(A178,1,5)</f>
        <v/>
      </c>
      <c r="H178" s="92" t="n">
        <v>20</v>
      </c>
      <c r="I178" s="122">
        <f>G178*100/SQRT(H178^2+D178^2)</f>
        <v/>
      </c>
      <c r="J178" s="106" t="n">
        <v>7.286984004000445</v>
      </c>
      <c r="K178" t="n">
        <v>7.76e-06</v>
      </c>
    </row>
    <row r="179" ht="14.25" customHeight="1" s="87">
      <c r="A179" s="102" t="inlineStr">
        <is>
          <t>0.001 V, 30 KHz</t>
        </is>
      </c>
      <c r="B179" s="23" t="n"/>
      <c r="C179" s="3" t="n">
        <v>0.0009968799999999999</v>
      </c>
      <c r="D179" s="123" t="n">
        <v>5340</v>
      </c>
      <c r="E179" s="117">
        <f>MID(A179,1,5)-MID(A179,1,5)*SQRT(D179^2+H179^2)/1000000</f>
        <v/>
      </c>
      <c r="F179" s="117">
        <f>MID(A179,1,5)+MID(A179,1,5)*SQRT(D179^2+H179^2)/1000000</f>
        <v/>
      </c>
      <c r="G179" s="123">
        <f>(C179-MID(A179,1,5))*1000000/MID(A179,1,5)</f>
        <v/>
      </c>
      <c r="H179" s="102" t="n">
        <v>20</v>
      </c>
      <c r="I179" s="123">
        <f>G179*100/SQRT(H179^2+D179^2)</f>
        <v/>
      </c>
      <c r="J179" s="109" t="n">
        <v>6.028059671994439</v>
      </c>
      <c r="K179" t="n">
        <v>5.05e-06</v>
      </c>
    </row>
    <row r="180" ht="14.25" customHeight="1" s="87">
      <c r="A180" s="92" t="inlineStr">
        <is>
          <t>0.001 V, 50 KHz</t>
        </is>
      </c>
      <c r="B180" s="23" t="n"/>
      <c r="C180" s="8" t="n">
        <v>0.00099727</v>
      </c>
      <c r="D180" s="122" t="n">
        <v>5340</v>
      </c>
      <c r="E180" s="131">
        <f>MID(A180,1,5)-MID(A180,1,5)*SQRT(D180^2+H180^2)/1000000</f>
        <v/>
      </c>
      <c r="F180" s="131">
        <f>MID(A180,1,5)+MID(A180,1,5)*SQRT(D180^2+H180^2)/1000000</f>
        <v/>
      </c>
      <c r="G180" s="122">
        <f>(C180-MID(A180,1,5))*1000000/MID(A180,1,5)</f>
        <v/>
      </c>
      <c r="H180" s="92" t="n">
        <v>20</v>
      </c>
      <c r="I180" s="122">
        <f>G180*100/SQRT(H180^2+D180^2)</f>
        <v/>
      </c>
      <c r="J180" s="106" t="n">
        <v>10.56978103606044</v>
      </c>
      <c r="K180" t="n">
        <v>2.95e-06</v>
      </c>
    </row>
    <row r="181" ht="14.25" customHeight="1" s="87">
      <c r="A181" s="102" t="inlineStr">
        <is>
          <t>0.001 V, 100 KHz</t>
        </is>
      </c>
      <c r="B181" s="23" t="n"/>
      <c r="C181" s="3" t="n">
        <v>0.00100007</v>
      </c>
      <c r="D181" s="123" t="n">
        <v>8800</v>
      </c>
      <c r="E181" s="117">
        <f>MID(A181,1,5)-MID(A181,1,5)*SQRT(D181^2+H181^2)/1000000</f>
        <v/>
      </c>
      <c r="F181" s="117">
        <f>MID(A181,1,5)+MID(A181,1,5)*SQRT(D181^2+H181^2)/1000000</f>
        <v/>
      </c>
      <c r="G181" s="123">
        <f>(C181-MID(A181,1,5))*1000000/MID(A181,1,5)</f>
        <v/>
      </c>
      <c r="H181" s="102" t="n">
        <v>50</v>
      </c>
      <c r="I181" s="123">
        <f>G181*100/SQRT(H181^2+D181^2)</f>
        <v/>
      </c>
      <c r="J181" s="109" t="n">
        <v>0</v>
      </c>
      <c r="K181" t="n">
        <v>5.18e-06</v>
      </c>
    </row>
    <row r="182" ht="14.25" customHeight="1" s="87">
      <c r="A182" s="92" t="inlineStr">
        <is>
          <t>0.001 V, 200 KHz</t>
        </is>
      </c>
      <c r="B182" s="23" t="n"/>
      <c r="C182" s="8" t="n">
        <v>0.00099734</v>
      </c>
      <c r="D182" s="122" t="n">
        <v>16100</v>
      </c>
      <c r="E182" s="131">
        <f>MID(A182,1,5)-MID(A182,1,5)*SQRT(D182^2+H182^2)/1000000</f>
        <v/>
      </c>
      <c r="F182" s="131">
        <f>MID(A182,1,5)+MID(A182,1,5)*SQRT(D182^2+H182^2)/1000000</f>
        <v/>
      </c>
      <c r="G182" s="122">
        <f>(C182-MID(A182,1,5))*1000000/MID(A182,1,5)</f>
        <v/>
      </c>
      <c r="H182" s="35" t="n">
        <v>100</v>
      </c>
      <c r="I182" s="122">
        <f>G182*100/SQRT(H182^2+D182^2)</f>
        <v/>
      </c>
      <c r="J182" s="106" t="n">
        <v>14.85316678584651</v>
      </c>
      <c r="K182" t="n">
        <v>6.02e-06</v>
      </c>
    </row>
    <row r="183" ht="14.25" customHeight="1" s="87">
      <c r="A183" s="102" t="inlineStr">
        <is>
          <t>0.001 V, 300 KHz</t>
        </is>
      </c>
      <c r="B183" s="23" t="n"/>
      <c r="C183" s="3" t="n">
        <v>0.00099467</v>
      </c>
      <c r="D183" s="123" t="n">
        <v>16100</v>
      </c>
      <c r="E183" s="117">
        <f>MID(A183,1,5)-MID(A183,1,5)*SQRT(D183^2+H183^2)/1000000</f>
        <v/>
      </c>
      <c r="F183" s="117">
        <f>MID(A183,1,5)+MID(A183,1,5)*SQRT(D183^2+H183^2)/1000000</f>
        <v/>
      </c>
      <c r="G183" s="123">
        <f>(C183-MID(A183,1,5))*1000000/MID(A183,1,5)</f>
        <v/>
      </c>
      <c r="H183" s="102" t="n">
        <v>100</v>
      </c>
      <c r="I183" s="123">
        <f>G183*100/SQRT(H183^2+D183^2)</f>
        <v/>
      </c>
      <c r="J183" s="109" t="n">
        <v>7.859249398955725</v>
      </c>
      <c r="K183" t="n">
        <v>4.89e-06</v>
      </c>
    </row>
    <row r="184" ht="14.25" customHeight="1" s="87">
      <c r="A184" s="92" t="inlineStr">
        <is>
          <t>0.001 V, 500 KHz</t>
        </is>
      </c>
      <c r="B184" s="23" t="n"/>
      <c r="C184" s="8" t="n">
        <v>0.00100278</v>
      </c>
      <c r="D184" s="122" t="n">
        <v>31500</v>
      </c>
      <c r="E184" s="131">
        <f>MID(A184,1,5)-MID(A184,1,5)*SQRT(D184^2+H184^2)/1000000</f>
        <v/>
      </c>
      <c r="F184" s="131">
        <f>MID(A184,1,5)+MID(A184,1,5)*SQRT(D184^2+H184^2)/1000000</f>
        <v/>
      </c>
      <c r="G184" s="122">
        <f>(C184-MID(A184,1,5))*1000000/MID(A184,1,5)</f>
        <v/>
      </c>
      <c r="H184" s="92" t="n">
        <v>200</v>
      </c>
      <c r="I184" s="122">
        <f>G184*100/SQRT(H184^2+D184^2)</f>
        <v/>
      </c>
      <c r="J184" s="106" t="n">
        <v>17.97777815402988</v>
      </c>
      <c r="K184" t="n">
        <v>4.88e-05</v>
      </c>
    </row>
    <row r="185" ht="14.25" customHeight="1" s="87">
      <c r="A185" s="102" t="inlineStr">
        <is>
          <t>0.001 V, 1 MHz</t>
        </is>
      </c>
      <c r="B185" s="23" t="n"/>
      <c r="C185" s="3" t="n">
        <v>0.00101053</v>
      </c>
      <c r="D185" s="123" t="n">
        <v>33000</v>
      </c>
      <c r="E185" s="117">
        <f>MID(A185,1,5)-MID(A185,1,5)*SQRT(D185^2+H185^2)/1000000</f>
        <v/>
      </c>
      <c r="F185" s="117">
        <f>MID(A185,1,5)+MID(A185,1,5)*SQRT(D185^2+H185^2)/1000000</f>
        <v/>
      </c>
      <c r="G185" s="123">
        <f>(C185-MID(A185,1,5))*1000000/MID(A185,1,5)</f>
        <v/>
      </c>
      <c r="H185" s="102" t="n">
        <v>300</v>
      </c>
      <c r="I185" s="123">
        <f>G185*100/SQRT(H185^2+D185^2)</f>
        <v/>
      </c>
      <c r="J185" s="109" t="n">
        <v>9.895797254945421</v>
      </c>
      <c r="K185" t="n">
        <v>1.378e-05</v>
      </c>
    </row>
    <row r="186" ht="14.25" customHeight="1" s="87">
      <c r="A186" s="92" t="inlineStr">
        <is>
          <t>0.01 V, 10 Hz</t>
        </is>
      </c>
      <c r="B186" s="23" t="n"/>
      <c r="C186" s="8" t="n">
        <v>0.00999764</v>
      </c>
      <c r="D186" s="122" t="n">
        <v>1100</v>
      </c>
      <c r="E186" s="131">
        <f>MID(A186,1,4)-MID(A186,1,4)*SQRT(D186^2+H186^2)/1000000</f>
        <v/>
      </c>
      <c r="F186" s="131">
        <f>MID(A186,1,4)+MID(A186,1,4)*SQRT(D186^2+H186^2)/1000000</f>
        <v/>
      </c>
      <c r="G186" s="122">
        <f>(C186-MID(A186,1,4))*1000000/MID(A186,1,4)</f>
        <v/>
      </c>
      <c r="H186" s="92" t="n">
        <v>20</v>
      </c>
      <c r="I186" s="122">
        <f>G186*100/SQRT(H186^2+D186^2)</f>
        <v/>
      </c>
      <c r="J186" s="106" t="n">
        <v>5.175946422078219</v>
      </c>
      <c r="K186" t="n">
        <v>2.84e-06</v>
      </c>
    </row>
    <row r="187" ht="14.25" customHeight="1" s="87">
      <c r="A187" s="102" t="inlineStr">
        <is>
          <t>0.01 V, 20 Hz</t>
        </is>
      </c>
      <c r="B187" s="23" t="n"/>
      <c r="C187" s="3" t="n">
        <v>0.009996970000000001</v>
      </c>
      <c r="D187" s="123" t="n">
        <v>800</v>
      </c>
      <c r="E187" s="117">
        <f>MID(A187,1,4)-MID(A187,1,4)*SQRT(D187^2+H187^2)/1000000</f>
        <v/>
      </c>
      <c r="F187" s="117">
        <f>MID(A187,1,4)+MID(A187,1,4)*SQRT(D187^2+H187^2)/1000000</f>
        <v/>
      </c>
      <c r="G187" s="123">
        <f>(C187-MID(A187,1,4))*1000000/MID(A187,1,4)</f>
        <v/>
      </c>
      <c r="H187" s="102" t="n">
        <v>20</v>
      </c>
      <c r="I187" s="123">
        <f>G187*100/SQRT(H187^2+D187^2)</f>
        <v/>
      </c>
      <c r="J187" s="109" t="n">
        <v>0.8662878890848038</v>
      </c>
      <c r="K187" t="n">
        <v>2.47e-06</v>
      </c>
    </row>
    <row r="188" ht="14.25" customHeight="1" s="87">
      <c r="A188" s="92" t="inlineStr">
        <is>
          <t>0.01 V, 30 Hz</t>
        </is>
      </c>
      <c r="B188" s="23" t="n"/>
      <c r="C188" s="8" t="n">
        <v>0.009996690000000001</v>
      </c>
      <c r="D188" s="122" t="n">
        <v>800</v>
      </c>
      <c r="E188" s="131">
        <f>MID(A188,1,4)-MID(A188,1,4)*SQRT(D188^2+H188^2)/1000000</f>
        <v/>
      </c>
      <c r="F188" s="131">
        <f>MID(A188,1,4)+MID(A188,1,4)*SQRT(D188^2+H188^2)/1000000</f>
        <v/>
      </c>
      <c r="G188" s="122">
        <f>(C188-MID(A188,1,4))*1000000/MID(A188,1,4)</f>
        <v/>
      </c>
      <c r="H188" s="92" t="n">
        <v>20</v>
      </c>
      <c r="I188" s="122">
        <f>G188*100/SQRT(H188^2+D188^2)</f>
        <v/>
      </c>
      <c r="J188" s="106" t="n">
        <v>0.8822091148999912</v>
      </c>
      <c r="K188" t="n">
        <v>5.6e-07</v>
      </c>
    </row>
    <row r="189" ht="14.25" customHeight="1" s="87">
      <c r="A189" s="102" t="inlineStr">
        <is>
          <t>0.01 V, 40 Hz</t>
        </is>
      </c>
      <c r="B189" s="23" t="n"/>
      <c r="C189" s="3" t="n">
        <v>0.00999648</v>
      </c>
      <c r="D189" s="123" t="n">
        <v>700</v>
      </c>
      <c r="E189" s="117">
        <f>MID(A189,1,4)-MID(A189,1,4)*SQRT(D189^2+H189^2)/1000000</f>
        <v/>
      </c>
      <c r="F189" s="117">
        <f>MID(A189,1,4)+MID(A189,1,4)*SQRT(D189^2+H189^2)/1000000</f>
        <v/>
      </c>
      <c r="G189" s="123">
        <f>(C189-MID(A189,1,4))*1000000/MID(A189,1,4)</f>
        <v/>
      </c>
      <c r="H189" s="102" t="n">
        <v>20</v>
      </c>
      <c r="I189" s="123">
        <f>G189*100/SQRT(H189^2+D189^2)</f>
        <v/>
      </c>
      <c r="J189" s="109" t="n">
        <v>0.7267389693696826</v>
      </c>
      <c r="K189" t="n">
        <v>2.55e-06</v>
      </c>
    </row>
    <row r="190" ht="14.25" customHeight="1" s="87">
      <c r="A190" s="92" t="inlineStr">
        <is>
          <t>0.01 V, 55 Hz</t>
        </is>
      </c>
      <c r="B190" s="23" t="n"/>
      <c r="C190" s="8" t="n">
        <v>0.00999648</v>
      </c>
      <c r="D190" s="122" t="n">
        <v>700</v>
      </c>
      <c r="E190" s="131">
        <f>MID(A190,1,4)-MID(A190,1,4)*SQRT(D190^2+H190^2)/1000000</f>
        <v/>
      </c>
      <c r="F190" s="131">
        <f>MID(A190,1,4)+MID(A190,1,4)*SQRT(D190^2+H190^2)/1000000</f>
        <v/>
      </c>
      <c r="G190" s="122">
        <f>(C190-MID(A190,1,4))*1000000/MID(A190,1,4)</f>
        <v/>
      </c>
      <c r="H190" s="92" t="n">
        <v>20</v>
      </c>
      <c r="I190" s="122">
        <f>G190*100/SQRT(H190^2+D190^2)</f>
        <v/>
      </c>
      <c r="J190" s="106" t="n">
        <v>1.014150736102791</v>
      </c>
      <c r="K190" t="n">
        <v>2.66e-06</v>
      </c>
    </row>
    <row r="191" ht="14.25" customHeight="1" s="87">
      <c r="A191" s="102" t="inlineStr">
        <is>
          <t>0.01 V, 300 Hz</t>
        </is>
      </c>
      <c r="B191" s="23" t="n"/>
      <c r="C191" s="3" t="n">
        <v>0.009996410000000001</v>
      </c>
      <c r="D191" s="123" t="n">
        <v>700</v>
      </c>
      <c r="E191" s="117">
        <f>MID(A191,1,4)-MID(A191,1,4)*SQRT(D191^2+H191^2)/1000000</f>
        <v/>
      </c>
      <c r="F191" s="117">
        <f>MID(A191,1,4)+MID(A191,1,4)*SQRT(D191^2+H191^2)/1000000</f>
        <v/>
      </c>
      <c r="G191" s="123">
        <f>(C191-MID(A191,1,4))*1000000/MID(A191,1,4)</f>
        <v/>
      </c>
      <c r="H191" s="102" t="n">
        <v>20</v>
      </c>
      <c r="I191" s="123">
        <f>G191*100/SQRT(H191^2+D191^2)</f>
        <v/>
      </c>
      <c r="J191" s="109" t="n">
        <v>3.271410581462471</v>
      </c>
      <c r="K191" t="n">
        <v>2.35e-06</v>
      </c>
    </row>
    <row r="192" ht="14.25" customHeight="1" s="87">
      <c r="A192" s="92" t="inlineStr">
        <is>
          <t>0.01 V, 1 KHz</t>
        </is>
      </c>
      <c r="B192" s="23" t="n"/>
      <c r="C192" s="8" t="n">
        <v>0.00999653</v>
      </c>
      <c r="D192" s="122" t="n">
        <v>700</v>
      </c>
      <c r="E192" s="131">
        <f>MID(A192,1,4)-MID(A192,1,4)*SQRT(D192^2+H192^2)/1000000</f>
        <v/>
      </c>
      <c r="F192" s="131">
        <f>MID(A192,1,4)+MID(A192,1,4)*SQRT(D192^2+H192^2)/1000000</f>
        <v/>
      </c>
      <c r="G192" s="122">
        <f>(C192-MID(A192,1,4))*1000000/MID(A192,1,4)</f>
        <v/>
      </c>
      <c r="H192" s="92" t="n">
        <v>20</v>
      </c>
      <c r="I192" s="122">
        <f>G192*100/SQRT(H192^2+D192^2)</f>
        <v/>
      </c>
      <c r="J192" s="106" t="n">
        <v>1.424494923949742</v>
      </c>
      <c r="K192" t="n">
        <v>1.8e-06</v>
      </c>
    </row>
    <row r="193" ht="14.25" customHeight="1" s="87">
      <c r="A193" s="102" t="inlineStr">
        <is>
          <t>0.01 V, 10 KHz</t>
        </is>
      </c>
      <c r="B193" s="23" t="n"/>
      <c r="C193" s="3" t="n">
        <v>0.00999762</v>
      </c>
      <c r="D193" s="123" t="n">
        <v>700</v>
      </c>
      <c r="E193" s="117">
        <f>MID(A193,1,4)-MID(A193,1,4)*SQRT(D193^2+H193^2)/1000000</f>
        <v/>
      </c>
      <c r="F193" s="117">
        <f>MID(A193,1,4)+MID(A193,1,4)*SQRT(D193^2+H193^2)/1000000</f>
        <v/>
      </c>
      <c r="G193" s="123">
        <f>(C193-MID(A193,1,4))*1000000/MID(A193,1,4)</f>
        <v/>
      </c>
      <c r="H193" s="102" t="n">
        <v>20</v>
      </c>
      <c r="I193" s="123">
        <f>G193*100/SQRT(H193^2+D193^2)</f>
        <v/>
      </c>
      <c r="J193" s="109" t="n">
        <v>0.9281816343618041</v>
      </c>
      <c r="K193" t="n">
        <v>2.5e-07</v>
      </c>
    </row>
    <row r="194" ht="14.25" customHeight="1" s="87">
      <c r="A194" s="92" t="inlineStr">
        <is>
          <t>0.01 V, 20 KHz</t>
        </is>
      </c>
      <c r="B194" s="23" t="n"/>
      <c r="C194" s="8" t="n">
        <v>0.00999859</v>
      </c>
      <c r="D194" s="122" t="n">
        <v>700</v>
      </c>
      <c r="E194" s="131">
        <f>MID(A194,1,4)-MID(A194,1,4)*SQRT(D194^2+H194^2)/1000000</f>
        <v/>
      </c>
      <c r="F194" s="131">
        <f>MID(A194,1,4)+MID(A194,1,4)*SQRT(D194^2+H194^2)/1000000</f>
        <v/>
      </c>
      <c r="G194" s="122">
        <f>(C194-MID(A194,1,4))*1000000/MID(A194,1,4)</f>
        <v/>
      </c>
      <c r="H194" s="92" t="n">
        <v>20</v>
      </c>
      <c r="I194" s="122">
        <f>G194*100/SQRT(H194^2+D194^2)</f>
        <v/>
      </c>
      <c r="J194" s="106" t="n">
        <v>0.882041471530445</v>
      </c>
      <c r="K194" t="n">
        <v>8.3e-07</v>
      </c>
    </row>
    <row r="195" ht="14.25" customHeight="1" s="87">
      <c r="A195" s="102" t="inlineStr">
        <is>
          <t>0.01 V, 30 KHz</t>
        </is>
      </c>
      <c r="B195" s="23" t="n"/>
      <c r="C195" s="3" t="n">
        <v>0.00999895</v>
      </c>
      <c r="D195" s="123" t="n">
        <v>940</v>
      </c>
      <c r="E195" s="117">
        <f>MID(A195,1,4)-MID(A195,1,4)*SQRT(D195^2+H195^2)/1000000</f>
        <v/>
      </c>
      <c r="F195" s="117">
        <f>MID(A195,1,4)+MID(A195,1,4)*SQRT(D195^2+H195^2)/1000000</f>
        <v/>
      </c>
      <c r="G195" s="123">
        <f>(C195-MID(A195,1,4))*1000000/MID(A195,1,4)</f>
        <v/>
      </c>
      <c r="H195" s="102" t="n">
        <v>20</v>
      </c>
      <c r="I195" s="123">
        <f>G195*100/SQRT(H195^2+D195^2)</f>
        <v/>
      </c>
      <c r="J195" s="109" t="n">
        <v>0.7071810351910433</v>
      </c>
      <c r="K195" t="n">
        <v>6.3e-07</v>
      </c>
    </row>
    <row r="196" ht="14.25" customHeight="1" s="87">
      <c r="A196" s="92" t="inlineStr">
        <is>
          <t>0.01 V, 50 KHz</t>
        </is>
      </c>
      <c r="B196" s="23" t="n"/>
      <c r="C196" s="8" t="n">
        <v>0.01000028</v>
      </c>
      <c r="D196" s="122" t="n">
        <v>940</v>
      </c>
      <c r="E196" s="131">
        <f>MID(A196,1,4)-MID(A196,1,4)*SQRT(D196^2+H196^2)/1000000</f>
        <v/>
      </c>
      <c r="F196" s="131">
        <f>MID(A196,1,4)+MID(A196,1,4)*SQRT(D196^2+H196^2)/1000000</f>
        <v/>
      </c>
      <c r="G196" s="122">
        <f>(C196-MID(A196,1,4))*1000000/MID(A196,1,4)</f>
        <v/>
      </c>
      <c r="H196" s="92" t="n">
        <v>20</v>
      </c>
      <c r="I196" s="122">
        <f>G196*100/SQRT(H196^2+D196^2)</f>
        <v/>
      </c>
      <c r="J196" s="106" t="n">
        <v>0.8818924106954598</v>
      </c>
      <c r="K196" t="n">
        <v>4.7e-07</v>
      </c>
    </row>
    <row r="197" ht="14.25" customHeight="1" s="87">
      <c r="A197" s="102" t="inlineStr">
        <is>
          <t>0.01 V, 100 KHz</t>
        </is>
      </c>
      <c r="B197" s="23" t="n"/>
      <c r="C197" s="3" t="n">
        <v>0.01000486</v>
      </c>
      <c r="D197" s="123" t="n">
        <v>1600</v>
      </c>
      <c r="E197" s="117">
        <f>MID(A197,1,4)-MID(A197,1,4)*SQRT(D197^2+H197^2)/1000000</f>
        <v/>
      </c>
      <c r="F197" s="117">
        <f>MID(A197,1,4)+MID(A197,1,4)*SQRT(D197^2+H197^2)/1000000</f>
        <v/>
      </c>
      <c r="G197" s="123">
        <f>(C197-MID(A197,1,4))*1000000/MID(A197,1,4)</f>
        <v/>
      </c>
      <c r="H197" s="102" t="n">
        <v>50</v>
      </c>
      <c r="I197" s="123">
        <f>G197*100/SQRT(H197^2+D197^2)</f>
        <v/>
      </c>
      <c r="J197" s="109" t="n">
        <v>0.7261302579471022</v>
      </c>
      <c r="K197" t="n">
        <v>6.5e-07</v>
      </c>
    </row>
    <row r="198" ht="14.25" customHeight="1" s="87">
      <c r="A198" s="92" t="inlineStr">
        <is>
          <t>0.01 V, 200 KHz</t>
        </is>
      </c>
      <c r="B198" s="23" t="n"/>
      <c r="C198" s="8" t="n">
        <v>0.00999743</v>
      </c>
      <c r="D198" s="122" t="n">
        <v>2600</v>
      </c>
      <c r="E198" s="131">
        <f>MID(A198,1,4)-MID(A198,1,4)*SQRT(D198^2+H198^2)/1000000</f>
        <v/>
      </c>
      <c r="F198" s="131">
        <f>MID(A198,1,4)+MID(A198,1,4)*SQRT(D198^2+H198^2)/1000000</f>
        <v/>
      </c>
      <c r="G198" s="122">
        <f>(C198-MID(A198,1,4))*1000000/MID(A198,1,4)</f>
        <v/>
      </c>
      <c r="H198" s="35" t="n">
        <v>100</v>
      </c>
      <c r="I198" s="122">
        <f>G198*100/SQRT(H198^2+D198^2)</f>
        <v/>
      </c>
      <c r="J198" s="106" t="n">
        <v>1.80323907016232</v>
      </c>
      <c r="K198" t="n">
        <v>1.01e-06</v>
      </c>
    </row>
    <row r="199" ht="14.25" customHeight="1" s="87">
      <c r="A199" s="102" t="inlineStr">
        <is>
          <t>0.01 V, 300 KHz</t>
        </is>
      </c>
      <c r="B199" s="23" t="n"/>
      <c r="C199" s="3" t="n">
        <v>0.009994619999999999</v>
      </c>
      <c r="D199" s="123" t="n">
        <v>2600</v>
      </c>
      <c r="E199" s="117">
        <f>MID(A199,1,4)-MID(A199,1,4)*SQRT(D199^2+H199^2)/1000000</f>
        <v/>
      </c>
      <c r="F199" s="117">
        <f>MID(A199,1,4)+MID(A199,1,4)*SQRT(D199^2+H199^2)/1000000</f>
        <v/>
      </c>
      <c r="G199" s="123">
        <f>(C199-MID(A199,1,4))*1000000/MID(A199,1,4)</f>
        <v/>
      </c>
      <c r="H199" s="102" t="n">
        <v>100</v>
      </c>
      <c r="I199" s="123">
        <f>G199*100/SQRT(H199^2+D199^2)</f>
        <v/>
      </c>
      <c r="J199" s="109" t="n">
        <v>0.5002691447969314</v>
      </c>
      <c r="K199" t="n">
        <v>4.7e-07</v>
      </c>
    </row>
    <row r="200" ht="14.25" customHeight="1" s="87">
      <c r="A200" s="92" t="inlineStr">
        <is>
          <t>0.01 V, 500 KHz</t>
        </is>
      </c>
      <c r="B200" s="23" t="n"/>
      <c r="C200" s="8" t="n">
        <v>0.01000606</v>
      </c>
      <c r="D200" s="122" t="n">
        <v>4500</v>
      </c>
      <c r="E200" s="131">
        <f>MID(A200,1,4)-MID(A200,1,4)*SQRT(D200^2+H200^2)/1000000</f>
        <v/>
      </c>
      <c r="F200" s="131">
        <f>MID(A200,1,4)+MID(A200,1,4)*SQRT(D200^2+H200^2)/1000000</f>
        <v/>
      </c>
      <c r="G200" s="122">
        <f>(C200-MID(A200,1,4))*1000000/MID(A200,1,4)</f>
        <v/>
      </c>
      <c r="H200" s="92" t="n">
        <v>200</v>
      </c>
      <c r="I200" s="122">
        <f>G200*100/SQRT(H200^2+D200^2)</f>
        <v/>
      </c>
      <c r="J200" s="106" t="n">
        <v>2.060304268448474</v>
      </c>
      <c r="K200" t="n">
        <v>4.7e-06</v>
      </c>
    </row>
    <row r="201" ht="14.25" customHeight="1" s="87">
      <c r="A201" s="102" t="inlineStr">
        <is>
          <t>0.01 V, 1 MHz</t>
        </is>
      </c>
      <c r="B201" s="23" t="n"/>
      <c r="C201" s="3" t="n">
        <v>0.01005694</v>
      </c>
      <c r="D201" s="123" t="n">
        <v>6000</v>
      </c>
      <c r="E201" s="117">
        <f>MID(A201,1,4)-MID(A201,1,4)*SQRT(D201^2+H201^2)/1000000</f>
        <v/>
      </c>
      <c r="F201" s="117">
        <f>MID(A201,1,4)+MID(A201,1,4)*SQRT(D201^2+H201^2)/1000000</f>
        <v/>
      </c>
      <c r="G201" s="123">
        <f>(C201-MID(A201,1,4))*1000000/MID(A201,1,4)</f>
        <v/>
      </c>
      <c r="H201" s="102" t="n">
        <v>300</v>
      </c>
      <c r="I201" s="123">
        <f>G201*100/SQRT(H201^2+D201^2)</f>
        <v/>
      </c>
      <c r="J201" s="109" t="n">
        <v>1.229034956135037</v>
      </c>
      <c r="K201" t="n">
        <v>1.93e-06</v>
      </c>
    </row>
    <row r="202" ht="14.25" customHeight="1" s="87">
      <c r="A202" s="92" t="inlineStr">
        <is>
          <t>0.1 V, 10 Hz</t>
        </is>
      </c>
      <c r="B202" s="23" t="n"/>
      <c r="C202" s="8" t="n">
        <v>0.1000158</v>
      </c>
      <c r="D202" s="122" t="n">
        <v>660</v>
      </c>
      <c r="E202" s="131">
        <f>MID(A202,1,3)-MID(A202,1,3)*SQRT(D202^2+H202^2)/1000000</f>
        <v/>
      </c>
      <c r="F202" s="131">
        <f>MID(A202,1,3)+MID(A202,1,3)*SQRT(D202^2+H202^2)/1000000</f>
        <v/>
      </c>
      <c r="G202" s="122">
        <f>(C202-MID(A202,1,3))*1000000/MID(A202,1,3)</f>
        <v/>
      </c>
      <c r="H202" s="92" t="n">
        <v>20</v>
      </c>
      <c r="I202" s="122">
        <f>G202*100/SQRT(H202^2+D202^2)</f>
        <v/>
      </c>
      <c r="J202" s="106" t="n">
        <v>10.83546680092179</v>
      </c>
      <c r="K202" t="n">
        <v>9.71e-06</v>
      </c>
    </row>
    <row r="203" ht="14.25" customHeight="1" s="87">
      <c r="A203" s="102" t="inlineStr">
        <is>
          <t>0.1 V, 20 Hz</t>
        </is>
      </c>
      <c r="B203" s="23" t="n"/>
      <c r="C203" s="3" t="n">
        <v>0.1000029</v>
      </c>
      <c r="D203" s="123" t="n">
        <v>300</v>
      </c>
      <c r="E203" s="117">
        <f>MID(A203,1,3)-MID(A203,1,3)*SQRT(D203^2+H203^2)/1000000</f>
        <v/>
      </c>
      <c r="F203" s="117">
        <f>MID(A203,1,3)+MID(A203,1,3)*SQRT(D203^2+H203^2)/1000000</f>
        <v/>
      </c>
      <c r="G203" s="123">
        <f>(C203-MID(A203,1,3))*1000000/MID(A203,1,3)</f>
        <v/>
      </c>
      <c r="H203" s="102" t="n">
        <v>20</v>
      </c>
      <c r="I203" s="123">
        <f>G203*100/SQRT(H203^2+D203^2)</f>
        <v/>
      </c>
      <c r="J203" s="109" t="n">
        <v>0.7817132902484586</v>
      </c>
      <c r="K203" t="n">
        <v>2.02e-06</v>
      </c>
    </row>
    <row r="204" ht="14.25" customHeight="1" s="87">
      <c r="A204" s="92" t="inlineStr">
        <is>
          <t>0.1 V, 30 Hz</t>
        </is>
      </c>
      <c r="B204" s="23" t="n"/>
      <c r="C204" s="8" t="n">
        <v>0.1000023</v>
      </c>
      <c r="D204" s="122" t="n">
        <v>300</v>
      </c>
      <c r="E204" s="131">
        <f>MID(A204,1,3)-MID(A204,1,3)*SQRT(D204^2+H204^2)/1000000</f>
        <v/>
      </c>
      <c r="F204" s="131">
        <f>MID(A204,1,3)+MID(A204,1,3)*SQRT(D204^2+H204^2)/1000000</f>
        <v/>
      </c>
      <c r="G204" s="122">
        <f>(C204-MID(A204,1,3))*1000000/MID(A204,1,3)</f>
        <v/>
      </c>
      <c r="H204" s="92" t="n">
        <v>20</v>
      </c>
      <c r="I204" s="122">
        <f>G204*100/SQRT(H204^2+D204^2)</f>
        <v/>
      </c>
      <c r="J204" s="106" t="n">
        <v>0.6666513337051619</v>
      </c>
      <c r="K204" t="n">
        <v>2.09e-06</v>
      </c>
    </row>
    <row r="205" ht="14.25" customHeight="1" s="87">
      <c r="A205" s="102" t="inlineStr">
        <is>
          <t>0.1 V, 40 Hz</t>
        </is>
      </c>
      <c r="B205" s="23" t="n"/>
      <c r="C205" s="3" t="n">
        <v>0.1000014</v>
      </c>
      <c r="D205" s="123" t="n">
        <v>195</v>
      </c>
      <c r="E205" s="117">
        <f>MID(A205,1,3)-MID(A205,1,3)*SQRT(D205^2+H205^2)/1000000</f>
        <v/>
      </c>
      <c r="F205" s="117">
        <f>MID(A205,1,3)+MID(A205,1,3)*SQRT(D205^2+H205^2)/1000000</f>
        <v/>
      </c>
      <c r="G205" s="123">
        <f>(C205-MID(A205,1,3))*1000000/MID(A205,1,3)</f>
        <v/>
      </c>
      <c r="H205" s="102" t="n">
        <v>20</v>
      </c>
      <c r="I205" s="123">
        <f>G205*100/SQRT(H205^2+D205^2)</f>
        <v/>
      </c>
      <c r="J205" s="109" t="n">
        <v>0.7264729865921814</v>
      </c>
      <c r="K205" t="n">
        <v>1.51e-06</v>
      </c>
    </row>
    <row r="206" ht="14.25" customHeight="1" s="87">
      <c r="A206" s="92" t="inlineStr">
        <is>
          <t>0.1 V, 55 Hz</t>
        </is>
      </c>
      <c r="B206" s="23" t="n"/>
      <c r="C206" s="8" t="n">
        <v>0.100001</v>
      </c>
      <c r="D206" s="122" t="n">
        <v>195</v>
      </c>
      <c r="E206" s="131">
        <f>MID(A206,1,3)-MID(A206,1,3)*SQRT(D206^2+H206^2)/1000000</f>
        <v/>
      </c>
      <c r="F206" s="131">
        <f>MID(A206,1,3)+MID(A206,1,3)*SQRT(D206^2+H206^2)/1000000</f>
        <v/>
      </c>
      <c r="G206" s="122">
        <f>(C206-MID(A206,1,3))*1000000/MID(A206,1,3)</f>
        <v/>
      </c>
      <c r="H206" s="92" t="n">
        <v>20</v>
      </c>
      <c r="I206" s="122">
        <f>G206*100/SQRT(H206^2+D206^2)</f>
        <v/>
      </c>
      <c r="J206" s="106" t="n">
        <v>2.505524341139501</v>
      </c>
      <c r="K206" t="n">
        <v>2.28e-06</v>
      </c>
    </row>
    <row r="207" ht="14.25" customHeight="1" s="87">
      <c r="A207" s="102" t="inlineStr">
        <is>
          <t>0.1 V, 300 Hz</t>
        </is>
      </c>
      <c r="B207" s="23" t="n"/>
      <c r="C207" s="3" t="n">
        <v>0.1000003</v>
      </c>
      <c r="D207" s="123" t="n">
        <v>195</v>
      </c>
      <c r="E207" s="117">
        <f>MID(A207,1,3)-MID(A207,1,3)*SQRT(D207^2+H207^2)/1000000</f>
        <v/>
      </c>
      <c r="F207" s="117">
        <f>MID(A207,1,3)+MID(A207,1,3)*SQRT(D207^2+H207^2)/1000000</f>
        <v/>
      </c>
      <c r="G207" s="123">
        <f>(C207-MID(A207,1,3))*1000000/MID(A207,1,3)</f>
        <v/>
      </c>
      <c r="H207" s="102" t="n">
        <v>20</v>
      </c>
      <c r="I207" s="123">
        <f>G207*100/SQRT(H207^2+D207^2)</f>
        <v/>
      </c>
      <c r="J207" s="109" t="n">
        <v>2.048028143822588</v>
      </c>
      <c r="K207" t="n">
        <v>2.13e-06</v>
      </c>
    </row>
    <row r="208" ht="14.25" customHeight="1" s="87">
      <c r="A208" s="92" t="inlineStr">
        <is>
          <t>0.1 V, 1 KHz</t>
        </is>
      </c>
      <c r="B208" s="23" t="n"/>
      <c r="C208" s="8" t="n">
        <v>0.1000005</v>
      </c>
      <c r="D208" s="122" t="n">
        <v>195</v>
      </c>
      <c r="E208" s="131">
        <f>MID(A208,1,3)-MID(A208,1,3)*SQRT(D208^2+H208^2)/1000000</f>
        <v/>
      </c>
      <c r="F208" s="131">
        <f>MID(A208,1,3)+MID(A208,1,3)*SQRT(D208^2+H208^2)/1000000</f>
        <v/>
      </c>
      <c r="G208" s="122">
        <f>(C208-MID(A208,1,3))*1000000/MID(A208,1,3)</f>
        <v/>
      </c>
      <c r="H208" s="92" t="n">
        <v>20</v>
      </c>
      <c r="I208" s="122">
        <f>G208*100/SQRT(H208^2+D208^2)</f>
        <v/>
      </c>
      <c r="J208" s="106" t="n">
        <v>1.236026901024391</v>
      </c>
      <c r="K208" t="n">
        <v>1.01e-06</v>
      </c>
    </row>
    <row r="209" ht="14.25" customHeight="1" s="87">
      <c r="A209" s="102" t="inlineStr">
        <is>
          <t>0.1 V, 10 KHz</t>
        </is>
      </c>
      <c r="B209" s="23" t="n"/>
      <c r="C209" s="3" t="n">
        <v>0.1000006</v>
      </c>
      <c r="D209" s="123" t="n">
        <v>195</v>
      </c>
      <c r="E209" s="117">
        <f>MID(A209,1,3)-MID(A209,1,3)*SQRT(D209^2+H209^2)/1000000</f>
        <v/>
      </c>
      <c r="F209" s="117">
        <f>MID(A209,1,3)+MID(A209,1,3)*SQRT(D209^2+H209^2)/1000000</f>
        <v/>
      </c>
      <c r="G209" s="123">
        <f>(C209-MID(A209,1,3))*1000000/MID(A209,1,3)</f>
        <v/>
      </c>
      <c r="H209" s="102" t="n">
        <v>20</v>
      </c>
      <c r="I209" s="123">
        <f>G209*100/SQRT(H209^2+D209^2)</f>
        <v/>
      </c>
      <c r="J209" s="109" t="n">
        <v>0.6009216070328943</v>
      </c>
      <c r="K209" t="n">
        <v>3.7e-07</v>
      </c>
    </row>
    <row r="210" ht="14.25" customHeight="1" s="87">
      <c r="A210" s="92" t="inlineStr">
        <is>
          <t>0.1 V, 20 KHz</t>
        </is>
      </c>
      <c r="B210" s="23" t="n"/>
      <c r="C210" s="8" t="n">
        <v>0.1000001</v>
      </c>
      <c r="D210" s="122" t="n">
        <v>195</v>
      </c>
      <c r="E210" s="131">
        <f>MID(A210,1,3)-MID(A210,1,3)*SQRT(D210^2+H210^2)/1000000</f>
        <v/>
      </c>
      <c r="F210" s="131">
        <f>MID(A210,1,3)+MID(A210,1,3)*SQRT(D210^2+H210^2)/1000000</f>
        <v/>
      </c>
      <c r="G210" s="122">
        <f>(C210-MID(A210,1,3))*1000000/MID(A210,1,3)</f>
        <v/>
      </c>
      <c r="H210" s="92" t="n">
        <v>20</v>
      </c>
      <c r="I210" s="122">
        <f>G210*100/SQRT(H210^2+D210^2)</f>
        <v/>
      </c>
      <c r="J210" s="106" t="n">
        <v>0.6009246116379249</v>
      </c>
      <c r="K210" t="n">
        <v>6.1e-07</v>
      </c>
    </row>
    <row r="211" ht="14.25" customHeight="1" s="87">
      <c r="A211" s="102" t="inlineStr">
        <is>
          <t>0.1 V, 30 KHz</t>
        </is>
      </c>
      <c r="B211" s="23" t="n"/>
      <c r="C211" s="3" t="n">
        <v>0.1000004</v>
      </c>
      <c r="D211" s="123" t="n">
        <v>400</v>
      </c>
      <c r="E211" s="117">
        <f>MID(A211,1,3)-MID(A211,1,3)*SQRT(D211^2+H211^2)/1000000</f>
        <v/>
      </c>
      <c r="F211" s="117">
        <f>MID(A211,1,3)+MID(A211,1,3)*SQRT(D211^2+H211^2)/1000000</f>
        <v/>
      </c>
      <c r="G211" s="123">
        <f>(C211-MID(A211,1,3))*1000000/MID(A211,1,3)</f>
        <v/>
      </c>
      <c r="H211" s="102" t="n">
        <v>20</v>
      </c>
      <c r="I211" s="123">
        <f>G211*100/SQRT(H211^2+D211^2)</f>
        <v/>
      </c>
      <c r="J211" s="109" t="n">
        <v>0.8660219396815213</v>
      </c>
      <c r="K211" t="n">
        <v>6.9e-07</v>
      </c>
    </row>
    <row r="212" ht="14.25" customHeight="1" s="87">
      <c r="A212" s="92" t="inlineStr">
        <is>
          <t>0.1 V, 50 KHz</t>
        </is>
      </c>
      <c r="B212" s="23" t="n"/>
      <c r="C212" s="8" t="n">
        <v>0.1</v>
      </c>
      <c r="D212" s="122" t="n">
        <v>400</v>
      </c>
      <c r="E212" s="131">
        <f>MID(A212,1,3)-MID(A212,1,3)*SQRT(D212^2+H212^2)/1000000</f>
        <v/>
      </c>
      <c r="F212" s="131">
        <f>MID(A212,1,3)+MID(A212,1,3)*SQRT(D212^2+H212^2)/1000000</f>
        <v/>
      </c>
      <c r="G212" s="122">
        <f>(C212-MID(A212,1,3))*1000000/MID(A212,1,3)</f>
        <v/>
      </c>
      <c r="H212" s="92" t="n">
        <v>20</v>
      </c>
      <c r="I212" s="122">
        <f>G212*100/SQRT(H212^2+D212^2)</f>
        <v/>
      </c>
      <c r="J212" s="106" t="n">
        <v>0.971825315775995</v>
      </c>
      <c r="K212" t="n">
        <v>8.4e-07</v>
      </c>
    </row>
    <row r="213" ht="14.25" customHeight="1" s="87">
      <c r="A213" s="102" t="inlineStr">
        <is>
          <t>0.1 V, 100 KHz</t>
        </is>
      </c>
      <c r="B213" s="23" t="n"/>
      <c r="C213" s="3" t="n">
        <v>0.1000009</v>
      </c>
      <c r="D213" s="123" t="n">
        <v>1050</v>
      </c>
      <c r="E213" s="117">
        <f>MID(A213,1,3)-MID(A213,1,3)*SQRT(D213^2+H213^2)/1000000</f>
        <v/>
      </c>
      <c r="F213" s="117">
        <f>MID(A213,1,3)+MID(A213,1,3)*SQRT(D213^2+H213^2)/1000000</f>
        <v/>
      </c>
      <c r="G213" s="123">
        <f>(C213-MID(A213,1,3))*1000000/MID(A213,1,3)</f>
        <v/>
      </c>
      <c r="H213" s="102" t="n">
        <v>50</v>
      </c>
      <c r="I213" s="123">
        <f>G213*100/SQRT(H213^2+D213^2)</f>
        <v/>
      </c>
      <c r="J213" s="109" t="n">
        <v>1.092896584643893</v>
      </c>
      <c r="K213" t="n">
        <v>7.7e-07</v>
      </c>
    </row>
    <row r="214" ht="14.25" customHeight="1" s="87">
      <c r="A214" s="92" t="inlineStr">
        <is>
          <t>0.1 V, 200 KHz</t>
        </is>
      </c>
      <c r="B214" s="23" t="n"/>
      <c r="C214" s="8" t="n">
        <v>0.10002</v>
      </c>
      <c r="D214" s="122" t="n">
        <v>1240</v>
      </c>
      <c r="E214" s="131">
        <f>MID(A214,1,3)-MID(A214,1,3)*SQRT(D214^2+H214^2)/1000000</f>
        <v/>
      </c>
      <c r="F214" s="131">
        <f>MID(A214,1,3)+MID(A214,1,3)*SQRT(D214^2+H214^2)/1000000</f>
        <v/>
      </c>
      <c r="G214" s="122">
        <f>(C214-MID(A214,1,3))*1000000/MID(A214,1,3)</f>
        <v/>
      </c>
      <c r="H214" s="35" t="n">
        <v>100</v>
      </c>
      <c r="I214" s="122">
        <f>G214*100/SQRT(H214^2+D214^2)</f>
        <v/>
      </c>
      <c r="J214" s="106" t="n">
        <v>0.6008050515842946</v>
      </c>
      <c r="K214" t="n">
        <v>5.2e-07</v>
      </c>
    </row>
    <row r="215" ht="14.25" customHeight="1" s="87">
      <c r="A215" s="102" t="inlineStr">
        <is>
          <t>0.1 V, 300 KHz</t>
        </is>
      </c>
      <c r="B215" s="23" t="n"/>
      <c r="C215" s="3" t="n">
        <v>0.0999954</v>
      </c>
      <c r="D215" s="123" t="n">
        <v>1240</v>
      </c>
      <c r="E215" s="117">
        <f>MID(A215,1,3)-MID(A215,1,3)*SQRT(D215^2+H215^2)/1000000</f>
        <v/>
      </c>
      <c r="F215" s="117">
        <f>MID(A215,1,3)+MID(A215,1,3)*SQRT(D215^2+H215^2)/1000000</f>
        <v/>
      </c>
      <c r="G215" s="123">
        <f>(C215-MID(A215,1,3))*1000000/MID(A215,1,3)</f>
        <v/>
      </c>
      <c r="H215" s="102" t="n">
        <v>100</v>
      </c>
      <c r="I215" s="123">
        <f>G215*100/SQRT(H215^2+D215^2)</f>
        <v/>
      </c>
      <c r="J215" s="109" t="n">
        <v>0.6009528564260072</v>
      </c>
      <c r="K215" t="n">
        <v>5.7e-07</v>
      </c>
    </row>
    <row r="216" ht="14.25" customHeight="1" s="87">
      <c r="A216" s="92" t="inlineStr">
        <is>
          <t>0.1 V, 500 KHz</t>
        </is>
      </c>
      <c r="B216" s="23" t="n"/>
      <c r="C216" s="8" t="n">
        <v>0.09996289999999999</v>
      </c>
      <c r="D216" s="122" t="n">
        <v>1900</v>
      </c>
      <c r="E216" s="131">
        <f>MID(A216,1,3)-MID(A216,1,3)*SQRT(D216^2+H216^2)/1000000</f>
        <v/>
      </c>
      <c r="F216" s="131">
        <f>MID(A216,1,3)+MID(A216,1,3)*SQRT(D216^2+H216^2)/1000000</f>
        <v/>
      </c>
      <c r="G216" s="122">
        <f>(C216-MID(A216,1,3))*1000000/MID(A216,1,3)</f>
        <v/>
      </c>
      <c r="H216" s="92" t="n">
        <v>200</v>
      </c>
      <c r="I216" s="122">
        <f>G216*100/SQRT(H216^2+D216^2)</f>
        <v/>
      </c>
      <c r="J216" s="106" t="n">
        <v>0.9283051283156987</v>
      </c>
      <c r="K216" t="n">
        <v>7.3e-07</v>
      </c>
    </row>
    <row r="217" ht="14.25" customHeight="1" s="87">
      <c r="A217" s="102" t="inlineStr">
        <is>
          <t>0.1 V, 1 MHz</t>
        </is>
      </c>
      <c r="B217" s="23" t="n"/>
      <c r="C217" s="3" t="n">
        <v>0.1000718</v>
      </c>
      <c r="D217" s="123" t="n">
        <v>4000</v>
      </c>
      <c r="E217" s="117">
        <f>MID(A217,1,3)-MID(A217,1,3)*SQRT(D217^2+H217^2)/1000000</f>
        <v/>
      </c>
      <c r="F217" s="117">
        <f>MID(A217,1,3)+MID(A217,1,3)*SQRT(D217^2+H217^2)/1000000</f>
        <v/>
      </c>
      <c r="G217" s="123">
        <f>(C217-MID(A217,1,3))*1000000/MID(A217,1,3)</f>
        <v/>
      </c>
      <c r="H217" s="102" t="n">
        <v>300</v>
      </c>
      <c r="I217" s="123">
        <f>G217*100/SQRT(H217^2+D217^2)</f>
        <v/>
      </c>
      <c r="J217" s="109" t="n">
        <v>1.832017944445168</v>
      </c>
      <c r="K217" t="n">
        <v>1.27e-06</v>
      </c>
    </row>
    <row r="218" ht="14.25" customHeight="1" s="87">
      <c r="A218" s="92" t="inlineStr">
        <is>
          <t>1 V, 10 Hz</t>
        </is>
      </c>
      <c r="B218" s="23" t="n"/>
      <c r="C218" s="8" t="n">
        <v>1.000107</v>
      </c>
      <c r="D218" s="122" t="n">
        <v>600</v>
      </c>
      <c r="E218" s="121">
        <f>MID(A218,1,1)-MID(A218,1,1)*SQRT(D218^2+H218^2)/1000000</f>
        <v/>
      </c>
      <c r="F218" s="121">
        <f>MID(A218,1,1)+MID(A218,1,1)*SQRT(D218^2+H218^2)/1000000</f>
        <v/>
      </c>
      <c r="G218" s="122">
        <f>(C218-MID(A218,1,1))*1000000/MID(A218,1,1)</f>
        <v/>
      </c>
      <c r="H218" s="92" t="n">
        <v>10</v>
      </c>
      <c r="I218" s="122">
        <f>G218*100/SQRT(H218^2+D218^2)</f>
        <v/>
      </c>
      <c r="J218" s="106" t="n">
        <v>9.94880984842051</v>
      </c>
      <c r="K218" t="n">
        <v>9.989999999999999e-06</v>
      </c>
    </row>
    <row r="219" ht="14.25" customHeight="1" s="87">
      <c r="A219" s="102" t="inlineStr">
        <is>
          <t>1 V, 20 Hz</t>
        </is>
      </c>
      <c r="B219" s="23" t="n"/>
      <c r="C219" s="3" t="n">
        <v>1.000017</v>
      </c>
      <c r="D219" s="123" t="n">
        <v>180</v>
      </c>
      <c r="E219" s="108">
        <f>MID(A219,1,1)-MID(A219,1,1)*SQRT(D219^2+H219^2)/1000000</f>
        <v/>
      </c>
      <c r="F219" s="108">
        <f>MID(A219,1,1)+MID(A219,1,1)*SQRT(D219^2+H219^2)/1000000</f>
        <v/>
      </c>
      <c r="G219" s="123">
        <f>(C219-MID(A219,1,1))*1000000/MID(A219,1,1)</f>
        <v/>
      </c>
      <c r="H219" s="102" t="n">
        <v>10</v>
      </c>
      <c r="I219" s="123">
        <f>G219*100/SQRT(H219^2+D219^2)</f>
        <v/>
      </c>
      <c r="J219" s="109" t="n">
        <v>0.8819021113252115</v>
      </c>
      <c r="K219" t="n">
        <v>2.03e-06</v>
      </c>
    </row>
    <row r="220" ht="14.25" customHeight="1" s="87">
      <c r="A220" s="92" t="inlineStr">
        <is>
          <t>1 V, 30 Hz</t>
        </is>
      </c>
      <c r="B220" s="23" t="n"/>
      <c r="C220" s="8" t="n">
        <v>1</v>
      </c>
      <c r="D220" s="122" t="n">
        <v>180</v>
      </c>
      <c r="E220" s="121">
        <f>MID(A220,1,1)-MID(A220,1,1)*SQRT(D220^2+H220^2)/1000000</f>
        <v/>
      </c>
      <c r="F220" s="121">
        <f>MID(A220,1,1)+MID(A220,1,1)*SQRT(D220^2+H220^2)/1000000</f>
        <v/>
      </c>
      <c r="G220" s="122">
        <f>(C220-MID(A220,1,1))*1000000/MID(A220,1,1)</f>
        <v/>
      </c>
      <c r="H220" s="92" t="n">
        <v>10</v>
      </c>
      <c r="I220" s="122">
        <f>G220*100/SQRT(H220^2+D220^2)</f>
        <v/>
      </c>
      <c r="J220" s="106" t="n">
        <v>0.6666666666372649</v>
      </c>
      <c r="K220" t="n">
        <v>1.37e-06</v>
      </c>
    </row>
    <row r="221" ht="14.25" customHeight="1" s="87">
      <c r="A221" s="102" t="inlineStr">
        <is>
          <t>1 V, 40 Hz</t>
        </is>
      </c>
      <c r="B221" s="23" t="n"/>
      <c r="C221" s="3" t="n">
        <v>0.999987</v>
      </c>
      <c r="D221" s="123" t="n">
        <v>77</v>
      </c>
      <c r="E221" s="108">
        <f>MID(A221,1,1)-MID(A221,1,1)*SQRT(D221^2+H221^2)/1000000</f>
        <v/>
      </c>
      <c r="F221" s="108">
        <f>MID(A221,1,1)+MID(A221,1,1)*SQRT(D221^2+H221^2)/1000000</f>
        <v/>
      </c>
      <c r="G221" s="123">
        <f>(C221-MID(A221,1,1))*1000000/MID(A221,1,1)</f>
        <v/>
      </c>
      <c r="H221" s="102" t="n">
        <v>10</v>
      </c>
      <c r="I221" s="123">
        <f>G221*100/SQRT(H221^2+D221^2)</f>
        <v/>
      </c>
      <c r="J221" s="109" t="n">
        <v>0.7817461226453052</v>
      </c>
      <c r="K221" t="n">
        <v>2.43e-06</v>
      </c>
    </row>
    <row r="222" ht="14.25" customHeight="1" s="87">
      <c r="A222" s="92" t="inlineStr">
        <is>
          <t>1 V, 55 Hz</t>
        </is>
      </c>
      <c r="B222" s="23" t="n"/>
      <c r="C222" s="8" t="n">
        <v>0.999987</v>
      </c>
      <c r="D222" s="122" t="n">
        <v>77</v>
      </c>
      <c r="E222" s="121">
        <f>MID(A222,1,1)-MID(A222,1,1)*SQRT(D222^2+H222^2)/1000000</f>
        <v/>
      </c>
      <c r="F222" s="121">
        <f>MID(A222,1,1)+MID(A222,1,1)*SQRT(D222^2+H222^2)/1000000</f>
        <v/>
      </c>
      <c r="G222" s="122">
        <f>(C222-MID(A222,1,1))*1000000/MID(A222,1,1)</f>
        <v/>
      </c>
      <c r="H222" s="92" t="n">
        <v>10</v>
      </c>
      <c r="I222" s="122">
        <f>G222*100/SQRT(H222^2+D222^2)</f>
        <v/>
      </c>
      <c r="J222" s="106" t="n">
        <v>3.905175605238324</v>
      </c>
      <c r="K222" t="n">
        <v>7.8e-07</v>
      </c>
    </row>
    <row r="223" ht="14.25" customHeight="1" s="87">
      <c r="A223" s="102" t="inlineStr">
        <is>
          <t>1 V, 300 Hz</t>
        </is>
      </c>
      <c r="B223" s="23" t="n"/>
      <c r="C223" s="3" t="n">
        <v>0.99999</v>
      </c>
      <c r="D223" s="123" t="n">
        <v>77</v>
      </c>
      <c r="E223" s="108">
        <f>MID(A223,1,1)-MID(A223,1,1)*SQRT(D223^2+H223^2)/1000000</f>
        <v/>
      </c>
      <c r="F223" s="108">
        <f>MID(A223,1,1)+MID(A223,1,1)*SQRT(D223^2+H223^2)/1000000</f>
        <v/>
      </c>
      <c r="G223" s="123">
        <f>(C223-MID(A223,1,1))*1000000/MID(A223,1,1)</f>
        <v/>
      </c>
      <c r="H223" s="102" t="n">
        <v>10</v>
      </c>
      <c r="I223" s="123">
        <f>G223*100/SQRT(H223^2+D223^2)</f>
        <v/>
      </c>
      <c r="J223" s="109" t="n">
        <v>1.500015000146876</v>
      </c>
      <c r="K223" t="n">
        <v>2.09e-06</v>
      </c>
    </row>
    <row r="224" ht="14.25" customHeight="1" s="87">
      <c r="A224" s="92" t="inlineStr">
        <is>
          <t>1 V, 1 KHz</t>
        </is>
      </c>
      <c r="B224" s="23" t="n"/>
      <c r="C224" s="8" t="n">
        <v>1.00001</v>
      </c>
      <c r="D224" s="122" t="n">
        <v>77</v>
      </c>
      <c r="E224" s="121">
        <f>MID(A224,1,1)-MID(A224,1,1)*SQRT(D224^2+H224^2)/1000000</f>
        <v/>
      </c>
      <c r="F224" s="121">
        <f>MID(A224,1,1)+MID(A224,1,1)*SQRT(D224^2+H224^2)/1000000</f>
        <v/>
      </c>
      <c r="G224" s="122">
        <f>(C224-MID(A224,1,1))*1000000/MID(A224,1,1)</f>
        <v/>
      </c>
      <c r="H224" s="92" t="n">
        <v>10</v>
      </c>
      <c r="I224" s="122">
        <f>G224*100/SQRT(H224^2+D224^2)</f>
        <v/>
      </c>
      <c r="J224" s="106" t="n">
        <v>1.414199420367221</v>
      </c>
      <c r="K224" t="n">
        <v>1.2e-06</v>
      </c>
    </row>
    <row r="225" ht="14.25" customHeight="1" s="87">
      <c r="A225" s="102" t="inlineStr">
        <is>
          <t>1 V, 10 KHz</t>
        </is>
      </c>
      <c r="B225" s="23" t="n"/>
      <c r="C225" s="3" t="n">
        <v>0.999988</v>
      </c>
      <c r="D225" s="123" t="n">
        <v>77</v>
      </c>
      <c r="E225" s="108">
        <f>MID(A225,1,1)-MID(A225,1,1)*SQRT(D225^2+H225^2)/1000000</f>
        <v/>
      </c>
      <c r="F225" s="108">
        <f>MID(A225,1,1)+MID(A225,1,1)*SQRT(D225^2+H225^2)/1000000</f>
        <v/>
      </c>
      <c r="G225" s="123">
        <f>(C225-MID(A225,1,1))*1000000/MID(A225,1,1)</f>
        <v/>
      </c>
      <c r="H225" s="102" t="n">
        <v>10</v>
      </c>
      <c r="I225" s="123">
        <f>G225*100/SQRT(H225^2+D225^2)</f>
        <v/>
      </c>
      <c r="J225" s="109" t="n">
        <v>0.6009324237836969</v>
      </c>
      <c r="K225" t="n">
        <v>4.5e-07</v>
      </c>
    </row>
    <row r="226" ht="14.25" customHeight="1" s="87">
      <c r="A226" s="92" t="inlineStr">
        <is>
          <t>1 V, 20 KHz</t>
        </is>
      </c>
      <c r="B226" s="23" t="n"/>
      <c r="C226" s="8" t="n">
        <v>1.000016</v>
      </c>
      <c r="D226" s="122" t="n">
        <v>77</v>
      </c>
      <c r="E226" s="121">
        <f>MID(A226,1,1)-MID(A226,1,1)*SQRT(D226^2+H226^2)/1000000</f>
        <v/>
      </c>
      <c r="F226" s="121">
        <f>MID(A226,1,1)+MID(A226,1,1)*SQRT(D226^2+H226^2)/1000000</f>
        <v/>
      </c>
      <c r="G226" s="122">
        <f>(C226-MID(A226,1,1))*1000000/MID(A226,1,1)</f>
        <v/>
      </c>
      <c r="H226" s="92" t="n">
        <v>10</v>
      </c>
      <c r="I226" s="122">
        <f>G226*100/SQRT(H226^2+D226^2)</f>
        <v/>
      </c>
      <c r="J226" s="106" t="n">
        <v>1.394411066980009</v>
      </c>
      <c r="K226" t="n">
        <v>4.7e-07</v>
      </c>
    </row>
    <row r="227" ht="14.25" customHeight="1" s="87">
      <c r="A227" s="102" t="inlineStr">
        <is>
          <t>1 V, 30 KHz</t>
        </is>
      </c>
      <c r="B227" s="23" t="n"/>
      <c r="C227" s="3" t="n">
        <v>1.000028</v>
      </c>
      <c r="D227" s="123" t="n">
        <v>140</v>
      </c>
      <c r="E227" s="108">
        <f>MID(A227,1,1)-MID(A227,1,1)*SQRT(D227^2+H227^2)/1000000</f>
        <v/>
      </c>
      <c r="F227" s="108">
        <f>MID(A227,1,1)+MID(A227,1,1)*SQRT(D227^2+H227^2)/1000000</f>
        <v/>
      </c>
      <c r="G227" s="123">
        <f>(C227-MID(A227,1,1))*1000000/MID(A227,1,1)</f>
        <v/>
      </c>
      <c r="H227" s="102" t="n">
        <v>10</v>
      </c>
      <c r="I227" s="123">
        <f>G227*100/SQRT(H227^2+D227^2)</f>
        <v/>
      </c>
      <c r="J227" s="109" t="n">
        <v>0.6009083871443756</v>
      </c>
      <c r="K227" t="n">
        <v>2.3e-07</v>
      </c>
    </row>
    <row r="228" ht="14.25" customHeight="1" s="87">
      <c r="A228" s="92" t="inlineStr">
        <is>
          <t>1 V, 50 KHz</t>
        </is>
      </c>
      <c r="B228" s="23" t="n"/>
      <c r="C228" s="8" t="n">
        <v>1.000051</v>
      </c>
      <c r="D228" s="122" t="n">
        <v>140</v>
      </c>
      <c r="E228" s="121">
        <f>MID(A228,1,1)-MID(A228,1,1)*SQRT(D228^2+H228^2)/1000000</f>
        <v/>
      </c>
      <c r="F228" s="121">
        <f>MID(A228,1,1)+MID(A228,1,1)*SQRT(D228^2+H228^2)/1000000</f>
        <v/>
      </c>
      <c r="G228" s="122">
        <f>(C228-MID(A228,1,1))*1000000/MID(A228,1,1)</f>
        <v/>
      </c>
      <c r="H228" s="92" t="n">
        <v>20</v>
      </c>
      <c r="I228" s="122">
        <f>G228*100/SQRT(H228^2+D228^2)</f>
        <v/>
      </c>
      <c r="J228" s="106" t="n">
        <v>0.7816960934054972</v>
      </c>
      <c r="K228" t="n">
        <v>5.3e-07</v>
      </c>
    </row>
    <row r="229" ht="14.25" customHeight="1" s="87">
      <c r="A229" s="102" t="inlineStr">
        <is>
          <t>1 V, 100 KHz</t>
        </is>
      </c>
      <c r="B229" s="23" t="n"/>
      <c r="C229" s="3" t="n">
        <v>0.999806</v>
      </c>
      <c r="D229" s="123" t="n">
        <v>310</v>
      </c>
      <c r="E229" s="108">
        <f>MID(A229,1,1)-MID(A229,1,1)*SQRT(D229^2+H229^2)/1000000</f>
        <v/>
      </c>
      <c r="F229" s="108">
        <f>MID(A229,1,1)+MID(A229,1,1)*SQRT(D229^2+H229^2)/1000000</f>
        <v/>
      </c>
      <c r="G229" s="123">
        <f>(C229-MID(A229,1,1))*1000000/MID(A229,1,1)</f>
        <v/>
      </c>
      <c r="H229" s="102" t="n">
        <v>30</v>
      </c>
      <c r="I229" s="123">
        <f>G229*100/SQRT(H229^2+D229^2)</f>
        <v/>
      </c>
      <c r="J229" s="109" t="n">
        <v>1.000194037630423</v>
      </c>
      <c r="K229" t="n">
        <v>8.2e-07</v>
      </c>
    </row>
    <row r="230" ht="14.25" customHeight="1" s="87">
      <c r="A230" s="92" t="inlineStr">
        <is>
          <t>1 V, 200 KHz</t>
        </is>
      </c>
      <c r="B230" s="23" t="n"/>
      <c r="C230" s="8" t="n">
        <v>0.999375</v>
      </c>
      <c r="D230" s="122" t="n">
        <v>550</v>
      </c>
      <c r="E230" s="121">
        <f>MID(A230,1,1)-MID(A230,1,1)*SQRT(D230^2+H230^2)/1000000</f>
        <v/>
      </c>
      <c r="F230" s="121">
        <f>MID(A230,1,1)+MID(A230,1,1)*SQRT(D230^2+H230^2)/1000000</f>
        <v/>
      </c>
      <c r="G230" s="122">
        <f>(C230-MID(A230,1,1))*1000000/MID(A230,1,1)</f>
        <v/>
      </c>
      <c r="H230" s="35" t="n">
        <v>70</v>
      </c>
      <c r="I230" s="122">
        <f>G230*100/SQRT(H230^2+D230^2)</f>
        <v/>
      </c>
      <c r="J230" s="106" t="n">
        <v>0.5003126954490335</v>
      </c>
      <c r="K230" t="n">
        <v>4.6e-07</v>
      </c>
    </row>
    <row r="231" ht="14.25" customHeight="1" s="87">
      <c r="A231" s="102" t="inlineStr">
        <is>
          <t>1 V, 300 KHz</t>
        </is>
      </c>
      <c r="B231" s="23" t="n"/>
      <c r="C231" s="3" t="n">
        <v>0.999669</v>
      </c>
      <c r="D231" s="123" t="n">
        <v>550</v>
      </c>
      <c r="E231" s="108">
        <f>MID(A231,1,1)-MID(A231,1,1)*SQRT(D231^2+H231^2)/1000000</f>
        <v/>
      </c>
      <c r="F231" s="108">
        <f>MID(A231,1,1)+MID(A231,1,1)*SQRT(D231^2+H231^2)/1000000</f>
        <v/>
      </c>
      <c r="G231" s="123">
        <f>(C231-MID(A231,1,1))*1000000/MID(A231,1,1)</f>
        <v/>
      </c>
      <c r="H231" s="123" t="n">
        <v>70</v>
      </c>
      <c r="I231" s="123">
        <f>G231*100/SQRT(H231^2+D231^2)</f>
        <v/>
      </c>
      <c r="J231" s="109" t="n">
        <v>0.7267237027702234</v>
      </c>
      <c r="K231" t="n">
        <v>3.5e-07</v>
      </c>
    </row>
    <row r="232" ht="14.25" customHeight="1" s="87">
      <c r="A232" s="92" t="inlineStr">
        <is>
          <t>1 V, 500 KHz</t>
        </is>
      </c>
      <c r="B232" s="23" t="n"/>
      <c r="C232" s="8" t="n">
        <v>0.999008</v>
      </c>
      <c r="D232" s="122" t="n">
        <v>1400</v>
      </c>
      <c r="E232" s="121">
        <f>MID(A232,1,1)-MID(A232,1,1)*SQRT(D232^2+H232^2)/1000000</f>
        <v/>
      </c>
      <c r="F232" s="121">
        <f>MID(A232,1,1)+MID(A232,1,1)*SQRT(D232^2+H232^2)/1000000</f>
        <v/>
      </c>
      <c r="G232" s="122">
        <f>(C232-MID(A232,1,1))*1000000/MID(A232,1,1)</f>
        <v/>
      </c>
      <c r="H232" s="122" t="n">
        <v>100</v>
      </c>
      <c r="I232" s="122">
        <f>G232*100/SQRT(H232^2+D232^2)</f>
        <v/>
      </c>
      <c r="J232" s="106" t="n">
        <v>0.3336643283566483</v>
      </c>
      <c r="K232" t="n">
        <v>2.9e-07</v>
      </c>
    </row>
    <row r="233" ht="14.25" customHeight="1" s="87">
      <c r="A233" s="102" t="inlineStr">
        <is>
          <t>1 V, 1 MHz</t>
        </is>
      </c>
      <c r="B233" s="23" t="n"/>
      <c r="C233" s="3" t="n">
        <v>0.999717</v>
      </c>
      <c r="D233" s="123" t="n">
        <v>3000</v>
      </c>
      <c r="E233" s="108">
        <f>MID(A233,1,1)-MID(A233,1,1)*SQRT(D233^2+H233^2)/1000000</f>
        <v/>
      </c>
      <c r="F233" s="108">
        <f>MID(A233,1,1)+MID(A233,1,1)*SQRT(D233^2+H233^2)/1000000</f>
        <v/>
      </c>
      <c r="G233" s="123">
        <f>(C233-MID(A233,1,1))*1000000/MID(A233,1,1)</f>
        <v/>
      </c>
      <c r="H233" s="102" t="n">
        <v>200</v>
      </c>
      <c r="I233" s="123">
        <f>G233*100/SQRT(H233^2+D233^2)</f>
        <v/>
      </c>
      <c r="J233" s="109" t="n">
        <v>0.8662705583239318</v>
      </c>
      <c r="K233" t="n">
        <v>1.48e-06</v>
      </c>
    </row>
    <row r="234" ht="14.25" customHeight="1" s="87">
      <c r="A234" s="92" t="inlineStr">
        <is>
          <t>10 V, 10 Hz</t>
        </is>
      </c>
      <c r="B234" s="23" t="n"/>
      <c r="C234" s="8" t="n">
        <v>10.00102</v>
      </c>
      <c r="D234" s="122" t="n">
        <v>600</v>
      </c>
      <c r="E234" s="121">
        <f>MID(A234,1,2)-MID(A234,1,2)*SQRT(D234^2+H234^2)/1000000</f>
        <v/>
      </c>
      <c r="F234" s="121">
        <f>MID(A234,1,2)+MID(A234,1,2)*SQRT(D234^2+H234^2)/1000000</f>
        <v/>
      </c>
      <c r="G234" s="122">
        <f>(C234-MID(A234,1,2))*1000000/MID(A234,1,2)</f>
        <v/>
      </c>
      <c r="H234" s="92" t="n">
        <v>10</v>
      </c>
      <c r="I234" s="122">
        <f>G234*100/SQRT(H234^2+D234^2)</f>
        <v/>
      </c>
      <c r="J234" s="106" t="n">
        <v>10.07093605101228</v>
      </c>
      <c r="K234" t="n">
        <v>6.9e-06</v>
      </c>
    </row>
    <row r="235" ht="14.25" customHeight="1" s="87">
      <c r="A235" s="102" t="inlineStr">
        <is>
          <t>10 V, 20 Hz</t>
        </is>
      </c>
      <c r="B235" s="23" t="n"/>
      <c r="C235" s="3" t="n">
        <v>10.00003</v>
      </c>
      <c r="D235" s="123" t="n">
        <v>180</v>
      </c>
      <c r="E235" s="108">
        <f>MID(A235,1,2)-MID(A235,1,2)*SQRT(D235^2+H235^2)/1000000</f>
        <v/>
      </c>
      <c r="F235" s="108">
        <f>MID(A235,1,2)+MID(A235,1,2)*SQRT(D235^2+H235^2)/1000000</f>
        <v/>
      </c>
      <c r="G235" s="123">
        <f>(C235-MID(A235,1,2))*1000000/MID(A235,1,2)</f>
        <v/>
      </c>
      <c r="H235" s="102" t="n">
        <v>10</v>
      </c>
      <c r="I235" s="123">
        <f>G235*100/SQRT(H235^2+D235^2)</f>
        <v/>
      </c>
      <c r="J235" s="109" t="n">
        <v>0.8660228057687005</v>
      </c>
      <c r="K235" t="n">
        <v>2.53e-06</v>
      </c>
    </row>
    <row r="236" ht="14.25" customHeight="1" s="87">
      <c r="A236" s="92" t="inlineStr">
        <is>
          <t>10 V, 30 Hz</t>
        </is>
      </c>
      <c r="B236" s="23" t="n"/>
      <c r="C236" s="8" t="n">
        <v>9.999919999999999</v>
      </c>
      <c r="D236" s="122" t="n">
        <v>180</v>
      </c>
      <c r="E236" s="121">
        <f>MID(A236,1,2)-MID(A236,1,2)*SQRT(D236^2+H236^2)/1000000</f>
        <v/>
      </c>
      <c r="F236" s="121">
        <f>MID(A236,1,2)+MID(A236,1,2)*SQRT(D236^2+H236^2)/1000000</f>
        <v/>
      </c>
      <c r="G236" s="122">
        <f>(C236-MID(A236,1,2))*1000000/MID(A236,1,2)</f>
        <v/>
      </c>
      <c r="H236" s="92" t="n">
        <v>10</v>
      </c>
      <c r="I236" s="122">
        <f>G236*100/SQRT(H236^2+D236^2)</f>
        <v/>
      </c>
      <c r="J236" s="106" t="n">
        <v>1.000008000085355</v>
      </c>
      <c r="K236" t="n">
        <v>2.08e-06</v>
      </c>
    </row>
    <row r="237" ht="14.25" customHeight="1" s="87">
      <c r="A237" s="102" t="inlineStr">
        <is>
          <t>10 V, 40 Hz</t>
        </is>
      </c>
      <c r="B237" s="23" t="n"/>
      <c r="C237" s="3" t="n">
        <v>9.999840000000001</v>
      </c>
      <c r="D237" s="123" t="n">
        <v>77</v>
      </c>
      <c r="E237" s="108">
        <f>MID(A237,1,2)-MID(A237,1,2)*SQRT(D237^2+H237^2)/1000000</f>
        <v/>
      </c>
      <c r="F237" s="108">
        <f>MID(A237,1,2)+MID(A237,1,2)*SQRT(D237^2+H237^2)/1000000</f>
        <v/>
      </c>
      <c r="G237" s="123">
        <f>(C237-MID(A237,1,2))*1000000/MID(A237,1,2)</f>
        <v/>
      </c>
      <c r="H237" s="102" t="n">
        <v>10</v>
      </c>
      <c r="I237" s="123">
        <f>G237*100/SQRT(H237^2+D237^2)</f>
        <v/>
      </c>
      <c r="J237" s="109" t="n">
        <v>0.8660392604567386</v>
      </c>
      <c r="K237" t="n">
        <v>1.3e-06</v>
      </c>
    </row>
    <row r="238" ht="14.25" customHeight="1" s="87">
      <c r="A238" s="92" t="inlineStr">
        <is>
          <t>10 V, 55 Hz</t>
        </is>
      </c>
      <c r="B238" s="23" t="n"/>
      <c r="C238" s="8" t="n">
        <v>9.9998</v>
      </c>
      <c r="D238" s="122" t="n">
        <v>77</v>
      </c>
      <c r="E238" s="121">
        <f>MID(A238,1,2)-MID(A238,1,2)*SQRT(D238^2+H238^2)/1000000</f>
        <v/>
      </c>
      <c r="F238" s="121">
        <f>MID(A238,1,2)+MID(A238,1,2)*SQRT(D238^2+H238^2)/1000000</f>
        <v/>
      </c>
      <c r="G238" s="122">
        <f>(C238-MID(A238,1,2))*1000000/MID(A238,1,2)</f>
        <v/>
      </c>
      <c r="H238" s="92" t="n">
        <v>10</v>
      </c>
      <c r="I238" s="122">
        <f>G238*100/SQRT(H238^2+D238^2)</f>
        <v/>
      </c>
      <c r="J238" s="106" t="n">
        <v>4.062100444320679</v>
      </c>
      <c r="K238" t="n">
        <v>2.41e-06</v>
      </c>
    </row>
    <row r="239" ht="14.25" customHeight="1" s="87">
      <c r="A239" s="102" t="inlineStr">
        <is>
          <t>10 V, 300 Hz</t>
        </is>
      </c>
      <c r="B239" s="23" t="n"/>
      <c r="C239" s="3" t="n">
        <v>9.999790000000001</v>
      </c>
      <c r="D239" s="123" t="n">
        <v>77</v>
      </c>
      <c r="E239" s="108">
        <f>MID(A239,1,2)-MID(A239,1,2)*SQRT(D239^2+H239^2)/1000000</f>
        <v/>
      </c>
      <c r="F239" s="108">
        <f>MID(A239,1,2)+MID(A239,1,2)*SQRT(D239^2+H239^2)/1000000</f>
        <v/>
      </c>
      <c r="G239" s="123">
        <f>(C239-MID(A239,1,2))*1000000/MID(A239,1,2)</f>
        <v/>
      </c>
      <c r="H239" s="102" t="n">
        <v>10</v>
      </c>
      <c r="I239" s="123">
        <f>G239*100/SQRT(H239^2+D239^2)</f>
        <v/>
      </c>
      <c r="J239" s="109" t="n">
        <v>1.000021000484569</v>
      </c>
      <c r="K239" t="n">
        <v>1.9e-06</v>
      </c>
    </row>
    <row r="240" ht="14.25" customHeight="1" s="87">
      <c r="A240" s="92" t="inlineStr">
        <is>
          <t>10 V, 1 KHz</t>
        </is>
      </c>
      <c r="B240" s="23" t="n"/>
      <c r="C240" s="8" t="n">
        <v>9.999969999999999</v>
      </c>
      <c r="D240" s="122" t="n">
        <v>77</v>
      </c>
      <c r="E240" s="121">
        <f>MID(A240,1,2)-MID(A240,1,2)*SQRT(D240^2+H240^2)/1000000</f>
        <v/>
      </c>
      <c r="F240" s="121">
        <f>MID(A240,1,2)+MID(A240,1,2)*SQRT(D240^2+H240^2)/1000000</f>
        <v/>
      </c>
      <c r="G240" s="122">
        <f>(C240-MID(A240,1,2))*1000000/MID(A240,1,2)</f>
        <v/>
      </c>
      <c r="H240" s="92" t="n">
        <v>10</v>
      </c>
      <c r="I240" s="122">
        <f>G240*100/SQRT(H240^2+D240^2)</f>
        <v/>
      </c>
      <c r="J240" s="106" t="n">
        <v>1.166670166694326</v>
      </c>
      <c r="K240" t="n">
        <v>9.2e-07</v>
      </c>
    </row>
    <row r="241" ht="14.25" customHeight="1" s="87">
      <c r="A241" s="102" t="inlineStr">
        <is>
          <t>10 V, 10 KHz</t>
        </is>
      </c>
      <c r="B241" s="23" t="n"/>
      <c r="C241" s="3" t="n">
        <v>9.99977</v>
      </c>
      <c r="D241" s="123" t="n">
        <v>77</v>
      </c>
      <c r="E241" s="108">
        <f>MID(A241,1,2)-MID(A241,1,2)*SQRT(D241^2+H241^2)/1000000</f>
        <v/>
      </c>
      <c r="F241" s="108">
        <f>MID(A241,1,2)+MID(A241,1,2)*SQRT(D241^2+H241^2)/1000000</f>
        <v/>
      </c>
      <c r="G241" s="123">
        <f>(C241-MID(A241,1,2))*1000000/MID(A241,1,2)</f>
        <v/>
      </c>
      <c r="H241" s="102" t="n">
        <v>10</v>
      </c>
      <c r="I241" s="123">
        <f>G241*100/SQRT(H241^2+D241^2)</f>
        <v/>
      </c>
      <c r="J241" s="109" t="n">
        <v>0.4409686941073692</v>
      </c>
      <c r="K241" t="n">
        <v>2.9e-07</v>
      </c>
    </row>
    <row r="242" ht="14.25" customHeight="1" s="87">
      <c r="A242" s="92" t="inlineStr">
        <is>
          <t>10 V, 20 KHz</t>
        </is>
      </c>
      <c r="B242" s="23" t="n"/>
      <c r="C242" s="8" t="n">
        <v>10.00004</v>
      </c>
      <c r="D242" s="122" t="n">
        <v>77</v>
      </c>
      <c r="E242" s="121">
        <f>MID(A242,1,2)-MID(A242,1,2)*SQRT(D242^2+H242^2)/1000000</f>
        <v/>
      </c>
      <c r="F242" s="121">
        <f>MID(A242,1,2)+MID(A242,1,2)*SQRT(D242^2+H242^2)/1000000</f>
        <v/>
      </c>
      <c r="G242" s="122">
        <f>(C242-MID(A242,1,2))*1000000/MID(A242,1,2)</f>
        <v/>
      </c>
      <c r="H242" s="92" t="n">
        <v>10</v>
      </c>
      <c r="I242" s="122">
        <f>G242*100/SQRT(H242^2+D242^2)</f>
        <v/>
      </c>
      <c r="J242" s="106" t="n">
        <v>1.499994000011622</v>
      </c>
      <c r="K242" t="n">
        <v>6.1e-07</v>
      </c>
    </row>
    <row r="243" ht="14.25" customHeight="1" s="87">
      <c r="A243" s="102" t="inlineStr">
        <is>
          <t>10 V, 30 KHz</t>
        </is>
      </c>
      <c r="B243" s="23" t="n"/>
      <c r="C243" s="3" t="n">
        <v>10.00012</v>
      </c>
      <c r="D243" s="123" t="n">
        <v>140</v>
      </c>
      <c r="E243" s="108">
        <f>MID(A243,1,2)-MID(A243,1,2)*SQRT(D243^2+H243^2)/1000000</f>
        <v/>
      </c>
      <c r="F243" s="108">
        <f>MID(A243,1,2)+MID(A243,1,2)*SQRT(D243^2+H243^2)/1000000</f>
        <v/>
      </c>
      <c r="G243" s="123">
        <f>(C243-MID(A243,1,2))*1000000/MID(A243,1,2)</f>
        <v/>
      </c>
      <c r="H243" s="102" t="n">
        <v>10</v>
      </c>
      <c r="I243" s="123">
        <f>G243*100/SQRT(H243^2+D243^2)</f>
        <v/>
      </c>
      <c r="J243" s="109" t="n">
        <v>0.4999940000530705</v>
      </c>
      <c r="K243" t="n">
        <v>7e-07</v>
      </c>
    </row>
    <row r="244" ht="14.25" customHeight="1" s="87">
      <c r="A244" s="92" t="inlineStr">
        <is>
          <t>10 V, 50 KHz</t>
        </is>
      </c>
      <c r="B244" s="23" t="n"/>
      <c r="C244" s="8" t="n">
        <v>10.00029</v>
      </c>
      <c r="D244" s="122" t="n">
        <v>140</v>
      </c>
      <c r="E244" s="121">
        <f>MID(A244,1,2)-MID(A244,1,2)*SQRT(D244^2+H244^2)/1000000</f>
        <v/>
      </c>
      <c r="F244" s="121">
        <f>MID(A244,1,2)+MID(A244,1,2)*SQRT(D244^2+H244^2)/1000000</f>
        <v/>
      </c>
      <c r="G244" s="122">
        <f>(C244-MID(A244,1,2))*1000000/MID(A244,1,2)</f>
        <v/>
      </c>
      <c r="H244" s="92" t="n">
        <v>20</v>
      </c>
      <c r="I244" s="122">
        <f>G244*100/SQRT(H244^2+D244^2)</f>
        <v/>
      </c>
      <c r="J244" s="106" t="n">
        <v>0.5270309927759866</v>
      </c>
      <c r="K244" t="n">
        <v>2.9e-07</v>
      </c>
    </row>
    <row r="245" ht="14.25" customHeight="1" s="87">
      <c r="A245" s="102" t="inlineStr">
        <is>
          <t>10 V, 100 KHz</t>
        </is>
      </c>
      <c r="B245" s="23" t="n"/>
      <c r="C245" s="3" t="n">
        <v>9.99807</v>
      </c>
      <c r="D245" s="123" t="n">
        <v>270</v>
      </c>
      <c r="E245" s="108">
        <f>MID(A245,1,2)-MID(A245,1,2)*SQRT(D245^2+H245^2)/1000000</f>
        <v/>
      </c>
      <c r="F245" s="108">
        <f>MID(A245,1,2)+MID(A245,1,2)*SQRT(D245^2+H245^2)/1000000</f>
        <v/>
      </c>
      <c r="G245" s="123">
        <f>(C245-MID(A245,1,2))*1000000/MID(A245,1,2)</f>
        <v/>
      </c>
      <c r="H245" s="102" t="n">
        <v>30</v>
      </c>
      <c r="I245" s="123">
        <f>G245*100/SQRT(H245^2+D245^2)</f>
        <v/>
      </c>
      <c r="J245" s="109" t="n">
        <v>0.8820873465126864</v>
      </c>
      <c r="K245" t="n">
        <v>3.8e-07</v>
      </c>
    </row>
    <row r="246" ht="14.25" customHeight="1" s="87">
      <c r="A246" s="92" t="inlineStr">
        <is>
          <t>10 V, 200 KHz</t>
        </is>
      </c>
      <c r="B246" s="23" t="n"/>
      <c r="C246" s="8" t="n">
        <v>9.993320000000001</v>
      </c>
      <c r="D246" s="122" t="n">
        <v>670</v>
      </c>
      <c r="E246" s="121">
        <f>MID(A246,1,2)-MID(A246,1,2)*SQRT(D246^2+H246^2)/1000000</f>
        <v/>
      </c>
      <c r="F246" s="121">
        <f>MID(A246,1,2)+MID(A246,1,2)*SQRT(D246^2+H246^2)/1000000</f>
        <v/>
      </c>
      <c r="G246" s="122">
        <f>(C246-MID(A246,1,2))*1000000/MID(A246,1,2)</f>
        <v/>
      </c>
      <c r="H246" s="35" t="n">
        <v>70</v>
      </c>
      <c r="I246" s="122">
        <f>G246*100/SQRT(H246^2+D246^2)</f>
        <v/>
      </c>
      <c r="J246" s="106" t="n">
        <v>1.564517017325271</v>
      </c>
      <c r="K246" t="n">
        <v>5.5e-07</v>
      </c>
    </row>
    <row r="247" ht="14.25" customHeight="1" s="87">
      <c r="A247" s="102" t="inlineStr">
        <is>
          <t>10 V, 300 KHz</t>
        </is>
      </c>
      <c r="B247" s="23" t="n"/>
      <c r="C247" s="3" t="n">
        <v>9.99625</v>
      </c>
      <c r="D247" s="123" t="n">
        <v>670</v>
      </c>
      <c r="E247" s="108">
        <f>MID(A247,1,2)-MID(A247,1,2)*SQRT(D247^2+H247^2)/1000000</f>
        <v/>
      </c>
      <c r="F247" s="108">
        <f>MID(A247,1,2)+MID(A247,1,2)*SQRT(D247^2+H247^2)/1000000</f>
        <v/>
      </c>
      <c r="G247" s="123">
        <f>(C247-MID(A247,1,2))*1000000/MID(A247,1,2)</f>
        <v/>
      </c>
      <c r="H247" s="123" t="n">
        <v>70</v>
      </c>
      <c r="I247" s="123">
        <f>G247*100/SQRT(H247^2+D247^2)</f>
        <v/>
      </c>
      <c r="J247" s="109" t="n">
        <v>2.439037778925619</v>
      </c>
      <c r="K247" t="n">
        <v>5.2e-07</v>
      </c>
    </row>
    <row r="248" ht="14.25" customHeight="1" s="87">
      <c r="A248" s="92" t="inlineStr">
        <is>
          <t>10 V, 500 KHz</t>
        </is>
      </c>
      <c r="B248" s="23" t="n"/>
      <c r="C248" s="8" t="n">
        <v>9.98972</v>
      </c>
      <c r="D248" s="122" t="n">
        <v>1700</v>
      </c>
      <c r="E248" s="121">
        <f>MID(A248,1,2)-MID(A248,1,2)*SQRT(D248^2+H248^2)/1000000</f>
        <v/>
      </c>
      <c r="F248" s="121">
        <f>MID(A248,1,2)+MID(A248,1,2)*SQRT(D248^2+H248^2)/1000000</f>
        <v/>
      </c>
      <c r="G248" s="122">
        <f>(C248-MID(A248,1,2))*1000000/MID(A248,1,2)</f>
        <v/>
      </c>
      <c r="H248" s="122" t="n">
        <v>100</v>
      </c>
      <c r="I248" s="122">
        <f>G248*100/SQRT(H248^2+D248^2)</f>
        <v/>
      </c>
      <c r="J248" s="106" t="n">
        <v>2.590024995060413</v>
      </c>
      <c r="K248" t="n">
        <v>6.9e-07</v>
      </c>
    </row>
    <row r="249" ht="14.25" customHeight="1" s="87">
      <c r="A249" s="102" t="inlineStr">
        <is>
          <t>10 V, 1 MHz</t>
        </is>
      </c>
      <c r="B249" s="23" t="n"/>
      <c r="C249" s="3" t="n">
        <v>10.00496</v>
      </c>
      <c r="D249" s="123" t="n">
        <v>3500</v>
      </c>
      <c r="E249" s="108">
        <f>MID(A249,1,2)-MID(A249,1,2)*SQRT(D249^2+H249^2)/1000000</f>
        <v/>
      </c>
      <c r="F249" s="108">
        <f>MID(A249,1,2)+MID(A249,1,2)*SQRT(D249^2+H249^2)/1000000</f>
        <v/>
      </c>
      <c r="G249" s="123">
        <f>(C249-MID(A249,1,2))*1000000/MID(A249,1,2)</f>
        <v/>
      </c>
      <c r="H249" s="102" t="n">
        <v>200</v>
      </c>
      <c r="I249" s="123">
        <f>G249*100/SQRT(H249^2+D249^2)</f>
        <v/>
      </c>
      <c r="J249" s="109" t="n">
        <v>1.739188447354974</v>
      </c>
      <c r="K249" t="n">
        <v>2.52e-06</v>
      </c>
    </row>
    <row r="250" ht="14.25" customHeight="1" s="87">
      <c r="A250" s="92" t="inlineStr">
        <is>
          <t>19 V, 10 Hz</t>
        </is>
      </c>
      <c r="B250" s="23" t="n"/>
      <c r="C250" s="8" t="n">
        <v>19.0067</v>
      </c>
      <c r="D250" s="122" t="n">
        <v>552.63</v>
      </c>
      <c r="E250" s="121">
        <f>MID(A250,1,2)-MID(A250,1,2)*SQRT(D250^2+H250^2)/1000000</f>
        <v/>
      </c>
      <c r="F250" s="121">
        <f>MID(A250,1,2)+MID(A250,1,2)*SQRT(D250^2+H250^2)/1000000</f>
        <v/>
      </c>
      <c r="G250" s="122">
        <f>(C250-MID(A250,1,2))*1000000/MID(A250,1,2)</f>
        <v/>
      </c>
      <c r="H250" s="35" t="n">
        <v>10</v>
      </c>
      <c r="I250" s="122">
        <f>G250*100/SQRT(H250^2+D250^2)</f>
        <v/>
      </c>
      <c r="J250" s="106" t="n">
        <v>6.090398071658766</v>
      </c>
      <c r="K250" t="n">
        <v>7.730000000000001e-06</v>
      </c>
    </row>
    <row r="251" ht="14.25" customHeight="1" s="87">
      <c r="A251" s="102" t="inlineStr">
        <is>
          <t>19 V, 20 Hz</t>
        </is>
      </c>
      <c r="B251" s="23" t="n"/>
      <c r="C251" s="3" t="n">
        <v>19.00159</v>
      </c>
      <c r="D251" s="123" t="n">
        <v>165.79</v>
      </c>
      <c r="E251" s="108">
        <f>MID(A251,1,2)-MID(A251,1,2)*SQRT(D251^2+H251^2)/1000000</f>
        <v/>
      </c>
      <c r="F251" s="108">
        <f>MID(A251,1,2)+MID(A251,1,2)*SQRT(D251^2+H251^2)/1000000</f>
        <v/>
      </c>
      <c r="G251" s="123">
        <f>(C251-MID(A251,1,2))*1000000/MID(A251,1,2)</f>
        <v/>
      </c>
      <c r="H251" s="36" t="n">
        <v>10</v>
      </c>
      <c r="I251" s="123">
        <f>G251*100/SQRT(H251^2+D251^2)</f>
        <v/>
      </c>
      <c r="J251" s="109" t="n">
        <v>1.209025907092371</v>
      </c>
      <c r="K251" t="n">
        <v>2.33e-06</v>
      </c>
    </row>
    <row r="252" ht="14.25" customHeight="1" s="87">
      <c r="A252" s="92" t="inlineStr">
        <is>
          <t>19 V, 30 Hz</t>
        </is>
      </c>
      <c r="B252" s="23" t="n"/>
      <c r="C252" s="8" t="n">
        <v>19.00071</v>
      </c>
      <c r="D252" s="122" t="n">
        <v>165.79</v>
      </c>
      <c r="E252" s="121">
        <f>MID(A252,1,2)-MID(A252,1,2)*SQRT(D252^2+H252^2)/1000000</f>
        <v/>
      </c>
      <c r="F252" s="121">
        <f>MID(A252,1,2)+MID(A252,1,2)*SQRT(D252^2+H252^2)/1000000</f>
        <v/>
      </c>
      <c r="G252" s="122">
        <f>(C252-MID(A252,1,2))*1000000/MID(A252,1,2)</f>
        <v/>
      </c>
      <c r="H252" s="35" t="n">
        <v>10</v>
      </c>
      <c r="I252" s="122">
        <f>G252*100/SQRT(H252^2+D252^2)</f>
        <v/>
      </c>
      <c r="J252" s="106" t="n">
        <v>0.8321472356472411</v>
      </c>
      <c r="K252" t="n">
        <v>1.06e-06</v>
      </c>
    </row>
    <row r="253" ht="14.25" customHeight="1" s="87">
      <c r="A253" s="102" t="inlineStr">
        <is>
          <t>19 V, 40 Hz</t>
        </is>
      </c>
      <c r="B253" s="23" t="n"/>
      <c r="C253" s="3" t="n">
        <v>19.00032</v>
      </c>
      <c r="D253" s="123" t="n">
        <v>73.684</v>
      </c>
      <c r="E253" s="108">
        <f>MID(A253,1,2)-MID(A253,1,2)*SQRT(D253^2+H253^2)/1000000</f>
        <v/>
      </c>
      <c r="F253" s="108">
        <f>MID(A253,1,2)+MID(A253,1,2)*SQRT(D253^2+H253^2)/1000000</f>
        <v/>
      </c>
      <c r="G253" s="123">
        <f>(C253-MID(A253,1,2))*1000000/MID(A253,1,2)</f>
        <v/>
      </c>
      <c r="H253" s="36" t="n">
        <v>10</v>
      </c>
      <c r="I253" s="123">
        <f>G253*100/SQRT(H253^2+D253^2)</f>
        <v/>
      </c>
      <c r="J253" s="109" t="n">
        <v>0.8321643162666549</v>
      </c>
      <c r="K253" t="n">
        <v>1.61e-06</v>
      </c>
    </row>
    <row r="254" ht="14.25" customHeight="1" s="87">
      <c r="A254" s="92" t="inlineStr">
        <is>
          <t>19 V, 55 Hz</t>
        </is>
      </c>
      <c r="B254" s="23" t="n"/>
      <c r="C254" s="8" t="n">
        <v>19.0001</v>
      </c>
      <c r="D254" s="122" t="n">
        <v>73.684</v>
      </c>
      <c r="E254" s="121">
        <f>MID(A254,1,2)-MID(A254,1,2)*SQRT(D254^2+H254^2)/1000000</f>
        <v/>
      </c>
      <c r="F254" s="121">
        <f>MID(A254,1,2)+MID(A254,1,2)*SQRT(D254^2+H254^2)/1000000</f>
        <v/>
      </c>
      <c r="G254" s="122">
        <f>(C254-MID(A254,1,2))*1000000/MID(A254,1,2)</f>
        <v/>
      </c>
      <c r="H254" s="35" t="n">
        <v>10</v>
      </c>
      <c r="I254" s="122">
        <f>G254*100/SQRT(H254^2+D254^2)</f>
        <v/>
      </c>
      <c r="J254" s="106" t="n">
        <v>2.101593947891272</v>
      </c>
      <c r="K254" t="n">
        <v>1.69e-06</v>
      </c>
    </row>
    <row r="255" ht="14.25" customHeight="1" s="87">
      <c r="A255" s="102" t="inlineStr">
        <is>
          <t>19 V, 300 Hz</t>
        </is>
      </c>
      <c r="B255" s="23" t="n"/>
      <c r="C255" s="3" t="n">
        <v>18.99985</v>
      </c>
      <c r="D255" s="123" t="n">
        <v>73.684</v>
      </c>
      <c r="E255" s="108">
        <f>MID(A255,1,2)-MID(A255,1,2)*SQRT(D255^2+H255^2)/1000000</f>
        <v/>
      </c>
      <c r="F255" s="108">
        <f>MID(A255,1,2)+MID(A255,1,2)*SQRT(D255^2+H255^2)/1000000</f>
        <v/>
      </c>
      <c r="G255" s="123">
        <f>(C255-MID(A255,1,2))*1000000/MID(A255,1,2)</f>
        <v/>
      </c>
      <c r="H255" s="36" t="n">
        <v>10</v>
      </c>
      <c r="I255" s="123">
        <f>G255*100/SQRT(H255^2+D255^2)</f>
        <v/>
      </c>
      <c r="J255" s="109" t="n">
        <v>2.454592813413375</v>
      </c>
      <c r="K255" t="n">
        <v>2.01e-06</v>
      </c>
    </row>
    <row r="256" ht="14.25" customHeight="1" s="87">
      <c r="A256" s="92" t="inlineStr">
        <is>
          <t>19 V, 1 KHz</t>
        </is>
      </c>
      <c r="B256" s="23" t="n"/>
      <c r="C256" s="8" t="n">
        <v>18.99994</v>
      </c>
      <c r="D256" s="122" t="n">
        <v>73.684</v>
      </c>
      <c r="E256" s="121">
        <f>MID(A256,1,2)-MID(A256,1,2)*SQRT(D256^2+H256^2)/1000000</f>
        <v/>
      </c>
      <c r="F256" s="121">
        <f>MID(A256,1,2)+MID(A256,1,2)*SQRT(D256^2+H256^2)/1000000</f>
        <v/>
      </c>
      <c r="G256" s="122">
        <f>(C256-MID(A256,1,2))*1000000/MID(A256,1,2)</f>
        <v/>
      </c>
      <c r="H256" s="92" t="n">
        <v>10</v>
      </c>
      <c r="I256" s="122">
        <f>G256*100/SQRT(H256^2+D256^2)</f>
        <v/>
      </c>
      <c r="J256" s="106" t="n">
        <v>0.6446045994593789</v>
      </c>
      <c r="K256" t="n">
        <v>1.49e-06</v>
      </c>
    </row>
    <row r="257" ht="14.25" customHeight="1" s="87">
      <c r="A257" s="102" t="inlineStr">
        <is>
          <t>19 V, 10 KHz</t>
        </is>
      </c>
      <c r="B257" s="23" t="n"/>
      <c r="C257" s="3" t="n">
        <v>18.99985</v>
      </c>
      <c r="D257" s="123" t="n">
        <v>73.684</v>
      </c>
      <c r="E257" s="108">
        <f>MID(A257,1,2)-MID(A257,1,2)*SQRT(D257^2+H257^2)/1000000</f>
        <v/>
      </c>
      <c r="F257" s="108">
        <f>MID(A257,1,2)+MID(A257,1,2)*SQRT(D257^2+H257^2)/1000000</f>
        <v/>
      </c>
      <c r="G257" s="123">
        <f>(C257-MID(A257,1,2))*1000000/MID(A257,1,2)</f>
        <v/>
      </c>
      <c r="H257" s="36" t="n">
        <v>10</v>
      </c>
      <c r="I257" s="123">
        <f>G257*100/SQRT(H257^2+D257^2)</f>
        <v/>
      </c>
      <c r="J257" s="109" t="n">
        <v>0.6140399354443075</v>
      </c>
      <c r="K257" t="n">
        <v>3.1e-07</v>
      </c>
    </row>
    <row r="258" ht="14.25" customHeight="1" s="87">
      <c r="A258" s="92" t="inlineStr">
        <is>
          <t>19 V, 20 KHz</t>
        </is>
      </c>
      <c r="B258" s="23" t="n"/>
      <c r="C258" s="8" t="n">
        <v>19.00034</v>
      </c>
      <c r="D258" s="122" t="n">
        <v>73.684</v>
      </c>
      <c r="E258" s="121">
        <f>MID(A258,1,2)-MID(A258,1,2)*SQRT(D258^2+H258^2)/1000000</f>
        <v/>
      </c>
      <c r="F258" s="121">
        <f>MID(A258,1,2)+MID(A258,1,2)*SQRT(D258^2+H258^2)/1000000</f>
        <v/>
      </c>
      <c r="G258" s="122">
        <f>(C258-MID(A258,1,2))*1000000/MID(A258,1,2)</f>
        <v/>
      </c>
      <c r="H258" s="35" t="n">
        <v>10</v>
      </c>
      <c r="I258" s="122">
        <f>G258*100/SQRT(H258^2+D258^2)</f>
        <v/>
      </c>
      <c r="J258" s="106" t="n">
        <v>1.700909863449042</v>
      </c>
      <c r="K258" t="n">
        <v>4.7e-07</v>
      </c>
    </row>
    <row r="259" ht="14.25" customHeight="1" s="87">
      <c r="A259" s="102" t="inlineStr">
        <is>
          <t>19 V, 30 KHz</t>
        </is>
      </c>
      <c r="B259" s="23" t="n"/>
      <c r="C259" s="3" t="n">
        <v>19.00055</v>
      </c>
      <c r="D259" s="123" t="n">
        <v>130.53</v>
      </c>
      <c r="E259" s="108">
        <f>MID(A259,1,2)-MID(A259,1,2)*SQRT(D259^2+H259^2)/1000000</f>
        <v/>
      </c>
      <c r="F259" s="108">
        <f>MID(A259,1,2)+MID(A259,1,2)*SQRT(D259^2+H259^2)/1000000</f>
        <v/>
      </c>
      <c r="G259" s="123">
        <f>(C259-MID(A259,1,2))*1000000/MID(A259,1,2)</f>
        <v/>
      </c>
      <c r="H259" s="36" t="n">
        <v>10</v>
      </c>
      <c r="I259" s="123">
        <f>G259*100/SQRT(H259^2+D259^2)</f>
        <v/>
      </c>
      <c r="J259" s="109" t="n">
        <v>0.6325345451100962</v>
      </c>
      <c r="K259" t="n">
        <v>5.3e-07</v>
      </c>
    </row>
    <row r="260" ht="14.25" customHeight="1" s="87">
      <c r="A260" s="92" t="inlineStr">
        <is>
          <t>19 V, 50 KHz</t>
        </is>
      </c>
      <c r="B260" s="23" t="n"/>
      <c r="C260" s="8" t="n">
        <v>19.00095</v>
      </c>
      <c r="D260" s="122" t="n">
        <v>130.53</v>
      </c>
      <c r="E260" s="121">
        <f>MID(A260,1,2)-MID(A260,1,2)*SQRT(D260^2+H260^2)/1000000</f>
        <v/>
      </c>
      <c r="F260" s="121">
        <f>MID(A260,1,2)+MID(A260,1,2)*SQRT(D260^2+H260^2)/1000000</f>
        <v/>
      </c>
      <c r="G260" s="122">
        <f>(C260-MID(A260,1,2))*1000000/MID(A260,1,2)</f>
        <v/>
      </c>
      <c r="H260" s="35" t="n">
        <v>20</v>
      </c>
      <c r="I260" s="122">
        <f>G260*100/SQRT(H260^2+D260^2)</f>
        <v/>
      </c>
      <c r="J260" s="106" t="n">
        <v>0.7017192999733468</v>
      </c>
      <c r="K260" t="n">
        <v>2e-07</v>
      </c>
    </row>
    <row r="261" ht="14.25" customHeight="1" s="87">
      <c r="A261" s="102" t="inlineStr">
        <is>
          <t>19 V, 100 KHz</t>
        </is>
      </c>
      <c r="B261" s="23" t="n"/>
      <c r="C261" s="3" t="n">
        <v>18.99694</v>
      </c>
      <c r="D261" s="123" t="n">
        <v>251.05</v>
      </c>
      <c r="E261" s="108">
        <f>MID(A261,1,2)-MID(A261,1,2)*SQRT(D261^2+H261^2)/1000000</f>
        <v/>
      </c>
      <c r="F261" s="108">
        <f>MID(A261,1,2)+MID(A261,1,2)*SQRT(D261^2+H261^2)/1000000</f>
        <v/>
      </c>
      <c r="G261" s="123">
        <f>(C261-MID(A261,1,2))*1000000/MID(A261,1,2)</f>
        <v/>
      </c>
      <c r="H261" s="36" t="n">
        <v>30</v>
      </c>
      <c r="I261" s="123">
        <f>G261*100/SQRT(H261^2+D261^2)</f>
        <v/>
      </c>
      <c r="J261" s="109" t="n">
        <v>0.7797917644875738</v>
      </c>
      <c r="K261" t="n">
        <v>4.9e-07</v>
      </c>
    </row>
    <row r="262" ht="14.25" customHeight="1" s="87">
      <c r="A262" s="92" t="inlineStr">
        <is>
          <t>19 V, 200 KHz</t>
        </is>
      </c>
      <c r="B262" s="23" t="n"/>
      <c r="C262" s="8" t="n">
        <v>18.98814</v>
      </c>
      <c r="D262" s="122" t="n">
        <v>589.47</v>
      </c>
      <c r="E262" s="121">
        <f>MID(A262,1,2)-MID(A262,1,2)*SQRT(D262^2+H262^2)/1000000</f>
        <v/>
      </c>
      <c r="F262" s="121">
        <f>MID(A262,1,2)+MID(A262,1,2)*SQRT(D262^2+H262^2)/1000000</f>
        <v/>
      </c>
      <c r="G262" s="122">
        <f>(C262-MID(A262,1,2))*1000000/MID(A262,1,2)</f>
        <v/>
      </c>
      <c r="H262" s="35" t="n">
        <v>70</v>
      </c>
      <c r="I262" s="122">
        <f>G262*100/SQRT(H262^2+D262^2)</f>
        <v/>
      </c>
      <c r="J262" s="106" t="n">
        <v>0.5755731844971982</v>
      </c>
      <c r="K262" t="n">
        <v>6.6e-07</v>
      </c>
    </row>
    <row r="263" ht="14.25" customHeight="1" s="87">
      <c r="A263" s="102" t="inlineStr">
        <is>
          <t>19 V, 300 KHz</t>
        </is>
      </c>
      <c r="B263" s="23" t="n"/>
      <c r="C263" s="3" t="n">
        <v>18.994</v>
      </c>
      <c r="D263" s="123" t="n">
        <v>589.47</v>
      </c>
      <c r="E263" s="108">
        <f>MID(A263,1,2)-MID(A263,1,2)*SQRT(D263^2+H263^2)/1000000</f>
        <v/>
      </c>
      <c r="F263" s="108">
        <f>MID(A263,1,2)+MID(A263,1,2)*SQRT(D263^2+H263^2)/1000000</f>
        <v/>
      </c>
      <c r="G263" s="123">
        <f>(C263-MID(A263,1,2))*1000000/MID(A263,1,2)</f>
        <v/>
      </c>
      <c r="H263" s="132" t="n">
        <v>70</v>
      </c>
      <c r="I263" s="123">
        <f>G263*100/SQRT(H263^2+D263^2)</f>
        <v/>
      </c>
      <c r="J263" s="109" t="n">
        <v>2.339737395287704</v>
      </c>
      <c r="K263" t="n">
        <v>3.7e-07</v>
      </c>
    </row>
    <row r="264" ht="14.25" customHeight="1" s="87">
      <c r="A264" s="92" t="inlineStr">
        <is>
          <t>19 V, 500 KHz</t>
        </is>
      </c>
      <c r="B264" s="23" t="n"/>
      <c r="C264" s="8" t="n">
        <v>18.98194</v>
      </c>
      <c r="D264" s="122" t="n">
        <v>1463.2</v>
      </c>
      <c r="E264" s="121">
        <f>MID(A264,1,2)-MID(A264,1,2)*SQRT(D264^2+H264^2)/1000000</f>
        <v/>
      </c>
      <c r="F264" s="121">
        <f>MID(A264,1,2)+MID(A264,1,2)*SQRT(D264^2+H264^2)/1000000</f>
        <v/>
      </c>
      <c r="G264" s="122">
        <f>(C264-MID(A264,1,2))*1000000/MID(A264,1,2)</f>
        <v/>
      </c>
      <c r="H264" s="133" t="n">
        <v>100</v>
      </c>
      <c r="I264" s="122">
        <f>G264*100/SQRT(H264^2+D264^2)</f>
        <v/>
      </c>
      <c r="J264" s="106" t="n">
        <v>0.7450310992907114</v>
      </c>
      <c r="K264" t="n">
        <v>3.5e-07</v>
      </c>
    </row>
    <row r="265" ht="14.25" customHeight="1" s="87">
      <c r="A265" s="102" t="inlineStr">
        <is>
          <t>19 V, 1 MHz</t>
        </is>
      </c>
      <c r="B265" s="23" t="n"/>
      <c r="C265" s="3" t="n">
        <v>19.01421</v>
      </c>
      <c r="D265" s="123" t="n">
        <v>3073.7</v>
      </c>
      <c r="E265" s="108">
        <f>MID(A265,1,2)-MID(A265,1,2)*SQRT(D265^2+H265^2)/1000000</f>
        <v/>
      </c>
      <c r="F265" s="108">
        <f>MID(A265,1,2)+MID(A265,1,2)*SQRT(D265^2+H265^2)/1000000</f>
        <v/>
      </c>
      <c r="G265" s="123">
        <f>(C265-MID(A265,1,2))*1000000/MID(A265,1,2)</f>
        <v/>
      </c>
      <c r="H265" s="36" t="n">
        <v>200</v>
      </c>
      <c r="I265" s="123">
        <f>G265*100/SQRT(H265^2+D265^2)</f>
        <v/>
      </c>
      <c r="J265" s="109" t="n">
        <v>3.086606781920527</v>
      </c>
      <c r="K265" t="n">
        <v>8.4e-07</v>
      </c>
    </row>
    <row r="266" ht="14.25" customHeight="1" s="87">
      <c r="A266" s="92" t="inlineStr">
        <is>
          <t>100 V, 10 Hz</t>
        </is>
      </c>
      <c r="B266" s="23" t="n"/>
      <c r="C266" s="8" t="n">
        <v>100.0112</v>
      </c>
      <c r="D266" s="122" t="n">
        <v>600</v>
      </c>
      <c r="E266" s="119">
        <f>MID(A266,1,3)-MID(A266,1,3)*SQRT(D266^2+H266^2)/1000000</f>
        <v/>
      </c>
      <c r="F266" s="119">
        <f>MID(A266,1,3)+MID(A266,1,3)*SQRT(D266^2+H266^2)/1000000</f>
        <v/>
      </c>
      <c r="G266" s="122">
        <f>(C266-MID(A266,1,3))*1000000/MID(A266,1,3)</f>
        <v/>
      </c>
      <c r="H266" s="92" t="n">
        <v>10</v>
      </c>
      <c r="I266" s="122">
        <f>G266*100/SQRT(H266^2+D266^2)</f>
        <v/>
      </c>
      <c r="J266" s="106" t="n">
        <v>8.528405873143527</v>
      </c>
      <c r="K266" t="n">
        <v>1.007e-05</v>
      </c>
    </row>
    <row r="267" ht="14.25" customHeight="1" s="87">
      <c r="A267" s="102" t="inlineStr">
        <is>
          <t>100 V, 20 Hz</t>
        </is>
      </c>
      <c r="B267" s="23" t="n"/>
      <c r="C267" s="3" t="n">
        <v>100.0007</v>
      </c>
      <c r="D267" s="123" t="n">
        <v>180</v>
      </c>
      <c r="E267" s="118">
        <f>MID(A267,1,3)-MID(A267,1,3)*SQRT(D267^2+H267^2)/1000000</f>
        <v/>
      </c>
      <c r="F267" s="118">
        <f>MID(A267,1,3)+MID(A267,1,3)*SQRT(D267^2+H267^2)/1000000</f>
        <v/>
      </c>
      <c r="G267" s="123">
        <f>(C267-MID(A267,1,3))*1000000/MID(A267,1,3)</f>
        <v/>
      </c>
      <c r="H267" s="102" t="n">
        <v>10</v>
      </c>
      <c r="I267" s="123">
        <f>G267*100/SQRT(H267^2+D267^2)</f>
        <v/>
      </c>
      <c r="J267" s="109" t="n">
        <v>1.870815597679757</v>
      </c>
      <c r="K267" t="n">
        <v>2.79e-06</v>
      </c>
    </row>
    <row r="268" ht="14.25" customHeight="1" s="87">
      <c r="A268" s="92" t="inlineStr">
        <is>
          <t>100 V, 30 Hz</t>
        </is>
      </c>
      <c r="B268" s="23" t="n"/>
      <c r="C268" s="8" t="n">
        <v>99.99930000000001</v>
      </c>
      <c r="D268" s="122" t="n">
        <v>180</v>
      </c>
      <c r="E268" s="119">
        <f>MID(A268,1,3)-MID(A268,1,3)*SQRT(D268^2+H268^2)/1000000</f>
        <v/>
      </c>
      <c r="F268" s="119">
        <f>MID(A268,1,3)+MID(A268,1,3)*SQRT(D268^2+H268^2)/1000000</f>
        <v/>
      </c>
      <c r="G268" s="122">
        <f>(C268-MID(A268,1,3))*1000000/MID(A268,1,3)</f>
        <v/>
      </c>
      <c r="H268" s="92" t="n">
        <v>10</v>
      </c>
      <c r="I268" s="122">
        <f>G268*100/SQRT(H268^2+D268^2)</f>
        <v/>
      </c>
      <c r="J268" s="106" t="n">
        <v>1.118041815042643</v>
      </c>
      <c r="K268" t="n">
        <v>1.36e-06</v>
      </c>
    </row>
    <row r="269" ht="14.25" customHeight="1" s="87">
      <c r="A269" s="102" t="inlineStr">
        <is>
          <t>100 V, 40 Hz</t>
        </is>
      </c>
      <c r="B269" s="23" t="n"/>
      <c r="C269" s="3" t="n">
        <v>99.9982</v>
      </c>
      <c r="D269" s="123" t="n">
        <v>85</v>
      </c>
      <c r="E269" s="118">
        <f>MID(A269,1,3)-MID(A269,1,3)*SQRT(D269^2+H269^2)/1000000</f>
        <v/>
      </c>
      <c r="F269" s="118">
        <f>MID(A269,1,3)+MID(A269,1,3)*SQRT(D269^2+H269^2)/1000000</f>
        <v/>
      </c>
      <c r="G269" s="123">
        <f>(C269-MID(A269,1,3))*1000000/MID(A269,1,3)</f>
        <v/>
      </c>
      <c r="H269" s="102" t="n">
        <v>10</v>
      </c>
      <c r="I269" s="123">
        <f>G269*100/SQRT(H269^2+D269^2)</f>
        <v/>
      </c>
      <c r="J269" s="109" t="n">
        <v>0.8819329785110869</v>
      </c>
      <c r="K269" t="n">
        <v>2.07e-06</v>
      </c>
    </row>
    <row r="270" ht="14.25" customHeight="1" s="87">
      <c r="A270" s="92" t="inlineStr">
        <is>
          <t>100 V, 55 Hz</t>
        </is>
      </c>
      <c r="B270" s="23" t="n"/>
      <c r="C270" s="8" t="n">
        <v>99.9983</v>
      </c>
      <c r="D270" s="122" t="n">
        <v>85</v>
      </c>
      <c r="E270" s="119">
        <f>MID(A270,1,3)-MID(A270,1,3)*SQRT(D270^2+H270^2)/1000000</f>
        <v/>
      </c>
      <c r="F270" s="119">
        <f>MID(A270,1,3)+MID(A270,1,3)*SQRT(D270^2+H270^2)/1000000</f>
        <v/>
      </c>
      <c r="G270" s="122">
        <f>(C270-MID(A270,1,3))*1000000/MID(A270,1,3)</f>
        <v/>
      </c>
      <c r="H270" s="92" t="n">
        <v>10</v>
      </c>
      <c r="I270" s="122">
        <f>G270*100/SQRT(H270^2+D270^2)</f>
        <v/>
      </c>
      <c r="J270" s="106" t="n">
        <v>3.407565978680923</v>
      </c>
      <c r="K270" t="n">
        <v>1.01e-06</v>
      </c>
    </row>
    <row r="271" ht="14.25" customHeight="1" s="87">
      <c r="A271" s="102" t="inlineStr">
        <is>
          <t>100 V, 300 Hz</t>
        </is>
      </c>
      <c r="B271" s="23" t="n"/>
      <c r="C271" s="3" t="n">
        <v>99.99760000000001</v>
      </c>
      <c r="D271" s="123" t="n">
        <v>85</v>
      </c>
      <c r="E271" s="118">
        <f>MID(A271,1,3)-MID(A271,1,3)*SQRT(D271^2+H271^2)/1000000</f>
        <v/>
      </c>
      <c r="F271" s="118">
        <f>MID(A271,1,3)+MID(A271,1,3)*SQRT(D271^2+H271^2)/1000000</f>
        <v/>
      </c>
      <c r="G271" s="123">
        <f>(C271-MID(A271,1,3))*1000000/MID(A271,1,3)</f>
        <v/>
      </c>
      <c r="H271" s="102" t="n">
        <v>10</v>
      </c>
      <c r="I271" s="123">
        <f>G271*100/SQRT(H271^2+D271^2)</f>
        <v/>
      </c>
      <c r="J271" s="109" t="n">
        <v>1.900337983280709</v>
      </c>
      <c r="K271" t="n">
        <v>2.47e-06</v>
      </c>
    </row>
    <row r="272" ht="14.25" customHeight="1" s="87">
      <c r="A272" s="92" t="inlineStr">
        <is>
          <t>100 V, 1 KHz</t>
        </is>
      </c>
      <c r="B272" s="23" t="n"/>
      <c r="C272" s="8" t="n">
        <v>99.9971</v>
      </c>
      <c r="D272" s="122" t="n">
        <v>85</v>
      </c>
      <c r="E272" s="119">
        <f>MID(A272,1,3)-MID(A272,1,3)*SQRT(D272^2+H272^2)/1000000</f>
        <v/>
      </c>
      <c r="F272" s="119">
        <f>MID(A272,1,3)+MID(A272,1,3)*SQRT(D272^2+H272^2)/1000000</f>
        <v/>
      </c>
      <c r="G272" s="122">
        <f>(C272-MID(A272,1,3))*1000000/MID(A272,1,3)</f>
        <v/>
      </c>
      <c r="H272" s="92" t="n">
        <v>10</v>
      </c>
      <c r="I272" s="122">
        <f>G272*100/SQRT(H272^2+D272^2)</f>
        <v/>
      </c>
      <c r="J272" s="106" t="n">
        <v>1.22478039002488</v>
      </c>
      <c r="K272" t="n">
        <v>1.17e-06</v>
      </c>
    </row>
    <row r="273" ht="14.25" customHeight="1" s="87">
      <c r="A273" s="102" t="inlineStr">
        <is>
          <t>100 V, 10 KHz</t>
        </is>
      </c>
      <c r="B273" s="23" t="n"/>
      <c r="C273" s="3" t="n">
        <v>99.9969</v>
      </c>
      <c r="D273" s="123" t="n">
        <v>85</v>
      </c>
      <c r="E273" s="118">
        <f>MID(A273,1,3)-MID(A273,1,3)*SQRT(D273^2+H273^2)/1000000</f>
        <v/>
      </c>
      <c r="F273" s="118">
        <f>MID(A273,1,3)+MID(A273,1,3)*SQRT(D273^2+H273^2)/1000000</f>
        <v/>
      </c>
      <c r="G273" s="123">
        <f>(C273-MID(A273,1,3))*1000000/MID(A273,1,3)</f>
        <v/>
      </c>
      <c r="H273" s="102" t="n">
        <v>10</v>
      </c>
      <c r="I273" s="123">
        <f>G273*100/SQRT(H273^2+D273^2)</f>
        <v/>
      </c>
      <c r="J273" s="109" t="n">
        <v>0.5270626156533113</v>
      </c>
      <c r="K273" t="n">
        <v>7.3e-07</v>
      </c>
    </row>
    <row r="274" ht="14.25" customHeight="1" s="87">
      <c r="A274" s="92" t="inlineStr">
        <is>
          <t>100 V, 20 KHz</t>
        </is>
      </c>
      <c r="B274" s="23" t="n"/>
      <c r="C274" s="8" t="n">
        <v>99.9969</v>
      </c>
      <c r="D274" s="122" t="n">
        <v>85</v>
      </c>
      <c r="E274" s="119">
        <f>MID(A274,1,3)-MID(A274,1,3)*SQRT(D274^2+H274^2)/1000000</f>
        <v/>
      </c>
      <c r="F274" s="119">
        <f>MID(A274,1,3)+MID(A274,1,3)*SQRT(D274^2+H274^2)/1000000</f>
        <v/>
      </c>
      <c r="G274" s="122">
        <f>(C274-MID(A274,1,3))*1000000/MID(A274,1,3)</f>
        <v/>
      </c>
      <c r="H274" s="92" t="n">
        <v>10</v>
      </c>
      <c r="I274" s="122">
        <f>G274*100/SQRT(H274^2+D274^2)</f>
        <v/>
      </c>
      <c r="J274" s="106" t="n">
        <v>0.5000155004971137</v>
      </c>
      <c r="K274" t="n">
        <v>2.2e-07</v>
      </c>
    </row>
    <row r="275" ht="14.25" customHeight="1" s="87">
      <c r="A275" s="102" t="inlineStr">
        <is>
          <t>100 V, 30 KHz</t>
        </is>
      </c>
      <c r="B275" s="23" t="n"/>
      <c r="C275" s="3" t="n">
        <v>99.9978</v>
      </c>
      <c r="D275" s="123" t="n">
        <v>240</v>
      </c>
      <c r="E275" s="118">
        <f>MID(A275,1,3)-MID(A275,1,3)*SQRT(D275^2+H275^2)/1000000</f>
        <v/>
      </c>
      <c r="F275" s="118">
        <f>MID(A275,1,3)+MID(A275,1,3)*SQRT(D275^2+H275^2)/1000000</f>
        <v/>
      </c>
      <c r="G275" s="123">
        <f>(C275-MID(A275,1,3))*1000000/MID(A275,1,3)</f>
        <v/>
      </c>
      <c r="H275" s="102" t="n">
        <v>10</v>
      </c>
      <c r="I275" s="123">
        <f>G275*100/SQRT(H275^2+D275^2)</f>
        <v/>
      </c>
      <c r="J275" s="109" t="n">
        <v>0.6009384332428116</v>
      </c>
      <c r="K275" t="n">
        <v>4.2e-07</v>
      </c>
    </row>
    <row r="276" ht="14.25" customHeight="1" s="87">
      <c r="A276" s="92" t="inlineStr">
        <is>
          <t>100 V, 50 KHz</t>
        </is>
      </c>
      <c r="B276" s="23" t="n"/>
      <c r="C276" s="8" t="n">
        <v>99.997</v>
      </c>
      <c r="D276" s="122" t="n">
        <v>240</v>
      </c>
      <c r="E276" s="119">
        <f>MID(A276,1,3)-MID(A276,1,3)*SQRT(D276^2+H276^2)/1000000</f>
        <v/>
      </c>
      <c r="F276" s="119">
        <f>MID(A276,1,3)+MID(A276,1,3)*SQRT(D276^2+H276^2)/1000000</f>
        <v/>
      </c>
      <c r="G276" s="122">
        <f>(C276-MID(A276,1,3))*1000000/MID(A276,1,3)</f>
        <v/>
      </c>
      <c r="H276" s="92" t="n">
        <v>20</v>
      </c>
      <c r="I276" s="122">
        <f>G276*100/SQRT(H276^2+D276^2)</f>
        <v/>
      </c>
      <c r="J276" s="106" t="n">
        <v>1.201886481789014</v>
      </c>
      <c r="K276" t="n">
        <v>5.9e-07</v>
      </c>
    </row>
    <row r="277" ht="14.25" customHeight="1" s="87">
      <c r="A277" s="102" t="inlineStr">
        <is>
          <t>100 V, 100 KHz</t>
        </is>
      </c>
      <c r="B277" s="23" t="n"/>
      <c r="C277" s="3" t="n">
        <v>99.9928</v>
      </c>
      <c r="D277" s="123" t="n">
        <v>600</v>
      </c>
      <c r="E277" s="118">
        <f>MID(A277,1,3)-MID(A277,1,3)*SQRT(D277^2+H277^2)/1000000</f>
        <v/>
      </c>
      <c r="F277" s="118">
        <f>MID(A277,1,3)+MID(A277,1,3)*SQRT(D277^2+H277^2)/1000000</f>
        <v/>
      </c>
      <c r="G277" s="123">
        <f>(C277-MID(A277,1,3))*1000000/MID(A277,1,3)</f>
        <v/>
      </c>
      <c r="H277" s="102" t="n">
        <v>30</v>
      </c>
      <c r="I277" s="123">
        <f>G277*100/SQRT(H277^2+D277^2)</f>
        <v/>
      </c>
      <c r="J277" s="109" t="n">
        <v>1.500108007778985</v>
      </c>
      <c r="K277" t="n">
        <v>8.5e-07</v>
      </c>
    </row>
    <row r="278" ht="14.25" customHeight="1" s="87">
      <c r="A278" s="92" t="inlineStr">
        <is>
          <t>100 V, 200 KHz</t>
        </is>
      </c>
      <c r="B278" s="23" t="n"/>
      <c r="C278" s="8" t="n">
        <v>99.9958</v>
      </c>
      <c r="D278" s="122" t="n">
        <v>2600</v>
      </c>
      <c r="E278" s="119">
        <f>MID(A278,1,3)-MID(A278,1,3)*SQRT(D278^2+H278^2)/1000000</f>
        <v/>
      </c>
      <c r="F278" s="119">
        <f>MID(A278,1,3)+MID(A278,1,3)*SQRT(D278^2+H278^2)/1000000</f>
        <v/>
      </c>
      <c r="G278" s="122">
        <f>(C278-MID(A278,1,3))*1000000/MID(A278,1,3)</f>
        <v/>
      </c>
      <c r="H278" s="92" t="n">
        <v>50</v>
      </c>
      <c r="I278" s="122">
        <f>G278*100/SQRT(H278^2+D278^2)</f>
        <v/>
      </c>
      <c r="J278" s="106" t="n">
        <v>3.840734184769593</v>
      </c>
      <c r="K278" t="n">
        <v>3.48e-06</v>
      </c>
    </row>
    <row r="279" ht="14.25" customHeight="1" s="87">
      <c r="A279" s="102" t="inlineStr">
        <is>
          <t>1000 V, 55 Hz</t>
        </is>
      </c>
      <c r="B279" s="23" t="n"/>
      <c r="C279" s="3" t="n">
        <v>1000.022</v>
      </c>
      <c r="D279" s="123" t="n">
        <v>79</v>
      </c>
      <c r="E279" s="118">
        <f>MID(A279,1,4)-MID(A279,1,4)*SQRT(D279^2+H279^2)/1000000</f>
        <v/>
      </c>
      <c r="F279" s="118">
        <f>MID(A279,1,4)+MID(A279,1,4)*SQRT(D279^2+H279^2)/1000000</f>
        <v/>
      </c>
      <c r="G279" s="123">
        <f>(C279-MID(A279,1,4))*1000000/MID(A279,1,4)</f>
        <v/>
      </c>
      <c r="H279" s="102" t="n">
        <v>15</v>
      </c>
      <c r="I279" s="123">
        <f>G279*100/SQRT(H279^2+D279^2)</f>
        <v/>
      </c>
      <c r="J279" s="109" t="n">
        <v>2.598019054938308</v>
      </c>
      <c r="K279" t="n">
        <v>1.15e-06</v>
      </c>
    </row>
    <row r="280" ht="14.25" customHeight="1" s="87">
      <c r="A280" s="92" t="inlineStr">
        <is>
          <t>1000 V, 300 Hz</t>
        </is>
      </c>
      <c r="B280" s="23" t="n"/>
      <c r="C280" s="8" t="n">
        <v>1000.033</v>
      </c>
      <c r="D280" s="122" t="n">
        <v>79</v>
      </c>
      <c r="E280" s="119">
        <f>MID(A280,1,4)-MID(A280,1,4)*SQRT(D280^2+H280^2)/1000000</f>
        <v/>
      </c>
      <c r="F280" s="119">
        <f>MID(A280,1,4)+MID(A280,1,4)*SQRT(D280^2+H280^2)/1000000</f>
        <v/>
      </c>
      <c r="G280" s="122">
        <f>(C280-MID(A280,1,4))*1000000/MID(A280,1,4)</f>
        <v/>
      </c>
      <c r="H280" s="92" t="n">
        <v>15</v>
      </c>
      <c r="I280" s="122">
        <f>G280*100/SQRT(H280^2+D280^2)</f>
        <v/>
      </c>
      <c r="J280" s="106" t="n">
        <v>2.449408912283364</v>
      </c>
      <c r="K280" t="n">
        <v>1.62e-06</v>
      </c>
    </row>
    <row r="281" ht="14.25" customHeight="1" s="87">
      <c r="A281" s="102" t="inlineStr">
        <is>
          <t>700 V, 1 KHz</t>
        </is>
      </c>
      <c r="B281" s="23" t="n"/>
      <c r="C281" s="3" t="n">
        <v>700.004</v>
      </c>
      <c r="D281" s="123" t="n">
        <v>80.714</v>
      </c>
      <c r="E281" s="118">
        <f>MID(A281,1,4)-MID(A281,1,4)*SQRT(D281^2+H281^2)/1000000</f>
        <v/>
      </c>
      <c r="F281" s="118">
        <f>MID(A281,1,4)+MID(A281,1,4)*SQRT(D281^2+H281^2)/1000000</f>
        <v/>
      </c>
      <c r="G281" s="123">
        <f>(C281-MID(A281,1,3))*1000000/MID(A281,1,3)</f>
        <v/>
      </c>
      <c r="H281" s="36" t="n">
        <v>50</v>
      </c>
      <c r="I281" s="123">
        <f>G281*100/SQRT(H281^2+D281^2)</f>
        <v/>
      </c>
      <c r="J281" s="109" t="n">
        <v>1.259874377385475</v>
      </c>
      <c r="K281" t="n">
        <v>1.21e-06</v>
      </c>
    </row>
    <row r="282" ht="14.25" customHeight="1" s="87"/>
    <row r="283" ht="32.1" customHeight="1" s="87"/>
    <row r="284" ht="32.1" customHeight="1" s="87"/>
    <row r="285" ht="25.5" customHeight="1" s="87" thickBot="1">
      <c r="A285" s="37" t="n"/>
      <c r="B285" s="37" t="n"/>
      <c r="C285" s="37" t="n"/>
      <c r="D285" s="37" t="n"/>
      <c r="E285" s="39" t="inlineStr">
        <is>
          <t>DCI PERFORMANCE TEST</t>
        </is>
      </c>
      <c r="F285" s="5" t="n"/>
      <c r="G285" s="37" t="n"/>
      <c r="H285" s="37" t="n"/>
      <c r="I285" s="37" t="n"/>
      <c r="J285" s="37" t="n"/>
    </row>
    <row r="286" ht="25.5" customHeight="1" s="87">
      <c r="A286" s="14" t="inlineStr">
        <is>
          <t>DCI Test</t>
        </is>
      </c>
      <c r="B286" s="14" t="inlineStr">
        <is>
          <t>Expected Value</t>
        </is>
      </c>
      <c r="C286" s="14" t="inlineStr">
        <is>
          <t>Measured           A</t>
        </is>
      </c>
      <c r="D286" s="18" t="inlineStr">
        <is>
          <t>Source Unc.      ppm</t>
        </is>
      </c>
      <c r="E286" s="14" t="inlineStr">
        <is>
          <t>Lower Limit          A</t>
        </is>
      </c>
      <c r="F286" s="14" t="inlineStr">
        <is>
          <t>Upper Limit         A</t>
        </is>
      </c>
      <c r="G286" s="14" t="inlineStr">
        <is>
          <t>Measured     ppm</t>
        </is>
      </c>
      <c r="H286" s="14" t="inlineStr">
        <is>
          <t>DUT Transfer STB   ppm</t>
        </is>
      </c>
      <c r="I286" s="15" t="inlineStr">
        <is>
          <t>Test Result          % of SPEC</t>
        </is>
      </c>
      <c r="J286" s="14" t="inlineStr">
        <is>
          <t>MEAS SDEV ppm</t>
        </is>
      </c>
    </row>
    <row r="287" ht="14.25" customHeight="1" s="87">
      <c r="A287" s="34" t="inlineStr">
        <is>
          <t>1 µADC</t>
        </is>
      </c>
      <c r="B287" s="134" t="n">
        <v>1e-06</v>
      </c>
      <c r="C287" s="135" t="n">
        <v>9.991000000000001e-07</v>
      </c>
      <c r="D287" s="136" t="n">
        <v>10054.0486437794</v>
      </c>
      <c r="E287" s="135" t="n"/>
      <c r="F287" s="135" t="n"/>
      <c r="G287" s="136">
        <f>(C287-B287)*1000000/B287</f>
        <v/>
      </c>
      <c r="H287" s="136" t="n"/>
      <c r="I287" s="137" t="n"/>
      <c r="J287" s="137" t="n">
        <v>50.04504053648658</v>
      </c>
      <c r="K287" t="n">
        <v>1.403e-05</v>
      </c>
    </row>
    <row r="288" ht="14.25" customHeight="1" s="87">
      <c r="A288" s="102" t="inlineStr">
        <is>
          <t>10 µADC</t>
        </is>
      </c>
      <c r="B288" s="138" t="n">
        <v>1e-05</v>
      </c>
      <c r="C288" s="139" t="n">
        <v>9.99955e-06</v>
      </c>
      <c r="D288" s="123" t="n">
        <v>1045.04702711622</v>
      </c>
      <c r="E288" s="139" t="n"/>
      <c r="F288" s="139" t="n"/>
      <c r="G288" s="123">
        <f>(C288-B288)*1000000/B288</f>
        <v/>
      </c>
      <c r="H288" s="123" t="n"/>
      <c r="I288" s="109" t="n"/>
      <c r="J288" s="109" t="n">
        <v>5.773762511221922</v>
      </c>
      <c r="K288" t="n">
        <v>1.48e-06</v>
      </c>
    </row>
    <row r="289" ht="14.25" customHeight="1" s="87">
      <c r="A289" s="34" t="inlineStr">
        <is>
          <t>50 µADC</t>
        </is>
      </c>
      <c r="B289" s="134" t="n">
        <v>5e-05</v>
      </c>
      <c r="C289" s="135" t="n">
        <v>5.00017e-05</v>
      </c>
      <c r="D289" s="34" t="n">
        <v>245</v>
      </c>
      <c r="E289" s="135" t="n"/>
      <c r="F289" s="135" t="n"/>
      <c r="G289" s="136">
        <f>(C289-B289)*1000000/B289</f>
        <v/>
      </c>
      <c r="H289" s="136" t="n"/>
      <c r="I289" s="137" t="n"/>
      <c r="J289" s="137" t="n">
        <v>0</v>
      </c>
      <c r="K289" t="n">
        <v>2e-07</v>
      </c>
    </row>
    <row r="290" ht="14.25" customHeight="1" s="87">
      <c r="A290" s="102" t="inlineStr">
        <is>
          <t>100 µADC</t>
        </is>
      </c>
      <c r="B290" s="138" t="n">
        <v>0.0001</v>
      </c>
      <c r="C290" s="139" t="n">
        <v>0.0001000045</v>
      </c>
      <c r="D290" s="123" t="n">
        <v>145</v>
      </c>
      <c r="E290" s="139">
        <f>B290-SQRT(H290^2+D290^2)*B290/1000000</f>
        <v/>
      </c>
      <c r="F290" s="139">
        <f>B290+SQRT(H290^2+D290^2)*B290/1000000</f>
        <v/>
      </c>
      <c r="G290" s="123">
        <f>(C290-B290)*1000000/B290</f>
        <v/>
      </c>
      <c r="H290" s="123" t="n">
        <v>7</v>
      </c>
      <c r="I290" s="109">
        <f>G290*100/SQRT(D290^2+H290^2)</f>
        <v/>
      </c>
      <c r="J290" s="109" t="n">
        <v>0.4999775010474306</v>
      </c>
      <c r="K290" t="n">
        <v>1.1e-07</v>
      </c>
    </row>
    <row r="291" ht="14.25" customHeight="1" s="87">
      <c r="A291" s="92" t="inlineStr">
        <is>
          <t>-100 µADC</t>
        </is>
      </c>
      <c r="B291" s="140" t="n">
        <v>-0.0001</v>
      </c>
      <c r="C291" s="141" t="n">
        <v>-0.0001000063</v>
      </c>
      <c r="D291" s="92" t="n">
        <v>145</v>
      </c>
      <c r="E291" s="141">
        <f>B291-SQRT(H291^2+D291^2)*B291/1000000</f>
        <v/>
      </c>
      <c r="F291" s="141">
        <f>B291+SQRT(H291^2+D291^2)*B291/1000000</f>
        <v/>
      </c>
      <c r="G291" s="122">
        <f>(C291-B291)*1000000/B291</f>
        <v/>
      </c>
      <c r="H291" s="122" t="n">
        <v>7</v>
      </c>
      <c r="I291" s="109">
        <f>G291*100/SQRT(D291^2+H291^2)</f>
        <v/>
      </c>
      <c r="J291" s="106" t="n">
        <v>-0.4999685020193504</v>
      </c>
      <c r="K291" t="n">
        <v>1.5e-07</v>
      </c>
    </row>
    <row r="292" ht="14.25" customHeight="1" s="87">
      <c r="A292" s="102" t="inlineStr">
        <is>
          <t>-50 µADC</t>
        </is>
      </c>
      <c r="B292" s="138" t="n">
        <v>-5e-05</v>
      </c>
      <c r="C292" s="139" t="n">
        <v>-5.00037e-05</v>
      </c>
      <c r="D292" s="102" t="n">
        <v>245</v>
      </c>
      <c r="E292" s="139" t="n"/>
      <c r="F292" s="139" t="n"/>
      <c r="G292" s="123">
        <f>(C292-B292)*1000000/B292</f>
        <v/>
      </c>
      <c r="H292" s="123" t="n"/>
      <c r="I292" s="106" t="n"/>
      <c r="J292" s="109" t="n">
        <v>-0</v>
      </c>
      <c r="K292" t="n">
        <v>2.7e-07</v>
      </c>
    </row>
    <row r="293" ht="14.25" customHeight="1" s="87">
      <c r="A293" s="6" t="inlineStr">
        <is>
          <t>-10 µADC</t>
        </is>
      </c>
      <c r="B293" s="140" t="n">
        <v>-1e-05</v>
      </c>
      <c r="C293" s="141" t="n">
        <v>-1.00016e-05</v>
      </c>
      <c r="D293" s="136" t="n">
        <v>-1044.83282674772</v>
      </c>
      <c r="E293" s="141" t="n"/>
      <c r="F293" s="141" t="n"/>
      <c r="G293" s="122">
        <f>(C293-B293)*1000000/B293</f>
        <v/>
      </c>
      <c r="H293" s="122" t="n"/>
      <c r="I293" s="106" t="n"/>
      <c r="J293" s="106" t="n">
        <v>-0</v>
      </c>
      <c r="K293" t="n">
        <v>1.5e-06</v>
      </c>
    </row>
    <row r="294" ht="14.25" customHeight="1" s="87">
      <c r="A294" s="102" t="inlineStr">
        <is>
          <t>0.1 mADC</t>
        </is>
      </c>
      <c r="B294" s="138" t="n">
        <v>0.0001</v>
      </c>
      <c r="C294" s="139" t="n">
        <v>9.999750000000001e-05</v>
      </c>
      <c r="D294" s="123" t="n">
        <v>145</v>
      </c>
      <c r="E294" s="139" t="n"/>
      <c r="F294" s="139" t="n"/>
      <c r="G294" s="123">
        <f>(C294-B294)*1000000/B294</f>
        <v/>
      </c>
      <c r="H294" s="123" t="n"/>
      <c r="I294" s="106" t="n"/>
      <c r="J294" s="109" t="n">
        <v>5.773647033084744</v>
      </c>
      <c r="K294" t="n">
        <v>1.05e-06</v>
      </c>
    </row>
    <row r="295" ht="14.25" customHeight="1" s="87">
      <c r="A295" s="34" t="inlineStr">
        <is>
          <t>0.5 mADC</t>
        </is>
      </c>
      <c r="B295" s="134" t="n">
        <v>0.0005</v>
      </c>
      <c r="C295" s="135" t="n">
        <v>0.000500013</v>
      </c>
      <c r="D295" s="34" t="n">
        <v>65</v>
      </c>
      <c r="E295" s="135" t="n"/>
      <c r="F295" s="135" t="n"/>
      <c r="G295" s="136">
        <f>(C295-B295)*1000000/B295</f>
        <v/>
      </c>
      <c r="H295" s="136" t="n"/>
      <c r="I295" s="137" t="n"/>
      <c r="J295" s="137" t="n">
        <v>0.9999740006917273</v>
      </c>
      <c r="K295" t="n">
        <v>2.2e-07</v>
      </c>
    </row>
    <row r="296" ht="14.25" customHeight="1" s="87">
      <c r="A296" s="102" t="inlineStr">
        <is>
          <t>1 mADC</t>
        </is>
      </c>
      <c r="B296" s="138" t="n">
        <v>0.001</v>
      </c>
      <c r="C296" s="139" t="n">
        <v>0.001000033</v>
      </c>
      <c r="D296" s="102" t="n">
        <v>55</v>
      </c>
      <c r="E296" s="139">
        <f>B296-SQRT(H296^2+D296^2)*B296/1000000</f>
        <v/>
      </c>
      <c r="F296" s="139">
        <f>B296+SQRT(H296^2+D296^2)*B296/1000000</f>
        <v/>
      </c>
      <c r="G296" s="123">
        <f>(C296-B296)*1000000/B296</f>
        <v/>
      </c>
      <c r="H296" s="123" t="n">
        <v>7</v>
      </c>
      <c r="I296" s="109">
        <f>G296*100/SQRT(D296^2+H296^2)</f>
        <v/>
      </c>
      <c r="J296" s="109" t="n">
        <v>0</v>
      </c>
      <c r="K296" t="n">
        <v>1.2e-07</v>
      </c>
    </row>
    <row r="297" ht="14.25" customHeight="1" s="87">
      <c r="A297" s="34" t="inlineStr">
        <is>
          <t>-1 mADC</t>
        </is>
      </c>
      <c r="B297" s="134" t="n">
        <v>-0.001</v>
      </c>
      <c r="C297" s="135" t="n">
        <v>-0.0010000435</v>
      </c>
      <c r="D297" s="34" t="n">
        <v>55</v>
      </c>
      <c r="E297" s="141">
        <f>B297-SQRT(H297^2+D297^2)*B297/1000000</f>
        <v/>
      </c>
      <c r="F297" s="141">
        <f>B297+SQRT(H297^2+D297^2)*B297/1000000</f>
        <v/>
      </c>
      <c r="G297" s="136">
        <f>(C297-B297)*1000000/B297</f>
        <v/>
      </c>
      <c r="H297" s="136" t="n">
        <v>7</v>
      </c>
      <c r="I297" s="109">
        <f>G297*100/SQRT(D297^2+H297^2)</f>
        <v/>
      </c>
      <c r="J297" s="137" t="n">
        <v>-0.5773251556170435</v>
      </c>
      <c r="K297" t="n">
        <v>1.1e-07</v>
      </c>
    </row>
    <row r="298" ht="14.25" customHeight="1" s="87">
      <c r="A298" s="102" t="inlineStr">
        <is>
          <t>-0.5 mADC</t>
        </is>
      </c>
      <c r="B298" s="138" t="n">
        <v>-0.0005</v>
      </c>
      <c r="C298" s="139" t="n">
        <v>-0.000500026</v>
      </c>
      <c r="D298" s="102" t="n">
        <v>65</v>
      </c>
      <c r="E298" s="139" t="n"/>
      <c r="F298" s="139" t="n"/>
      <c r="G298" s="123">
        <f>(C298-B298)*1000000/B298</f>
        <v/>
      </c>
      <c r="H298" s="123" t="n"/>
      <c r="I298" s="109" t="n"/>
      <c r="J298" s="109" t="n">
        <v>-0.9999480027196038</v>
      </c>
      <c r="K298" t="n">
        <v>2.4e-07</v>
      </c>
    </row>
    <row r="299" ht="14.25" customHeight="1" s="87">
      <c r="A299" s="92" t="inlineStr">
        <is>
          <t>1 mADC</t>
        </is>
      </c>
      <c r="B299" s="140" t="n">
        <v>0.001</v>
      </c>
      <c r="C299" s="141" t="n">
        <v>0.00100003</v>
      </c>
      <c r="D299" s="92" t="n">
        <v>55</v>
      </c>
      <c r="E299" s="141" t="n"/>
      <c r="F299" s="141" t="n"/>
      <c r="G299" s="122">
        <f>(C299-B299)*1000000/B299</f>
        <v/>
      </c>
      <c r="H299" s="122" t="n"/>
      <c r="I299" s="106" t="n"/>
      <c r="J299" s="106" t="n">
        <v>4.999850004470171</v>
      </c>
      <c r="K299" t="n">
        <v>1.31e-06</v>
      </c>
    </row>
    <row r="300" ht="14.25" customHeight="1" s="87">
      <c r="A300" s="92" t="inlineStr">
        <is>
          <t>5 mADC</t>
        </is>
      </c>
      <c r="B300" s="140" t="n">
        <v>0.005</v>
      </c>
      <c r="C300" s="141" t="n">
        <v>0.00500009</v>
      </c>
      <c r="D300" s="92" t="n">
        <v>65</v>
      </c>
      <c r="E300" s="141" t="n"/>
      <c r="F300" s="141" t="n"/>
      <c r="G300" s="122">
        <f>(C300-B300)*1000000/B300</f>
        <v/>
      </c>
      <c r="H300" s="122" t="n"/>
      <c r="I300" s="106" t="n"/>
      <c r="J300" s="106" t="n">
        <v>0</v>
      </c>
      <c r="K300" t="n">
        <v>2e-07</v>
      </c>
    </row>
    <row r="301" ht="14.25" customHeight="1" s="87">
      <c r="A301" s="102" t="inlineStr">
        <is>
          <t>10 mADC</t>
        </is>
      </c>
      <c r="B301" s="138" t="n">
        <v>0.01</v>
      </c>
      <c r="C301" s="139" t="n">
        <v>0.01000016</v>
      </c>
      <c r="D301" s="102" t="n">
        <v>55</v>
      </c>
      <c r="E301" s="139">
        <f>B301-SQRT(H301^2+D301^2)*B301/1000000</f>
        <v/>
      </c>
      <c r="F301" s="139">
        <f>B301+SQRT(H301^2+D301^2)*B301/1000000</f>
        <v/>
      </c>
      <c r="G301" s="123">
        <f>(C301-B301)*1000000/B301</f>
        <v/>
      </c>
      <c r="H301" s="123" t="n">
        <v>7</v>
      </c>
      <c r="I301" s="109">
        <f>G301*100/SQRT(D301^2+H301^2)</f>
        <v/>
      </c>
      <c r="J301" s="109" t="n">
        <v>0.4999920001250286</v>
      </c>
      <c r="K301" t="n">
        <v>9e-08</v>
      </c>
    </row>
    <row r="302" ht="14.25" customHeight="1" s="87">
      <c r="A302" s="92" t="inlineStr">
        <is>
          <t>-10 mADC</t>
        </is>
      </c>
      <c r="B302" s="140" t="n">
        <v>-0.01</v>
      </c>
      <c r="C302" s="141" t="n">
        <v>-0.01000008</v>
      </c>
      <c r="D302" s="92" t="n">
        <v>55</v>
      </c>
      <c r="E302" s="141">
        <f>B302-SQRT(H302^2+D302^2)*B302/1000000</f>
        <v/>
      </c>
      <c r="F302" s="141">
        <f>B302+SQRT(H302^2+D302^2)*B302/1000000</f>
        <v/>
      </c>
      <c r="G302" s="122">
        <f>(C302-B302)*1000000/B302</f>
        <v/>
      </c>
      <c r="H302" s="122" t="n">
        <v>7</v>
      </c>
      <c r="I302" s="109">
        <f>G302*100/SQRT(D302^2+H302^2)</f>
        <v/>
      </c>
      <c r="J302" s="106" t="n">
        <v>-0</v>
      </c>
      <c r="K302" t="n">
        <v>1.3e-07</v>
      </c>
    </row>
    <row r="303" ht="14.25" customHeight="1" s="87">
      <c r="A303" s="102" t="inlineStr">
        <is>
          <t>-5 mADC</t>
        </is>
      </c>
      <c r="B303" s="138" t="n">
        <v>-0.005</v>
      </c>
      <c r="C303" s="139" t="n">
        <v>-0.005000025</v>
      </c>
      <c r="D303" s="102" t="n">
        <v>65</v>
      </c>
      <c r="E303" s="139" t="n"/>
      <c r="F303" s="139" t="n"/>
      <c r="G303" s="123">
        <f>(C303-B303)*1000000/B303</f>
        <v/>
      </c>
      <c r="H303" s="123" t="n"/>
      <c r="I303" s="106" t="n"/>
      <c r="J303" s="109" t="n">
        <v>-1.154694764898569</v>
      </c>
      <c r="K303" t="n">
        <v>1.8e-07</v>
      </c>
    </row>
    <row r="304" ht="14.25" customHeight="1" s="87">
      <c r="A304" s="92" t="inlineStr">
        <is>
          <t>10 mADC</t>
        </is>
      </c>
      <c r="B304" s="140" t="n">
        <v>0.01</v>
      </c>
      <c r="C304" s="141" t="n">
        <v>0.0099986</v>
      </c>
      <c r="D304" s="92" t="n">
        <v>55</v>
      </c>
      <c r="E304" s="141" t="n"/>
      <c r="F304" s="141" t="n"/>
      <c r="G304" s="122">
        <f>(C304-B304)*1000000/B304</f>
        <v/>
      </c>
      <c r="H304" s="122" t="n"/>
      <c r="I304" s="106" t="n"/>
      <c r="J304" s="106" t="n">
        <v>0</v>
      </c>
      <c r="K304" t="n">
        <v>1.17e-06</v>
      </c>
    </row>
    <row r="305" ht="14.25" customHeight="1" s="87">
      <c r="A305" s="102" t="inlineStr">
        <is>
          <t>50 mADC</t>
        </is>
      </c>
      <c r="B305" s="138" t="n">
        <v>0.05</v>
      </c>
      <c r="C305" s="139" t="n">
        <v>0.0499997</v>
      </c>
      <c r="D305" s="102" t="n">
        <v>75</v>
      </c>
      <c r="E305" s="139" t="n"/>
      <c r="F305" s="139" t="n"/>
      <c r="G305" s="123">
        <f>(C305-B305)*1000000/B305</f>
        <v/>
      </c>
      <c r="H305" s="123" t="n"/>
      <c r="I305" s="109">
        <f>G305*100/SQRT(D305^2+H305^2)</f>
        <v/>
      </c>
      <c r="J305" s="109" t="n">
        <v>0</v>
      </c>
      <c r="K305" t="n">
        <v>2.4e-07</v>
      </c>
    </row>
    <row r="306" ht="14.25" customHeight="1" s="87">
      <c r="A306" s="92" t="inlineStr">
        <is>
          <t>100 mADC</t>
        </is>
      </c>
      <c r="B306" s="140" t="n">
        <v>0.1</v>
      </c>
      <c r="C306" s="141" t="n">
        <v>0.1000006</v>
      </c>
      <c r="D306" s="92" t="n">
        <v>65</v>
      </c>
      <c r="E306" s="141">
        <f>B306-SQRT(H306^2+D306^2)*B306/1000000</f>
        <v/>
      </c>
      <c r="F306" s="141">
        <f>B306+SQRT(H306^2+D306^2)*B306/1000000</f>
        <v/>
      </c>
      <c r="G306" s="122">
        <f>(C306-B306)*1000000/B306</f>
        <v/>
      </c>
      <c r="H306" s="122" t="n">
        <v>7</v>
      </c>
      <c r="I306" s="109">
        <f>G306*100/SQRT(D306^2+H306^2)</f>
        <v/>
      </c>
      <c r="J306" s="106" t="n">
        <v>0.4999970000323777</v>
      </c>
      <c r="K306" t="n">
        <v>1e-07</v>
      </c>
    </row>
    <row r="307" ht="14.25" customHeight="1" s="87">
      <c r="A307" s="102" t="inlineStr">
        <is>
          <t>-100 mADC</t>
        </is>
      </c>
      <c r="B307" s="138" t="n">
        <v>-0.1</v>
      </c>
      <c r="C307" s="139" t="n">
        <v>-0.1000035</v>
      </c>
      <c r="D307" s="102" t="n">
        <v>65</v>
      </c>
      <c r="E307" s="139">
        <f>B307-SQRT(H307^2+D307^2)*B307/1000000</f>
        <v/>
      </c>
      <c r="F307" s="139">
        <f>B307+SQRT(H307^2+D307^2)*B307/1000000</f>
        <v/>
      </c>
      <c r="G307" s="123">
        <f>(C307-B307)*1000000/B307</f>
        <v/>
      </c>
      <c r="H307" s="123" t="n">
        <v>7</v>
      </c>
      <c r="I307" s="109">
        <f>G307*100/SQRT(D307^2+H307^2)</f>
        <v/>
      </c>
      <c r="J307" s="109" t="n">
        <v>-0.4999825005574694</v>
      </c>
      <c r="K307" t="n">
        <v>1.2e-07</v>
      </c>
    </row>
    <row r="308" ht="14.25" customHeight="1" s="87">
      <c r="A308" s="92" t="inlineStr">
        <is>
          <t>-50 mADC</t>
        </is>
      </c>
      <c r="B308" s="140" t="n">
        <v>-0.05</v>
      </c>
      <c r="C308" s="141" t="n">
        <v>-0.0500024</v>
      </c>
      <c r="D308" s="92" t="n">
        <v>75</v>
      </c>
      <c r="E308" s="141" t="n"/>
      <c r="F308" s="141" t="n"/>
      <c r="G308" s="122">
        <f>(C308-B308)*1000000/B308</f>
        <v/>
      </c>
      <c r="H308" s="122" t="n"/>
      <c r="I308" s="106" t="n"/>
      <c r="J308" s="106" t="n">
        <v>-0</v>
      </c>
      <c r="K308" t="n">
        <v>2.3e-07</v>
      </c>
    </row>
    <row r="309" ht="14.25" customHeight="1" s="87">
      <c r="A309" s="102" t="inlineStr">
        <is>
          <t>0.1 ADC</t>
        </is>
      </c>
      <c r="B309" s="138" t="n">
        <v>0.1</v>
      </c>
      <c r="C309" s="139" t="n">
        <v>0.1000045</v>
      </c>
      <c r="D309" s="102" t="n">
        <v>65</v>
      </c>
      <c r="E309" s="139" t="n"/>
      <c r="F309" s="139" t="n"/>
      <c r="G309" s="123">
        <f>(C309-B309)*1000000/B309</f>
        <v/>
      </c>
      <c r="H309" s="123" t="n"/>
      <c r="I309" s="106" t="n"/>
      <c r="J309" s="109" t="n">
        <v>5.773242895971713</v>
      </c>
      <c r="K309" t="n">
        <v>1.34e-06</v>
      </c>
    </row>
    <row r="310" ht="14.25" customHeight="1" s="87">
      <c r="A310" s="92" t="inlineStr">
        <is>
          <t>0.5 ADC</t>
        </is>
      </c>
      <c r="B310" s="140" t="n">
        <v>0.5</v>
      </c>
      <c r="C310" s="141" t="n">
        <v>0.5000294999999999</v>
      </c>
      <c r="D310" s="92" t="n">
        <v>135</v>
      </c>
      <c r="E310" s="141" t="n"/>
      <c r="F310" s="141" t="n"/>
      <c r="G310" s="122">
        <f>(C310-B310)*1000000/B310</f>
        <v/>
      </c>
      <c r="H310" s="122" t="n"/>
      <c r="I310" s="106" t="n"/>
      <c r="J310" s="106" t="n">
        <v>1.154632415099965</v>
      </c>
      <c r="K310" t="n">
        <v>2.8e-07</v>
      </c>
    </row>
    <row r="311" ht="14.25" customHeight="1" s="87">
      <c r="A311" s="102" t="inlineStr">
        <is>
          <t>-0.5 ADC</t>
        </is>
      </c>
      <c r="B311" s="138" t="n">
        <v>-0.5</v>
      </c>
      <c r="C311" s="139" t="n">
        <v>-0.50003</v>
      </c>
      <c r="D311" s="102" t="n">
        <v>135</v>
      </c>
      <c r="E311" s="139" t="n"/>
      <c r="F311" s="139" t="n"/>
      <c r="G311" s="123">
        <f>(C311-B311)*1000000/B311</f>
        <v/>
      </c>
      <c r="H311" s="123" t="n"/>
      <c r="I311" s="106" t="n"/>
      <c r="J311" s="109" t="n">
        <v>-0</v>
      </c>
      <c r="K311" t="n">
        <v>2.3e-07</v>
      </c>
    </row>
    <row r="312" ht="14.25" customHeight="1" s="87">
      <c r="A312" s="92" t="inlineStr">
        <is>
          <t>-1.0 ADC</t>
        </is>
      </c>
      <c r="B312" s="140" t="n">
        <v>-1</v>
      </c>
      <c r="C312" s="141" t="n">
        <v>-1.000041</v>
      </c>
      <c r="D312" s="92" t="n">
        <v>105</v>
      </c>
      <c r="E312" s="141">
        <f>B312-SQRT(H312^2+D312^2)*B312/1000000</f>
        <v/>
      </c>
      <c r="F312" s="141">
        <f>B312+SQRT(H312^2+D312^2)*B312/1000000</f>
        <v/>
      </c>
      <c r="G312" s="122">
        <f>(C312-B312)*1000000/B312</f>
        <v/>
      </c>
      <c r="H312" s="122" t="n">
        <v>20</v>
      </c>
      <c r="I312" s="109">
        <f>G312*100/SQRT(D312^2+H312^2)</f>
        <v/>
      </c>
      <c r="J312" s="106" t="n">
        <v>-0</v>
      </c>
      <c r="K312" t="n">
        <v>8e-08</v>
      </c>
    </row>
    <row r="313" ht="14.25" customHeight="1" s="87">
      <c r="A313" s="102" t="inlineStr">
        <is>
          <t>1.0 ADC</t>
        </is>
      </c>
      <c r="B313" s="138" t="n">
        <v>1</v>
      </c>
      <c r="C313" s="139" t="n">
        <v>1.000042</v>
      </c>
      <c r="D313" s="102" t="n">
        <v>105</v>
      </c>
      <c r="E313" s="139">
        <f>B313-SQRT(H313^2+D313^2)*B313/1000000</f>
        <v/>
      </c>
      <c r="F313" s="139">
        <f>B313+SQRT(H313^2+D313^2)*B313/1000000</f>
        <v/>
      </c>
      <c r="G313" s="123">
        <f>(C313-B313)*1000000/B313</f>
        <v/>
      </c>
      <c r="H313" s="123" t="n">
        <v>20</v>
      </c>
      <c r="I313" s="109">
        <f>G313*100/SQRT(D313^2+H313^2)</f>
        <v/>
      </c>
      <c r="J313" s="109" t="n">
        <v>0.4999790009518489</v>
      </c>
      <c r="K313" t="n">
        <v>1.7e-07</v>
      </c>
    </row>
    <row r="314" ht="32.1" customHeight="1" s="87">
      <c r="A314" s="92" t="n"/>
      <c r="B314" s="140" t="n"/>
      <c r="C314" s="141" t="n"/>
      <c r="D314" s="92" t="n"/>
      <c r="E314" s="141" t="n"/>
      <c r="F314" s="141" t="n"/>
      <c r="G314" s="122" t="n"/>
      <c r="H314" s="106" t="n"/>
      <c r="I314" s="106" t="n"/>
      <c r="J314" s="92" t="n"/>
    </row>
    <row r="315" ht="25.5" customHeight="1" s="87" thickBot="1">
      <c r="D315" s="38" t="n"/>
      <c r="E315" s="39" t="inlineStr">
        <is>
          <t>ACI PERFORMANCE TEST</t>
        </is>
      </c>
      <c r="F315" s="38" t="n"/>
    </row>
    <row r="316" ht="25.5" customHeight="1" s="87">
      <c r="A316" s="20" t="inlineStr">
        <is>
          <t>ACI Test</t>
        </is>
      </c>
      <c r="B316" s="14" t="inlineStr">
        <is>
          <t>Expected Value</t>
        </is>
      </c>
      <c r="C316" s="14" t="inlineStr">
        <is>
          <t>Measured           Aac</t>
        </is>
      </c>
      <c r="D316" s="18" t="inlineStr">
        <is>
          <t>Source Unc.      ppm</t>
        </is>
      </c>
      <c r="E316" s="14" t="inlineStr">
        <is>
          <t>Lower Limit      Aac</t>
        </is>
      </c>
      <c r="F316" s="14" t="inlineStr">
        <is>
          <t>Upper Limit      Aac</t>
        </is>
      </c>
      <c r="G316" s="20" t="inlineStr">
        <is>
          <t>Measured       ppm</t>
        </is>
      </c>
      <c r="H316" s="14" t="inlineStr">
        <is>
          <t>DUT Transfer STB   ppm</t>
        </is>
      </c>
      <c r="I316" s="20" t="inlineStr">
        <is>
          <t>Test Result          % of SPEC</t>
        </is>
      </c>
      <c r="J316" s="20" t="inlineStr">
        <is>
          <t>MEAS SDEV ppm</t>
        </is>
      </c>
    </row>
    <row r="317" ht="14.25" customHeight="1" s="87">
      <c r="A317" s="92" t="inlineStr">
        <is>
          <t>10 µA, 10 Hz</t>
        </is>
      </c>
      <c r="B317" s="140" t="n">
        <v>1e-05</v>
      </c>
      <c r="C317" s="141" t="n">
        <v>1.000125e-05</v>
      </c>
      <c r="D317" s="122" t="n">
        <v>3649.543807024123</v>
      </c>
      <c r="E317" s="141" t="n"/>
      <c r="F317" s="141" t="n"/>
      <c r="G317" s="122">
        <f>(C317-B317)*1000000/B317</f>
        <v/>
      </c>
      <c r="H317" s="122" t="n"/>
      <c r="I317" s="106" t="n"/>
      <c r="J317" s="106" t="n">
        <v>12.90833094601811</v>
      </c>
      <c r="K317" t="n">
        <v>1.345e-05</v>
      </c>
    </row>
    <row r="318" ht="14.25" customHeight="1" s="87">
      <c r="A318" s="102" t="inlineStr">
        <is>
          <t>10 µA, 20 Hz</t>
        </is>
      </c>
      <c r="B318" s="138" t="n">
        <v>1e-05</v>
      </c>
      <c r="C318" s="139" t="n">
        <v>1.00007e-05</v>
      </c>
      <c r="D318" s="123" t="n">
        <v>2849.800513964022</v>
      </c>
      <c r="E318" s="139" t="n"/>
      <c r="F318" s="139" t="n"/>
      <c r="G318" s="123">
        <f>(C318-B318)*1000000/B318</f>
        <v/>
      </c>
      <c r="H318" s="123" t="n"/>
      <c r="I318" s="106" t="n"/>
      <c r="J318" s="109" t="n">
        <v>4.99965002442455</v>
      </c>
      <c r="K318" t="n">
        <v>3.02e-06</v>
      </c>
    </row>
    <row r="319" ht="14.25" customHeight="1" s="87">
      <c r="A319" s="92" t="inlineStr">
        <is>
          <t>10 µA, 30 Hz</t>
        </is>
      </c>
      <c r="B319" s="140" t="n">
        <v>1e-05</v>
      </c>
      <c r="C319" s="141" t="n">
        <v>1.00007e-05</v>
      </c>
      <c r="D319" s="122" t="n">
        <v>2849.800513964022</v>
      </c>
      <c r="E319" s="141" t="n"/>
      <c r="F319" s="141" t="n"/>
      <c r="G319" s="122">
        <f>(C319-B319)*1000000/B319</f>
        <v/>
      </c>
      <c r="H319" s="122" t="n"/>
      <c r="I319" s="106" t="n"/>
      <c r="J319" s="106" t="n">
        <v>8.16439430162489</v>
      </c>
      <c r="K319" t="n">
        <v>2.46e-06</v>
      </c>
    </row>
    <row r="320" ht="14.25" customHeight="1" s="87">
      <c r="A320" s="102" t="inlineStr">
        <is>
          <t>10 µA, 40 Hz</t>
        </is>
      </c>
      <c r="B320" s="138" t="n">
        <v>1e-05</v>
      </c>
      <c r="C320" s="139" t="n">
        <v>1.000045e-05</v>
      </c>
      <c r="D320" s="123" t="n">
        <v>2119.904604292807</v>
      </c>
      <c r="E320" s="139" t="n"/>
      <c r="F320" s="139" t="n"/>
      <c r="G320" s="123">
        <f>(C320-B320)*1000000/B320</f>
        <v/>
      </c>
      <c r="H320" s="123" t="n"/>
      <c r="I320" s="106" t="n"/>
      <c r="J320" s="109" t="n">
        <v>12.90936356602589</v>
      </c>
      <c r="K320" t="n">
        <v>7.15e-06</v>
      </c>
    </row>
    <row r="321" ht="14.25" customHeight="1" s="87">
      <c r="A321" s="92" t="inlineStr">
        <is>
          <t>10 µA 55 Hz</t>
        </is>
      </c>
      <c r="B321" s="140" t="n">
        <v>1e-05</v>
      </c>
      <c r="C321" s="141" t="n">
        <v>9.9975e-06</v>
      </c>
      <c r="D321" s="122" t="n">
        <v>2120.530132533133</v>
      </c>
      <c r="E321" s="141" t="n"/>
      <c r="F321" s="141" t="n"/>
      <c r="G321" s="122">
        <f>(C321-B321)*1000000/B321</f>
        <v/>
      </c>
      <c r="H321" s="122" t="n"/>
      <c r="I321" s="106" t="n"/>
      <c r="J321" s="106" t="n">
        <v>17.32483928546661</v>
      </c>
      <c r="K321" t="n">
        <v>1.718e-05</v>
      </c>
    </row>
    <row r="322" ht="14.25" customHeight="1" s="87">
      <c r="A322" s="102" t="inlineStr">
        <is>
          <t>10 µA, 300 Hz</t>
        </is>
      </c>
      <c r="B322" s="138" t="n">
        <v>1e-05</v>
      </c>
      <c r="C322" s="139" t="n">
        <v>1.00004e-05</v>
      </c>
      <c r="D322" s="123" t="n">
        <v>2119.915203391864</v>
      </c>
      <c r="E322" s="139" t="n"/>
      <c r="F322" s="139" t="n"/>
      <c r="G322" s="123" t="n">
        <v>-40.00000000008771</v>
      </c>
      <c r="H322" s="123" t="n"/>
      <c r="I322" s="106" t="n"/>
      <c r="J322" s="109" t="n">
        <v>12.58255408998191</v>
      </c>
      <c r="K322" t="n">
        <v>4.61e-06</v>
      </c>
    </row>
    <row r="323" ht="14.25" customHeight="1" s="87">
      <c r="A323" s="92" t="inlineStr">
        <is>
          <t>10 µA, 1 KHz</t>
        </is>
      </c>
      <c r="B323" s="140" t="n">
        <v>1e-05</v>
      </c>
      <c r="C323" s="141" t="n">
        <v>9.99985e-06</v>
      </c>
      <c r="D323" s="122" t="n">
        <v>2120.031800477007</v>
      </c>
      <c r="E323" s="141" t="n"/>
      <c r="F323" s="141" t="n"/>
      <c r="G323" s="122">
        <f>(C323-B323)*1000000/B323</f>
        <v/>
      </c>
      <c r="H323" s="122" t="n"/>
      <c r="I323" s="106" t="n"/>
      <c r="J323" s="106" t="n">
        <v>27.53826581042166</v>
      </c>
      <c r="K323" t="n">
        <v>2.68e-05</v>
      </c>
    </row>
    <row r="324" ht="14.25" customHeight="1" s="87">
      <c r="A324" s="102" t="inlineStr">
        <is>
          <t>10 µA, 5 KHz</t>
        </is>
      </c>
      <c r="B324" s="138" t="n">
        <v>1e-05</v>
      </c>
      <c r="C324" s="139" t="n">
        <v>9.99675e-06</v>
      </c>
      <c r="D324" s="123" t="n">
        <v>5501.788081126366</v>
      </c>
      <c r="E324" s="139" t="n"/>
      <c r="F324" s="139" t="n"/>
      <c r="G324" s="123">
        <f>(C324-B324)*1000000/B324</f>
        <v/>
      </c>
      <c r="H324" s="123" t="n"/>
      <c r="I324" s="106" t="n"/>
      <c r="J324" s="109" t="n">
        <v>28.73215118180365</v>
      </c>
      <c r="K324" t="n">
        <v>4.21e-06</v>
      </c>
    </row>
    <row r="325" ht="14.25" customHeight="1" s="87">
      <c r="A325" s="92" t="inlineStr">
        <is>
          <t>10 µA, 10 KHz</t>
        </is>
      </c>
      <c r="B325" s="140" t="n">
        <v>1e-05</v>
      </c>
      <c r="C325" s="141" t="n">
        <v>9.9949e-06</v>
      </c>
      <c r="D325" s="122" t="n">
        <v>11505.86799267626</v>
      </c>
      <c r="E325" s="141" t="n"/>
      <c r="F325" s="141" t="n"/>
      <c r="G325" s="122">
        <f>(C325-B325)*1000000/B325</f>
        <v/>
      </c>
      <c r="H325" s="122" t="n"/>
      <c r="I325" s="106" t="n"/>
      <c r="J325" s="106" t="n">
        <v>0</v>
      </c>
      <c r="K325" t="n">
        <v>7.54e-06</v>
      </c>
    </row>
    <row r="326" ht="14.25" customHeight="1" s="87">
      <c r="A326" s="102" t="inlineStr">
        <is>
          <t>100 µA, 10 Hz</t>
        </is>
      </c>
      <c r="B326" s="138" t="n">
        <v>0.0001</v>
      </c>
      <c r="C326" s="139" t="n">
        <v>0.00010002095</v>
      </c>
      <c r="D326" s="123" t="n">
        <v>950</v>
      </c>
      <c r="E326" s="139" t="n">
        <v>9.993900000000001e-05</v>
      </c>
      <c r="F326" s="139" t="n">
        <v>0.000100061</v>
      </c>
      <c r="G326" s="123" t="n">
        <v>-40.00000000008771</v>
      </c>
      <c r="H326" s="123" t="n">
        <v>50</v>
      </c>
      <c r="I326" s="106">
        <f>G326*100/SQRT(H326^2+D326^2)</f>
        <v/>
      </c>
      <c r="J326" s="109" t="n">
        <v>5.914840623982774</v>
      </c>
      <c r="K326" t="n">
        <v>9.02e-06</v>
      </c>
    </row>
    <row r="327" ht="14.25" customHeight="1" s="87">
      <c r="A327" s="92" t="inlineStr">
        <is>
          <t>100 µA, 20 Hz</t>
        </is>
      </c>
      <c r="B327" s="140" t="n">
        <v>0.0001</v>
      </c>
      <c r="C327" s="141" t="n">
        <v>0.0001000104</v>
      </c>
      <c r="D327" s="122" t="n">
        <v>600</v>
      </c>
      <c r="E327" s="141">
        <f>B327-B327*SQRT(D327^2+H327^2)/1000000</f>
        <v/>
      </c>
      <c r="F327" s="141">
        <f>B327+B327*SQRT(D327^2+H327^2)/1000000</f>
        <v/>
      </c>
      <c r="G327" s="122">
        <f>(C327-B327)*1000000/B327</f>
        <v/>
      </c>
      <c r="H327" s="122" t="n">
        <v>50</v>
      </c>
      <c r="I327" s="106">
        <f>G327*100/SQRT(H327^2+D327^2)</f>
        <v/>
      </c>
      <c r="J327" s="106" t="n">
        <v>1.258174889003656</v>
      </c>
      <c r="K327" t="n">
        <v>2.03e-06</v>
      </c>
    </row>
    <row r="328" ht="14.25" customHeight="1" s="87">
      <c r="A328" s="102" t="inlineStr">
        <is>
          <t>100 µA, 30 Hz</t>
        </is>
      </c>
      <c r="B328" s="138" t="n">
        <v>0.0001</v>
      </c>
      <c r="C328" s="139" t="n">
        <v>0.00010000865</v>
      </c>
      <c r="D328" s="123" t="n">
        <v>600</v>
      </c>
      <c r="E328" s="139" t="n">
        <v>9.993900000000001e-05</v>
      </c>
      <c r="F328" s="139" t="n">
        <v>0.000100061</v>
      </c>
      <c r="G328" s="123">
        <f>(C328-B328)*1000000/B328</f>
        <v/>
      </c>
      <c r="H328" s="123" t="n">
        <v>50</v>
      </c>
      <c r="I328" s="106">
        <f>G328*100/SQRT(H328^2+D328^2)</f>
        <v/>
      </c>
      <c r="J328" s="109" t="n">
        <v>1.290882787360033</v>
      </c>
      <c r="K328" t="n">
        <v>8.2e-07</v>
      </c>
    </row>
    <row r="329" ht="14.25" customHeight="1" s="87">
      <c r="A329" s="92" t="inlineStr">
        <is>
          <t>100 µA, 40 Hz</t>
        </is>
      </c>
      <c r="B329" s="140" t="n">
        <v>0.0001</v>
      </c>
      <c r="C329" s="141" t="n">
        <v>0.0001000084</v>
      </c>
      <c r="D329" s="122" t="n">
        <v>320</v>
      </c>
      <c r="E329" s="141">
        <f>B329-B329*SQRT(D329^2+H329^2)/1000000</f>
        <v/>
      </c>
      <c r="F329" s="141">
        <f>B329+B329*SQRT(D329^2+H329^2)/1000000</f>
        <v/>
      </c>
      <c r="G329" s="122">
        <f>(C329-B329)*1000000/B329</f>
        <v/>
      </c>
      <c r="H329" s="122" t="n">
        <v>50</v>
      </c>
      <c r="I329" s="106">
        <f>G329*100/SQRT(H329^2+D329^2)</f>
        <v/>
      </c>
      <c r="J329" s="106" t="n">
        <v>0.4999580034949215</v>
      </c>
      <c r="K329" t="n">
        <v>1.92e-06</v>
      </c>
    </row>
    <row r="330" ht="14.25" customHeight="1" s="87">
      <c r="A330" s="102" t="inlineStr">
        <is>
          <t>100 µA 55 Hz</t>
        </is>
      </c>
      <c r="B330" s="138" t="n">
        <v>0.0001</v>
      </c>
      <c r="C330" s="139" t="n">
        <v>0.00010000745</v>
      </c>
      <c r="D330" s="123" t="n">
        <v>320</v>
      </c>
      <c r="E330" s="139" t="n">
        <v>9.993900000000001e-05</v>
      </c>
      <c r="F330" s="139" t="n">
        <v>0.000100061</v>
      </c>
      <c r="G330" s="123" t="n">
        <v>-40.00000000008771</v>
      </c>
      <c r="H330" s="123" t="n">
        <v>50</v>
      </c>
      <c r="I330" s="106">
        <f>G330*100/SQRT(H330^2+D330^2)</f>
        <v/>
      </c>
      <c r="J330" s="109" t="n">
        <v>4.349005449332963</v>
      </c>
      <c r="K330" t="n">
        <v>8.3e-07</v>
      </c>
    </row>
    <row r="331" ht="14.25" customHeight="1" s="87">
      <c r="A331" s="92" t="inlineStr">
        <is>
          <t>100 µA, 300 Hz</t>
        </is>
      </c>
      <c r="B331" s="140" t="n">
        <v>0.0001</v>
      </c>
      <c r="C331" s="141" t="n">
        <v>0.0001000062</v>
      </c>
      <c r="D331" s="122" t="n">
        <v>320</v>
      </c>
      <c r="E331" s="141">
        <f>B331-B331*SQRT(D331^2+H331^2)/1000000</f>
        <v/>
      </c>
      <c r="F331" s="141">
        <f>B331+B331*SQRT(D331^2+H331^2)/1000000</f>
        <v/>
      </c>
      <c r="G331" s="122">
        <f>(C331-B331)*1000000/B331</f>
        <v/>
      </c>
      <c r="H331" s="122" t="n">
        <v>50</v>
      </c>
      <c r="I331" s="106">
        <f>G331*100/SQRT(H331^2+D331^2)</f>
        <v/>
      </c>
      <c r="J331" s="106" t="n">
        <v>1.258227729117784</v>
      </c>
      <c r="K331" t="n">
        <v>1.95e-06</v>
      </c>
    </row>
    <row r="332" ht="14.25" customHeight="1" s="87">
      <c r="A332" s="102" t="inlineStr">
        <is>
          <t>100 µA, 1 KHz</t>
        </is>
      </c>
      <c r="B332" s="138" t="n">
        <v>0.0001</v>
      </c>
      <c r="C332" s="139" t="n">
        <v>0.0001000033</v>
      </c>
      <c r="D332" s="123" t="n">
        <v>320</v>
      </c>
      <c r="E332" s="139" t="n">
        <v>9.993900000000001e-05</v>
      </c>
      <c r="F332" s="139" t="n">
        <v>0.000100061</v>
      </c>
      <c r="G332" s="123">
        <f>(C332-B332)*1000000/B332</f>
        <v/>
      </c>
      <c r="H332" s="123" t="n">
        <v>50</v>
      </c>
      <c r="I332" s="106">
        <f>G332*100/SQRT(H332^2+D332^2)</f>
        <v/>
      </c>
      <c r="J332" s="109" t="n">
        <v>2.217282612264083</v>
      </c>
      <c r="K332" t="n">
        <v>3.1e-06</v>
      </c>
    </row>
    <row r="333" ht="14.25" customHeight="1" s="87">
      <c r="A333" s="92" t="inlineStr">
        <is>
          <t>100 µA, 5 KHz</t>
        </is>
      </c>
      <c r="B333" s="140" t="n">
        <v>0.0001</v>
      </c>
      <c r="C333" s="141" t="n">
        <v>0.0001000042</v>
      </c>
      <c r="D333" s="122" t="n">
        <v>0.1</v>
      </c>
      <c r="E333" s="141">
        <f>B333-B333*SQRT(D333^2+H333^2)/1000000</f>
        <v/>
      </c>
      <c r="F333" s="141">
        <f>B333+B333*SQRT(D333^2+H333^2)/1000000</f>
        <v/>
      </c>
      <c r="G333" s="122">
        <f>(C333-B333)*1000000/B333</f>
        <v/>
      </c>
      <c r="H333" s="122" t="n">
        <v>100</v>
      </c>
      <c r="I333" s="106">
        <f>G333*100/SQRT(H333^2+D333^2)</f>
        <v/>
      </c>
      <c r="J333" s="106" t="n">
        <v>0.4999790008491793</v>
      </c>
      <c r="K333" t="n">
        <v>6.9e-07</v>
      </c>
    </row>
    <row r="334" ht="14.25" customHeight="1" s="87">
      <c r="A334" s="102" t="inlineStr">
        <is>
          <t>100 µA, 10 KHz</t>
        </is>
      </c>
      <c r="B334" s="138" t="n">
        <v>0.0001</v>
      </c>
      <c r="C334" s="139" t="n">
        <v>0.000100022</v>
      </c>
      <c r="D334" s="123" t="n">
        <v>0.25</v>
      </c>
      <c r="E334" s="139" t="n">
        <v>9.993900000000001e-05</v>
      </c>
      <c r="F334" s="139" t="n">
        <v>0.000100061</v>
      </c>
      <c r="G334" s="123">
        <f>(C334-B334)*1000000/B334</f>
        <v/>
      </c>
      <c r="H334" s="123" t="n">
        <v>300</v>
      </c>
      <c r="I334" s="106">
        <f>G334*100/SQRT(H334^2+D334^2)</f>
        <v/>
      </c>
      <c r="J334" s="109" t="n">
        <v>0.4998900241618994</v>
      </c>
      <c r="K334" t="n">
        <v>9.599999999999999e-07</v>
      </c>
    </row>
    <row r="335" ht="14.25" customHeight="1" s="87">
      <c r="A335" s="92" t="inlineStr">
        <is>
          <t>1mA, 10 Hz</t>
        </is>
      </c>
      <c r="B335" s="140" t="n">
        <v>0.001</v>
      </c>
      <c r="C335" s="141" t="n">
        <v>0.001000189</v>
      </c>
      <c r="D335" s="122" t="n">
        <v>700</v>
      </c>
      <c r="E335" s="141">
        <f>B335-B335*SQRT(D335^2+H335^2)/1000000</f>
        <v/>
      </c>
      <c r="F335" s="141">
        <f>B335+B335*SQRT(D335^2+H335^2)/1000000</f>
        <v/>
      </c>
      <c r="G335" s="122">
        <f>(C335-B335)*1000000/B335</f>
        <v/>
      </c>
      <c r="H335" s="122" t="n">
        <v>40</v>
      </c>
      <c r="I335" s="106">
        <f>G335*100/SQRT(H335^2+D335^2)</f>
        <v/>
      </c>
      <c r="J335" s="106" t="n">
        <v>4.202379154626137</v>
      </c>
      <c r="K335" t="n">
        <v>5.7e-06</v>
      </c>
    </row>
    <row r="336" ht="14.25" customHeight="1" s="87">
      <c r="A336" s="102" t="inlineStr">
        <is>
          <t>1 mA, 20 Hz</t>
        </is>
      </c>
      <c r="B336" s="138" t="n">
        <v>0.001</v>
      </c>
      <c r="C336" s="139" t="n">
        <v>0.0010000785</v>
      </c>
      <c r="D336" s="123" t="n">
        <v>390</v>
      </c>
      <c r="E336" s="139" t="n">
        <v>9.993900000000001e-05</v>
      </c>
      <c r="F336" s="139" t="n">
        <v>0.000100061</v>
      </c>
      <c r="G336" s="123">
        <f>(C336-B336)*1000000/B336</f>
        <v/>
      </c>
      <c r="H336" s="123" t="n">
        <v>40</v>
      </c>
      <c r="I336" s="106">
        <f>G336*100/SQRT(H336^2+D336^2)</f>
        <v/>
      </c>
      <c r="J336" s="109" t="n">
        <v>2.081502601596767</v>
      </c>
      <c r="K336" t="n">
        <v>1.83e-06</v>
      </c>
    </row>
    <row r="337" ht="14.25" customHeight="1" s="87">
      <c r="A337" s="92" t="inlineStr">
        <is>
          <t>1 mA, 30 Hz</t>
        </is>
      </c>
      <c r="B337" s="140" t="n">
        <v>0.001</v>
      </c>
      <c r="C337" s="141" t="n">
        <v>0.001000065</v>
      </c>
      <c r="D337" s="122" t="n">
        <v>390</v>
      </c>
      <c r="E337" s="141">
        <f>B337-B337*SQRT(D337^2+H337^2)/1000000</f>
        <v/>
      </c>
      <c r="F337" s="141">
        <f>B337+B337*SQRT(D337^2+H337^2)/1000000</f>
        <v/>
      </c>
      <c r="G337" s="122">
        <f>(C337-B337)*1000000/B337</f>
        <v/>
      </c>
      <c r="H337" s="122" t="n">
        <v>40</v>
      </c>
      <c r="I337" s="106">
        <f>G337*100/SQRT(H337^2+D337^2)</f>
        <v/>
      </c>
      <c r="J337" s="106" t="n">
        <v>0.8164435121122946</v>
      </c>
      <c r="K337" t="n">
        <v>2.31e-06</v>
      </c>
    </row>
    <row r="338" ht="14.25" customHeight="1" s="87">
      <c r="A338" s="102" t="inlineStr">
        <is>
          <t>1 mA, 40 Hz</t>
        </is>
      </c>
      <c r="B338" s="138" t="n">
        <v>0.001</v>
      </c>
      <c r="C338" s="139" t="n">
        <v>0.001000049</v>
      </c>
      <c r="D338" s="123" t="n">
        <v>160</v>
      </c>
      <c r="E338" s="139" t="n">
        <v>9.993900000000001e-05</v>
      </c>
      <c r="F338" s="139" t="n">
        <v>0.000100061</v>
      </c>
      <c r="G338" s="123">
        <f>(C338-B338)*1000000/B338</f>
        <v/>
      </c>
      <c r="H338" s="123" t="n">
        <v>40</v>
      </c>
      <c r="I338" s="106">
        <f>G338*100/SQRT(H338^2+D338^2)</f>
        <v/>
      </c>
      <c r="J338" s="109" t="n">
        <v>0.4999755011541059</v>
      </c>
      <c r="K338" t="n">
        <v>2.82e-06</v>
      </c>
    </row>
    <row r="339" ht="14.25" customHeight="1" s="87">
      <c r="A339" s="92" t="inlineStr">
        <is>
          <t>1 mA, 55 Hz</t>
        </is>
      </c>
      <c r="B339" s="140" t="n">
        <v>0.001</v>
      </c>
      <c r="C339" s="141" t="n">
        <v>0.0010000585</v>
      </c>
      <c r="D339" s="122" t="n">
        <v>160</v>
      </c>
      <c r="E339" s="141">
        <f>B339-B339*SQRT(D339^2+H339^2)/1000000</f>
        <v/>
      </c>
      <c r="F339" s="141">
        <f>B339+B339*SQRT(D339^2+H339^2)/1000000</f>
        <v/>
      </c>
      <c r="G339" s="122">
        <f>(C339-B339)*1000000/B339</f>
        <v/>
      </c>
      <c r="H339" s="122" t="n">
        <v>40</v>
      </c>
      <c r="I339" s="106">
        <f>G339*100/SQRT(H339^2+D339^2)</f>
        <v/>
      </c>
      <c r="J339" s="106" t="n">
        <v>2.499853758590872</v>
      </c>
      <c r="K339" t="n">
        <v>2.19e-06</v>
      </c>
    </row>
    <row r="340" ht="14.25" customHeight="1" s="87">
      <c r="A340" s="102" t="inlineStr">
        <is>
          <t>1 mA, 300 Hz</t>
        </is>
      </c>
      <c r="B340" s="138" t="n">
        <v>0.001</v>
      </c>
      <c r="C340" s="139" t="n">
        <v>0.0010000375</v>
      </c>
      <c r="D340" s="123" t="n">
        <v>160</v>
      </c>
      <c r="E340" s="139" t="n">
        <v>9.993900000000001e-05</v>
      </c>
      <c r="F340" s="139" t="n">
        <v>0.000100061</v>
      </c>
      <c r="G340" s="123">
        <f>(C340-B340)*1000000/B340</f>
        <v/>
      </c>
      <c r="H340" s="123" t="n">
        <v>40</v>
      </c>
      <c r="I340" s="106">
        <f>G340*100/SQRT(H340^2+D340^2)</f>
        <v/>
      </c>
      <c r="J340" s="109" t="n">
        <v>2.06147550753167</v>
      </c>
      <c r="K340" t="n">
        <v>1.93e-06</v>
      </c>
    </row>
    <row r="341" ht="14.25" customHeight="1" s="87">
      <c r="A341" s="92" t="inlineStr">
        <is>
          <t>1 mA, 1 KHz</t>
        </is>
      </c>
      <c r="B341" s="140" t="n">
        <v>0.001</v>
      </c>
      <c r="C341" s="141" t="n">
        <v>0.0010000425</v>
      </c>
      <c r="D341" s="122" t="n">
        <v>160</v>
      </c>
      <c r="E341" s="141">
        <f>B341-B341*SQRT(D341^2+H341^2)/1000000</f>
        <v/>
      </c>
      <c r="F341" s="141">
        <f>B341+B341*SQRT(D341^2+H341^2)/1000000</f>
        <v/>
      </c>
      <c r="G341" s="122">
        <f>(C341-B341)*1000000/B341</f>
        <v/>
      </c>
      <c r="H341" s="122" t="n">
        <v>40</v>
      </c>
      <c r="I341" s="106">
        <f>G341*100/SQRT(H341^2+D341^2)</f>
        <v/>
      </c>
      <c r="J341" s="106" t="n">
        <v>1.290939583851813</v>
      </c>
      <c r="K341" t="n">
        <v>1.1e-06</v>
      </c>
    </row>
    <row r="342" ht="14.25" customHeight="1" s="87">
      <c r="A342" s="102" t="inlineStr">
        <is>
          <t>1 mA, 5 KHz</t>
        </is>
      </c>
      <c r="B342" s="138" t="n">
        <v>0.001</v>
      </c>
      <c r="C342" s="139" t="n">
        <v>0.001000035</v>
      </c>
      <c r="D342" s="123" t="n">
        <v>1000</v>
      </c>
      <c r="E342" s="139" t="n">
        <v>9.993900000000001e-05</v>
      </c>
      <c r="F342" s="139" t="n">
        <v>0.000100061</v>
      </c>
      <c r="G342" s="123">
        <f>(C342-B342)*1000000/B342</f>
        <v/>
      </c>
      <c r="H342" s="123" t="n">
        <v>70</v>
      </c>
      <c r="I342" s="106">
        <f>G342*100/SQRT(H342^2+D342^2)</f>
        <v/>
      </c>
      <c r="J342" s="109" t="n">
        <v>0.9999650012407018</v>
      </c>
      <c r="K342" t="n">
        <v>3.7e-07</v>
      </c>
    </row>
    <row r="343" ht="14.25" customHeight="1" s="87">
      <c r="A343" s="92" t="inlineStr">
        <is>
          <t>1 mA, 10 KHz</t>
        </is>
      </c>
      <c r="B343" s="140" t="n">
        <v>0.001</v>
      </c>
      <c r="C343" s="141" t="n">
        <v>0.0009999984999999999</v>
      </c>
      <c r="D343" s="122" t="n">
        <v>0.25</v>
      </c>
      <c r="E343" s="141">
        <f>B343-B343*SQRT(D343^2+H343^2)/1000000</f>
        <v/>
      </c>
      <c r="F343" s="141">
        <f>B343+B343*SQRT(D343^2+H343^2)/1000000</f>
        <v/>
      </c>
      <c r="G343" s="122">
        <f>(C343-B343)*1000000/B343</f>
        <v/>
      </c>
      <c r="H343" s="122" t="n">
        <v>200</v>
      </c>
      <c r="I343" s="106">
        <f>G343*100/SQRT(H343^2+D343^2)</f>
        <v/>
      </c>
      <c r="J343" s="106" t="n">
        <v>0.5773511351628227</v>
      </c>
      <c r="K343" t="n">
        <v>3.8e-07</v>
      </c>
    </row>
    <row r="344" ht="14.25" customHeight="1" s="87">
      <c r="A344" s="102" t="inlineStr">
        <is>
          <t>10 mA, 10 Hz</t>
        </is>
      </c>
      <c r="B344" s="138" t="n">
        <v>0.01</v>
      </c>
      <c r="C344" s="139" t="n">
        <v>0.01000186</v>
      </c>
      <c r="D344" s="123" t="n">
        <v>700</v>
      </c>
      <c r="E344" s="139" t="n">
        <v>9.993900000000001e-05</v>
      </c>
      <c r="F344" s="139" t="n">
        <v>0.000100061</v>
      </c>
      <c r="G344" s="123">
        <f>(C344-B344)*1000000/B344</f>
        <v/>
      </c>
      <c r="H344" s="123" t="n">
        <v>40</v>
      </c>
      <c r="I344" s="106">
        <f>G344*100/SQRT(H344^2+D344^2)</f>
        <v/>
      </c>
      <c r="J344" s="109" t="n">
        <v>6.848300412176473</v>
      </c>
      <c r="K344" t="n">
        <v>1.034e-05</v>
      </c>
    </row>
    <row r="345" ht="14.25" customHeight="1" s="87">
      <c r="A345" s="92" t="inlineStr">
        <is>
          <t>10 mA, 20 Hz</t>
        </is>
      </c>
      <c r="B345" s="140" t="n">
        <v>0.01</v>
      </c>
      <c r="C345" s="141" t="n">
        <v>0.01000086</v>
      </c>
      <c r="D345" s="122" t="n">
        <v>390</v>
      </c>
      <c r="E345" s="141">
        <f>B345-B345*SQRT(D345^2+H345^2)/1000000</f>
        <v/>
      </c>
      <c r="F345" s="141">
        <f>B345+B345*SQRT(D345^2+H345^2)/1000000</f>
        <v/>
      </c>
      <c r="G345" s="122">
        <f>(C345-B345)*1000000/B345</f>
        <v/>
      </c>
      <c r="H345" s="122" t="n">
        <v>40</v>
      </c>
      <c r="I345" s="106">
        <f>G345*100/SQRT(H345^2+D345^2)</f>
        <v/>
      </c>
      <c r="J345" s="106" t="n">
        <v>0.9999140073894257</v>
      </c>
      <c r="K345" t="n">
        <v>2.19e-06</v>
      </c>
    </row>
    <row r="346" ht="14.25" customHeight="1" s="87">
      <c r="A346" s="102" t="inlineStr">
        <is>
          <t>10 mA, 30 Hz</t>
        </is>
      </c>
      <c r="B346" s="138" t="n">
        <v>0.01</v>
      </c>
      <c r="C346" s="139" t="n">
        <v>0.01000069</v>
      </c>
      <c r="D346" s="123" t="n">
        <v>390</v>
      </c>
      <c r="E346" s="139" t="n">
        <v>9.993900000000001e-05</v>
      </c>
      <c r="F346" s="139" t="n">
        <v>0.000100061</v>
      </c>
      <c r="G346" s="123">
        <f>(C346-B346)*1000000/B346</f>
        <v/>
      </c>
      <c r="H346" s="123" t="n">
        <v>40</v>
      </c>
      <c r="I346" s="106">
        <f>G346*100/SQRT(H346^2+D346^2)</f>
        <v/>
      </c>
      <c r="J346" s="109" t="n">
        <v>0.4999655023773666</v>
      </c>
      <c r="K346" t="n">
        <v>1.51e-06</v>
      </c>
    </row>
    <row r="347" ht="14.25" customHeight="1" s="87">
      <c r="A347" s="92" t="inlineStr">
        <is>
          <t>10 mA, 40 Hz</t>
        </is>
      </c>
      <c r="B347" s="140" t="n">
        <v>0.01</v>
      </c>
      <c r="C347" s="141" t="n">
        <v>0.010000615</v>
      </c>
      <c r="D347" s="122" t="n">
        <v>160</v>
      </c>
      <c r="E347" s="141">
        <f>B347-B347*SQRT(D347^2+H347^2)/1000000</f>
        <v/>
      </c>
      <c r="F347" s="141">
        <f>B347+B347*SQRT(D347^2+H347^2)/1000000</f>
        <v/>
      </c>
      <c r="G347" s="122">
        <f>(C347-B347)*1000000/B347</f>
        <v/>
      </c>
      <c r="H347" s="122" t="n">
        <v>40</v>
      </c>
      <c r="I347" s="106">
        <f>G347*100/SQRT(H347^2+D347^2)</f>
        <v/>
      </c>
      <c r="J347" s="106" t="n">
        <v>0.9573682296045313</v>
      </c>
      <c r="K347" t="n">
        <v>1.85e-06</v>
      </c>
    </row>
    <row r="348" ht="14.25" customHeight="1" s="87">
      <c r="A348" s="102" t="inlineStr">
        <is>
          <t>10 mA, 55 Hz</t>
        </is>
      </c>
      <c r="B348" s="138" t="n">
        <v>0.01</v>
      </c>
      <c r="C348" s="139" t="n">
        <v>0.010000495</v>
      </c>
      <c r="D348" s="123" t="n">
        <v>160</v>
      </c>
      <c r="E348" s="139" t="n">
        <v>9.993900000000001e-05</v>
      </c>
      <c r="F348" s="139" t="n">
        <v>0.000100061</v>
      </c>
      <c r="G348" s="123">
        <f>(C348-B348)*1000000/B348</f>
        <v/>
      </c>
      <c r="H348" s="123" t="n">
        <v>40</v>
      </c>
      <c r="I348" s="106">
        <f>G348*100/SQRT(H348^2+D348^2)</f>
        <v/>
      </c>
      <c r="J348" s="109" t="n">
        <v>2.872139152363914</v>
      </c>
      <c r="K348" t="n">
        <v>6.5e-07</v>
      </c>
    </row>
    <row r="349" ht="14.25" customHeight="1" s="87">
      <c r="A349" s="92" t="inlineStr">
        <is>
          <t>10 mA, 300 Hz</t>
        </is>
      </c>
      <c r="B349" s="140" t="n">
        <v>0.01</v>
      </c>
      <c r="C349" s="141" t="n">
        <v>0.010000585</v>
      </c>
      <c r="D349" s="122" t="n">
        <v>160</v>
      </c>
      <c r="E349" s="141">
        <f>B349-B349*SQRT(D349^2+H349^2)/1000000</f>
        <v/>
      </c>
      <c r="F349" s="141">
        <f>B349+B349*SQRT(D349^2+H349^2)/1000000</f>
        <v/>
      </c>
      <c r="G349" s="122">
        <f>(C349-B349)*1000000/B349</f>
        <v/>
      </c>
      <c r="H349" s="122" t="n">
        <v>40</v>
      </c>
      <c r="I349" s="106">
        <f>G349*100/SQRT(H349^2+D349^2)</f>
        <v/>
      </c>
      <c r="J349" s="106" t="n">
        <v>1.414130835710808</v>
      </c>
      <c r="K349" t="n">
        <v>2.04e-06</v>
      </c>
    </row>
    <row r="350" ht="14.25" customHeight="1" s="87">
      <c r="A350" s="102" t="inlineStr">
        <is>
          <t>10 mA, 1 KHz</t>
        </is>
      </c>
      <c r="B350" s="138" t="n">
        <v>0.01</v>
      </c>
      <c r="C350" s="139" t="n">
        <v>0.010000835</v>
      </c>
      <c r="D350" s="123" t="n">
        <v>160</v>
      </c>
      <c r="E350" s="139" t="n">
        <v>9.993900000000001e-05</v>
      </c>
      <c r="F350" s="139" t="n">
        <v>0.000100061</v>
      </c>
      <c r="G350" s="123">
        <f>(C350-B350)*1000000/B350</f>
        <v/>
      </c>
      <c r="H350" s="123" t="n">
        <v>40</v>
      </c>
      <c r="I350" s="106">
        <f>G350*100/SQRT(H350^2+D350^2)</f>
        <v/>
      </c>
      <c r="J350" s="109" t="n">
        <v>0.9573471692620188</v>
      </c>
      <c r="K350" t="n">
        <v>1.35e-06</v>
      </c>
    </row>
    <row r="351" ht="14.25" customHeight="1" s="87">
      <c r="A351" s="92" t="inlineStr">
        <is>
          <t>10 mA, 5 KHz</t>
        </is>
      </c>
      <c r="B351" s="140" t="n">
        <v>0.01</v>
      </c>
      <c r="C351" s="141" t="n">
        <v>0.010001615</v>
      </c>
      <c r="D351" s="122" t="n">
        <v>1000</v>
      </c>
      <c r="E351" s="141">
        <f>B351-B351*SQRT(D351^2+H351^2)/1000000</f>
        <v/>
      </c>
      <c r="F351" s="141">
        <f>B351+B351*SQRT(D351^2+H351^2)/1000000</f>
        <v/>
      </c>
      <c r="G351" s="122">
        <f>(C351-B351)*1000000/B351</f>
        <v/>
      </c>
      <c r="H351" s="122" t="n">
        <v>70</v>
      </c>
      <c r="I351" s="106">
        <f>G351*100/SQRT(H351^2+D351^2)</f>
        <v/>
      </c>
      <c r="J351" s="106" t="n">
        <v>0.9572725082405714</v>
      </c>
      <c r="K351" t="n">
        <v>9.900000000000001e-07</v>
      </c>
    </row>
    <row r="352" ht="14.25" customHeight="1" s="87">
      <c r="A352" s="102" t="inlineStr">
        <is>
          <t>10 mA, 10 KHz</t>
        </is>
      </c>
      <c r="B352" s="138" t="n">
        <v>0.01</v>
      </c>
      <c r="C352" s="139" t="n">
        <v>0.01000003</v>
      </c>
      <c r="D352" s="123" t="n">
        <v>0.25</v>
      </c>
      <c r="E352" s="139" t="n">
        <v>9.993900000000001e-05</v>
      </c>
      <c r="F352" s="139" t="n">
        <v>0.000100061</v>
      </c>
      <c r="G352" s="123">
        <f>(C352-B352)*1000000/B352</f>
        <v/>
      </c>
      <c r="H352" s="123" t="n">
        <v>200</v>
      </c>
      <c r="I352" s="106">
        <f>G352*100/SQRT(H352^2+D352^2)</f>
        <v/>
      </c>
      <c r="J352" s="109" t="n">
        <v>0.8164941314404826</v>
      </c>
      <c r="K352" t="n">
        <v>6.1e-07</v>
      </c>
    </row>
    <row r="353" ht="14.25" customHeight="1" s="87">
      <c r="A353" s="92" t="inlineStr">
        <is>
          <t>100 mA, 10 Hz</t>
        </is>
      </c>
      <c r="B353" s="140" t="n">
        <v>0.1</v>
      </c>
      <c r="C353" s="141" t="n">
        <v>0.10002245</v>
      </c>
      <c r="D353" s="122" t="n">
        <v>700</v>
      </c>
      <c r="E353" s="141">
        <f>B353-B353*SQRT(D353^2+H353^2)/1000000</f>
        <v/>
      </c>
      <c r="F353" s="141">
        <f>B353+B353*SQRT(D353^2+H353^2)/1000000</f>
        <v/>
      </c>
      <c r="G353" s="122">
        <f>(C353-B353)*1000000/B353</f>
        <v/>
      </c>
      <c r="H353" s="122" t="n">
        <v>40</v>
      </c>
      <c r="I353" s="106">
        <f>G353*100/SQRT(H353^2+D353^2)</f>
        <v/>
      </c>
      <c r="J353" s="106" t="n">
        <v>4.271043023514546</v>
      </c>
      <c r="K353" t="n">
        <v>7.6e-06</v>
      </c>
    </row>
    <row r="354" ht="14.25" customHeight="1" s="87">
      <c r="A354" s="102" t="inlineStr">
        <is>
          <t>100 mA, 20 Hz</t>
        </is>
      </c>
      <c r="B354" s="138" t="n">
        <v>0.1</v>
      </c>
      <c r="C354" s="139" t="n">
        <v>0.10001345</v>
      </c>
      <c r="D354" s="123" t="n">
        <v>390</v>
      </c>
      <c r="E354" s="139" t="n">
        <v>9.993900000000001e-05</v>
      </c>
      <c r="F354" s="139" t="n">
        <v>0.000100061</v>
      </c>
      <c r="G354" s="123">
        <f>(C354-B354)*1000000/B354</f>
        <v/>
      </c>
      <c r="H354" s="123" t="n">
        <v>40</v>
      </c>
      <c r="I354" s="106">
        <f>G354*100/SQRT(H354^2+D354^2)</f>
        <v/>
      </c>
      <c r="J354" s="109" t="n">
        <v>2.88636313013405</v>
      </c>
      <c r="K354" t="n">
        <v>2.27e-06</v>
      </c>
    </row>
    <row r="355" ht="14.25" customHeight="1" s="87">
      <c r="A355" s="92" t="inlineStr">
        <is>
          <t>100 mA, 30 Hz</t>
        </is>
      </c>
      <c r="B355" s="140" t="n">
        <v>0.1</v>
      </c>
      <c r="C355" s="141" t="n">
        <v>0.1000117</v>
      </c>
      <c r="D355" s="122" t="n">
        <v>390</v>
      </c>
      <c r="E355" s="141">
        <f>B355-B355*SQRT(D355^2+H355^2)/1000000</f>
        <v/>
      </c>
      <c r="F355" s="141">
        <f>B355+B355*SQRT(D355^2+H355^2)/1000000</f>
        <v/>
      </c>
      <c r="G355" s="122">
        <f>(C355-B355)*1000000/B355</f>
        <v/>
      </c>
      <c r="H355" s="122" t="n">
        <v>40</v>
      </c>
      <c r="I355" s="106">
        <f>G355*100/SQRT(H355^2+D355^2)</f>
        <v/>
      </c>
      <c r="J355" s="106" t="n">
        <v>0.8164010619702985</v>
      </c>
      <c r="K355" t="n">
        <v>2.45e-06</v>
      </c>
    </row>
    <row r="356" ht="14.25" customHeight="1" s="87">
      <c r="A356" s="102" t="inlineStr">
        <is>
          <t>100 mA, 40 Hz</t>
        </is>
      </c>
      <c r="B356" s="138" t="n">
        <v>0.1</v>
      </c>
      <c r="C356" s="139" t="n">
        <v>0.1000103</v>
      </c>
      <c r="D356" s="123" t="n">
        <v>160</v>
      </c>
      <c r="E356" s="139" t="n">
        <v>9.993900000000001e-05</v>
      </c>
      <c r="F356" s="139" t="n">
        <v>0.000100061</v>
      </c>
      <c r="G356" s="123">
        <f>(C356-B356)*1000000/B356</f>
        <v/>
      </c>
      <c r="H356" s="123" t="n">
        <v>40</v>
      </c>
      <c r="I356" s="106">
        <f>G356*100/SQRT(H356^2+D356^2)</f>
        <v/>
      </c>
      <c r="J356" s="109" t="n">
        <v>0.4999485053183301</v>
      </c>
      <c r="K356" t="n">
        <v>2.26e-06</v>
      </c>
    </row>
    <row r="357" ht="14.25" customHeight="1" s="87">
      <c r="A357" s="92" t="inlineStr">
        <is>
          <t>100 mA, 55 Hz</t>
        </is>
      </c>
      <c r="B357" s="140" t="n">
        <v>0.1</v>
      </c>
      <c r="C357" s="141" t="n">
        <v>0.1000097</v>
      </c>
      <c r="D357" s="122" t="n">
        <v>160</v>
      </c>
      <c r="E357" s="141">
        <f>B357-B357*SQRT(D357^2+H357^2)/1000000</f>
        <v/>
      </c>
      <c r="F357" s="141">
        <f>B357+B357*SQRT(D357^2+H357^2)/1000000</f>
        <v/>
      </c>
      <c r="G357" s="122">
        <f>(C357-B357)*1000000/B357</f>
        <v/>
      </c>
      <c r="H357" s="122" t="n">
        <v>40</v>
      </c>
      <c r="I357" s="106">
        <f>G357*100/SQRT(H357^2+D357^2)</f>
        <v/>
      </c>
      <c r="J357" s="106" t="n">
        <v>3.415318969349396</v>
      </c>
      <c r="K357" t="n">
        <v>1.75e-06</v>
      </c>
    </row>
    <row r="358" ht="14.25" customHeight="1" s="87">
      <c r="A358" s="102" t="inlineStr">
        <is>
          <t>100 mA, 300 Hz</t>
        </is>
      </c>
      <c r="B358" s="138" t="n">
        <v>0.1</v>
      </c>
      <c r="C358" s="139" t="n">
        <v>0.10001</v>
      </c>
      <c r="D358" s="123" t="n">
        <v>160</v>
      </c>
      <c r="E358" s="139" t="n">
        <v>9.993900000000001e-05</v>
      </c>
      <c r="F358" s="139" t="n">
        <v>0.000100061</v>
      </c>
      <c r="G358" s="123">
        <f>(C358-B358)*1000000/B358</f>
        <v/>
      </c>
      <c r="H358" s="123" t="n">
        <v>40</v>
      </c>
      <c r="I358" s="106">
        <f>G358*100/SQRT(H358^2+D358^2)</f>
        <v/>
      </c>
      <c r="J358" s="109" t="n">
        <v>2.707742027352126</v>
      </c>
      <c r="K358" t="n">
        <v>1.38e-06</v>
      </c>
    </row>
    <row r="359" ht="14.25" customHeight="1" s="87">
      <c r="A359" s="92" t="inlineStr">
        <is>
          <t>100 mA, 1 KHz</t>
        </is>
      </c>
      <c r="B359" s="140" t="n">
        <v>0.1</v>
      </c>
      <c r="C359" s="141" t="n">
        <v>0.1000117</v>
      </c>
      <c r="D359" s="122" t="n">
        <v>160</v>
      </c>
      <c r="E359" s="141">
        <f>B359-B359*SQRT(D359^2+H359^2)/1000000</f>
        <v/>
      </c>
      <c r="F359" s="141">
        <f>B359+B359*SQRT(D359^2+H359^2)/1000000</f>
        <v/>
      </c>
      <c r="G359" s="122">
        <f>(C359-B359)*1000000/B359</f>
        <v/>
      </c>
      <c r="H359" s="122" t="n">
        <v>40</v>
      </c>
      <c r="I359" s="106">
        <f>G359*100/SQRT(H359^2+D359^2)</f>
        <v/>
      </c>
      <c r="J359" s="106" t="n">
        <v>1.154565454174194</v>
      </c>
      <c r="K359" t="n">
        <v>7e-07</v>
      </c>
    </row>
    <row r="360" ht="14.25" customHeight="1" s="87">
      <c r="A360" s="102" t="inlineStr">
        <is>
          <t>100 mA, 5 KHz</t>
        </is>
      </c>
      <c r="B360" s="138" t="n">
        <v>0.1</v>
      </c>
      <c r="C360" s="139" t="n">
        <v>0.0999998</v>
      </c>
      <c r="D360" s="123" t="n">
        <v>0.1</v>
      </c>
      <c r="E360" s="139" t="n">
        <v>9.993900000000001e-05</v>
      </c>
      <c r="F360" s="139" t="n">
        <v>0.000100061</v>
      </c>
      <c r="G360" s="123">
        <f>(C360-B360)*1000000/B360</f>
        <v/>
      </c>
      <c r="H360" s="123" t="n">
        <v>70</v>
      </c>
      <c r="I360" s="106">
        <f>G360*100/SQRT(H360^2+D360^2)</f>
        <v/>
      </c>
      <c r="J360" s="109" t="n">
        <v>1.258308255864487</v>
      </c>
      <c r="K360" t="n">
        <v>5e-07</v>
      </c>
    </row>
    <row r="361" ht="14.25" customHeight="1" s="87">
      <c r="A361" s="92" t="inlineStr">
        <is>
          <t>100 mA, 10 KHz</t>
        </is>
      </c>
      <c r="B361" s="140" t="n">
        <v>0.1</v>
      </c>
      <c r="C361" s="141" t="n">
        <v>0.0999946</v>
      </c>
      <c r="D361" s="122" t="n">
        <v>0.25</v>
      </c>
      <c r="E361" s="141">
        <f>B361-B361*SQRT(D361^2+H361^2)/1000000</f>
        <v/>
      </c>
      <c r="F361" s="141">
        <f>B361+B361*SQRT(D361^2+H361^2)/1000000</f>
        <v/>
      </c>
      <c r="G361" s="122">
        <f>(C361-B361)*1000000/B361</f>
        <v/>
      </c>
      <c r="H361" s="122" t="n">
        <v>200</v>
      </c>
      <c r="I361" s="106">
        <f>G361*100/SQRT(H361^2+D361^2)</f>
        <v/>
      </c>
      <c r="J361" s="106" t="n">
        <v>0.8165406741476088</v>
      </c>
      <c r="K361" t="n">
        <v>3.1e-07</v>
      </c>
    </row>
    <row r="362" ht="14.25" customHeight="1" s="87">
      <c r="A362" s="102" t="inlineStr">
        <is>
          <t>1 A, 10 Hz</t>
        </is>
      </c>
      <c r="B362" s="138" t="n">
        <v>1</v>
      </c>
      <c r="C362" s="139" t="n">
        <v>1.000021</v>
      </c>
      <c r="D362" s="123" t="n">
        <v>-1</v>
      </c>
      <c r="E362" s="139" t="n">
        <v>9.993900000000001e-05</v>
      </c>
      <c r="F362" s="139" t="n">
        <v>0.000100061</v>
      </c>
      <c r="G362" s="123">
        <f>(C362-B362)*1000000/B362</f>
        <v/>
      </c>
      <c r="H362" s="123" t="n">
        <v>40</v>
      </c>
      <c r="I362" s="106">
        <f>G362*100/SQRT(H362^2+D362^2)</f>
        <v/>
      </c>
      <c r="J362" s="109" t="n">
        <v>8.139239374010396</v>
      </c>
      <c r="K362" t="n">
        <v>1.087e-05</v>
      </c>
    </row>
    <row r="363" ht="14.25" customHeight="1" s="87">
      <c r="A363" s="92" t="inlineStr">
        <is>
          <t>1 A, 20 Hz</t>
        </is>
      </c>
      <c r="B363" s="140" t="n">
        <v>1</v>
      </c>
      <c r="C363" s="141" t="n">
        <v>1.0000305</v>
      </c>
      <c r="D363" s="122" t="n">
        <v>-1</v>
      </c>
      <c r="E363" s="141">
        <f>B363-B363*SQRT(D363^2+H363^2)/1000000</f>
        <v/>
      </c>
      <c r="F363" s="141">
        <f>B363+B363*SQRT(D363^2+H363^2)/1000000</f>
        <v/>
      </c>
      <c r="G363" s="122">
        <f>(C363-B363)*1000000/B363</f>
        <v/>
      </c>
      <c r="H363" s="122" t="n">
        <v>40</v>
      </c>
      <c r="I363" s="106">
        <f>G363*100/SQRT(H363^2+D363^2)</f>
        <v/>
      </c>
      <c r="J363" s="106" t="n">
        <v>1.707773040539212</v>
      </c>
      <c r="K363" t="n">
        <v>2.74e-06</v>
      </c>
    </row>
    <row r="364" ht="14.25" customHeight="1" s="87">
      <c r="A364" s="102" t="inlineStr">
        <is>
          <t>1 A, 30 Hz</t>
        </is>
      </c>
      <c r="B364" s="138" t="n">
        <v>1</v>
      </c>
      <c r="C364" s="139" t="n">
        <v>1.00003</v>
      </c>
      <c r="D364" s="123" t="n">
        <v>-1</v>
      </c>
      <c r="E364" s="139" t="n">
        <v>9.993900000000001e-05</v>
      </c>
      <c r="F364" s="139" t="n">
        <v>0.000100061</v>
      </c>
      <c r="G364" s="123">
        <f>(C364-B364)*1000000/B364</f>
        <v/>
      </c>
      <c r="H364" s="123" t="n">
        <v>40</v>
      </c>
      <c r="I364" s="106">
        <f>G364*100/SQRT(H364^2+D364^2)</f>
        <v/>
      </c>
      <c r="J364" s="109" t="n">
        <v>1.258267991171477</v>
      </c>
      <c r="K364" t="n">
        <v>1.06e-06</v>
      </c>
    </row>
    <row r="365" ht="14.25" customHeight="1" s="87">
      <c r="A365" s="92" t="inlineStr">
        <is>
          <t>1 A, 40 Hz</t>
        </is>
      </c>
      <c r="B365" s="140" t="n">
        <v>1</v>
      </c>
      <c r="C365" s="141" t="n">
        <v>1.000143</v>
      </c>
      <c r="D365" s="122" t="n">
        <v>640</v>
      </c>
      <c r="E365" s="141">
        <f>B365-B365*SQRT(D365^2+H365^2)/1000000</f>
        <v/>
      </c>
      <c r="F365" s="141">
        <f>B365+B365*SQRT(D365^2+H365^2)/1000000</f>
        <v/>
      </c>
      <c r="G365" s="122">
        <f>(C365-B365)*1000000/B365</f>
        <v/>
      </c>
      <c r="H365" s="122" t="n">
        <v>40</v>
      </c>
      <c r="I365" s="106">
        <f>G365*100/SQRT(H365^2+D365^2)</f>
        <v/>
      </c>
      <c r="J365" s="106" t="n">
        <v>0.8163798385436439</v>
      </c>
      <c r="K365" t="n">
        <v>2.78e-06</v>
      </c>
    </row>
    <row r="366" ht="14.25" customHeight="1" s="87">
      <c r="A366" s="102" t="inlineStr">
        <is>
          <t>1 A, 55 Hz</t>
        </is>
      </c>
      <c r="B366" s="138" t="n">
        <v>1</v>
      </c>
      <c r="C366" s="139" t="n">
        <v>1.000136</v>
      </c>
      <c r="D366" s="123" t="n">
        <v>640</v>
      </c>
      <c r="E366" s="139" t="n">
        <v>9.993900000000001e-05</v>
      </c>
      <c r="F366" s="139" t="n">
        <v>0.000100061</v>
      </c>
      <c r="G366" s="123">
        <f>(C366-B366)*1000000/B366</f>
        <v/>
      </c>
      <c r="H366" s="123" t="n">
        <v>40</v>
      </c>
      <c r="I366" s="106">
        <f>G366*100/SQRT(H366^2+D366^2)</f>
        <v/>
      </c>
      <c r="J366" s="109" t="n">
        <v>3.316173790625558</v>
      </c>
      <c r="K366" t="n">
        <v>1.73e-06</v>
      </c>
    </row>
    <row r="367" ht="14.25" customHeight="1" s="87">
      <c r="A367" s="92" t="inlineStr">
        <is>
          <t>1 A, 300 Hz</t>
        </is>
      </c>
      <c r="B367" s="140" t="n">
        <v>1</v>
      </c>
      <c r="C367" s="141" t="n">
        <v>1.0001365</v>
      </c>
      <c r="D367" s="122" t="n">
        <v>640</v>
      </c>
      <c r="E367" s="141">
        <f>B367-B367*SQRT(D367^2+H367^2)/1000000</f>
        <v/>
      </c>
      <c r="F367" s="141">
        <f>B367+B367*SQRT(D367^2+H367^2)/1000000</f>
        <v/>
      </c>
      <c r="G367" s="122">
        <f>(C367-B367)*1000000/B367</f>
        <v/>
      </c>
      <c r="H367" s="122" t="n">
        <v>40</v>
      </c>
      <c r="I367" s="106">
        <f>G367*100/SQRT(H367^2+D367^2)</f>
        <v/>
      </c>
      <c r="J367" s="106" t="n">
        <v>0.9572964368299055</v>
      </c>
      <c r="K367" t="n">
        <v>2.58e-06</v>
      </c>
    </row>
    <row r="368" ht="14.25" customHeight="1" s="87">
      <c r="A368" s="102" t="inlineStr">
        <is>
          <t>1 A, 1 KHz</t>
        </is>
      </c>
      <c r="B368" s="138" t="n">
        <v>1</v>
      </c>
      <c r="C368" s="139" t="n">
        <v>1.0001035</v>
      </c>
      <c r="D368" s="123" t="n">
        <v>640</v>
      </c>
      <c r="E368" s="139" t="n">
        <v>9.993900000000001e-05</v>
      </c>
      <c r="F368" s="139" t="n">
        <v>0.000100061</v>
      </c>
      <c r="G368" s="123">
        <f>(C368-B368)*1000000/B368</f>
        <v/>
      </c>
      <c r="H368" s="123" t="n">
        <v>40</v>
      </c>
      <c r="I368" s="106">
        <f>G368*100/SQRT(H368^2+D368^2)</f>
        <v/>
      </c>
      <c r="J368" s="109" t="n">
        <v>0.9573280243430132</v>
      </c>
      <c r="K368" t="n">
        <v>1.16e-06</v>
      </c>
    </row>
    <row r="369" ht="14.25" customHeight="1" s="87">
      <c r="A369" s="92" t="inlineStr">
        <is>
          <t>1 A, 5 KHz</t>
        </is>
      </c>
      <c r="B369" s="140" t="n">
        <v>1</v>
      </c>
      <c r="C369" s="141" t="n">
        <v>0.9994575</v>
      </c>
      <c r="D369" s="122" t="n">
        <v>800</v>
      </c>
      <c r="E369" s="141">
        <f>B369-B369*SQRT(D369^2+H369^2)/1000000</f>
        <v/>
      </c>
      <c r="F369" s="141">
        <f>B369+B369*SQRT(D369^2+H369^2)/1000000</f>
        <v/>
      </c>
      <c r="G369" s="122">
        <f>(C369-B369)*1000000/B369</f>
        <v/>
      </c>
      <c r="H369" s="122" t="n">
        <v>70</v>
      </c>
      <c r="I369" s="106">
        <f>G369*100/SQRT(H369^2+D369^2)</f>
        <v/>
      </c>
      <c r="J369" s="106" t="n">
        <v>0.5776636516731618</v>
      </c>
      <c r="K369" t="n">
        <v>6.1e-07</v>
      </c>
    </row>
    <row r="370" ht="14.25" customHeight="1" s="87">
      <c r="A370" s="102" t="inlineStr">
        <is>
          <t>1 A, 10 KHz</t>
        </is>
      </c>
      <c r="B370" s="138" t="n">
        <v>1</v>
      </c>
      <c r="C370" s="139" t="n">
        <v>0.999961</v>
      </c>
      <c r="D370" s="123" t="n">
        <v>0.82</v>
      </c>
      <c r="E370" s="139" t="n">
        <v>9.993900000000001e-05</v>
      </c>
      <c r="F370" s="139" t="n">
        <v>0.000100061</v>
      </c>
      <c r="G370" s="123">
        <f>(C370-B370)*1000000/B370</f>
        <v/>
      </c>
      <c r="H370" s="123" t="n">
        <v>200</v>
      </c>
      <c r="I370" s="106">
        <f>G370*100/SQRT(H370^2+D370^2)</f>
        <v/>
      </c>
      <c r="J370" s="109" t="n">
        <v>0.5000195007749081</v>
      </c>
      <c r="K370" t="n">
        <v>3.3e-07</v>
      </c>
    </row>
    <row r="371" ht="14.25" customHeight="1" s="87">
      <c r="A371" s="4" t="n"/>
      <c r="B371" s="142" t="n"/>
      <c r="C371" s="8" t="n"/>
      <c r="D371" s="8" t="n"/>
      <c r="E371" s="8" t="n"/>
      <c r="F371" s="8" t="n"/>
      <c r="G371" s="8" t="n"/>
      <c r="H371" s="8" t="n"/>
      <c r="I371" s="8" t="n"/>
      <c r="J371" s="8" t="n"/>
    </row>
    <row r="372" ht="25.5" customHeight="1" s="87">
      <c r="A372" s="143" t="inlineStr">
        <is>
          <t xml:space="preserve">Test    Summary   </t>
        </is>
      </c>
      <c r="B372" s="109" t="inlineStr">
        <is>
          <t>Initialization</t>
        </is>
      </c>
      <c r="C372" s="109" t="inlineStr">
        <is>
          <t>DCV</t>
        </is>
      </c>
      <c r="D372" s="109" t="inlineStr">
        <is>
          <t>OHM</t>
        </is>
      </c>
      <c r="E372" s="109" t="inlineStr">
        <is>
          <t>ACV</t>
        </is>
      </c>
      <c r="F372" s="109" t="inlineStr">
        <is>
          <t>DCI</t>
        </is>
      </c>
      <c r="G372" s="109" t="inlineStr">
        <is>
          <t>ACI</t>
        </is>
      </c>
      <c r="H372" s="109" t="n"/>
      <c r="I372" s="109" t="inlineStr">
        <is>
          <t>Total</t>
        </is>
      </c>
      <c r="J372" s="109" t="n"/>
    </row>
    <row r="373" ht="25.5" customHeight="1" s="87">
      <c r="A373" s="11" t="inlineStr">
        <is>
          <t>Time escape minute</t>
        </is>
      </c>
      <c r="B373" s="92" t="n">
        <v>0.19</v>
      </c>
      <c r="C373" s="92" t="n">
        <v>206.89</v>
      </c>
      <c r="D373" s="92" t="n">
        <v>249.13</v>
      </c>
      <c r="E373" s="92" t="n">
        <v>652.49</v>
      </c>
      <c r="F373" s="92" t="n">
        <v>40.39</v>
      </c>
      <c r="G373" s="92" t="n">
        <v>185.12</v>
      </c>
      <c r="I373" s="92">
        <f>SUM(B373:G373)</f>
        <v/>
      </c>
      <c r="J373" s="23" t="n"/>
    </row>
    <row r="374" ht="25.5" customHeight="1" s="87">
      <c r="A374" s="143" t="n"/>
      <c r="B374" s="102" t="n"/>
      <c r="C374" s="102" t="n"/>
      <c r="D374" s="102" t="n"/>
      <c r="E374" s="102" t="n"/>
      <c r="F374" s="102" t="n"/>
      <c r="G374" s="102" t="n"/>
      <c r="H374" s="109" t="n"/>
      <c r="I374" s="109" t="n"/>
      <c r="J374" s="109" t="n"/>
    </row>
  </sheetData>
  <mergeCells count="239">
    <mergeCell ref="C10:D10"/>
    <mergeCell ref="A175:B175"/>
    <mergeCell ref="A273:B273"/>
    <mergeCell ref="A281:B281"/>
    <mergeCell ref="H14:I14"/>
    <mergeCell ref="A31:B31"/>
    <mergeCell ref="A214:B214"/>
    <mergeCell ref="A190:B190"/>
    <mergeCell ref="A182:B182"/>
    <mergeCell ref="F10:G10"/>
    <mergeCell ref="C35:D35"/>
    <mergeCell ref="A271:B271"/>
    <mergeCell ref="A226:B226"/>
    <mergeCell ref="H31:I31"/>
    <mergeCell ref="A233:B233"/>
    <mergeCell ref="A228:B228"/>
    <mergeCell ref="A209:B209"/>
    <mergeCell ref="A266:B266"/>
    <mergeCell ref="A252:B252"/>
    <mergeCell ref="A177:B177"/>
    <mergeCell ref="A239:B239"/>
    <mergeCell ref="A218:B218"/>
    <mergeCell ref="A199:B199"/>
    <mergeCell ref="A196:B196"/>
    <mergeCell ref="H12:I12"/>
    <mergeCell ref="A237:B237"/>
    <mergeCell ref="C39:D39"/>
    <mergeCell ref="C20:D20"/>
    <mergeCell ref="A264:B264"/>
    <mergeCell ref="A245:B245"/>
    <mergeCell ref="A269:B269"/>
    <mergeCell ref="A35:B35"/>
    <mergeCell ref="A213:B213"/>
    <mergeCell ref="A216:B216"/>
    <mergeCell ref="A277:B277"/>
    <mergeCell ref="A194:B194"/>
    <mergeCell ref="H10:I10"/>
    <mergeCell ref="A251:B251"/>
    <mergeCell ref="F14:G14"/>
    <mergeCell ref="C37:D37"/>
    <mergeCell ref="C15:D15"/>
    <mergeCell ref="F12:G12"/>
    <mergeCell ref="A211:B211"/>
    <mergeCell ref="A192:B192"/>
    <mergeCell ref="A249:B249"/>
    <mergeCell ref="A254:B254"/>
    <mergeCell ref="A230:B230"/>
    <mergeCell ref="A14:B14"/>
    <mergeCell ref="A33:B33"/>
    <mergeCell ref="A179:B179"/>
    <mergeCell ref="A22:B22"/>
    <mergeCell ref="A260:B260"/>
    <mergeCell ref="F29:G29"/>
    <mergeCell ref="C13:D13"/>
    <mergeCell ref="A247:B247"/>
    <mergeCell ref="H33:I33"/>
    <mergeCell ref="A258:B258"/>
    <mergeCell ref="A215:B215"/>
    <mergeCell ref="F8:G8"/>
    <mergeCell ref="H20:I20"/>
    <mergeCell ref="A217:B217"/>
    <mergeCell ref="A220:B220"/>
    <mergeCell ref="A7:B7"/>
    <mergeCell ref="F35:G35"/>
    <mergeCell ref="A32:B32"/>
    <mergeCell ref="C22:D22"/>
    <mergeCell ref="A37:B37"/>
    <mergeCell ref="A253:B253"/>
    <mergeCell ref="A256:B256"/>
    <mergeCell ref="A232:B232"/>
    <mergeCell ref="H29:I29"/>
    <mergeCell ref="A202:B202"/>
    <mergeCell ref="A13:B13"/>
    <mergeCell ref="H37:I37"/>
    <mergeCell ref="F33:G33"/>
    <mergeCell ref="C34:D34"/>
    <mergeCell ref="A270:B270"/>
    <mergeCell ref="A219:B219"/>
    <mergeCell ref="A275:B275"/>
    <mergeCell ref="H16:I16"/>
    <mergeCell ref="A268:B268"/>
    <mergeCell ref="C7:D7"/>
    <mergeCell ref="A238:B238"/>
    <mergeCell ref="F31:G31"/>
    <mergeCell ref="A241:B241"/>
    <mergeCell ref="H35:I35"/>
    <mergeCell ref="C21:D21"/>
    <mergeCell ref="A41:B41"/>
    <mergeCell ref="C32:D32"/>
    <mergeCell ref="A200:B200"/>
    <mergeCell ref="A181:B181"/>
    <mergeCell ref="C24:D24"/>
    <mergeCell ref="A255:B255"/>
    <mergeCell ref="A236:B236"/>
    <mergeCell ref="H41:I41"/>
    <mergeCell ref="C5:D5"/>
    <mergeCell ref="A39:B39"/>
    <mergeCell ref="A274:B274"/>
    <mergeCell ref="A185:B185"/>
    <mergeCell ref="A198:B198"/>
    <mergeCell ref="A20:B20"/>
    <mergeCell ref="H39:I39"/>
    <mergeCell ref="F13:G13"/>
    <mergeCell ref="F16:G16"/>
    <mergeCell ref="C38:D38"/>
    <mergeCell ref="C41:D41"/>
    <mergeCell ref="A272:B272"/>
    <mergeCell ref="A34:B34"/>
    <mergeCell ref="C30:D30"/>
    <mergeCell ref="C9:D9"/>
    <mergeCell ref="C4:D4"/>
    <mergeCell ref="H15:I15"/>
    <mergeCell ref="H34:I34"/>
    <mergeCell ref="A234:B234"/>
    <mergeCell ref="H7:I7"/>
    <mergeCell ref="A24:B24"/>
    <mergeCell ref="A5:B5"/>
    <mergeCell ref="A195:B195"/>
    <mergeCell ref="F41:G41"/>
    <mergeCell ref="A183:B183"/>
    <mergeCell ref="A170:B170"/>
    <mergeCell ref="C36:D36"/>
    <mergeCell ref="C28:D28"/>
    <mergeCell ref="H32:I32"/>
    <mergeCell ref="H13:I13"/>
    <mergeCell ref="A38:B38"/>
    <mergeCell ref="C40:D40"/>
    <mergeCell ref="A11:B11"/>
    <mergeCell ref="A240:B240"/>
    <mergeCell ref="A208:B208"/>
    <mergeCell ref="A189:B189"/>
    <mergeCell ref="H5:I5"/>
    <mergeCell ref="F20:G20"/>
    <mergeCell ref="A36:B36"/>
    <mergeCell ref="H38:I38"/>
    <mergeCell ref="A257:B257"/>
    <mergeCell ref="A28:B28"/>
    <mergeCell ref="A276:B276"/>
    <mergeCell ref="A279:B279"/>
    <mergeCell ref="F32:G32"/>
    <mergeCell ref="A187:B187"/>
    <mergeCell ref="A244:B244"/>
    <mergeCell ref="A225:B225"/>
    <mergeCell ref="F37:G37"/>
    <mergeCell ref="F24:G24"/>
    <mergeCell ref="H22:I22"/>
    <mergeCell ref="F15:G15"/>
    <mergeCell ref="A172:B172"/>
    <mergeCell ref="A15:B15"/>
    <mergeCell ref="C11:D11"/>
    <mergeCell ref="F5:G5"/>
    <mergeCell ref="A204:B204"/>
    <mergeCell ref="H36:I36"/>
    <mergeCell ref="A223:B223"/>
    <mergeCell ref="A242:B242"/>
    <mergeCell ref="C6:D6"/>
    <mergeCell ref="A261:B261"/>
    <mergeCell ref="A21:B21"/>
    <mergeCell ref="F22:G22"/>
    <mergeCell ref="A278:B278"/>
    <mergeCell ref="H24:I24"/>
    <mergeCell ref="C23:D23"/>
    <mergeCell ref="A221:B221"/>
    <mergeCell ref="A30:B30"/>
    <mergeCell ref="F36:G36"/>
    <mergeCell ref="A259:B259"/>
    <mergeCell ref="A227:B227"/>
    <mergeCell ref="F9:G9"/>
    <mergeCell ref="A6:B6"/>
    <mergeCell ref="F39:G39"/>
    <mergeCell ref="C8:D8"/>
    <mergeCell ref="A265:B265"/>
    <mergeCell ref="A246:B246"/>
    <mergeCell ref="A206:B206"/>
    <mergeCell ref="H11:I11"/>
    <mergeCell ref="A9:B9"/>
    <mergeCell ref="A4:B4"/>
    <mergeCell ref="F34:G34"/>
    <mergeCell ref="A23:B23"/>
    <mergeCell ref="A193:B193"/>
    <mergeCell ref="A174:B174"/>
    <mergeCell ref="H4:I4"/>
    <mergeCell ref="H9:I9"/>
    <mergeCell ref="A250:B250"/>
    <mergeCell ref="H28:I28"/>
    <mergeCell ref="A231:B231"/>
    <mergeCell ref="A40:B40"/>
    <mergeCell ref="A191:B191"/>
    <mergeCell ref="F11:G11"/>
    <mergeCell ref="A280:B280"/>
    <mergeCell ref="A178:B178"/>
    <mergeCell ref="C12:D12"/>
    <mergeCell ref="H40:I40"/>
    <mergeCell ref="A229:B229"/>
    <mergeCell ref="A243:B243"/>
    <mergeCell ref="A203:B203"/>
    <mergeCell ref="A184:B184"/>
    <mergeCell ref="A267:B267"/>
    <mergeCell ref="H21:I21"/>
    <mergeCell ref="A186:B186"/>
    <mergeCell ref="F4:G4"/>
    <mergeCell ref="A224:B224"/>
    <mergeCell ref="A210:B210"/>
    <mergeCell ref="F28:G28"/>
    <mergeCell ref="A176:B176"/>
    <mergeCell ref="C29:D29"/>
    <mergeCell ref="H30:I30"/>
    <mergeCell ref="H6:I6"/>
    <mergeCell ref="F21:G21"/>
    <mergeCell ref="A222:B222"/>
    <mergeCell ref="F7:G7"/>
    <mergeCell ref="A12:B12"/>
    <mergeCell ref="F40:G40"/>
    <mergeCell ref="A171:B171"/>
    <mergeCell ref="A201:B201"/>
    <mergeCell ref="A263:B263"/>
    <mergeCell ref="A212:B212"/>
    <mergeCell ref="H23:I23"/>
    <mergeCell ref="C33:D33"/>
    <mergeCell ref="A29:B29"/>
    <mergeCell ref="A10:B10"/>
    <mergeCell ref="C14:D14"/>
    <mergeCell ref="A169:B169"/>
    <mergeCell ref="F6:G6"/>
    <mergeCell ref="A207:B207"/>
    <mergeCell ref="A188:B188"/>
    <mergeCell ref="A180:B180"/>
    <mergeCell ref="F30:G30"/>
    <mergeCell ref="C31:D31"/>
    <mergeCell ref="A248:B248"/>
    <mergeCell ref="F38:G38"/>
    <mergeCell ref="A262:B262"/>
    <mergeCell ref="A8:B8"/>
    <mergeCell ref="H8:I8"/>
    <mergeCell ref="A205:B205"/>
    <mergeCell ref="A197:B197"/>
    <mergeCell ref="F23:G23"/>
    <mergeCell ref="A235:B235"/>
    <mergeCell ref="A173:B173"/>
  </mergeCells>
  <conditionalFormatting sqref="I45:I49">
    <cfRule type="cellIs" priority="247" operator="between" dxfId="2">
      <formula>-100</formula>
      <formula>100</formula>
    </cfRule>
    <cfRule type="cellIs" priority="248" operator="lessThan" dxfId="0">
      <formula>-100</formula>
    </cfRule>
    <cfRule type="cellIs" priority="249" operator="greaterThan" dxfId="0">
      <formula>100</formula>
    </cfRule>
    <cfRule type="cellIs" priority="250" operator="between" dxfId="2">
      <formula>-100</formula>
      <formula>-100</formula>
    </cfRule>
    <cfRule type="cellIs" priority="251" operator="between" dxfId="2">
      <formula>-100</formula>
      <formula>-100</formula>
    </cfRule>
    <cfRule type="cellIs" priority="255" operator="lessThan" dxfId="0">
      <formula>-100</formula>
    </cfRule>
    <cfRule type="cellIs" priority="256" operator="greaterThan" dxfId="0">
      <formula>100</formula>
    </cfRule>
  </conditionalFormatting>
  <conditionalFormatting sqref="I51:I69 I78:I92 I287:I303">
    <cfRule type="cellIs" priority="252" operator="between" dxfId="2">
      <formula>-100</formula>
      <formula>100</formula>
    </cfRule>
    <cfRule type="cellIs" priority="253" operator="lessThan" dxfId="0">
      <formula>-100</formula>
    </cfRule>
    <cfRule type="cellIs" priority="254" operator="greaterThan" dxfId="0">
      <formula>100</formula>
    </cfRule>
  </conditionalFormatting>
  <conditionalFormatting sqref="I161:I167">
    <cfRule type="cellIs" priority="241" operator="between" dxfId="2">
      <formula>-100</formula>
      <formula>100</formula>
    </cfRule>
    <cfRule type="cellIs" priority="242" operator="lessThan" dxfId="0">
      <formula>-100</formula>
    </cfRule>
    <cfRule type="cellIs" priority="243" operator="greaterThan" dxfId="0">
      <formula>100</formula>
    </cfRule>
  </conditionalFormatting>
  <conditionalFormatting sqref="I170:I281">
    <cfRule type="cellIs" priority="238" operator="between" dxfId="2">
      <formula>-100</formula>
      <formula>100</formula>
    </cfRule>
    <cfRule type="cellIs" priority="239" operator="lessThan" dxfId="0">
      <formula>-100</formula>
    </cfRule>
    <cfRule type="cellIs" priority="240" operator="greaterThan" dxfId="0">
      <formula>100</formula>
    </cfRule>
  </conditionalFormatting>
  <conditionalFormatting sqref="I72:I74 I77">
    <cfRule type="cellIs" priority="172" operator="between" dxfId="2">
      <formula>-100</formula>
      <formula>100</formula>
    </cfRule>
    <cfRule type="cellIs" priority="173" operator="lessThan" dxfId="0">
      <formula>-100</formula>
    </cfRule>
    <cfRule type="cellIs" priority="174" operator="greaterThan" dxfId="0">
      <formula>100</formula>
    </cfRule>
  </conditionalFormatting>
  <conditionalFormatting sqref="I105:I106">
    <cfRule type="cellIs" priority="169" operator="between" dxfId="2">
      <formula>-100</formula>
      <formula>100</formula>
    </cfRule>
    <cfRule type="cellIs" priority="170" operator="lessThan" dxfId="0">
      <formula>-100</formula>
    </cfRule>
    <cfRule type="cellIs" priority="171" operator="greaterThan" dxfId="0">
      <formula>100</formula>
    </cfRule>
  </conditionalFormatting>
  <conditionalFormatting sqref="I304 I308:I310">
    <cfRule type="cellIs" priority="163" operator="between" dxfId="2">
      <formula>-100</formula>
      <formula>100</formula>
    </cfRule>
    <cfRule type="cellIs" priority="164" operator="lessThan" dxfId="0">
      <formula>-100</formula>
    </cfRule>
    <cfRule type="cellIs" priority="165" operator="greaterThan" dxfId="0">
      <formula>100</formula>
    </cfRule>
  </conditionalFormatting>
  <conditionalFormatting sqref="I317:I370">
    <cfRule type="cellIs" priority="55" operator="between" dxfId="2">
      <formula>-100</formula>
      <formula>100</formula>
    </cfRule>
    <cfRule type="cellIs" priority="56" operator="lessThan" dxfId="0">
      <formula>-100</formula>
    </cfRule>
    <cfRule type="cellIs" priority="57" operator="greaterThan" dxfId="0">
      <formula>100</formula>
    </cfRule>
  </conditionalFormatting>
  <conditionalFormatting sqref="I311">
    <cfRule type="cellIs" priority="46" operator="between" dxfId="2">
      <formula>-100</formula>
      <formula>100</formula>
    </cfRule>
    <cfRule type="cellIs" priority="47" operator="lessThan" dxfId="0">
      <formula>-100</formula>
    </cfRule>
    <cfRule type="cellIs" priority="48" operator="greaterThan" dxfId="0">
      <formula>100</formula>
    </cfRule>
  </conditionalFormatting>
  <conditionalFormatting sqref="I70">
    <cfRule type="cellIs" priority="40" operator="between" dxfId="2">
      <formula>-100</formula>
      <formula>100</formula>
    </cfRule>
    <cfRule type="cellIs" priority="41" operator="lessThan" dxfId="0">
      <formula>-100</formula>
    </cfRule>
    <cfRule type="cellIs" priority="42" operator="greaterThan" dxfId="0">
      <formula>100</formula>
    </cfRule>
  </conditionalFormatting>
  <conditionalFormatting sqref="I71">
    <cfRule type="cellIs" priority="37" operator="between" dxfId="2">
      <formula>-100</formula>
      <formula>100</formula>
    </cfRule>
    <cfRule type="cellIs" priority="38" operator="lessThan" dxfId="0">
      <formula>-100</formula>
    </cfRule>
    <cfRule type="cellIs" priority="39" operator="greaterThan" dxfId="0">
      <formula>100</formula>
    </cfRule>
  </conditionalFormatting>
  <conditionalFormatting sqref="I75:I76">
    <cfRule type="cellIs" priority="34" operator="between" dxfId="2">
      <formula>-100</formula>
      <formula>100</formula>
    </cfRule>
    <cfRule type="cellIs" priority="35" operator="lessThan" dxfId="0">
      <formula>-100</formula>
    </cfRule>
    <cfRule type="cellIs" priority="36" operator="greaterThan" dxfId="0">
      <formula>100</formula>
    </cfRule>
  </conditionalFormatting>
  <conditionalFormatting sqref="I107:I108">
    <cfRule type="cellIs" priority="31" operator="between" dxfId="2">
      <formula>-100</formula>
      <formula>100</formula>
    </cfRule>
    <cfRule type="cellIs" priority="32" operator="lessThan" dxfId="0">
      <formula>-100</formula>
    </cfRule>
    <cfRule type="cellIs" priority="33" operator="greaterThan" dxfId="0">
      <formula>100</formula>
    </cfRule>
  </conditionalFormatting>
  <conditionalFormatting sqref="I109:I110">
    <cfRule type="cellIs" priority="28" operator="between" dxfId="2">
      <formula>-100</formula>
      <formula>100</formula>
    </cfRule>
    <cfRule type="cellIs" priority="29" operator="lessThan" dxfId="0">
      <formula>-100</formula>
    </cfRule>
    <cfRule type="cellIs" priority="30" operator="greaterThan" dxfId="0">
      <formula>100</formula>
    </cfRule>
  </conditionalFormatting>
  <conditionalFormatting sqref="I111:I112">
    <cfRule type="cellIs" priority="25" operator="between" dxfId="2">
      <formula>-100</formula>
      <formula>100</formula>
    </cfRule>
    <cfRule type="cellIs" priority="26" operator="lessThan" dxfId="0">
      <formula>-100</formula>
    </cfRule>
    <cfRule type="cellIs" priority="27" operator="greaterThan" dxfId="0">
      <formula>100</formula>
    </cfRule>
  </conditionalFormatting>
  <conditionalFormatting sqref="I113:I114">
    <cfRule type="cellIs" priority="22" operator="between" dxfId="2">
      <formula>-100</formula>
      <formula>100</formula>
    </cfRule>
    <cfRule type="cellIs" priority="23" operator="lessThan" dxfId="0">
      <formula>-100</formula>
    </cfRule>
    <cfRule type="cellIs" priority="24" operator="greaterThan" dxfId="0">
      <formula>100</formula>
    </cfRule>
  </conditionalFormatting>
  <conditionalFormatting sqref="I115:I116">
    <cfRule type="cellIs" priority="19" operator="between" dxfId="2">
      <formula>-100</formula>
      <formula>100</formula>
    </cfRule>
    <cfRule type="cellIs" priority="20" operator="lessThan" dxfId="0">
      <formula>-100</formula>
    </cfRule>
    <cfRule type="cellIs" priority="21" operator="greaterThan" dxfId="0">
      <formula>100</formula>
    </cfRule>
  </conditionalFormatting>
  <conditionalFormatting sqref="I117:I118">
    <cfRule type="cellIs" priority="16" operator="between" dxfId="2">
      <formula>-100</formula>
      <formula>100</formula>
    </cfRule>
    <cfRule type="cellIs" priority="17" operator="lessThan" dxfId="0">
      <formula>-100</formula>
    </cfRule>
    <cfRule type="cellIs" priority="18" operator="greaterThan" dxfId="0">
      <formula>100</formula>
    </cfRule>
  </conditionalFormatting>
  <conditionalFormatting sqref="I119:I120">
    <cfRule type="cellIs" priority="13" operator="between" dxfId="2">
      <formula>-100</formula>
      <formula>100</formula>
    </cfRule>
    <cfRule type="cellIs" priority="14" operator="lessThan" dxfId="0">
      <formula>-100</formula>
    </cfRule>
    <cfRule type="cellIs" priority="15" operator="greaterThan" dxfId="0">
      <formula>100</formula>
    </cfRule>
  </conditionalFormatting>
  <conditionalFormatting sqref="I121">
    <cfRule type="cellIs" priority="10" operator="between" dxfId="2">
      <formula>-100</formula>
      <formula>100</formula>
    </cfRule>
    <cfRule type="cellIs" priority="11" operator="lessThan" dxfId="0">
      <formula>-100</formula>
    </cfRule>
    <cfRule type="cellIs" priority="12" operator="greaterThan" dxfId="0">
      <formula>100</formula>
    </cfRule>
  </conditionalFormatting>
  <conditionalFormatting sqref="I305:I306">
    <cfRule type="cellIs" priority="7" operator="between" dxfId="2">
      <formula>-100</formula>
      <formula>100</formula>
    </cfRule>
    <cfRule type="cellIs" priority="8" operator="lessThan" dxfId="0">
      <formula>-100</formula>
    </cfRule>
    <cfRule type="cellIs" priority="9" operator="greaterThan" dxfId="0">
      <formula>100</formula>
    </cfRule>
  </conditionalFormatting>
  <conditionalFormatting sqref="I307">
    <cfRule type="cellIs" priority="4" operator="between" dxfId="2">
      <formula>-100</formula>
      <formula>100</formula>
    </cfRule>
    <cfRule type="cellIs" priority="5" operator="lessThan" dxfId="0">
      <formula>-100</formula>
    </cfRule>
    <cfRule type="cellIs" priority="6" operator="greaterThan" dxfId="0">
      <formula>100</formula>
    </cfRule>
  </conditionalFormatting>
  <conditionalFormatting sqref="I312:I313">
    <cfRule type="cellIs" priority="1" operator="between" dxfId="2">
      <formula>-100</formula>
      <formula>100</formula>
    </cfRule>
    <cfRule type="cellIs" priority="2" operator="lessThan" dxfId="0">
      <formula>-100</formula>
    </cfRule>
    <cfRule type="cellIs" priority="3" operator="greaterThan" dxfId="0">
      <formula>100</formula>
    </cfRule>
  </conditionalFormatting>
  <pageMargins left="0.25" right="0.25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2019-03-19T17:15:36Z</dcterms:created>
  <dcterms:modified xmlns:dcterms="http://purl.org/dc/terms/" xmlns:xsi="http://www.w3.org/2001/XMLSchema-instance" xsi:type="dcterms:W3CDTF">2024-05-31T14:57:12Z</dcterms:modified>
  <cp:lastModifiedBy>lenovo</cp:lastModifiedBy>
  <cp:lastPrinted>2019-06-19T04:44:50Z</cp:lastPrinted>
</cp:coreProperties>
</file>