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mrncombr-my.sharepoint.com/personal/marcos_silva_trd_mrn_com_br/Documents/Documentos/GitHub/sisgam/backend/backend/services/excel/"/>
    </mc:Choice>
  </mc:AlternateContent>
  <xr:revisionPtr revIDLastSave="33" documentId="13_ncr:1_{BC9DB3DF-128E-48C8-8178-3FA1D5D23073}" xr6:coauthVersionLast="47" xr6:coauthVersionMax="47" xr10:uidLastSave="{1215FB9D-5875-48F8-81BF-45D09D403B33}"/>
  <bookViews>
    <workbookView xWindow="-108" yWindow="-108" windowWidth="23256" windowHeight="12456" tabRatio="560" xr2:uid="{00000000-000D-0000-FFFF-FFFF00000000}"/>
  </bookViews>
  <sheets>
    <sheet name="Aditivo" sheetId="22" r:id="rId1"/>
    <sheet name="Mapa Comercial" sheetId="21" state="hidden" r:id="rId2"/>
    <sheet name="Alinhamento Estoque - Dt Nec." sheetId="20" state="hidden" r:id="rId3"/>
    <sheet name="HIERARQUIA" sheetId="18" state="hidden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2" l="1"/>
  <c r="N28" i="22"/>
  <c r="T28" i="22" s="1"/>
  <c r="V28" i="22" s="1"/>
  <c r="V27" i="22"/>
  <c r="J27" i="22"/>
  <c r="L27" i="22" s="1"/>
  <c r="T27" i="22"/>
  <c r="W9" i="22"/>
  <c r="H28" i="22" l="1"/>
  <c r="J28" i="22" s="1"/>
  <c r="N29" i="22"/>
  <c r="N30" i="22" s="1"/>
  <c r="N31" i="22" s="1"/>
  <c r="U16" i="22"/>
  <c r="U15" i="22"/>
  <c r="H29" i="22" l="1"/>
  <c r="J29" i="22" s="1"/>
  <c r="L28" i="22"/>
  <c r="N32" i="22"/>
  <c r="T32" i="22" s="1"/>
  <c r="V32" i="22" s="1"/>
  <c r="T31" i="22"/>
  <c r="V31" i="22" s="1"/>
  <c r="T29" i="22"/>
  <c r="V29" i="22" s="1"/>
  <c r="T30" i="22"/>
  <c r="V30" i="22" s="1"/>
  <c r="R16" i="22"/>
  <c r="R15" i="22"/>
  <c r="O16" i="22"/>
  <c r="O15" i="22"/>
  <c r="M16" i="22"/>
  <c r="L29" i="22" l="1"/>
  <c r="H30" i="22"/>
  <c r="J30" i="22" s="1"/>
  <c r="T7" i="22"/>
  <c r="P7" i="22"/>
  <c r="H31" i="22" l="1"/>
  <c r="J31" i="22" s="1"/>
  <c r="L30" i="22"/>
  <c r="AA6" i="21"/>
  <c r="Z6" i="21"/>
  <c r="Y6" i="21"/>
  <c r="V6" i="21"/>
  <c r="U6" i="21"/>
  <c r="T6" i="21"/>
  <c r="S6" i="21"/>
  <c r="R6" i="21"/>
  <c r="Q6" i="21"/>
  <c r="I6" i="21"/>
  <c r="AL5" i="21"/>
  <c r="AM5" i="21" s="1"/>
  <c r="AK5" i="21"/>
  <c r="AK6" i="21" s="1"/>
  <c r="AI5" i="21"/>
  <c r="AH5" i="21"/>
  <c r="AG5" i="21"/>
  <c r="AF5" i="21"/>
  <c r="AE5" i="21"/>
  <c r="AB5" i="21"/>
  <c r="AB6" i="21" s="1"/>
  <c r="N5" i="21"/>
  <c r="O5" i="21" s="1"/>
  <c r="AC5" i="21" l="1"/>
  <c r="AJ5" i="21" s="1"/>
  <c r="AJ6" i="21" s="1"/>
  <c r="H32" i="22"/>
  <c r="J32" i="22" s="1"/>
  <c r="L32" i="22" s="1"/>
  <c r="L31" i="22"/>
  <c r="O6" i="21"/>
  <c r="P5" i="21"/>
  <c r="AC6" i="21"/>
  <c r="AL6" i="21"/>
  <c r="F11" i="21" s="1"/>
  <c r="F8" i="21" l="1"/>
  <c r="F7" i="21"/>
  <c r="F10" i="21"/>
</calcChain>
</file>

<file path=xl/sharedStrings.xml><?xml version="1.0" encoding="utf-8"?>
<sst xmlns="http://schemas.openxmlformats.org/spreadsheetml/2006/main" count="312" uniqueCount="183">
  <si>
    <t xml:space="preserve">COMPRADOR: </t>
  </si>
  <si>
    <t>PREVISTO EM ORÇAMENTO:</t>
  </si>
  <si>
    <t>ORÇAMENTO:</t>
  </si>
  <si>
    <t xml:space="preserve">                  </t>
  </si>
  <si>
    <t>ANEXOS:</t>
  </si>
  <si>
    <t>EMPRESA RECOMENDADA:</t>
  </si>
  <si>
    <t>ASSINATURAS: TODAS SÃO FEITAS ELETRONICAMENTE PELO APROVADOR.</t>
  </si>
  <si>
    <t>TIPO BASELINE:</t>
  </si>
  <si>
    <r>
      <t>RESULTADO:</t>
    </r>
    <r>
      <rPr>
        <b/>
        <sz val="11"/>
        <color rgb="FF008000"/>
        <rFont val="Arial"/>
        <family val="2"/>
      </rPr>
      <t xml:space="preserve">
(-)SAVING </t>
    </r>
    <r>
      <rPr>
        <b/>
        <sz val="11"/>
        <color theme="1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(+)PENALTY</t>
    </r>
  </si>
  <si>
    <t>MAPA COMERCIAL</t>
  </si>
  <si>
    <t>PREÇO HISTÓRICO:</t>
  </si>
  <si>
    <t>ALÇADA FINAL</t>
  </si>
  <si>
    <t>ASSINATURA</t>
  </si>
  <si>
    <t>GERÊNCIA DE SUPPLY CHAIN</t>
  </si>
  <si>
    <t>GUIDO GERMANI - DP</t>
  </si>
  <si>
    <t>CAPEX / OPEX</t>
  </si>
  <si>
    <t>% INFLAÇÃO:</t>
  </si>
  <si>
    <t>GD</t>
  </si>
  <si>
    <t>GG</t>
  </si>
  <si>
    <t>REQUISITANTE:</t>
  </si>
  <si>
    <t>GDP</t>
  </si>
  <si>
    <t>DIRETORIA:</t>
  </si>
  <si>
    <t>GERÊNCIA DE ÁREA:</t>
  </si>
  <si>
    <t>GERÊNCIA DE DEP.</t>
  </si>
  <si>
    <t>GAL</t>
  </si>
  <si>
    <t>GA</t>
  </si>
  <si>
    <t>DC</t>
  </si>
  <si>
    <t>INDICADOR:</t>
  </si>
  <si>
    <t>Dep</t>
  </si>
  <si>
    <t>Area</t>
  </si>
  <si>
    <t>Dir.</t>
  </si>
  <si>
    <t>DP</t>
  </si>
  <si>
    <t>GT</t>
  </si>
  <si>
    <t>DF</t>
  </si>
  <si>
    <t>GCC</t>
  </si>
  <si>
    <t>DS</t>
  </si>
  <si>
    <t>GJ</t>
  </si>
  <si>
    <t>DO</t>
  </si>
  <si>
    <t>GCI</t>
  </si>
  <si>
    <t>TS</t>
  </si>
  <si>
    <t>GF</t>
  </si>
  <si>
    <t>GFC</t>
  </si>
  <si>
    <t>GFG</t>
  </si>
  <si>
    <t>AC</t>
  </si>
  <si>
    <t>GVA</t>
  </si>
  <si>
    <t>GV</t>
  </si>
  <si>
    <t>GMO</t>
  </si>
  <si>
    <t>GM</t>
  </si>
  <si>
    <t>GMI</t>
  </si>
  <si>
    <t>TFRH</t>
  </si>
  <si>
    <t>TFRM</t>
  </si>
  <si>
    <t>GB</t>
  </si>
  <si>
    <t>TI</t>
  </si>
  <si>
    <t>GDL</t>
  </si>
  <si>
    <t>GDG</t>
  </si>
  <si>
    <t>GRD</t>
  </si>
  <si>
    <t>GR</t>
  </si>
  <si>
    <t>GDO</t>
  </si>
  <si>
    <t>GBB</t>
  </si>
  <si>
    <t>GDT</t>
  </si>
  <si>
    <t>GI</t>
  </si>
  <si>
    <t>GDTI</t>
  </si>
  <si>
    <t>GRE</t>
  </si>
  <si>
    <t>GRM</t>
  </si>
  <si>
    <t>GTM</t>
  </si>
  <si>
    <t>GTS</t>
  </si>
  <si>
    <t>GIB</t>
  </si>
  <si>
    <t>GIO</t>
  </si>
  <si>
    <t>GRA</t>
  </si>
  <si>
    <t>GS</t>
  </si>
  <si>
    <t>GSA</t>
  </si>
  <si>
    <t>GN</t>
  </si>
  <si>
    <t>DPC</t>
  </si>
  <si>
    <t>GH</t>
  </si>
  <si>
    <t>GTI</t>
  </si>
  <si>
    <t>GHD</t>
  </si>
  <si>
    <t>GTP</t>
  </si>
  <si>
    <t>GST</t>
  </si>
  <si>
    <t>RCC</t>
  </si>
  <si>
    <t>RC</t>
  </si>
  <si>
    <t>GHP</t>
  </si>
  <si>
    <t>GAM</t>
  </si>
  <si>
    <t>ACS</t>
  </si>
  <si>
    <t>GBO</t>
  </si>
  <si>
    <t>GBP</t>
  </si>
  <si>
    <t>BASELINE:</t>
  </si>
  <si>
    <t>BASELINE</t>
  </si>
  <si>
    <t>GOODYEAR</t>
  </si>
  <si>
    <t>BRIDGESTONE</t>
  </si>
  <si>
    <t>PROPOSTAS COMERCIAIS</t>
  </si>
  <si>
    <t>PREMIAÇÃO</t>
  </si>
  <si>
    <t>DEMANDA</t>
  </si>
  <si>
    <t>CR PNEUS (REPROVADO)</t>
  </si>
  <si>
    <t>CANTU (REPROVADO)</t>
  </si>
  <si>
    <t>AEOLUS</t>
  </si>
  <si>
    <t>MELHOR PROPOSTA EQUALIZADA</t>
  </si>
  <si>
    <t>PROPOSTA INICIAL</t>
  </si>
  <si>
    <t>PROPOSTA NEGOCIADA</t>
  </si>
  <si>
    <t>TOTAL</t>
  </si>
  <si>
    <t>FORNECEDOR</t>
  </si>
  <si>
    <t>Item</t>
  </si>
  <si>
    <t>Código MRN</t>
  </si>
  <si>
    <t>DESCRIÇÃO</t>
  </si>
  <si>
    <t>Marca</t>
  </si>
  <si>
    <t>Aprovados tecnicamente</t>
  </si>
  <si>
    <t>Qtd</t>
  </si>
  <si>
    <t>Unidade de medida</t>
  </si>
  <si>
    <t>Tipo de Baseline</t>
  </si>
  <si>
    <t>Preço histórico unitário</t>
  </si>
  <si>
    <t>Data Preço Histórico</t>
  </si>
  <si>
    <t>Mês e Ano</t>
  </si>
  <si>
    <t>Número do Pedido de Compra</t>
  </si>
  <si>
    <t>Fornecedor</t>
  </si>
  <si>
    <t>Var. EPV</t>
  </si>
  <si>
    <t>Baseline Unitário</t>
  </si>
  <si>
    <t>Baseline linha</t>
  </si>
  <si>
    <t>Obs</t>
  </si>
  <si>
    <t>PROPOSTA - PREÇO CÂMBIO ORIGINAL</t>
  </si>
  <si>
    <t>PROPOSTA - PREÇO NACIONAL</t>
  </si>
  <si>
    <t>PREÇO NACIONAL C/ CUSTO IMPORTAÇÃO</t>
  </si>
  <si>
    <t>OBS</t>
  </si>
  <si>
    <t>IMEPEL</t>
  </si>
  <si>
    <t>STEEL</t>
  </si>
  <si>
    <t>PARCAN</t>
  </si>
  <si>
    <t>MELCO</t>
  </si>
  <si>
    <t>KUPER</t>
  </si>
  <si>
    <t>PNEU RADIAL MEDIDA 35/65R33 TIPO L-4 DESENHO MS406 SEM CÂMARA CAPACIDADE DE CARGA 2 ESTRELAS (224A2) PROFUNDIDADE 66 MM FABRICANTE MAXAM</t>
  </si>
  <si>
    <t>Maxam</t>
  </si>
  <si>
    <t>Aeolus, Bridgestone e Goodyear</t>
  </si>
  <si>
    <t>PC</t>
  </si>
  <si>
    <t>EPV</t>
  </si>
  <si>
    <t>GOODYEAR SP</t>
  </si>
  <si>
    <t>Cód. Bridgestone 30703 - Pneu 35/65R33 *2 VSNTZ L-4 D2A</t>
  </si>
  <si>
    <t>Proposta técnica em anexo</t>
  </si>
  <si>
    <t>TIRON L4 42LONAS (KOREANO)</t>
  </si>
  <si>
    <t>35/65R33 MS501</t>
  </si>
  <si>
    <t xml:space="preserve">AEOLUS - W753 </t>
  </si>
  <si>
    <t>PTAX DÓLAR</t>
  </si>
  <si>
    <t>SAVING %</t>
  </si>
  <si>
    <t>FATOR IMPORTAÇÃO</t>
  </si>
  <si>
    <t>SAVING BRL</t>
  </si>
  <si>
    <t>PERF. NEG. %</t>
  </si>
  <si>
    <t>PERF. NEG. BRL</t>
  </si>
  <si>
    <t>RELATÓRIO DE HOMOLOGAÇÃO DE COMPRAS - ADITIVO</t>
  </si>
  <si>
    <t>CT Nº.:</t>
  </si>
  <si>
    <t>PREÇO HISTÓRICO</t>
  </si>
  <si>
    <t>ORÇAMENTO</t>
  </si>
  <si>
    <t>PERFORMANCE DE NEGOCIAÇÃO</t>
  </si>
  <si>
    <t>JUSTIFICATIVA:</t>
  </si>
  <si>
    <t>RACIONAL HISTÓRICO DO PROCESSO</t>
  </si>
  <si>
    <t>ID</t>
  </si>
  <si>
    <t>VALOR TOTAL ACUMULADO (R$)</t>
  </si>
  <si>
    <t>VALOR ADITADO (R$)</t>
  </si>
  <si>
    <t>NOVO VALOR TOTAL ACUMULADO (R$)</t>
  </si>
  <si>
    <t>VAR. VALOR (%)</t>
  </si>
  <si>
    <t>DATA DE INÍCIO DE VIGÊNCIA</t>
  </si>
  <si>
    <t>DATA DE TÉRMINO DA VIGÊNCIA</t>
  </si>
  <si>
    <t>PRAZO TOTAL ACUMULADO</t>
  </si>
  <si>
    <t>VAR. PRAZO (%)</t>
  </si>
  <si>
    <t>HISTÓRICO</t>
  </si>
  <si>
    <t xml:space="preserve">VALOR TOTAL: </t>
  </si>
  <si>
    <t>VALOR NEGOCIADO</t>
  </si>
  <si>
    <t>NEGOCIAÇÃO</t>
  </si>
  <si>
    <t>RESULTADOS OBTIDOS</t>
  </si>
  <si>
    <t>BASELINE E ORÇAMENTO</t>
  </si>
  <si>
    <t>ESCOPO</t>
  </si>
  <si>
    <t>PRAZO DE VIGÊNCIA (EM MESES):</t>
  </si>
  <si>
    <t>PROPOSTA EQUALIZADA</t>
  </si>
  <si>
    <t>Contrato original</t>
  </si>
  <si>
    <t>TAC de (Prazo / valor / reajuste / pleito / cláusula / ajuste de escopo )</t>
  </si>
  <si>
    <t>GERÊNCIA DE AQUISIÇÃO DE MATERIAIS</t>
  </si>
  <si>
    <t>DT EMISSÃO RH:</t>
  </si>
  <si>
    <t>TIPO DE ADITIVO:</t>
  </si>
  <si>
    <t>OBJETO:</t>
  </si>
  <si>
    <t>APLICAÇÃO:</t>
  </si>
  <si>
    <t>DIOGO AGUIAR CAVALCANTE - GA</t>
  </si>
  <si>
    <t>PAMELA MEDI - GDP</t>
  </si>
  <si>
    <t>VALOR</t>
  </si>
  <si>
    <t>PRAZO</t>
  </si>
  <si>
    <t>REAJUSTE</t>
  </si>
  <si>
    <t>PLEITO</t>
  </si>
  <si>
    <t>AJUSTE DE ESCOPO</t>
  </si>
  <si>
    <t>CLÁUSULA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</si>
</sst>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0.000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theme="1" tint="0.14999847407452621"/>
      <name val="Arial"/>
      <family val="2"/>
    </font>
    <font>
      <b/>
      <vertAlign val="superscript"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name val="Arial"/>
      <family val="2"/>
    </font>
    <font>
      <b/>
      <sz val="11"/>
      <color rgb="FF00800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1"/>
      <color theme="1" tint="0.14999847407452621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vertAlign val="superscript"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 tint="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00612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612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4" fillId="0" borderId="0"/>
    <xf numFmtId="43" fontId="3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40" fillId="0" borderId="0" applyFont="0" applyFill="0" applyBorder="0" applyAlignment="0" applyProtection="0"/>
  </cellStyleXfs>
  <cellXfs count="332">
    <xf numFmtId="0" fontId="0" fillId="0" borderId="0" xfId="0"/>
    <xf numFmtId="49" fontId="46" fillId="5" borderId="21" xfId="0" applyNumberFormat="1" applyFont="1" applyFill="1" applyBorder="1" applyAlignment="1">
      <alignment horizontal="center" vertical="center" wrapText="1"/>
    </xf>
    <xf numFmtId="0" fontId="47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1" fillId="6" borderId="25" xfId="0" applyFont="1" applyFill="1" applyBorder="1" applyAlignment="1">
      <alignment horizontal="center" vertical="center" wrapText="1"/>
    </xf>
    <xf numFmtId="44" fontId="48" fillId="6" borderId="0" xfId="2" applyFont="1" applyFill="1" applyBorder="1" applyAlignment="1">
      <alignment horizontal="center" vertical="center" wrapText="1"/>
    </xf>
    <xf numFmtId="0" fontId="48" fillId="8" borderId="29" xfId="0" applyFont="1" applyFill="1" applyBorder="1" applyAlignment="1">
      <alignment horizontal="center" vertical="center" wrapText="1"/>
    </xf>
    <xf numFmtId="0" fontId="52" fillId="9" borderId="29" xfId="0" applyFont="1" applyFill="1" applyBorder="1" applyAlignment="1">
      <alignment horizontal="center" vertical="center" wrapText="1"/>
    </xf>
    <xf numFmtId="0" fontId="48" fillId="6" borderId="29" xfId="0" applyFont="1" applyFill="1" applyBorder="1" applyAlignment="1">
      <alignment horizontal="center" vertical="center" wrapText="1"/>
    </xf>
    <xf numFmtId="0" fontId="48" fillId="10" borderId="29" xfId="0" applyFont="1" applyFill="1" applyBorder="1" applyAlignment="1">
      <alignment horizontal="center" vertical="center" wrapText="1"/>
    </xf>
    <xf numFmtId="0" fontId="48" fillId="6" borderId="3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left" vertical="top" wrapText="1"/>
    </xf>
    <xf numFmtId="44" fontId="0" fillId="0" borderId="29" xfId="2" applyFon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7" fontId="0" fillId="0" borderId="29" xfId="0" applyNumberFormat="1" applyBorder="1" applyAlignment="1">
      <alignment horizontal="center" vertical="center" wrapText="1"/>
    </xf>
    <xf numFmtId="10" fontId="0" fillId="0" borderId="29" xfId="1" applyNumberFormat="1" applyFont="1" applyBorder="1" applyAlignment="1">
      <alignment horizontal="center" vertical="center" wrapText="1"/>
    </xf>
    <xf numFmtId="44" fontId="0" fillId="0" borderId="29" xfId="0" applyNumberFormat="1" applyBorder="1" applyAlignment="1">
      <alignment horizontal="center" vertical="center" wrapText="1"/>
    </xf>
    <xf numFmtId="44" fontId="53" fillId="0" borderId="29" xfId="2" applyFont="1" applyFill="1" applyBorder="1" applyAlignment="1">
      <alignment horizontal="center" vertical="center" wrapText="1"/>
    </xf>
    <xf numFmtId="44" fontId="0" fillId="0" borderId="29" xfId="2" applyFont="1" applyBorder="1" applyAlignment="1">
      <alignment horizontal="left" vertical="top" wrapText="1"/>
    </xf>
    <xf numFmtId="0" fontId="0" fillId="0" borderId="29" xfId="2" applyNumberFormat="1" applyFont="1" applyBorder="1" applyAlignment="1">
      <alignment horizontal="left" vertical="top" wrapText="1"/>
    </xf>
    <xf numFmtId="166" fontId="0" fillId="0" borderId="29" xfId="2" applyNumberFormat="1" applyFont="1" applyBorder="1" applyAlignment="1">
      <alignment horizontal="center" vertical="center" wrapText="1"/>
    </xf>
    <xf numFmtId="167" fontId="0" fillId="0" borderId="29" xfId="2" applyNumberFormat="1" applyFont="1" applyBorder="1" applyAlignment="1">
      <alignment horizontal="center" vertical="center" wrapText="1"/>
    </xf>
    <xf numFmtId="167" fontId="53" fillId="0" borderId="29" xfId="2" applyNumberFormat="1" applyFont="1" applyFill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center" wrapText="1"/>
    </xf>
    <xf numFmtId="44" fontId="49" fillId="11" borderId="29" xfId="2" applyFont="1" applyFill="1" applyBorder="1" applyAlignment="1">
      <alignment horizontal="center" vertical="center" wrapText="1"/>
    </xf>
    <xf numFmtId="166" fontId="49" fillId="11" borderId="29" xfId="2" applyNumberFormat="1" applyFont="1" applyFill="1" applyBorder="1" applyAlignment="1">
      <alignment horizontal="center" vertical="center" wrapText="1"/>
    </xf>
    <xf numFmtId="44" fontId="0" fillId="0" borderId="0" xfId="2" applyFont="1" applyBorder="1" applyAlignment="1">
      <alignment horizontal="center" vertical="center" wrapText="1"/>
    </xf>
    <xf numFmtId="0" fontId="54" fillId="6" borderId="10" xfId="0" applyFont="1" applyFill="1" applyBorder="1" applyAlignment="1">
      <alignment horizontal="center" vertical="center" wrapText="1"/>
    </xf>
    <xf numFmtId="168" fontId="55" fillId="0" borderId="10" xfId="0" applyNumberFormat="1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165" fontId="55" fillId="0" borderId="1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55" fillId="0" borderId="10" xfId="0" applyFont="1" applyBorder="1" applyAlignment="1">
      <alignment horizontal="center" vertical="center" wrapText="1"/>
    </xf>
    <xf numFmtId="44" fontId="55" fillId="0" borderId="10" xfId="2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4" fillId="12" borderId="10" xfId="0" applyFont="1" applyFill="1" applyBorder="1" applyAlignment="1">
      <alignment horizontal="center" vertical="center" wrapText="1"/>
    </xf>
    <xf numFmtId="9" fontId="55" fillId="0" borderId="10" xfId="1" applyFont="1" applyFill="1" applyBorder="1" applyAlignment="1">
      <alignment horizontal="center" vertical="center" wrapText="1"/>
    </xf>
    <xf numFmtId="0" fontId="38" fillId="0" borderId="0" xfId="0" applyFont="1"/>
    <xf numFmtId="0" fontId="0" fillId="0" borderId="0" xfId="0" applyAlignment="1">
      <alignment horizontal="center" vertical="center"/>
    </xf>
    <xf numFmtId="0" fontId="37" fillId="0" borderId="0" xfId="0" applyFont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9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5" fillId="2" borderId="0" xfId="0" applyFont="1" applyFill="1" applyAlignment="1">
      <alignment horizontal="left" vertical="center" wrapText="1"/>
    </xf>
    <xf numFmtId="0" fontId="2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41" fillId="3" borderId="0" xfId="0" applyFont="1" applyFill="1" applyAlignment="1">
      <alignment horizontal="left" wrapText="1" indent="1"/>
    </xf>
    <xf numFmtId="49" fontId="8" fillId="3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26" fillId="2" borderId="0" xfId="0" applyFont="1" applyFill="1" applyAlignment="1">
      <alignment horizontal="right" vertical="center" wrapText="1"/>
    </xf>
    <xf numFmtId="0" fontId="24" fillId="2" borderId="0" xfId="0" applyFont="1" applyFill="1" applyAlignment="1">
      <alignment horizontal="right" wrapText="1"/>
    </xf>
    <xf numFmtId="0" fontId="26" fillId="2" borderId="14" xfId="0" applyFont="1" applyFill="1" applyBorder="1" applyAlignment="1">
      <alignment horizontal="right" vertical="center" wrapText="1" indent="1"/>
    </xf>
    <xf numFmtId="0" fontId="26" fillId="2" borderId="0" xfId="0" applyFont="1" applyFill="1" applyAlignment="1">
      <alignment horizontal="right" vertical="center" wrapText="1" indent="1"/>
    </xf>
    <xf numFmtId="0" fontId="13" fillId="2" borderId="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44" fontId="27" fillId="0" borderId="10" xfId="2" applyFont="1" applyBorder="1" applyAlignment="1" applyProtection="1">
      <alignment horizontal="center" vertical="center" wrapText="1"/>
    </xf>
    <xf numFmtId="8" fontId="27" fillId="0" borderId="10" xfId="0" applyNumberFormat="1" applyFont="1" applyBorder="1" applyAlignment="1">
      <alignment horizontal="center" vertical="center"/>
    </xf>
    <xf numFmtId="0" fontId="24" fillId="2" borderId="0" xfId="0" applyFont="1" applyFill="1" applyAlignment="1">
      <alignment horizontal="left" vertical="center" wrapText="1" indent="1"/>
    </xf>
    <xf numFmtId="0" fontId="26" fillId="2" borderId="0" xfId="0" applyFont="1" applyFill="1" applyAlignment="1">
      <alignment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top" wrapText="1"/>
    </xf>
    <xf numFmtId="165" fontId="27" fillId="0" borderId="10" xfId="2" applyNumberFormat="1" applyFont="1" applyBorder="1" applyAlignment="1" applyProtection="1">
      <alignment horizontal="center" vertical="center" wrapText="1"/>
    </xf>
    <xf numFmtId="0" fontId="24" fillId="2" borderId="1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9" fontId="28" fillId="3" borderId="0" xfId="0" applyNumberFormat="1" applyFont="1" applyFill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0" fontId="13" fillId="0" borderId="0" xfId="0" applyFont="1"/>
    <xf numFmtId="0" fontId="21" fillId="2" borderId="0" xfId="0" applyFont="1" applyFill="1" applyAlignment="1">
      <alignment horizontal="right" vertical="center" wrapText="1"/>
    </xf>
    <xf numFmtId="0" fontId="24" fillId="2" borderId="0" xfId="0" applyFont="1" applyFill="1" applyAlignment="1">
      <alignment horizontal="right" vertical="center" wrapText="1"/>
    </xf>
    <xf numFmtId="0" fontId="41" fillId="2" borderId="0" xfId="0" applyFont="1" applyFill="1" applyAlignment="1">
      <alignment horizontal="left" wrapText="1" indent="1"/>
    </xf>
    <xf numFmtId="0" fontId="24" fillId="2" borderId="0" xfId="0" applyFont="1" applyFill="1" applyAlignment="1">
      <alignment horizontal="left" wrapText="1" indent="1"/>
    </xf>
    <xf numFmtId="0" fontId="29" fillId="2" borderId="1" xfId="0" applyFont="1" applyFill="1" applyBorder="1" applyAlignment="1">
      <alignment horizontal="center" wrapText="1"/>
    </xf>
    <xf numFmtId="0" fontId="24" fillId="2" borderId="0" xfId="0" applyFont="1" applyFill="1" applyAlignment="1">
      <alignment horizontal="right"/>
    </xf>
    <xf numFmtId="0" fontId="43" fillId="2" borderId="0" xfId="0" applyFont="1" applyFill="1" applyAlignment="1">
      <alignment vertical="center" wrapText="1"/>
    </xf>
    <xf numFmtId="0" fontId="24" fillId="4" borderId="0" xfId="0" applyFont="1" applyFill="1" applyAlignment="1">
      <alignment horizontal="left" vertical="center" wrapText="1" indent="1"/>
    </xf>
    <xf numFmtId="0" fontId="15" fillId="4" borderId="0" xfId="0" applyFont="1" applyFill="1" applyAlignment="1">
      <alignment horizontal="left" vertical="center" wrapText="1"/>
    </xf>
    <xf numFmtId="0" fontId="41" fillId="4" borderId="0" xfId="0" applyFont="1" applyFill="1" applyAlignment="1">
      <alignment horizontal="left" wrapText="1" indent="1"/>
    </xf>
    <xf numFmtId="0" fontId="24" fillId="4" borderId="0" xfId="0" applyFont="1" applyFill="1" applyAlignment="1">
      <alignment horizontal="left" wrapText="1" indent="1"/>
    </xf>
    <xf numFmtId="0" fontId="13" fillId="4" borderId="0" xfId="0" applyFont="1" applyFill="1" applyAlignment="1">
      <alignment vertical="center"/>
    </xf>
    <xf numFmtId="0" fontId="43" fillId="4" borderId="0" xfId="0" applyFont="1" applyFill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wrapText="1"/>
    </xf>
    <xf numFmtId="0" fontId="41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49" fontId="30" fillId="3" borderId="0" xfId="0" applyNumberFormat="1" applyFont="1" applyFill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center"/>
    </xf>
    <xf numFmtId="0" fontId="5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0" fillId="2" borderId="2" xfId="0" applyFill="1" applyBorder="1"/>
    <xf numFmtId="0" fontId="0" fillId="2" borderId="0" xfId="0" applyFill="1"/>
    <xf numFmtId="0" fontId="34" fillId="2" borderId="0" xfId="0" applyFont="1" applyFill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4" fillId="3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4" fontId="32" fillId="3" borderId="10" xfId="2" applyFont="1" applyFill="1" applyBorder="1" applyAlignment="1" applyProtection="1">
      <alignment horizontal="center" vertical="center" wrapText="1"/>
    </xf>
    <xf numFmtId="44" fontId="32" fillId="0" borderId="10" xfId="2" applyFont="1" applyFill="1" applyBorder="1" applyAlignment="1" applyProtection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2" fillId="3" borderId="10" xfId="0" applyFont="1" applyFill="1" applyBorder="1" applyAlignment="1">
      <alignment horizontal="center" vertical="center" wrapText="1"/>
    </xf>
    <xf numFmtId="44" fontId="32" fillId="4" borderId="10" xfId="2" applyFont="1" applyFill="1" applyBorder="1" applyAlignment="1" applyProtection="1">
      <alignment horizontal="center" vertical="center" wrapText="1"/>
    </xf>
    <xf numFmtId="14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9" fillId="2" borderId="0" xfId="0" applyFont="1" applyFill="1" applyAlignment="1">
      <alignment horizontal="right" vertical="center"/>
    </xf>
    <xf numFmtId="14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horizontal="left" wrapText="1" indent="1"/>
    </xf>
    <xf numFmtId="0" fontId="17" fillId="2" borderId="0" xfId="0" applyFont="1" applyFill="1" applyAlignment="1">
      <alignment horizontal="right" vertical="top" wrapText="1"/>
    </xf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 indent="1"/>
    </xf>
    <xf numFmtId="0" fontId="17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right" vertical="top" wrapText="1"/>
    </xf>
    <xf numFmtId="0" fontId="6" fillId="2" borderId="0" xfId="0" applyFont="1" applyFill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0" fontId="15" fillId="2" borderId="0" xfId="0" applyFont="1" applyFill="1" applyAlignment="1">
      <alignment horizontal="right" vertical="top" wrapText="1"/>
    </xf>
    <xf numFmtId="0" fontId="15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wrapText="1" indent="1"/>
    </xf>
    <xf numFmtId="0" fontId="15" fillId="2" borderId="0" xfId="0" applyFont="1" applyFill="1" applyAlignment="1">
      <alignment horizontal="left" wrapText="1" indent="1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12" fillId="2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32" fillId="2" borderId="0" xfId="0" applyNumberFormat="1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8" fillId="2" borderId="1" xfId="0" applyFont="1" applyFill="1" applyBorder="1" applyAlignment="1">
      <alignment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top"/>
    </xf>
    <xf numFmtId="0" fontId="8" fillId="2" borderId="1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43" fontId="9" fillId="0" borderId="0" xfId="5" applyFont="1" applyAlignment="1" applyProtection="1">
      <alignment vertical="center" wrapText="1"/>
    </xf>
    <xf numFmtId="0" fontId="9" fillId="0" borderId="0" xfId="0" applyFont="1" applyAlignment="1">
      <alignment horizontal="center" vertical="center"/>
    </xf>
    <xf numFmtId="43" fontId="9" fillId="0" borderId="0" xfId="5" applyFont="1" applyAlignment="1" applyProtection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0" fillId="0" borderId="0" xfId="5" applyFont="1" applyProtection="1"/>
    <xf numFmtId="43" fontId="0" fillId="0" borderId="0" xfId="0" applyNumberFormat="1"/>
    <xf numFmtId="14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/>
    </xf>
    <xf numFmtId="9" fontId="32" fillId="4" borderId="10" xfId="1" applyFont="1" applyFill="1" applyBorder="1" applyAlignment="1" applyProtection="1">
      <alignment horizontal="center" vertical="center" wrapText="1"/>
    </xf>
    <xf numFmtId="0" fontId="9" fillId="2" borderId="0" xfId="0" applyFont="1" applyFill="1" applyAlignment="1">
      <alignment horizontal="right" vertical="center"/>
    </xf>
    <xf numFmtId="14" fontId="16" fillId="2" borderId="0" xfId="0" applyNumberFormat="1" applyFont="1" applyFill="1" applyAlignment="1">
      <alignment horizontal="center" vertical="center"/>
    </xf>
    <xf numFmtId="0" fontId="36" fillId="0" borderId="8" xfId="0" applyFont="1" applyBorder="1" applyAlignment="1">
      <alignment horizontal="left" vertical="top" wrapText="1"/>
    </xf>
    <xf numFmtId="0" fontId="36" fillId="0" borderId="3" xfId="0" applyFont="1" applyBorder="1" applyAlignment="1">
      <alignment horizontal="left" vertical="top" wrapText="1"/>
    </xf>
    <xf numFmtId="0" fontId="36" fillId="0" borderId="6" xfId="0" applyFont="1" applyBorder="1" applyAlignment="1">
      <alignment horizontal="left" vertical="top" wrapText="1"/>
    </xf>
    <xf numFmtId="0" fontId="12" fillId="2" borderId="0" xfId="0" applyFont="1" applyFill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64" fontId="18" fillId="0" borderId="8" xfId="2" applyNumberFormat="1" applyFont="1" applyBorder="1" applyAlignment="1" applyProtection="1">
      <alignment horizontal="center" vertical="center"/>
    </xf>
    <xf numFmtId="164" fontId="18" fillId="0" borderId="3" xfId="2" applyNumberFormat="1" applyFont="1" applyBorder="1" applyAlignment="1" applyProtection="1">
      <alignment horizontal="center" vertical="center"/>
    </xf>
    <xf numFmtId="164" fontId="18" fillId="0" borderId="6" xfId="2" applyNumberFormat="1" applyFont="1" applyBorder="1" applyAlignment="1" applyProtection="1">
      <alignment horizontal="center" vertical="center"/>
    </xf>
    <xf numFmtId="0" fontId="12" fillId="2" borderId="14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44" fontId="32" fillId="4" borderId="8" xfId="2" applyFont="1" applyFill="1" applyBorder="1" applyAlignment="1" applyProtection="1">
      <alignment horizontal="center" vertical="center" wrapText="1"/>
    </xf>
    <xf numFmtId="44" fontId="32" fillId="4" borderId="6" xfId="2" applyFont="1" applyFill="1" applyBorder="1" applyAlignment="1" applyProtection="1">
      <alignment horizontal="center" vertical="center" wrapText="1"/>
    </xf>
    <xf numFmtId="14" fontId="32" fillId="4" borderId="10" xfId="0" applyNumberFormat="1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14" fontId="32" fillId="0" borderId="10" xfId="0" applyNumberFormat="1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4" borderId="8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20" fillId="0" borderId="8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8" xfId="0" quotePrefix="1" applyFont="1" applyBorder="1" applyAlignment="1">
      <alignment horizontal="left" vertical="top" wrapText="1"/>
    </xf>
    <xf numFmtId="0" fontId="34" fillId="3" borderId="8" xfId="0" applyFont="1" applyFill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8" xfId="0" quotePrefix="1" applyFont="1" applyBorder="1" applyAlignment="1">
      <alignment horizontal="left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right" vertical="center" wrapText="1"/>
    </xf>
    <xf numFmtId="0" fontId="26" fillId="2" borderId="15" xfId="0" applyFont="1" applyFill="1" applyBorder="1" applyAlignment="1">
      <alignment horizontal="right" vertical="center" wrapText="1"/>
    </xf>
    <xf numFmtId="8" fontId="27" fillId="0" borderId="10" xfId="2" applyNumberFormat="1" applyFont="1" applyBorder="1" applyAlignment="1" applyProtection="1">
      <alignment horizontal="center" vertical="center" wrapText="1"/>
    </xf>
    <xf numFmtId="44" fontId="27" fillId="0" borderId="10" xfId="2" applyFont="1" applyBorder="1" applyAlignment="1" applyProtection="1">
      <alignment horizontal="center" vertical="center" wrapText="1"/>
    </xf>
    <xf numFmtId="165" fontId="27" fillId="3" borderId="14" xfId="1" applyNumberFormat="1" applyFont="1" applyFill="1" applyBorder="1" applyAlignment="1" applyProtection="1">
      <alignment horizontal="center" vertical="center" wrapText="1"/>
    </xf>
    <xf numFmtId="165" fontId="27" fillId="3" borderId="0" xfId="1" applyNumberFormat="1" applyFont="1" applyFill="1" applyBorder="1" applyAlignment="1" applyProtection="1">
      <alignment horizontal="center" vertical="center" wrapText="1"/>
    </xf>
    <xf numFmtId="165" fontId="27" fillId="3" borderId="15" xfId="1" applyNumberFormat="1" applyFont="1" applyFill="1" applyBorder="1" applyAlignment="1" applyProtection="1">
      <alignment horizontal="center" vertical="center" wrapText="1"/>
    </xf>
    <xf numFmtId="164" fontId="27" fillId="3" borderId="16" xfId="2" applyNumberFormat="1" applyFont="1" applyFill="1" applyBorder="1" applyAlignment="1" applyProtection="1">
      <alignment horizontal="center" vertical="center" wrapText="1"/>
    </xf>
    <xf numFmtId="44" fontId="27" fillId="3" borderId="17" xfId="2" applyFont="1" applyFill="1" applyBorder="1" applyAlignment="1" applyProtection="1">
      <alignment horizontal="center" vertical="center" wrapText="1"/>
    </xf>
    <xf numFmtId="44" fontId="27" fillId="3" borderId="16" xfId="2" applyFont="1" applyFill="1" applyBorder="1" applyAlignment="1" applyProtection="1">
      <alignment horizontal="center" vertical="center" wrapText="1"/>
    </xf>
    <xf numFmtId="44" fontId="27" fillId="3" borderId="9" xfId="2" applyFont="1" applyFill="1" applyBorder="1" applyAlignment="1" applyProtection="1">
      <alignment horizontal="center" vertical="center" wrapText="1"/>
    </xf>
    <xf numFmtId="164" fontId="27" fillId="3" borderId="9" xfId="2" applyNumberFormat="1" applyFont="1" applyFill="1" applyBorder="1" applyAlignment="1" applyProtection="1">
      <alignment horizontal="center" vertical="center" wrapText="1"/>
    </xf>
    <xf numFmtId="164" fontId="27" fillId="3" borderId="17" xfId="2" applyNumberFormat="1" applyFont="1" applyFill="1" applyBorder="1" applyAlignment="1" applyProtection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0" fontId="26" fillId="3" borderId="14" xfId="0" applyFont="1" applyFill="1" applyBorder="1" applyAlignment="1">
      <alignment horizontal="center" vertical="center" wrapText="1"/>
    </xf>
    <xf numFmtId="0" fontId="26" fillId="3" borderId="0" xfId="0" applyFont="1" applyFill="1" applyAlignment="1">
      <alignment horizontal="center" vertical="center" wrapText="1"/>
    </xf>
    <xf numFmtId="0" fontId="26" fillId="3" borderId="16" xfId="0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 wrapText="1"/>
    </xf>
    <xf numFmtId="0" fontId="35" fillId="0" borderId="0" xfId="0" applyFont="1" applyAlignment="1" applyProtection="1">
      <alignment horizontal="center" vertical="center" wrapText="1"/>
      <protection locked="0"/>
    </xf>
    <xf numFmtId="44" fontId="27" fillId="0" borderId="8" xfId="2" applyFont="1" applyBorder="1" applyAlignment="1" applyProtection="1">
      <alignment horizontal="center" vertical="center" wrapText="1"/>
    </xf>
    <xf numFmtId="44" fontId="27" fillId="0" borderId="6" xfId="2" applyFont="1" applyBorder="1" applyAlignment="1" applyProtection="1">
      <alignment horizontal="center" vertical="center" wrapText="1"/>
    </xf>
    <xf numFmtId="44" fontId="27" fillId="0" borderId="3" xfId="2" applyFont="1" applyBorder="1" applyAlignment="1" applyProtection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6" fillId="2" borderId="0" xfId="0" applyFont="1" applyFill="1" applyAlignment="1">
      <alignment horizontal="right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right" vertical="center" wrapText="1" indent="1"/>
    </xf>
    <xf numFmtId="0" fontId="26" fillId="2" borderId="0" xfId="0" applyFont="1" applyFill="1" applyAlignment="1">
      <alignment horizontal="right" vertical="center" wrapText="1" indent="1"/>
    </xf>
    <xf numFmtId="0" fontId="45" fillId="2" borderId="10" xfId="0" applyFont="1" applyFill="1" applyBorder="1" applyAlignment="1">
      <alignment horizontal="center" vertical="center" wrapText="1"/>
    </xf>
    <xf numFmtId="164" fontId="57" fillId="13" borderId="8" xfId="2" applyNumberFormat="1" applyFont="1" applyFill="1" applyBorder="1" applyAlignment="1" applyProtection="1">
      <alignment horizontal="center" vertical="center" wrapText="1"/>
    </xf>
    <xf numFmtId="164" fontId="57" fillId="13" borderId="3" xfId="2" applyNumberFormat="1" applyFont="1" applyFill="1" applyBorder="1" applyAlignment="1" applyProtection="1">
      <alignment horizontal="center" vertical="center" wrapText="1"/>
    </xf>
    <xf numFmtId="164" fontId="57" fillId="13" borderId="6" xfId="2" applyNumberFormat="1" applyFont="1" applyFill="1" applyBorder="1" applyAlignment="1" applyProtection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8" fontId="27" fillId="0" borderId="8" xfId="2" applyNumberFormat="1" applyFont="1" applyBorder="1" applyAlignment="1" applyProtection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1" fillId="6" borderId="23" xfId="0" applyFont="1" applyFill="1" applyBorder="1" applyAlignment="1">
      <alignment horizontal="center" vertical="center" wrapText="1"/>
    </xf>
    <xf numFmtId="0" fontId="51" fillId="6" borderId="24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center" vertical="center" wrapText="1"/>
    </xf>
    <xf numFmtId="0" fontId="48" fillId="8" borderId="25" xfId="0" applyFont="1" applyFill="1" applyBorder="1" applyAlignment="1">
      <alignment horizontal="center" vertical="center" wrapText="1"/>
    </xf>
    <xf numFmtId="0" fontId="48" fillId="8" borderId="26" xfId="0" applyFont="1" applyFill="1" applyBorder="1" applyAlignment="1">
      <alignment horizontal="center" vertical="center" wrapText="1"/>
    </xf>
    <xf numFmtId="0" fontId="52" fillId="9" borderId="27" xfId="0" applyFont="1" applyFill="1" applyBorder="1" applyAlignment="1">
      <alignment horizontal="center" vertical="center" wrapText="1"/>
    </xf>
    <xf numFmtId="0" fontId="52" fillId="9" borderId="25" xfId="0" applyFont="1" applyFill="1" applyBorder="1" applyAlignment="1">
      <alignment horizontal="center" vertical="center" wrapText="1"/>
    </xf>
    <xf numFmtId="44" fontId="48" fillId="6" borderId="27" xfId="2" applyFont="1" applyFill="1" applyBorder="1" applyAlignment="1">
      <alignment horizontal="center" vertical="center" wrapText="1"/>
    </xf>
    <xf numFmtId="44" fontId="48" fillId="6" borderId="25" xfId="2" applyFont="1" applyFill="1" applyBorder="1" applyAlignment="1">
      <alignment horizontal="center" vertical="center" wrapText="1"/>
    </xf>
    <xf numFmtId="44" fontId="48" fillId="10" borderId="27" xfId="2" applyFont="1" applyFill="1" applyBorder="1" applyAlignment="1">
      <alignment horizontal="center" vertical="center" wrapText="1"/>
    </xf>
    <xf numFmtId="44" fontId="48" fillId="10" borderId="25" xfId="2" applyFont="1" applyFill="1" applyBorder="1" applyAlignment="1">
      <alignment horizontal="center" vertical="center" wrapText="1"/>
    </xf>
    <xf numFmtId="0" fontId="48" fillId="7" borderId="28" xfId="0" applyFont="1" applyFill="1" applyBorder="1" applyAlignment="1">
      <alignment horizontal="center" vertical="center" wrapText="1"/>
    </xf>
    <xf numFmtId="0" fontId="48" fillId="7" borderId="30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vertical="center" wrapText="1"/>
    </xf>
    <xf numFmtId="0" fontId="24" fillId="3" borderId="12" xfId="0" applyFont="1" applyFill="1" applyBorder="1" applyAlignment="1">
      <alignment vertical="center" wrapText="1"/>
    </xf>
    <xf numFmtId="0" fontId="24" fillId="3" borderId="13" xfId="0" applyFont="1" applyFill="1" applyBorder="1" applyAlignment="1">
      <alignment vertical="center" wrapText="1"/>
    </xf>
    <xf numFmtId="0" fontId="24" fillId="3" borderId="14" xfId="0" applyFont="1" applyFill="1" applyBorder="1" applyAlignment="1">
      <alignment vertical="center" wrapText="1"/>
    </xf>
    <xf numFmtId="0" fontId="24" fillId="3" borderId="15" xfId="0" applyFont="1" applyFill="1" applyBorder="1" applyAlignment="1">
      <alignment vertical="center" wrapText="1"/>
    </xf>
    <xf numFmtId="0" fontId="24" fillId="3" borderId="16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 wrapText="1"/>
    </xf>
    <xf numFmtId="0" fontId="24" fillId="3" borderId="17" xfId="0" applyFont="1" applyFill="1" applyBorder="1" applyAlignment="1">
      <alignment vertical="center" wrapText="1"/>
    </xf>
    <xf numFmtId="0" fontId="60" fillId="0" borderId="14" xfId="0" applyFont="1" applyBorder="1"/>
    <xf numFmtId="0" fontId="60" fillId="0" borderId="0" xfId="0" applyFont="1" applyBorder="1"/>
    <xf numFmtId="0" fontId="60" fillId="0" borderId="15" xfId="0" applyFont="1" applyBorder="1"/>
    <xf numFmtId="0" fontId="24" fillId="3" borderId="0" xfId="0" applyFont="1" applyFill="1" applyBorder="1" applyAlignment="1">
      <alignment vertical="center" wrapText="1"/>
    </xf>
  </cellXfs>
  <cellStyles count="10">
    <cellStyle name="Moeda" xfId="2" builtinId="4"/>
    <cellStyle name="Normal" xfId="0" builtinId="0"/>
    <cellStyle name="Normal 2" xfId="3" xr:uid="{D4A5C88D-E294-4867-B2EB-CE7C08493DA1}"/>
    <cellStyle name="Normal 3" xfId="4" xr:uid="{741C8631-43C1-40F2-BA26-58CCD41AB0D4}"/>
    <cellStyle name="Normal 4" xfId="6" xr:uid="{17B5538E-A984-467A-A0B8-AD8037B6CED4}"/>
    <cellStyle name="Normal 5" xfId="7" xr:uid="{3A886560-AD54-4864-A2DD-D8263055D95E}"/>
    <cellStyle name="Normal 6" xfId="8" xr:uid="{EF95630D-867E-4A30-88CB-9DFAC381EF7A}"/>
    <cellStyle name="Porcentagem" xfId="1" builtinId="5"/>
    <cellStyle name="Porcentagem 2" xfId="9" xr:uid="{D0FADA23-A494-4142-888B-42ABC9FEE1C3}"/>
    <cellStyle name="Vírgula" xfId="5" builtinId="3"/>
  </cellStyles>
  <dxfs count="6"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</dxfs>
  <tableStyles count="1" defaultTableStyle="TableStyleMedium9" defaultPivotStyle="PivotStyleLight16">
    <tableStyle name="Invisible" pivot="0" table="0" count="0" xr9:uid="{72B2F830-A6E4-4A87-946A-7DC786CC5E8A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93"/>
      <color rgb="FFFFFAEB"/>
      <color rgb="FFB9B9B9"/>
      <color rgb="FFCCCCCC"/>
      <color rgb="FF008000"/>
      <color rgb="FF5CFA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5</xdr:row>
          <xdr:rowOff>30480</xdr:rowOff>
        </xdr:from>
        <xdr:to>
          <xdr:col>5</xdr:col>
          <xdr:colOff>647700</xdr:colOff>
          <xdr:row>6</xdr:row>
          <xdr:rowOff>99060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5</xdr:row>
          <xdr:rowOff>30480</xdr:rowOff>
        </xdr:from>
        <xdr:to>
          <xdr:col>5</xdr:col>
          <xdr:colOff>647700</xdr:colOff>
          <xdr:row>6</xdr:row>
          <xdr:rowOff>99060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5</xdr:row>
          <xdr:rowOff>30480</xdr:rowOff>
        </xdr:from>
        <xdr:to>
          <xdr:col>6</xdr:col>
          <xdr:colOff>647700</xdr:colOff>
          <xdr:row>6</xdr:row>
          <xdr:rowOff>99060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5</xdr:row>
          <xdr:rowOff>30480</xdr:rowOff>
        </xdr:from>
        <xdr:to>
          <xdr:col>6</xdr:col>
          <xdr:colOff>647700</xdr:colOff>
          <xdr:row>6</xdr:row>
          <xdr:rowOff>99060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2153</xdr:colOff>
      <xdr:row>2</xdr:row>
      <xdr:rowOff>18687</xdr:rowOff>
    </xdr:from>
    <xdr:to>
      <xdr:col>3</xdr:col>
      <xdr:colOff>1493693</xdr:colOff>
      <xdr:row>4</xdr:row>
      <xdr:rowOff>30818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478" y="371112"/>
          <a:ext cx="1577265" cy="92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17</xdr:row>
          <xdr:rowOff>0</xdr:rowOff>
        </xdr:from>
        <xdr:to>
          <xdr:col>5</xdr:col>
          <xdr:colOff>15240</xdr:colOff>
          <xdr:row>18</xdr:row>
          <xdr:rowOff>99060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0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17</xdr:row>
          <xdr:rowOff>0</xdr:rowOff>
        </xdr:from>
        <xdr:to>
          <xdr:col>5</xdr:col>
          <xdr:colOff>15240</xdr:colOff>
          <xdr:row>18</xdr:row>
          <xdr:rowOff>99060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0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640080</xdr:colOff>
          <xdr:row>17</xdr:row>
          <xdr:rowOff>0</xdr:rowOff>
        </xdr:from>
        <xdr:to>
          <xdr:col>10</xdr:col>
          <xdr:colOff>647700</xdr:colOff>
          <xdr:row>18</xdr:row>
          <xdr:rowOff>99060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0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640080</xdr:colOff>
          <xdr:row>17</xdr:row>
          <xdr:rowOff>0</xdr:rowOff>
        </xdr:from>
        <xdr:to>
          <xdr:col>10</xdr:col>
          <xdr:colOff>647700</xdr:colOff>
          <xdr:row>18</xdr:row>
          <xdr:rowOff>99060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0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5</xdr:row>
          <xdr:rowOff>30480</xdr:rowOff>
        </xdr:from>
        <xdr:to>
          <xdr:col>8</xdr:col>
          <xdr:colOff>647700</xdr:colOff>
          <xdr:row>6</xdr:row>
          <xdr:rowOff>99060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0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5</xdr:row>
          <xdr:rowOff>30480</xdr:rowOff>
        </xdr:from>
        <xdr:to>
          <xdr:col>8</xdr:col>
          <xdr:colOff>647700</xdr:colOff>
          <xdr:row>6</xdr:row>
          <xdr:rowOff>99060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0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5</xdr:row>
          <xdr:rowOff>30480</xdr:rowOff>
        </xdr:from>
        <xdr:to>
          <xdr:col>10</xdr:col>
          <xdr:colOff>3810</xdr:colOff>
          <xdr:row>6</xdr:row>
          <xdr:rowOff>99060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0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5</xdr:row>
          <xdr:rowOff>30480</xdr:rowOff>
        </xdr:from>
        <xdr:to>
          <xdr:col>10</xdr:col>
          <xdr:colOff>3810</xdr:colOff>
          <xdr:row>6</xdr:row>
          <xdr:rowOff>99060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0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640080</xdr:colOff>
          <xdr:row>5</xdr:row>
          <xdr:rowOff>30480</xdr:rowOff>
        </xdr:from>
        <xdr:to>
          <xdr:col>13</xdr:col>
          <xdr:colOff>647700</xdr:colOff>
          <xdr:row>6</xdr:row>
          <xdr:rowOff>99060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0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640080</xdr:colOff>
          <xdr:row>5</xdr:row>
          <xdr:rowOff>30480</xdr:rowOff>
        </xdr:from>
        <xdr:to>
          <xdr:col>13</xdr:col>
          <xdr:colOff>647700</xdr:colOff>
          <xdr:row>6</xdr:row>
          <xdr:rowOff>99060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5</xdr:row>
          <xdr:rowOff>30480</xdr:rowOff>
        </xdr:from>
        <xdr:to>
          <xdr:col>15</xdr:col>
          <xdr:colOff>15240</xdr:colOff>
          <xdr:row>6</xdr:row>
          <xdr:rowOff>99060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0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5</xdr:row>
          <xdr:rowOff>30480</xdr:rowOff>
        </xdr:from>
        <xdr:to>
          <xdr:col>15</xdr:col>
          <xdr:colOff>15240</xdr:colOff>
          <xdr:row>6</xdr:row>
          <xdr:rowOff>99060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0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640080</xdr:colOff>
          <xdr:row>5</xdr:row>
          <xdr:rowOff>30480</xdr:rowOff>
        </xdr:from>
        <xdr:to>
          <xdr:col>19</xdr:col>
          <xdr:colOff>647700</xdr:colOff>
          <xdr:row>6</xdr:row>
          <xdr:rowOff>99060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0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640080</xdr:colOff>
          <xdr:row>5</xdr:row>
          <xdr:rowOff>30480</xdr:rowOff>
        </xdr:from>
        <xdr:to>
          <xdr:col>19</xdr:col>
          <xdr:colOff>647700</xdr:colOff>
          <xdr:row>6</xdr:row>
          <xdr:rowOff>99060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0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5</xdr:row>
          <xdr:rowOff>30480</xdr:rowOff>
        </xdr:from>
        <xdr:to>
          <xdr:col>20</xdr:col>
          <xdr:colOff>647700</xdr:colOff>
          <xdr:row>6</xdr:row>
          <xdr:rowOff>99060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0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5</xdr:row>
          <xdr:rowOff>30480</xdr:rowOff>
        </xdr:from>
        <xdr:to>
          <xdr:col>20</xdr:col>
          <xdr:colOff>647700</xdr:colOff>
          <xdr:row>6</xdr:row>
          <xdr:rowOff>99060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0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21</xdr:row>
          <xdr:rowOff>0</xdr:rowOff>
        </xdr:from>
        <xdr:to>
          <xdr:col>5</xdr:col>
          <xdr:colOff>22860</xdr:colOff>
          <xdr:row>22</xdr:row>
          <xdr:rowOff>114300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0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21</xdr:row>
          <xdr:rowOff>0</xdr:rowOff>
        </xdr:from>
        <xdr:to>
          <xdr:col>5</xdr:col>
          <xdr:colOff>22860</xdr:colOff>
          <xdr:row>22</xdr:row>
          <xdr:rowOff>114300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0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640080</xdr:colOff>
          <xdr:row>21</xdr:row>
          <xdr:rowOff>0</xdr:rowOff>
        </xdr:from>
        <xdr:to>
          <xdr:col>10</xdr:col>
          <xdr:colOff>647700</xdr:colOff>
          <xdr:row>22</xdr:row>
          <xdr:rowOff>114300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0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640080</xdr:colOff>
          <xdr:row>21</xdr:row>
          <xdr:rowOff>0</xdr:rowOff>
        </xdr:from>
        <xdr:to>
          <xdr:col>10</xdr:col>
          <xdr:colOff>647700</xdr:colOff>
          <xdr:row>22</xdr:row>
          <xdr:rowOff>114300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0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22860</xdr:colOff>
          <xdr:row>20</xdr:row>
          <xdr:rowOff>525780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0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22860</xdr:colOff>
          <xdr:row>20</xdr:row>
          <xdr:rowOff>525780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0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21</xdr:row>
          <xdr:rowOff>0</xdr:rowOff>
        </xdr:from>
        <xdr:to>
          <xdr:col>5</xdr:col>
          <xdr:colOff>15240</xdr:colOff>
          <xdr:row>22</xdr:row>
          <xdr:rowOff>99060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0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21</xdr:row>
          <xdr:rowOff>0</xdr:rowOff>
        </xdr:from>
        <xdr:to>
          <xdr:col>5</xdr:col>
          <xdr:colOff>15240</xdr:colOff>
          <xdr:row>22</xdr:row>
          <xdr:rowOff>99060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0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22</xdr:row>
          <xdr:rowOff>0</xdr:rowOff>
        </xdr:from>
        <xdr:to>
          <xdr:col>5</xdr:col>
          <xdr:colOff>22860</xdr:colOff>
          <xdr:row>24</xdr:row>
          <xdr:rowOff>15240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0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22</xdr:row>
          <xdr:rowOff>0</xdr:rowOff>
        </xdr:from>
        <xdr:to>
          <xdr:col>5</xdr:col>
          <xdr:colOff>22860</xdr:colOff>
          <xdr:row>24</xdr:row>
          <xdr:rowOff>15240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0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1093618</xdr:colOff>
      <xdr:row>13</xdr:row>
      <xdr:rowOff>98193</xdr:rowOff>
    </xdr:from>
    <xdr:ext cx="184731" cy="269369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760743" y="3069993"/>
          <a:ext cx="184731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6</xdr:col>
      <xdr:colOff>1082732</xdr:colOff>
      <xdr:row>14</xdr:row>
      <xdr:rowOff>309102</xdr:rowOff>
    </xdr:from>
    <xdr:ext cx="184731" cy="269369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749857" y="3747627"/>
          <a:ext cx="184731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7</xdr:col>
      <xdr:colOff>528839</xdr:colOff>
      <xdr:row>13</xdr:row>
      <xdr:rowOff>93709</xdr:rowOff>
    </xdr:from>
    <xdr:ext cx="184731" cy="269369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62939" y="3065509"/>
          <a:ext cx="184731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19</xdr:row>
          <xdr:rowOff>0</xdr:rowOff>
        </xdr:from>
        <xdr:to>
          <xdr:col>5</xdr:col>
          <xdr:colOff>22860</xdr:colOff>
          <xdr:row>20</xdr:row>
          <xdr:rowOff>99060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0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19</xdr:row>
          <xdr:rowOff>0</xdr:rowOff>
        </xdr:from>
        <xdr:to>
          <xdr:col>5</xdr:col>
          <xdr:colOff>22860</xdr:colOff>
          <xdr:row>20</xdr:row>
          <xdr:rowOff>99060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0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640080</xdr:colOff>
          <xdr:row>19</xdr:row>
          <xdr:rowOff>0</xdr:rowOff>
        </xdr:from>
        <xdr:to>
          <xdr:col>10</xdr:col>
          <xdr:colOff>655320</xdr:colOff>
          <xdr:row>20</xdr:row>
          <xdr:rowOff>99060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0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640080</xdr:colOff>
          <xdr:row>19</xdr:row>
          <xdr:rowOff>0</xdr:rowOff>
        </xdr:from>
        <xdr:to>
          <xdr:col>10</xdr:col>
          <xdr:colOff>655320</xdr:colOff>
          <xdr:row>20</xdr:row>
          <xdr:rowOff>99060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0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34637</xdr:rowOff>
    </xdr:from>
    <xdr:to>
      <xdr:col>2</xdr:col>
      <xdr:colOff>38419</xdr:colOff>
      <xdr:row>1</xdr:row>
      <xdr:rowOff>238125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73" t="34603" r="42787" b="50514"/>
        <a:stretch/>
      </xdr:blipFill>
      <xdr:spPr>
        <a:xfrm>
          <a:off x="0" y="34637"/>
          <a:ext cx="1200469" cy="6035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42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760"/>
        <a:stretch/>
      </xdr:blipFill>
      <xdr:spPr>
        <a:xfrm>
          <a:off x="0" y="0"/>
          <a:ext cx="13009524" cy="6819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lopes/AppData/Local/Microsoft/Windows/INetCache/Content.Outlook/OC05EL2F/Modelo%20RH%20Unific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lopes/Desktop/Processos/2%20-%20CONCLU&#205;DOS/GOODYEAR%20-%20SPOT%20PNEUS/MAPA%20COMER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de homologação"/>
      <sheetName val="Aditivo"/>
      <sheetName val="HIERARQUIA"/>
    </sheetNames>
    <sheetDataSet>
      <sheetData sheetId="0"/>
      <sheetData sheetId="1"/>
      <sheetData sheetId="2">
        <row r="1">
          <cell r="A1" t="str">
            <v>Dep</v>
          </cell>
          <cell r="B1" t="str">
            <v>Area</v>
          </cell>
          <cell r="C1" t="str">
            <v>Dir.</v>
          </cell>
        </row>
        <row r="2">
          <cell r="A2" t="str">
            <v>TS</v>
          </cell>
          <cell r="B2" t="str">
            <v>TS</v>
          </cell>
          <cell r="C2" t="str">
            <v>DF</v>
          </cell>
        </row>
        <row r="3">
          <cell r="A3" t="str">
            <v>TI</v>
          </cell>
          <cell r="B3" t="str">
            <v>TI</v>
          </cell>
          <cell r="C3" t="str">
            <v>DF</v>
          </cell>
        </row>
        <row r="4">
          <cell r="A4" t="str">
            <v>TFRM</v>
          </cell>
          <cell r="B4" t="str">
            <v>TFRM</v>
          </cell>
          <cell r="C4" t="str">
            <v>TFRM</v>
          </cell>
        </row>
        <row r="5">
          <cell r="A5" t="str">
            <v>TFRH</v>
          </cell>
          <cell r="B5" t="str">
            <v>TFRH</v>
          </cell>
          <cell r="C5" t="str">
            <v>TFRH</v>
          </cell>
        </row>
        <row r="6">
          <cell r="A6" t="str">
            <v>RCC</v>
          </cell>
          <cell r="B6" t="str">
            <v>RC</v>
          </cell>
          <cell r="C6" t="str">
            <v>DS</v>
          </cell>
        </row>
        <row r="7">
          <cell r="A7" t="str">
            <v>GVA</v>
          </cell>
          <cell r="B7" t="str">
            <v>GV</v>
          </cell>
          <cell r="C7" t="str">
            <v>DC</v>
          </cell>
        </row>
        <row r="8">
          <cell r="A8" t="str">
            <v>GTS</v>
          </cell>
          <cell r="B8" t="str">
            <v>GT</v>
          </cell>
          <cell r="C8" t="str">
            <v>DF</v>
          </cell>
        </row>
        <row r="9">
          <cell r="A9" t="str">
            <v>GTP</v>
          </cell>
          <cell r="B9" t="str">
            <v>GT</v>
          </cell>
          <cell r="C9" t="str">
            <v>DF</v>
          </cell>
        </row>
        <row r="10">
          <cell r="A10" t="str">
            <v>GTM</v>
          </cell>
          <cell r="B10" t="str">
            <v>GT</v>
          </cell>
          <cell r="C10" t="str">
            <v>DF</v>
          </cell>
        </row>
        <row r="11">
          <cell r="A11" t="str">
            <v>GTI</v>
          </cell>
          <cell r="B11" t="str">
            <v>GT</v>
          </cell>
          <cell r="C11" t="str">
            <v>DF</v>
          </cell>
        </row>
        <row r="12">
          <cell r="A12" t="str">
            <v>GT</v>
          </cell>
          <cell r="B12" t="str">
            <v>GT</v>
          </cell>
          <cell r="C12" t="str">
            <v>DF</v>
          </cell>
        </row>
        <row r="13">
          <cell r="A13" t="str">
            <v>GST</v>
          </cell>
          <cell r="B13" t="str">
            <v>DP</v>
          </cell>
          <cell r="C13" t="str">
            <v>DP</v>
          </cell>
        </row>
        <row r="14">
          <cell r="A14" t="str">
            <v>GS</v>
          </cell>
          <cell r="B14" t="str">
            <v>GS</v>
          </cell>
          <cell r="C14" t="str">
            <v>DS</v>
          </cell>
        </row>
        <row r="15">
          <cell r="A15" t="str">
            <v>GSA</v>
          </cell>
          <cell r="B15" t="str">
            <v>GS</v>
          </cell>
          <cell r="C15" t="str">
            <v>DS</v>
          </cell>
        </row>
        <row r="16">
          <cell r="A16" t="str">
            <v>GRM</v>
          </cell>
          <cell r="B16" t="str">
            <v>GR</v>
          </cell>
          <cell r="C16" t="str">
            <v>DO</v>
          </cell>
        </row>
        <row r="17">
          <cell r="A17" t="str">
            <v>GR</v>
          </cell>
          <cell r="B17" t="str">
            <v>GR</v>
          </cell>
          <cell r="C17" t="str">
            <v>DO</v>
          </cell>
        </row>
        <row r="18">
          <cell r="A18" t="str">
            <v>GRE</v>
          </cell>
          <cell r="B18" t="str">
            <v>GR</v>
          </cell>
          <cell r="C18" t="str">
            <v>DO</v>
          </cell>
        </row>
        <row r="19">
          <cell r="A19" t="str">
            <v>GRD</v>
          </cell>
          <cell r="B19" t="str">
            <v>GR</v>
          </cell>
          <cell r="C19" t="str">
            <v>DO</v>
          </cell>
        </row>
        <row r="20">
          <cell r="A20" t="str">
            <v>GRA</v>
          </cell>
          <cell r="B20" t="str">
            <v>GR</v>
          </cell>
          <cell r="C20" t="str">
            <v>DO</v>
          </cell>
        </row>
        <row r="21">
          <cell r="A21" t="str">
            <v>GN</v>
          </cell>
          <cell r="B21" t="str">
            <v>GN</v>
          </cell>
          <cell r="C21" t="str">
            <v>DP</v>
          </cell>
        </row>
        <row r="22">
          <cell r="A22" t="str">
            <v>GMO</v>
          </cell>
          <cell r="B22" t="str">
            <v>GM</v>
          </cell>
          <cell r="C22" t="str">
            <v>DO</v>
          </cell>
        </row>
        <row r="23">
          <cell r="A23" t="str">
            <v>GMI</v>
          </cell>
          <cell r="B23" t="str">
            <v>GM</v>
          </cell>
          <cell r="C23" t="str">
            <v>DO</v>
          </cell>
        </row>
        <row r="24">
          <cell r="A24" t="str">
            <v>GM</v>
          </cell>
          <cell r="B24" t="str">
            <v>GM</v>
          </cell>
          <cell r="C24" t="str">
            <v>DO</v>
          </cell>
        </row>
        <row r="25">
          <cell r="A25" t="str">
            <v>GJ</v>
          </cell>
          <cell r="B25" t="str">
            <v>GJ</v>
          </cell>
          <cell r="C25" t="str">
            <v>DS</v>
          </cell>
        </row>
        <row r="26">
          <cell r="A26" t="str">
            <v>GIO</v>
          </cell>
          <cell r="B26" t="str">
            <v>GI</v>
          </cell>
          <cell r="C26" t="str">
            <v>DO</v>
          </cell>
        </row>
        <row r="27">
          <cell r="A27" t="str">
            <v>GI</v>
          </cell>
          <cell r="B27" t="str">
            <v>GI</v>
          </cell>
          <cell r="C27" t="str">
            <v>DO</v>
          </cell>
        </row>
        <row r="28">
          <cell r="A28" t="str">
            <v>GIB</v>
          </cell>
          <cell r="B28" t="str">
            <v>GI</v>
          </cell>
          <cell r="C28" t="str">
            <v>DO</v>
          </cell>
        </row>
        <row r="29">
          <cell r="A29" t="str">
            <v>GHP</v>
          </cell>
          <cell r="B29" t="str">
            <v>GH</v>
          </cell>
          <cell r="C29" t="str">
            <v>DF</v>
          </cell>
        </row>
        <row r="30">
          <cell r="A30" t="str">
            <v>GH</v>
          </cell>
          <cell r="B30" t="str">
            <v>GH</v>
          </cell>
          <cell r="C30" t="str">
            <v>DF</v>
          </cell>
        </row>
        <row r="31">
          <cell r="A31" t="str">
            <v>GHD</v>
          </cell>
          <cell r="B31" t="str">
            <v>GH</v>
          </cell>
          <cell r="C31" t="str">
            <v>DF</v>
          </cell>
        </row>
        <row r="32">
          <cell r="A32" t="str">
            <v>GG</v>
          </cell>
          <cell r="B32" t="str">
            <v>GG</v>
          </cell>
          <cell r="C32" t="str">
            <v>DP</v>
          </cell>
        </row>
        <row r="33">
          <cell r="A33" t="str">
            <v>GFG</v>
          </cell>
          <cell r="B33" t="str">
            <v>GF</v>
          </cell>
          <cell r="C33" t="str">
            <v>DF</v>
          </cell>
        </row>
        <row r="34">
          <cell r="A34" t="str">
            <v>GF</v>
          </cell>
          <cell r="B34" t="str">
            <v>GF</v>
          </cell>
          <cell r="C34" t="str">
            <v>DF</v>
          </cell>
        </row>
        <row r="35">
          <cell r="A35" t="str">
            <v>GFC</v>
          </cell>
          <cell r="B35" t="str">
            <v>GF</v>
          </cell>
          <cell r="C35" t="str">
            <v>DF</v>
          </cell>
        </row>
        <row r="36">
          <cell r="A36" t="str">
            <v>GDTI</v>
          </cell>
          <cell r="B36" t="str">
            <v>GD</v>
          </cell>
          <cell r="C36" t="str">
            <v>DO</v>
          </cell>
        </row>
        <row r="37">
          <cell r="A37" t="str">
            <v>GDT</v>
          </cell>
          <cell r="B37" t="str">
            <v>GD</v>
          </cell>
          <cell r="C37" t="str">
            <v>DO</v>
          </cell>
        </row>
        <row r="38">
          <cell r="A38" t="str">
            <v>GDP</v>
          </cell>
          <cell r="B38" t="str">
            <v>GD</v>
          </cell>
          <cell r="C38" t="str">
            <v>DO</v>
          </cell>
        </row>
        <row r="39">
          <cell r="A39" t="str">
            <v>GDO</v>
          </cell>
          <cell r="B39" t="str">
            <v>GD</v>
          </cell>
          <cell r="C39" t="str">
            <v>DO</v>
          </cell>
        </row>
        <row r="40">
          <cell r="A40" t="str">
            <v>GDL</v>
          </cell>
          <cell r="B40" t="str">
            <v>GD</v>
          </cell>
          <cell r="C40" t="str">
            <v>DO</v>
          </cell>
        </row>
        <row r="41">
          <cell r="A41" t="str">
            <v>GDG</v>
          </cell>
          <cell r="B41" t="str">
            <v>GD</v>
          </cell>
          <cell r="C41" t="str">
            <v>DO</v>
          </cell>
        </row>
        <row r="42">
          <cell r="A42" t="str">
            <v>GD</v>
          </cell>
          <cell r="B42" t="str">
            <v>GD</v>
          </cell>
          <cell r="C42" t="str">
            <v>DO</v>
          </cell>
        </row>
        <row r="43">
          <cell r="A43" t="str">
            <v>GCI</v>
          </cell>
          <cell r="B43" t="str">
            <v>GCI</v>
          </cell>
          <cell r="C43" t="str">
            <v>DF</v>
          </cell>
        </row>
        <row r="44">
          <cell r="A44" t="str">
            <v>GCC</v>
          </cell>
          <cell r="B44" t="str">
            <v>GCC</v>
          </cell>
          <cell r="C44" t="str">
            <v>DS</v>
          </cell>
        </row>
        <row r="45">
          <cell r="A45" t="str">
            <v>GBP</v>
          </cell>
          <cell r="B45" t="str">
            <v>GB</v>
          </cell>
          <cell r="C45" t="str">
            <v>DP</v>
          </cell>
        </row>
        <row r="46">
          <cell r="A46" t="str">
            <v>GBO</v>
          </cell>
          <cell r="B46" t="str">
            <v>GB</v>
          </cell>
          <cell r="C46" t="str">
            <v>DP</v>
          </cell>
        </row>
        <row r="47">
          <cell r="A47" t="str">
            <v>GB</v>
          </cell>
          <cell r="B47" t="str">
            <v>GB</v>
          </cell>
          <cell r="C47" t="str">
            <v>DP</v>
          </cell>
        </row>
        <row r="48">
          <cell r="A48" t="str">
            <v>GBB</v>
          </cell>
          <cell r="B48" t="str">
            <v>GB</v>
          </cell>
          <cell r="C48" t="str">
            <v>DP</v>
          </cell>
        </row>
        <row r="49">
          <cell r="A49" t="str">
            <v>GAM</v>
          </cell>
          <cell r="B49" t="str">
            <v>GA</v>
          </cell>
          <cell r="C49" t="str">
            <v>DC</v>
          </cell>
        </row>
        <row r="50">
          <cell r="A50" t="str">
            <v>GAL</v>
          </cell>
          <cell r="B50" t="str">
            <v>GA</v>
          </cell>
          <cell r="C50" t="str">
            <v>DC</v>
          </cell>
        </row>
        <row r="51">
          <cell r="A51" t="str">
            <v>GA</v>
          </cell>
          <cell r="B51" t="str">
            <v>GA</v>
          </cell>
          <cell r="C51" t="str">
            <v>DC</v>
          </cell>
        </row>
        <row r="52">
          <cell r="A52" t="str">
            <v>DS</v>
          </cell>
          <cell r="B52" t="str">
            <v>DS</v>
          </cell>
          <cell r="C52" t="str">
            <v>DS</v>
          </cell>
        </row>
        <row r="53">
          <cell r="A53" t="str">
            <v>DP</v>
          </cell>
          <cell r="B53" t="str">
            <v>DP</v>
          </cell>
          <cell r="C53" t="str">
            <v>DP</v>
          </cell>
        </row>
        <row r="54">
          <cell r="A54" t="str">
            <v>DPC</v>
          </cell>
          <cell r="B54" t="str">
            <v>DP</v>
          </cell>
          <cell r="C54" t="str">
            <v>DP</v>
          </cell>
        </row>
        <row r="55">
          <cell r="A55" t="str">
            <v>DO</v>
          </cell>
          <cell r="B55" t="str">
            <v>DO</v>
          </cell>
          <cell r="C55" t="str">
            <v>DO</v>
          </cell>
        </row>
        <row r="56">
          <cell r="A56" t="str">
            <v>DF</v>
          </cell>
          <cell r="B56" t="str">
            <v>DF</v>
          </cell>
          <cell r="C56" t="str">
            <v>DF</v>
          </cell>
        </row>
        <row r="57">
          <cell r="A57" t="str">
            <v>ACS</v>
          </cell>
          <cell r="B57" t="str">
            <v>AC</v>
          </cell>
          <cell r="C57" t="str">
            <v>DC</v>
          </cell>
        </row>
        <row r="58">
          <cell r="A58" t="str">
            <v>AC</v>
          </cell>
          <cell r="B58" t="str">
            <v>AC</v>
          </cell>
          <cell r="C58" t="str">
            <v>DC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A"/>
      <sheetName val="MAPA GERAL"/>
      <sheetName val="Planilha1"/>
      <sheetName val="Fórmula Paramétrica"/>
      <sheetName val="RESUMO"/>
    </sheetNames>
    <sheetDataSet>
      <sheetData sheetId="0"/>
      <sheetData sheetId="1"/>
      <sheetData sheetId="2"/>
      <sheetData sheetId="3">
        <row r="22">
          <cell r="C22">
            <v>3.000189286390377E-3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953F-F696-4180-AEE0-6D1AF753B75A}">
  <sheetPr>
    <tabColor rgb="FF0070C0"/>
    <pageSetUpPr fitToPage="1"/>
  </sheetPr>
  <dimension ref="A1:AM73"/>
  <sheetViews>
    <sheetView showGridLines="0" tabSelected="1" topLeftCell="A50" zoomScale="80" zoomScaleNormal="80" workbookViewId="0">
      <selection activeCell="G14" sqref="G14"/>
    </sheetView>
  </sheetViews>
  <sheetFormatPr defaultColWidth="9.21875" defaultRowHeight="13.2" outlineLevelRow="1" x14ac:dyDescent="0.25"/>
  <cols>
    <col min="1" max="1" width="2.77734375" customWidth="1"/>
    <col min="2" max="2" width="2" customWidth="1"/>
    <col min="3" max="3" width="1.21875" customWidth="1"/>
    <col min="4" max="4" width="24" customWidth="1"/>
    <col min="5" max="5" width="1.21875" customWidth="1"/>
    <col min="6" max="6" width="22.21875" customWidth="1"/>
    <col min="7" max="7" width="28.109375" customWidth="1"/>
    <col min="8" max="8" width="34.21875" customWidth="1"/>
    <col min="9" max="9" width="26.5546875" customWidth="1"/>
    <col min="10" max="10" width="1" customWidth="1"/>
    <col min="11" max="11" width="33.77734375" customWidth="1"/>
    <col min="12" max="12" width="14.77734375" customWidth="1"/>
    <col min="13" max="13" width="15.77734375" customWidth="1"/>
    <col min="14" max="14" width="19.44140625" customWidth="1"/>
    <col min="15" max="15" width="1.77734375" customWidth="1"/>
    <col min="16" max="16" width="19.21875" customWidth="1"/>
    <col min="17" max="17" width="15.21875" customWidth="1"/>
    <col min="18" max="18" width="9.44140625" customWidth="1"/>
    <col min="19" max="19" width="15" customWidth="1"/>
    <col min="20" max="20" width="19.5546875" customWidth="1"/>
    <col min="21" max="21" width="20.44140625" customWidth="1"/>
    <col min="22" max="22" width="1.77734375" customWidth="1"/>
    <col min="23" max="23" width="23.77734375" customWidth="1"/>
    <col min="24" max="24" width="1" customWidth="1"/>
    <col min="25" max="25" width="2" customWidth="1"/>
    <col min="27" max="27" width="16.21875" customWidth="1"/>
    <col min="28" max="29" width="19.21875" style="43" customWidth="1"/>
    <col min="30" max="30" width="16.44140625" bestFit="1" customWidth="1"/>
    <col min="31" max="31" width="3.21875" customWidth="1"/>
    <col min="32" max="32" width="16.44140625" bestFit="1" customWidth="1"/>
    <col min="33" max="33" width="12.21875" bestFit="1" customWidth="1"/>
    <col min="34" max="34" width="10.21875" bestFit="1" customWidth="1"/>
  </cols>
  <sheetData>
    <row r="1" spans="1:39" ht="17.25" customHeight="1" thickBot="1" x14ac:dyDescent="0.3">
      <c r="A1" s="42"/>
    </row>
    <row r="2" spans="1:39" s="55" customFormat="1" ht="10.5" customHeight="1" x14ac:dyDescent="0.25">
      <c r="A2" s="44"/>
      <c r="B2" s="45" t="s">
        <v>3</v>
      </c>
      <c r="C2" s="46"/>
      <c r="D2" s="47"/>
      <c r="E2" s="46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1"/>
      <c r="T2" s="281"/>
      <c r="U2" s="282"/>
      <c r="V2" s="282"/>
      <c r="W2" s="282"/>
      <c r="X2" s="48"/>
      <c r="Y2" s="49"/>
      <c r="Z2" s="50"/>
      <c r="AA2" s="51"/>
      <c r="AB2" s="51"/>
      <c r="AC2" s="51"/>
      <c r="AD2" s="51"/>
      <c r="AE2" s="51"/>
      <c r="AF2" s="52"/>
      <c r="AG2" s="53"/>
      <c r="AH2" s="54"/>
      <c r="AI2" s="54"/>
      <c r="AM2"/>
    </row>
    <row r="3" spans="1:39" s="55" customFormat="1" ht="36" customHeight="1" x14ac:dyDescent="0.25">
      <c r="A3" s="44"/>
      <c r="B3" s="56"/>
      <c r="C3" s="57"/>
      <c r="D3" s="58"/>
      <c r="E3" s="57"/>
      <c r="F3" s="283" t="s">
        <v>143</v>
      </c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4" t="s">
        <v>171</v>
      </c>
      <c r="T3" s="284"/>
      <c r="U3" s="285"/>
      <c r="V3" s="285"/>
      <c r="W3" s="285"/>
      <c r="X3" s="59"/>
      <c r="Y3" s="60"/>
      <c r="Z3" s="50"/>
      <c r="AA3" s="51"/>
      <c r="AB3" s="51"/>
      <c r="AC3" s="51"/>
      <c r="AD3" s="51"/>
      <c r="AE3" s="51"/>
      <c r="AF3" s="52"/>
      <c r="AG3" s="53"/>
      <c r="AH3" s="54"/>
      <c r="AI3" s="54"/>
      <c r="AM3"/>
    </row>
    <row r="4" spans="1:39" s="55" customFormat="1" ht="36" customHeight="1" x14ac:dyDescent="0.25">
      <c r="A4" s="44"/>
      <c r="B4" s="56"/>
      <c r="C4" s="57"/>
      <c r="D4" s="58"/>
      <c r="E4" s="57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4" t="s">
        <v>144</v>
      </c>
      <c r="T4" s="284"/>
      <c r="U4" s="285"/>
      <c r="V4" s="285"/>
      <c r="W4" s="285"/>
      <c r="X4" s="59"/>
      <c r="Y4" s="60"/>
      <c r="Z4" s="50"/>
      <c r="AA4" s="51"/>
      <c r="AB4" s="51"/>
      <c r="AC4" s="51"/>
      <c r="AD4" s="51"/>
      <c r="AE4" s="51"/>
      <c r="AF4" s="52"/>
      <c r="AG4" s="53"/>
      <c r="AH4" s="54"/>
      <c r="AI4" s="54"/>
      <c r="AM4"/>
    </row>
    <row r="5" spans="1:39" s="55" customFormat="1" ht="11.25" customHeight="1" thickBot="1" x14ac:dyDescent="0.3">
      <c r="A5" s="44"/>
      <c r="B5" s="61"/>
      <c r="C5" s="62"/>
      <c r="D5" s="63"/>
      <c r="E5" s="62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90"/>
      <c r="T5" s="290"/>
      <c r="U5" s="291"/>
      <c r="V5" s="291"/>
      <c r="W5" s="291"/>
      <c r="X5" s="64"/>
      <c r="Y5" s="65"/>
      <c r="Z5" s="50"/>
      <c r="AA5" s="51"/>
      <c r="AB5" s="51"/>
      <c r="AC5" s="51"/>
      <c r="AD5" s="51"/>
      <c r="AE5" s="51"/>
      <c r="AF5" s="51"/>
      <c r="AG5" s="53"/>
      <c r="AH5" s="54"/>
      <c r="AI5" s="54"/>
      <c r="AM5"/>
    </row>
    <row r="6" spans="1:39" s="55" customFormat="1" ht="8.25" customHeight="1" x14ac:dyDescent="0.3">
      <c r="A6" s="66"/>
      <c r="B6" s="67"/>
      <c r="C6" s="68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70"/>
      <c r="R6" s="70"/>
      <c r="S6" s="70"/>
      <c r="T6" s="71"/>
      <c r="U6" s="70"/>
      <c r="V6" s="70"/>
      <c r="W6" s="72"/>
      <c r="X6" s="73"/>
      <c r="Y6" s="74"/>
      <c r="Z6" s="50"/>
      <c r="AA6" s="75"/>
      <c r="AB6" s="75"/>
      <c r="AC6" s="51"/>
      <c r="AD6" s="51"/>
      <c r="AE6" s="51"/>
      <c r="AF6" s="51"/>
      <c r="AG6" s="76"/>
      <c r="AH6" s="77"/>
      <c r="AI6" s="77"/>
      <c r="AJ6" s="77"/>
      <c r="AM6"/>
    </row>
    <row r="7" spans="1:39" s="55" customFormat="1" ht="26.25" customHeight="1" x14ac:dyDescent="0.3">
      <c r="A7" s="66"/>
      <c r="B7" s="67"/>
      <c r="C7" s="68"/>
      <c r="D7" s="78" t="s">
        <v>19</v>
      </c>
      <c r="E7" s="79"/>
      <c r="F7" s="292"/>
      <c r="G7" s="292"/>
      <c r="H7" s="292"/>
      <c r="I7" s="78" t="s">
        <v>23</v>
      </c>
      <c r="J7" s="292"/>
      <c r="K7" s="292"/>
      <c r="L7" s="292"/>
      <c r="M7" s="255" t="s">
        <v>22</v>
      </c>
      <c r="N7" s="293"/>
      <c r="O7" s="256"/>
      <c r="P7" s="294" t="e">
        <f>VLOOKUP(J7,[1]HIERARQUIA!$A$1:$C$58,2,FALSE)</f>
        <v>#N/A</v>
      </c>
      <c r="Q7" s="295"/>
      <c r="R7" s="296" t="s">
        <v>21</v>
      </c>
      <c r="S7" s="297"/>
      <c r="T7" s="298" t="e">
        <f>VLOOKUP(J7,[1]HIERARQUIA!$A$1:$C$58,3,FALSE)</f>
        <v>#N/A</v>
      </c>
      <c r="U7" s="298"/>
      <c r="V7" s="298"/>
      <c r="W7" s="298"/>
      <c r="X7" s="73"/>
      <c r="Y7" s="74"/>
      <c r="Z7" s="50"/>
      <c r="AA7" s="75"/>
      <c r="AB7" s="75"/>
      <c r="AC7" s="51"/>
      <c r="AD7" s="51"/>
      <c r="AE7" s="51"/>
      <c r="AF7" s="51"/>
      <c r="AG7" s="76"/>
      <c r="AH7" s="77"/>
      <c r="AI7" s="77"/>
      <c r="AJ7" s="77"/>
      <c r="AM7"/>
    </row>
    <row r="8" spans="1:39" s="55" customFormat="1" ht="11.25" customHeight="1" x14ac:dyDescent="0.3">
      <c r="A8" s="66"/>
      <c r="B8" s="67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0"/>
      <c r="R8" s="70"/>
      <c r="S8" s="70"/>
      <c r="T8" s="71"/>
      <c r="U8" s="70"/>
      <c r="V8" s="70"/>
      <c r="W8" s="72"/>
      <c r="X8" s="73"/>
      <c r="Y8" s="74"/>
      <c r="Z8" s="50"/>
      <c r="AA8" s="75"/>
      <c r="AB8" s="75"/>
      <c r="AC8" s="51"/>
      <c r="AD8" s="51"/>
      <c r="AE8" s="51"/>
      <c r="AF8" s="51"/>
      <c r="AG8" s="76"/>
      <c r="AH8" s="77"/>
      <c r="AI8" s="77"/>
      <c r="AJ8" s="77"/>
      <c r="AM8"/>
    </row>
    <row r="9" spans="1:39" s="93" customFormat="1" ht="27.6" x14ac:dyDescent="0.3">
      <c r="A9" s="66"/>
      <c r="B9" s="82"/>
      <c r="C9" s="83"/>
      <c r="D9" s="78" t="s">
        <v>15</v>
      </c>
      <c r="E9" s="83"/>
      <c r="F9" s="84"/>
      <c r="G9" s="78" t="s">
        <v>2</v>
      </c>
      <c r="H9" s="85"/>
      <c r="I9" s="86"/>
      <c r="J9" s="87"/>
      <c r="K9" s="87" t="s">
        <v>1</v>
      </c>
      <c r="L9" s="88"/>
      <c r="M9" s="78" t="s">
        <v>7</v>
      </c>
      <c r="N9" s="286"/>
      <c r="O9" s="287"/>
      <c r="P9" s="80" t="s">
        <v>27</v>
      </c>
      <c r="Q9" s="286"/>
      <c r="R9" s="288"/>
      <c r="S9" s="288"/>
      <c r="T9" s="287"/>
      <c r="U9" s="78" t="s">
        <v>16</v>
      </c>
      <c r="V9" s="89"/>
      <c r="W9" s="90" t="e">
        <f>(R11/N11)-1</f>
        <v>#DIV/0!</v>
      </c>
      <c r="X9" s="83"/>
      <c r="Y9" s="91"/>
      <c r="Z9" s="92"/>
      <c r="AB9" s="75"/>
      <c r="AC9" s="51"/>
      <c r="AD9" s="51"/>
      <c r="AE9" s="51"/>
      <c r="AF9" s="51"/>
      <c r="AG9" s="94"/>
      <c r="AH9" s="95"/>
      <c r="AI9" s="95"/>
      <c r="AJ9" s="95"/>
      <c r="AM9" s="96"/>
    </row>
    <row r="10" spans="1:39" s="93" customFormat="1" ht="11.25" customHeight="1" x14ac:dyDescent="0.3">
      <c r="A10" s="66"/>
      <c r="B10" s="82"/>
      <c r="C10" s="83"/>
      <c r="D10" s="97"/>
      <c r="E10" s="98"/>
      <c r="F10" s="86"/>
      <c r="G10" s="86"/>
      <c r="H10" s="86"/>
      <c r="I10" s="86"/>
      <c r="J10" s="86"/>
      <c r="K10" s="86"/>
      <c r="L10" s="86"/>
      <c r="M10" s="86"/>
      <c r="N10" s="86"/>
      <c r="O10" s="69"/>
      <c r="P10" s="99"/>
      <c r="Q10" s="100"/>
      <c r="R10" s="99"/>
      <c r="S10" s="100"/>
      <c r="T10" s="83"/>
      <c r="U10" s="89"/>
      <c r="V10" s="89"/>
      <c r="W10" s="89"/>
      <c r="X10" s="100"/>
      <c r="Y10" s="101"/>
      <c r="Z10" s="92"/>
      <c r="AA10" s="75"/>
      <c r="AB10" s="75"/>
      <c r="AC10" s="51"/>
      <c r="AD10" s="51"/>
      <c r="AE10" s="51"/>
      <c r="AF10" s="51"/>
      <c r="AG10" s="94"/>
      <c r="AH10" s="95"/>
      <c r="AI10" s="95"/>
      <c r="AJ10" s="95"/>
      <c r="AM10" s="96"/>
    </row>
    <row r="11" spans="1:39" s="93" customFormat="1" ht="27.6" x14ac:dyDescent="0.3">
      <c r="A11" s="66"/>
      <c r="B11" s="82"/>
      <c r="C11" s="83"/>
      <c r="D11" s="78" t="s">
        <v>0</v>
      </c>
      <c r="E11" s="102"/>
      <c r="F11" s="302"/>
      <c r="G11" s="303"/>
      <c r="H11" s="304"/>
      <c r="I11" s="78" t="s">
        <v>167</v>
      </c>
      <c r="J11" s="78"/>
      <c r="K11" s="305"/>
      <c r="L11" s="287"/>
      <c r="M11" s="78" t="s">
        <v>10</v>
      </c>
      <c r="N11" s="257"/>
      <c r="O11" s="258"/>
      <c r="P11" s="255" t="s">
        <v>85</v>
      </c>
      <c r="Q11" s="256"/>
      <c r="R11" s="257"/>
      <c r="S11" s="258"/>
      <c r="T11" s="78" t="s">
        <v>161</v>
      </c>
      <c r="U11" s="299"/>
      <c r="V11" s="300"/>
      <c r="W11" s="301"/>
      <c r="X11" s="83"/>
      <c r="Y11" s="91"/>
      <c r="Z11" s="92"/>
      <c r="AC11" s="51"/>
      <c r="AD11" s="51"/>
      <c r="AE11" s="51"/>
      <c r="AF11" s="51"/>
      <c r="AG11" s="94"/>
      <c r="AH11" s="95"/>
      <c r="AI11" s="95"/>
      <c r="AJ11" s="95"/>
      <c r="AM11" s="96"/>
    </row>
    <row r="12" spans="1:39" s="93" customFormat="1" ht="11.25" customHeight="1" x14ac:dyDescent="0.3">
      <c r="A12" s="44"/>
      <c r="B12" s="82"/>
      <c r="C12" s="83"/>
      <c r="D12" s="97"/>
      <c r="E12" s="98"/>
      <c r="F12" s="86"/>
      <c r="G12" s="86"/>
      <c r="H12" s="86"/>
      <c r="I12" s="86"/>
      <c r="J12" s="86"/>
      <c r="K12" s="86"/>
      <c r="L12" s="86"/>
      <c r="M12" s="86"/>
      <c r="N12" s="86"/>
      <c r="O12" s="69"/>
      <c r="P12" s="99"/>
      <c r="Q12" s="100"/>
      <c r="R12" s="99"/>
      <c r="S12" s="100"/>
      <c r="T12" s="83"/>
      <c r="U12" s="100"/>
      <c r="V12" s="100"/>
      <c r="W12" s="103"/>
      <c r="X12" s="100"/>
      <c r="Y12" s="101"/>
      <c r="Z12" s="92"/>
      <c r="AA12" s="75"/>
      <c r="AB12" s="75"/>
      <c r="AC12" s="51"/>
      <c r="AD12" s="51"/>
      <c r="AE12" s="51"/>
      <c r="AF12" s="51"/>
      <c r="AG12" s="94"/>
      <c r="AH12" s="95"/>
      <c r="AI12" s="95"/>
      <c r="AJ12" s="95"/>
      <c r="AM12" s="96"/>
    </row>
    <row r="13" spans="1:39" s="93" customFormat="1" ht="5.25" customHeight="1" x14ac:dyDescent="0.3">
      <c r="A13" s="44"/>
      <c r="B13" s="82"/>
      <c r="C13" s="83"/>
      <c r="D13" s="268" t="s">
        <v>172</v>
      </c>
      <c r="E13" s="269"/>
      <c r="F13" s="320"/>
      <c r="G13" s="321"/>
      <c r="H13" s="322"/>
      <c r="I13" s="86"/>
      <c r="J13" s="104"/>
      <c r="K13" s="104"/>
      <c r="L13" s="104"/>
      <c r="M13" s="104"/>
      <c r="N13" s="104"/>
      <c r="O13" s="105"/>
      <c r="P13" s="106"/>
      <c r="Q13" s="107"/>
      <c r="R13" s="106"/>
      <c r="S13" s="107"/>
      <c r="T13" s="108"/>
      <c r="U13" s="107"/>
      <c r="V13" s="107"/>
      <c r="W13" s="109"/>
      <c r="X13" s="107"/>
      <c r="Y13" s="101"/>
      <c r="Z13" s="92"/>
      <c r="AA13" s="75"/>
      <c r="AB13" s="75"/>
      <c r="AC13" s="51"/>
      <c r="AD13" s="51"/>
      <c r="AE13" s="51"/>
      <c r="AF13" s="51"/>
      <c r="AG13" s="94"/>
      <c r="AH13" s="95"/>
      <c r="AI13" s="95"/>
      <c r="AJ13" s="95"/>
      <c r="AM13" s="96"/>
    </row>
    <row r="14" spans="1:39" s="116" customFormat="1" ht="36.75" customHeight="1" x14ac:dyDescent="0.3">
      <c r="A14" s="110"/>
      <c r="B14" s="111"/>
      <c r="C14" s="112"/>
      <c r="D14" s="268"/>
      <c r="E14" s="269"/>
      <c r="F14" s="328" t="s">
        <v>178</v>
      </c>
      <c r="G14" s="329" t="s">
        <v>179</v>
      </c>
      <c r="H14" s="330" t="s">
        <v>182</v>
      </c>
      <c r="I14" s="270"/>
      <c r="J14" s="113"/>
      <c r="K14" s="271" t="s">
        <v>8</v>
      </c>
      <c r="L14" s="272"/>
      <c r="M14" s="271" t="s">
        <v>145</v>
      </c>
      <c r="N14" s="277"/>
      <c r="O14" s="271" t="s">
        <v>86</v>
      </c>
      <c r="P14" s="272"/>
      <c r="Q14" s="277"/>
      <c r="R14" s="271" t="s">
        <v>146</v>
      </c>
      <c r="S14" s="272"/>
      <c r="T14" s="277"/>
      <c r="U14" s="271" t="s">
        <v>147</v>
      </c>
      <c r="V14" s="272"/>
      <c r="W14" s="277"/>
      <c r="X14" s="114"/>
      <c r="Y14" s="101"/>
      <c r="Z14" s="92"/>
      <c r="AA14" s="115"/>
      <c r="AB14" s="115"/>
      <c r="AC14" s="51"/>
      <c r="AD14" s="51"/>
      <c r="AE14" s="51"/>
      <c r="AF14" s="51"/>
      <c r="AG14" s="94"/>
      <c r="AH14" s="95"/>
      <c r="AI14" s="95"/>
      <c r="AJ14" s="95"/>
      <c r="AM14" s="117"/>
    </row>
    <row r="15" spans="1:39" s="116" customFormat="1" ht="28.5" customHeight="1" x14ac:dyDescent="0.3">
      <c r="A15" s="110"/>
      <c r="B15" s="111"/>
      <c r="C15" s="112"/>
      <c r="D15" s="268"/>
      <c r="E15" s="269"/>
      <c r="F15" s="323"/>
      <c r="G15" s="331"/>
      <c r="H15" s="324"/>
      <c r="I15" s="270"/>
      <c r="J15" s="113"/>
      <c r="K15" s="273"/>
      <c r="L15" s="274"/>
      <c r="M15" s="259" t="e">
        <f>-1+U11/N11</f>
        <v>#DIV/0!</v>
      </c>
      <c r="N15" s="261"/>
      <c r="O15" s="259" t="e">
        <f>-1+U11/R11</f>
        <v>#DIV/0!</v>
      </c>
      <c r="P15" s="260"/>
      <c r="Q15" s="261"/>
      <c r="R15" s="259" t="e">
        <f>-1+U11/H9</f>
        <v>#DIV/0!</v>
      </c>
      <c r="S15" s="260"/>
      <c r="T15" s="261"/>
      <c r="U15" s="259" t="e">
        <f>-1+U11/K11</f>
        <v>#DIV/0!</v>
      </c>
      <c r="V15" s="260"/>
      <c r="W15" s="261"/>
      <c r="X15" s="114"/>
      <c r="Y15" s="101"/>
      <c r="Z15" s="92"/>
      <c r="AA15" s="115"/>
      <c r="AB15" s="115"/>
      <c r="AC15" s="51"/>
      <c r="AD15" s="51"/>
      <c r="AE15" s="51"/>
      <c r="AF15" s="51"/>
      <c r="AG15" s="94"/>
      <c r="AH15" s="95"/>
      <c r="AI15" s="95"/>
      <c r="AJ15" s="95"/>
      <c r="AM15" s="117"/>
    </row>
    <row r="16" spans="1:39" s="118" customFormat="1" ht="28.5" customHeight="1" x14ac:dyDescent="0.3">
      <c r="B16" s="119"/>
      <c r="C16" s="120"/>
      <c r="D16" s="268"/>
      <c r="E16" s="269"/>
      <c r="F16" s="328" t="s">
        <v>177</v>
      </c>
      <c r="G16" s="329" t="s">
        <v>180</v>
      </c>
      <c r="H16" s="330" t="s">
        <v>181</v>
      </c>
      <c r="I16" s="270"/>
      <c r="J16" s="113"/>
      <c r="K16" s="275"/>
      <c r="L16" s="276"/>
      <c r="M16" s="262">
        <f>U11-N11</f>
        <v>0</v>
      </c>
      <c r="N16" s="263"/>
      <c r="O16" s="264">
        <f>U11-R11</f>
        <v>0</v>
      </c>
      <c r="P16" s="265"/>
      <c r="Q16" s="263"/>
      <c r="R16" s="262">
        <f>U11-H9</f>
        <v>0</v>
      </c>
      <c r="S16" s="266"/>
      <c r="T16" s="267"/>
      <c r="U16" s="262">
        <f>U11-K11</f>
        <v>0</v>
      </c>
      <c r="V16" s="265"/>
      <c r="W16" s="263"/>
      <c r="X16" s="121"/>
      <c r="Y16" s="122"/>
      <c r="Z16" s="123"/>
      <c r="AC16" s="51"/>
      <c r="AD16" s="51"/>
      <c r="AE16" s="51"/>
      <c r="AF16" s="51"/>
      <c r="AG16" s="124"/>
      <c r="AH16" s="125"/>
      <c r="AI16" s="125"/>
      <c r="AJ16" s="125"/>
    </row>
    <row r="17" spans="2:39" s="93" customFormat="1" ht="6.75" customHeight="1" x14ac:dyDescent="0.3">
      <c r="B17" s="82"/>
      <c r="C17" s="83"/>
      <c r="D17" s="268"/>
      <c r="E17" s="269"/>
      <c r="F17" s="325"/>
      <c r="G17" s="326"/>
      <c r="H17" s="327"/>
      <c r="I17" s="86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7"/>
      <c r="Y17" s="101"/>
      <c r="Z17" s="92"/>
      <c r="AA17" s="75"/>
      <c r="AB17" s="75"/>
      <c r="AC17" s="51"/>
      <c r="AD17" s="51"/>
      <c r="AE17" s="51"/>
      <c r="AF17" s="51"/>
      <c r="AG17" s="94"/>
      <c r="AH17" s="95"/>
      <c r="AI17" s="95"/>
      <c r="AJ17" s="95"/>
      <c r="AM17" s="96"/>
    </row>
    <row r="18" spans="2:39" s="93" customFormat="1" ht="11.25" customHeight="1" x14ac:dyDescent="0.3">
      <c r="B18" s="82"/>
      <c r="C18" s="83"/>
      <c r="D18" s="97"/>
      <c r="E18" s="98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100"/>
      <c r="S18" s="100"/>
      <c r="T18" s="100"/>
      <c r="U18" s="100"/>
      <c r="V18" s="100"/>
      <c r="W18" s="100"/>
      <c r="X18" s="100"/>
      <c r="Y18" s="101"/>
      <c r="Z18" s="92"/>
      <c r="AA18" s="75"/>
      <c r="AB18" s="75"/>
      <c r="AC18" s="51"/>
      <c r="AD18" s="51"/>
      <c r="AE18" s="51"/>
      <c r="AF18" s="51"/>
      <c r="AG18" s="94"/>
      <c r="AH18" s="95"/>
      <c r="AI18" s="95"/>
      <c r="AJ18" s="95"/>
      <c r="AM18" s="96"/>
    </row>
    <row r="19" spans="2:39" s="93" customFormat="1" ht="36.75" customHeight="1" x14ac:dyDescent="0.25">
      <c r="B19" s="82"/>
      <c r="C19" s="83"/>
      <c r="D19" s="81" t="s">
        <v>173</v>
      </c>
      <c r="E19" s="81"/>
      <c r="F19" s="244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6"/>
      <c r="X19" s="126"/>
      <c r="Y19" s="101"/>
      <c r="Z19" s="92"/>
      <c r="AA19" s="75"/>
      <c r="AB19" s="75"/>
      <c r="AC19" s="51"/>
      <c r="AD19" s="51"/>
      <c r="AE19" s="51"/>
      <c r="AF19" s="51"/>
      <c r="AG19" s="94"/>
      <c r="AH19" s="95"/>
      <c r="AI19" s="95"/>
      <c r="AJ19" s="95"/>
      <c r="AM19" s="96"/>
    </row>
    <row r="20" spans="2:39" s="93" customFormat="1" ht="11.25" customHeight="1" x14ac:dyDescent="0.3">
      <c r="B20" s="82"/>
      <c r="C20" s="83"/>
      <c r="D20" s="97"/>
      <c r="E20" s="98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100"/>
      <c r="S20" s="100"/>
      <c r="T20" s="100"/>
      <c r="U20" s="100"/>
      <c r="V20" s="100"/>
      <c r="W20" s="100"/>
      <c r="X20" s="100"/>
      <c r="Y20" s="101"/>
      <c r="Z20" s="92"/>
      <c r="AA20" s="75"/>
      <c r="AB20" s="75"/>
      <c r="AC20" s="51"/>
      <c r="AD20" s="51"/>
      <c r="AE20" s="51"/>
      <c r="AF20" s="51"/>
      <c r="AG20" s="94"/>
      <c r="AH20" s="95"/>
      <c r="AI20" s="95"/>
      <c r="AJ20" s="95"/>
      <c r="AM20" s="96"/>
    </row>
    <row r="21" spans="2:39" s="93" customFormat="1" ht="50.55" customHeight="1" x14ac:dyDescent="0.25">
      <c r="B21" s="82"/>
      <c r="C21" s="83"/>
      <c r="D21" s="81" t="s">
        <v>174</v>
      </c>
      <c r="E21" s="81"/>
      <c r="F21" s="244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6"/>
      <c r="X21" s="126"/>
      <c r="Y21" s="101"/>
      <c r="Z21" s="92"/>
      <c r="AA21" s="75"/>
      <c r="AB21" s="75"/>
      <c r="AC21" s="51"/>
      <c r="AD21" s="51"/>
      <c r="AE21" s="51"/>
      <c r="AF21" s="51"/>
      <c r="AG21" s="94"/>
      <c r="AH21" s="95"/>
      <c r="AI21" s="95"/>
      <c r="AJ21" s="95"/>
      <c r="AM21" s="96"/>
    </row>
    <row r="22" spans="2:39" s="93" customFormat="1" ht="12.75" customHeight="1" x14ac:dyDescent="0.25">
      <c r="B22" s="82"/>
      <c r="C22" s="83"/>
      <c r="D22" s="81"/>
      <c r="E22" s="81"/>
      <c r="F22" s="87"/>
      <c r="G22" s="87"/>
      <c r="H22" s="87"/>
      <c r="I22" s="87"/>
      <c r="J22" s="8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6"/>
      <c r="Y22" s="101"/>
      <c r="Z22" s="92"/>
      <c r="AA22" s="75"/>
      <c r="AB22" s="75"/>
      <c r="AC22" s="51"/>
      <c r="AD22" s="51"/>
      <c r="AE22" s="92"/>
      <c r="AF22" s="128"/>
      <c r="AG22" s="95"/>
      <c r="AH22" s="95"/>
      <c r="AI22" s="95"/>
      <c r="AJ22" s="95"/>
      <c r="AM22" s="96"/>
    </row>
    <row r="23" spans="2:39" s="55" customFormat="1" ht="81.75" customHeight="1" x14ac:dyDescent="0.25">
      <c r="B23" s="67"/>
      <c r="C23" s="68"/>
      <c r="D23" s="81" t="s">
        <v>148</v>
      </c>
      <c r="E23" s="81"/>
      <c r="F23" s="247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6"/>
      <c r="X23" s="126"/>
      <c r="Y23" s="74"/>
      <c r="Z23" s="50"/>
      <c r="AA23" s="75"/>
      <c r="AB23" s="75"/>
      <c r="AC23" s="51"/>
      <c r="AD23" s="51"/>
      <c r="AE23" s="50"/>
      <c r="AF23" s="129"/>
      <c r="AG23" s="77"/>
      <c r="AH23" s="77"/>
      <c r="AI23" s="77"/>
      <c r="AJ23" s="77"/>
      <c r="AM23"/>
    </row>
    <row r="24" spans="2:39" s="55" customFormat="1" ht="14.25" customHeight="1" x14ac:dyDescent="0.25">
      <c r="B24" s="67"/>
      <c r="C24" s="68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30"/>
      <c r="Z24" s="50"/>
      <c r="AA24" s="75"/>
      <c r="AB24" s="75"/>
      <c r="AC24" s="51"/>
      <c r="AD24" s="51"/>
      <c r="AE24" s="50"/>
      <c r="AF24" s="129"/>
      <c r="AG24" s="77"/>
      <c r="AH24" s="77"/>
      <c r="AI24" s="77"/>
      <c r="AJ24" s="77"/>
      <c r="AM24"/>
    </row>
    <row r="25" spans="2:39" ht="45" customHeight="1" x14ac:dyDescent="0.25">
      <c r="B25" s="131"/>
      <c r="C25" s="132"/>
      <c r="D25" s="248" t="s">
        <v>149</v>
      </c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50"/>
      <c r="X25" s="133"/>
      <c r="Y25" s="134"/>
      <c r="AA25" s="75"/>
      <c r="AB25" s="75"/>
      <c r="AC25" s="51"/>
      <c r="AD25" s="51"/>
    </row>
    <row r="26" spans="2:39" s="43" customFormat="1" ht="57" customHeight="1" x14ac:dyDescent="0.25">
      <c r="B26" s="135"/>
      <c r="C26" s="136"/>
      <c r="D26" s="225" t="s">
        <v>150</v>
      </c>
      <c r="E26" s="226"/>
      <c r="F26" s="227"/>
      <c r="G26" s="137" t="s">
        <v>102</v>
      </c>
      <c r="H26" s="137" t="s">
        <v>151</v>
      </c>
      <c r="I26" s="137" t="s">
        <v>152</v>
      </c>
      <c r="J26" s="251" t="s">
        <v>153</v>
      </c>
      <c r="K26" s="251"/>
      <c r="L26" s="251" t="s">
        <v>154</v>
      </c>
      <c r="M26" s="251"/>
      <c r="N26" s="252" t="s">
        <v>155</v>
      </c>
      <c r="O26" s="253"/>
      <c r="P26" s="254"/>
      <c r="Q26" s="252" t="s">
        <v>156</v>
      </c>
      <c r="R26" s="253"/>
      <c r="S26" s="254"/>
      <c r="T26" s="252" t="s">
        <v>157</v>
      </c>
      <c r="U26" s="253"/>
      <c r="V26" s="251" t="s">
        <v>158</v>
      </c>
      <c r="W26" s="251"/>
      <c r="X26" s="138"/>
      <c r="Y26" s="139"/>
      <c r="AC26" s="51"/>
      <c r="AD26" s="51"/>
    </row>
    <row r="27" spans="2:39" s="55" customFormat="1" ht="51" customHeight="1" x14ac:dyDescent="0.25">
      <c r="B27" s="67"/>
      <c r="C27" s="68"/>
      <c r="D27" s="241">
        <v>1</v>
      </c>
      <c r="E27" s="242"/>
      <c r="F27" s="243"/>
      <c r="G27" s="140" t="s">
        <v>168</v>
      </c>
      <c r="H27" s="140"/>
      <c r="I27" s="141">
        <v>0</v>
      </c>
      <c r="J27" s="228">
        <f>H27+I27</f>
        <v>0</v>
      </c>
      <c r="K27" s="229"/>
      <c r="L27" s="209" t="e">
        <f>IF(J27="","",((J27/$J$27)-1))</f>
        <v>#DIV/0!</v>
      </c>
      <c r="M27" s="209"/>
      <c r="N27" s="232">
        <v>44562</v>
      </c>
      <c r="O27" s="233"/>
      <c r="P27" s="233"/>
      <c r="Q27" s="232">
        <v>45292</v>
      </c>
      <c r="R27" s="233"/>
      <c r="S27" s="233"/>
      <c r="T27" s="234">
        <f>Q27-N27</f>
        <v>730</v>
      </c>
      <c r="U27" s="235"/>
      <c r="V27" s="209">
        <f>(T27/$T$27)-1</f>
        <v>0</v>
      </c>
      <c r="W27" s="209"/>
      <c r="X27" s="142"/>
      <c r="Y27" s="139"/>
    </row>
    <row r="28" spans="2:39" s="55" customFormat="1" ht="52.2" x14ac:dyDescent="0.25">
      <c r="B28" s="67"/>
      <c r="C28" s="68"/>
      <c r="D28" s="225">
        <v>2</v>
      </c>
      <c r="E28" s="226"/>
      <c r="F28" s="227"/>
      <c r="G28" s="143" t="s">
        <v>169</v>
      </c>
      <c r="H28" s="144">
        <f>IF(J27="","",J27)</f>
        <v>0</v>
      </c>
      <c r="I28" s="141">
        <v>2000</v>
      </c>
      <c r="J28" s="228">
        <f t="shared" ref="J28:J30" si="0">H28+I28</f>
        <v>2000</v>
      </c>
      <c r="K28" s="229"/>
      <c r="L28" s="209" t="e">
        <f t="shared" ref="L28:L32" si="1">IF(J28="","",((J28/$J$27)-1))</f>
        <v>#DIV/0!</v>
      </c>
      <c r="M28" s="209"/>
      <c r="N28" s="230">
        <f>IF(N27="","",N27)</f>
        <v>44562</v>
      </c>
      <c r="O28" s="231"/>
      <c r="P28" s="231"/>
      <c r="Q28" s="232">
        <v>45658</v>
      </c>
      <c r="R28" s="233"/>
      <c r="S28" s="233"/>
      <c r="T28" s="234">
        <f t="shared" ref="T28:T30" si="2">Q28-N28</f>
        <v>1096</v>
      </c>
      <c r="U28" s="235"/>
      <c r="V28" s="209">
        <f>(T28/$T$27)-1</f>
        <v>0.50136986301369868</v>
      </c>
      <c r="W28" s="209"/>
      <c r="X28" s="138"/>
      <c r="Y28" s="139"/>
    </row>
    <row r="29" spans="2:39" s="55" customFormat="1" ht="52.2" x14ac:dyDescent="0.25">
      <c r="B29" s="67"/>
      <c r="C29" s="68"/>
      <c r="D29" s="225">
        <v>3</v>
      </c>
      <c r="E29" s="226"/>
      <c r="F29" s="227"/>
      <c r="G29" s="143" t="s">
        <v>169</v>
      </c>
      <c r="H29" s="144">
        <f t="shared" ref="H29:H32" si="3">IF(J28="","",J28)</f>
        <v>2000</v>
      </c>
      <c r="I29" s="141">
        <v>1000</v>
      </c>
      <c r="J29" s="228">
        <f>H29+I29</f>
        <v>3000</v>
      </c>
      <c r="K29" s="229"/>
      <c r="L29" s="209" t="e">
        <f t="shared" si="1"/>
        <v>#DIV/0!</v>
      </c>
      <c r="M29" s="209"/>
      <c r="N29" s="230">
        <f t="shared" ref="N29:N32" si="4">IF(N28="","",N28)</f>
        <v>44562</v>
      </c>
      <c r="O29" s="231"/>
      <c r="P29" s="231"/>
      <c r="Q29" s="232">
        <v>46023</v>
      </c>
      <c r="R29" s="233"/>
      <c r="S29" s="233"/>
      <c r="T29" s="234">
        <f t="shared" si="2"/>
        <v>1461</v>
      </c>
      <c r="U29" s="235"/>
      <c r="V29" s="209">
        <f t="shared" ref="V29:V30" si="5">(T29/$T$27)-1</f>
        <v>1.0013698630136987</v>
      </c>
      <c r="W29" s="209"/>
      <c r="X29" s="138"/>
      <c r="Y29" s="139"/>
    </row>
    <row r="30" spans="2:39" s="55" customFormat="1" ht="52.2" x14ac:dyDescent="0.25">
      <c r="B30" s="67"/>
      <c r="C30" s="68"/>
      <c r="D30" s="225">
        <v>4</v>
      </c>
      <c r="E30" s="226"/>
      <c r="F30" s="227"/>
      <c r="G30" s="143" t="s">
        <v>169</v>
      </c>
      <c r="H30" s="144">
        <f t="shared" si="3"/>
        <v>3000</v>
      </c>
      <c r="I30" s="141">
        <v>2000</v>
      </c>
      <c r="J30" s="228">
        <f t="shared" si="0"/>
        <v>5000</v>
      </c>
      <c r="K30" s="229"/>
      <c r="L30" s="209" t="e">
        <f t="shared" si="1"/>
        <v>#DIV/0!</v>
      </c>
      <c r="M30" s="209"/>
      <c r="N30" s="230">
        <f t="shared" si="4"/>
        <v>44562</v>
      </c>
      <c r="O30" s="231"/>
      <c r="P30" s="231"/>
      <c r="Q30" s="232">
        <v>46388</v>
      </c>
      <c r="R30" s="233"/>
      <c r="S30" s="233"/>
      <c r="T30" s="234">
        <f t="shared" si="2"/>
        <v>1826</v>
      </c>
      <c r="U30" s="235"/>
      <c r="V30" s="209">
        <f t="shared" si="5"/>
        <v>1.5013698630136987</v>
      </c>
      <c r="W30" s="209"/>
      <c r="X30" s="138"/>
      <c r="Y30" s="139"/>
    </row>
    <row r="31" spans="2:39" s="55" customFormat="1" ht="52.2" x14ac:dyDescent="0.25">
      <c r="B31" s="67"/>
      <c r="C31" s="68"/>
      <c r="D31" s="225">
        <v>5</v>
      </c>
      <c r="E31" s="226"/>
      <c r="F31" s="227"/>
      <c r="G31" s="143" t="s">
        <v>169</v>
      </c>
      <c r="H31" s="144">
        <f t="shared" si="3"/>
        <v>5000</v>
      </c>
      <c r="I31" s="141">
        <v>5000</v>
      </c>
      <c r="J31" s="228">
        <f t="shared" ref="J31:J32" si="6">H31+I31</f>
        <v>10000</v>
      </c>
      <c r="K31" s="229"/>
      <c r="L31" s="209" t="e">
        <f t="shared" si="1"/>
        <v>#DIV/0!</v>
      </c>
      <c r="M31" s="209"/>
      <c r="N31" s="230">
        <f t="shared" si="4"/>
        <v>44562</v>
      </c>
      <c r="O31" s="231"/>
      <c r="P31" s="231"/>
      <c r="Q31" s="232">
        <v>46753</v>
      </c>
      <c r="R31" s="233"/>
      <c r="S31" s="233"/>
      <c r="T31" s="234">
        <f t="shared" ref="T31:T32" si="7">Q31-N31</f>
        <v>2191</v>
      </c>
      <c r="U31" s="235"/>
      <c r="V31" s="209">
        <f t="shared" ref="V31:V32" si="8">(T31/$T$27)-1</f>
        <v>2.0013698630136987</v>
      </c>
      <c r="W31" s="209"/>
      <c r="X31" s="138"/>
      <c r="Y31" s="139"/>
    </row>
    <row r="32" spans="2:39" s="55" customFormat="1" ht="52.2" x14ac:dyDescent="0.25">
      <c r="B32" s="67"/>
      <c r="C32" s="68"/>
      <c r="D32" s="225">
        <v>6</v>
      </c>
      <c r="E32" s="226"/>
      <c r="F32" s="227"/>
      <c r="G32" s="143" t="s">
        <v>169</v>
      </c>
      <c r="H32" s="144">
        <f t="shared" si="3"/>
        <v>10000</v>
      </c>
      <c r="I32" s="141">
        <v>2000</v>
      </c>
      <c r="J32" s="228">
        <f t="shared" si="6"/>
        <v>12000</v>
      </c>
      <c r="K32" s="229"/>
      <c r="L32" s="209" t="e">
        <f t="shared" si="1"/>
        <v>#DIV/0!</v>
      </c>
      <c r="M32" s="209"/>
      <c r="N32" s="230">
        <f t="shared" si="4"/>
        <v>44562</v>
      </c>
      <c r="O32" s="231"/>
      <c r="P32" s="231"/>
      <c r="Q32" s="232">
        <v>47119</v>
      </c>
      <c r="R32" s="233"/>
      <c r="S32" s="233"/>
      <c r="T32" s="234">
        <f t="shared" si="7"/>
        <v>2557</v>
      </c>
      <c r="U32" s="235"/>
      <c r="V32" s="209">
        <f t="shared" si="8"/>
        <v>2.5027397260273974</v>
      </c>
      <c r="W32" s="209"/>
      <c r="X32" s="138"/>
      <c r="Y32" s="139"/>
    </row>
    <row r="33" spans="2:39" s="55" customFormat="1" x14ac:dyDescent="0.25">
      <c r="B33" s="67"/>
      <c r="C33" s="68"/>
      <c r="D33" s="127"/>
      <c r="E33" s="127"/>
      <c r="F33" s="68"/>
      <c r="G33" s="145"/>
      <c r="H33" s="145"/>
      <c r="I33" s="146"/>
      <c r="J33" s="146"/>
      <c r="K33" s="146"/>
      <c r="L33" s="146"/>
      <c r="M33" s="146"/>
      <c r="N33" s="146"/>
      <c r="O33" s="146"/>
      <c r="P33" s="146"/>
      <c r="Q33" s="147"/>
      <c r="R33" s="147"/>
      <c r="S33" s="147"/>
      <c r="T33" s="147"/>
      <c r="U33" s="147"/>
      <c r="V33" s="147"/>
      <c r="W33" s="147"/>
      <c r="X33" s="147"/>
      <c r="Y33" s="148"/>
      <c r="AB33" s="43"/>
      <c r="AC33" s="43"/>
    </row>
    <row r="34" spans="2:39" s="55" customFormat="1" ht="16.2" x14ac:dyDescent="0.25">
      <c r="B34" s="67"/>
      <c r="C34" s="68"/>
      <c r="D34" s="210"/>
      <c r="E34" s="210"/>
      <c r="F34" s="210"/>
      <c r="G34" s="211"/>
      <c r="H34" s="211"/>
      <c r="I34" s="149"/>
      <c r="J34" s="149"/>
      <c r="K34" s="149"/>
      <c r="L34" s="149"/>
      <c r="M34" s="149"/>
      <c r="N34" s="150"/>
      <c r="O34" s="150"/>
      <c r="P34" s="150"/>
      <c r="Q34" s="151"/>
      <c r="R34" s="152"/>
      <c r="S34" s="152"/>
      <c r="T34" s="152"/>
      <c r="U34" s="152"/>
      <c r="V34" s="152"/>
      <c r="W34" s="152"/>
      <c r="X34" s="152"/>
      <c r="Y34" s="148"/>
      <c r="AB34" s="43"/>
      <c r="AC34" s="43"/>
    </row>
    <row r="35" spans="2:39" s="55" customFormat="1" ht="19.2" x14ac:dyDescent="0.25">
      <c r="B35" s="67"/>
      <c r="C35" s="68"/>
      <c r="D35" s="153"/>
      <c r="E35" s="154"/>
      <c r="F35" s="155"/>
      <c r="G35" s="155"/>
      <c r="H35" s="155"/>
      <c r="I35" s="155"/>
      <c r="J35" s="155"/>
      <c r="K35" s="155"/>
      <c r="L35" s="155"/>
      <c r="M35" s="155"/>
      <c r="N35" s="156"/>
      <c r="O35" s="156"/>
      <c r="P35" s="156"/>
      <c r="Q35" s="155"/>
      <c r="R35" s="152"/>
      <c r="S35" s="152"/>
      <c r="T35" s="152"/>
      <c r="U35" s="152"/>
      <c r="V35" s="152"/>
      <c r="W35" s="152"/>
      <c r="X35" s="152"/>
      <c r="Y35" s="74"/>
      <c r="Z35" s="50"/>
      <c r="AA35" s="50"/>
      <c r="AB35" s="50"/>
      <c r="AC35" s="50"/>
      <c r="AD35" s="50"/>
      <c r="AE35" s="50"/>
      <c r="AF35" s="129"/>
      <c r="AG35" s="77"/>
      <c r="AH35" s="77"/>
      <c r="AI35" s="77"/>
      <c r="AJ35" s="77"/>
      <c r="AM35"/>
    </row>
    <row r="36" spans="2:39" s="43" customFormat="1" ht="48.75" customHeight="1" x14ac:dyDescent="0.25">
      <c r="B36" s="135"/>
      <c r="C36" s="136"/>
      <c r="D36" s="157" t="s">
        <v>165</v>
      </c>
      <c r="E36" s="158"/>
      <c r="F36" s="237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9"/>
      <c r="X36" s="126"/>
      <c r="Y36" s="159"/>
    </row>
    <row r="37" spans="2:39" s="43" customFormat="1" ht="13.5" customHeight="1" x14ac:dyDescent="0.25">
      <c r="B37" s="135"/>
      <c r="C37" s="136"/>
      <c r="D37" s="157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59"/>
    </row>
    <row r="38" spans="2:39" s="43" customFormat="1" ht="77.25" customHeight="1" x14ac:dyDescent="0.25">
      <c r="B38" s="135"/>
      <c r="C38" s="136"/>
      <c r="D38" s="157" t="s">
        <v>159</v>
      </c>
      <c r="E38" s="158"/>
      <c r="F38" s="240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9"/>
      <c r="X38" s="126"/>
      <c r="Y38" s="159"/>
    </row>
    <row r="39" spans="2:39" s="43" customFormat="1" ht="13.5" customHeight="1" x14ac:dyDescent="0.25">
      <c r="B39" s="135"/>
      <c r="C39" s="136"/>
      <c r="D39" s="157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59"/>
    </row>
    <row r="40" spans="2:39" s="43" customFormat="1" ht="66.75" customHeight="1" x14ac:dyDescent="0.25">
      <c r="B40" s="135"/>
      <c r="C40" s="136"/>
      <c r="D40" s="157" t="s">
        <v>164</v>
      </c>
      <c r="E40" s="158"/>
      <c r="F40" s="237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9"/>
      <c r="X40" s="126"/>
      <c r="Y40" s="159"/>
    </row>
    <row r="41" spans="2:39" s="43" customFormat="1" ht="13.5" customHeight="1" x14ac:dyDescent="0.25">
      <c r="B41" s="135"/>
      <c r="C41" s="136"/>
      <c r="D41" s="157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59"/>
    </row>
    <row r="42" spans="2:39" s="43" customFormat="1" ht="191.25" customHeight="1" x14ac:dyDescent="0.25">
      <c r="B42" s="135"/>
      <c r="C42" s="136"/>
      <c r="D42" s="157" t="s">
        <v>162</v>
      </c>
      <c r="E42" s="158"/>
      <c r="F42" s="240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9"/>
      <c r="X42" s="126"/>
      <c r="Y42" s="159"/>
    </row>
    <row r="43" spans="2:39" s="43" customFormat="1" ht="13.5" customHeight="1" x14ac:dyDescent="0.25">
      <c r="B43" s="135"/>
      <c r="C43" s="136"/>
      <c r="D43" s="157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59"/>
    </row>
    <row r="44" spans="2:39" s="43" customFormat="1" ht="177" customHeight="1" x14ac:dyDescent="0.25">
      <c r="B44" s="135"/>
      <c r="C44" s="136"/>
      <c r="D44" s="157" t="s">
        <v>163</v>
      </c>
      <c r="E44" s="158"/>
      <c r="F44" s="240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9"/>
      <c r="X44" s="126"/>
      <c r="Y44" s="159"/>
    </row>
    <row r="45" spans="2:39" s="55" customFormat="1" ht="12" customHeight="1" x14ac:dyDescent="0.25">
      <c r="B45" s="67"/>
      <c r="C45" s="68"/>
      <c r="D45" s="153"/>
      <c r="E45" s="154"/>
      <c r="F45" s="155"/>
      <c r="G45" s="155"/>
      <c r="H45" s="155"/>
      <c r="I45" s="155"/>
      <c r="J45" s="155"/>
      <c r="K45" s="155"/>
      <c r="L45" s="155"/>
      <c r="M45" s="155"/>
      <c r="N45" s="156"/>
      <c r="O45" s="156"/>
      <c r="P45" s="156"/>
      <c r="Q45" s="155"/>
      <c r="R45" s="152"/>
      <c r="S45" s="152"/>
      <c r="T45" s="152"/>
      <c r="U45" s="152"/>
      <c r="V45" s="152"/>
      <c r="W45" s="152"/>
      <c r="X45" s="152"/>
      <c r="Y45" s="74"/>
      <c r="Z45" s="50"/>
      <c r="AA45" s="50"/>
      <c r="AB45" s="50"/>
      <c r="AC45" s="50"/>
      <c r="AD45" s="50"/>
      <c r="AE45" s="50"/>
      <c r="AF45" s="129"/>
      <c r="AG45" s="77"/>
      <c r="AH45" s="77"/>
      <c r="AI45" s="77"/>
      <c r="AJ45" s="77"/>
      <c r="AM45"/>
    </row>
    <row r="46" spans="2:39" s="55" customFormat="1" ht="36" customHeight="1" x14ac:dyDescent="0.25">
      <c r="B46" s="67"/>
      <c r="C46" s="68"/>
      <c r="D46" s="161" t="s">
        <v>4</v>
      </c>
      <c r="E46" s="162"/>
      <c r="F46" s="212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4"/>
      <c r="X46" s="126"/>
      <c r="Y46" s="163"/>
      <c r="AB46" s="43"/>
      <c r="AC46" s="43"/>
    </row>
    <row r="47" spans="2:39" s="55" customFormat="1" ht="15.75" customHeight="1" x14ac:dyDescent="0.3">
      <c r="B47" s="67"/>
      <c r="C47" s="68"/>
      <c r="D47" s="164"/>
      <c r="E47" s="154"/>
      <c r="F47" s="165"/>
      <c r="G47" s="165"/>
      <c r="H47" s="165"/>
      <c r="I47" s="165"/>
      <c r="J47" s="165"/>
      <c r="K47" s="165"/>
      <c r="L47" s="165"/>
      <c r="M47" s="165"/>
      <c r="N47" s="166"/>
      <c r="O47" s="166"/>
      <c r="P47" s="166"/>
      <c r="Q47" s="165"/>
      <c r="R47" s="167"/>
      <c r="S47" s="167"/>
      <c r="T47" s="167"/>
      <c r="U47" s="167"/>
      <c r="V47" s="167"/>
      <c r="W47" s="167"/>
      <c r="X47" s="168"/>
      <c r="Y47" s="74"/>
      <c r="Z47" s="50"/>
      <c r="AA47" s="50"/>
      <c r="AB47" s="50"/>
      <c r="AC47" s="50"/>
      <c r="AD47" s="50"/>
      <c r="AE47" s="50"/>
      <c r="AF47" s="129"/>
      <c r="AG47" s="77"/>
      <c r="AH47" s="77"/>
      <c r="AI47" s="77"/>
      <c r="AJ47" s="77"/>
      <c r="AM47"/>
    </row>
    <row r="48" spans="2:39" s="173" customFormat="1" ht="54.75" customHeight="1" x14ac:dyDescent="0.25">
      <c r="B48" s="169"/>
      <c r="C48" s="170"/>
      <c r="D48" s="215" t="s">
        <v>5</v>
      </c>
      <c r="E48" s="216"/>
      <c r="F48" s="236"/>
      <c r="G48" s="236"/>
      <c r="H48" s="236"/>
      <c r="I48" s="236"/>
      <c r="J48" s="236"/>
      <c r="K48" s="171" t="s">
        <v>160</v>
      </c>
      <c r="L48" s="217"/>
      <c r="M48" s="218"/>
      <c r="N48" s="218"/>
      <c r="O48" s="218"/>
      <c r="P48" s="219"/>
      <c r="Q48" s="220" t="s">
        <v>166</v>
      </c>
      <c r="R48" s="221"/>
      <c r="S48" s="222"/>
      <c r="T48" s="223"/>
      <c r="U48" s="223"/>
      <c r="V48" s="223"/>
      <c r="W48" s="223"/>
      <c r="X48" s="224"/>
      <c r="Y48" s="172"/>
      <c r="AB48" s="174"/>
      <c r="AC48" s="174"/>
    </row>
    <row r="49" spans="2:34" s="55" customFormat="1" ht="24" customHeight="1" x14ac:dyDescent="0.25">
      <c r="B49" s="67"/>
      <c r="C49" s="68"/>
      <c r="D49" s="68"/>
      <c r="E49" s="68"/>
      <c r="F49" s="136"/>
      <c r="G49" s="136"/>
      <c r="H49" s="136"/>
      <c r="I49" s="136"/>
      <c r="J49" s="136"/>
      <c r="K49" s="68"/>
      <c r="L49" s="175"/>
      <c r="M49" s="175"/>
      <c r="N49" s="175"/>
      <c r="O49" s="175"/>
      <c r="P49" s="175"/>
      <c r="Q49" s="68"/>
      <c r="R49" s="68"/>
      <c r="S49" s="68"/>
      <c r="T49" s="68"/>
      <c r="U49" s="68"/>
      <c r="V49" s="68"/>
      <c r="W49" s="68"/>
      <c r="X49" s="68"/>
      <c r="Y49" s="176"/>
      <c r="AB49" s="43"/>
      <c r="AC49" s="43"/>
    </row>
    <row r="50" spans="2:34" ht="34.049999999999997" customHeight="1" x14ac:dyDescent="0.25">
      <c r="B50" s="131"/>
      <c r="C50" s="132"/>
      <c r="D50" s="197" t="s">
        <v>6</v>
      </c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77"/>
      <c r="Y50" s="178"/>
    </row>
    <row r="51" spans="2:34" s="55" customFormat="1" ht="18.75" customHeight="1" x14ac:dyDescent="0.25">
      <c r="B51" s="67"/>
      <c r="C51" s="68"/>
      <c r="D51" s="170"/>
      <c r="E51" s="179"/>
      <c r="F51" s="180"/>
      <c r="G51" s="68"/>
      <c r="H51" s="198"/>
      <c r="I51" s="198"/>
      <c r="J51" s="198"/>
      <c r="K51" s="198"/>
      <c r="L51" s="68"/>
      <c r="M51" s="68"/>
      <c r="N51" s="181"/>
      <c r="O51" s="181"/>
      <c r="P51" s="181"/>
      <c r="Q51" s="68"/>
      <c r="R51" s="198"/>
      <c r="S51" s="198"/>
      <c r="T51" s="198"/>
      <c r="U51" s="180"/>
      <c r="V51" s="180"/>
      <c r="W51" s="132"/>
      <c r="X51" s="132"/>
      <c r="Y51" s="182"/>
      <c r="AB51" s="43"/>
      <c r="AC51" s="43"/>
    </row>
    <row r="52" spans="2:34" s="55" customFormat="1" ht="18.75" customHeight="1" thickBot="1" x14ac:dyDescent="0.3">
      <c r="B52" s="183"/>
      <c r="C52" s="184"/>
      <c r="D52" s="185"/>
      <c r="E52" s="185"/>
      <c r="F52" s="185"/>
      <c r="G52" s="185"/>
      <c r="H52" s="186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7"/>
      <c r="AB52" s="43"/>
      <c r="AC52" s="43"/>
    </row>
    <row r="53" spans="2:34" s="55" customFormat="1" ht="6" customHeight="1" thickBot="1" x14ac:dyDescent="0.3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AB53" s="43"/>
      <c r="AC53" s="43"/>
    </row>
    <row r="54" spans="2:34" s="188" customFormat="1" ht="57" customHeight="1" outlineLevel="1" x14ac:dyDescent="0.25">
      <c r="B54" s="203" t="s">
        <v>170</v>
      </c>
      <c r="C54" s="204"/>
      <c r="D54" s="204"/>
      <c r="E54" s="204"/>
      <c r="F54" s="204"/>
      <c r="G54" s="199" t="s">
        <v>176</v>
      </c>
      <c r="H54" s="199"/>
      <c r="I54" s="207" t="s">
        <v>13</v>
      </c>
      <c r="J54" s="204"/>
      <c r="K54" s="204"/>
      <c r="L54" s="199" t="s">
        <v>175</v>
      </c>
      <c r="M54" s="199"/>
      <c r="N54" s="199"/>
      <c r="O54" s="199"/>
      <c r="P54" s="207" t="s">
        <v>11</v>
      </c>
      <c r="Q54" s="204"/>
      <c r="R54" s="204"/>
      <c r="S54" s="204"/>
      <c r="T54" s="199" t="s">
        <v>14</v>
      </c>
      <c r="U54" s="199"/>
      <c r="V54" s="199"/>
      <c r="W54" s="199"/>
      <c r="X54" s="199"/>
      <c r="Y54" s="200"/>
      <c r="AB54" s="189"/>
      <c r="AC54" s="189"/>
      <c r="AF54" s="190"/>
    </row>
    <row r="55" spans="2:34" s="191" customFormat="1" ht="57" customHeight="1" outlineLevel="1" thickBot="1" x14ac:dyDescent="0.3">
      <c r="B55" s="205" t="s">
        <v>12</v>
      </c>
      <c r="C55" s="206"/>
      <c r="D55" s="206"/>
      <c r="E55" s="206"/>
      <c r="F55" s="206"/>
      <c r="G55" s="201"/>
      <c r="H55" s="201"/>
      <c r="I55" s="208" t="s">
        <v>12</v>
      </c>
      <c r="J55" s="206"/>
      <c r="K55" s="206"/>
      <c r="L55" s="201"/>
      <c r="M55" s="201"/>
      <c r="N55" s="201"/>
      <c r="O55" s="201"/>
      <c r="P55" s="278" t="s">
        <v>12</v>
      </c>
      <c r="Q55" s="279"/>
      <c r="R55" s="279"/>
      <c r="S55" s="279"/>
      <c r="T55" s="201"/>
      <c r="U55" s="201"/>
      <c r="V55" s="201"/>
      <c r="W55" s="201"/>
      <c r="X55" s="201"/>
      <c r="Y55" s="202"/>
      <c r="AF55" s="192"/>
      <c r="AG55" s="192"/>
      <c r="AH55" s="193"/>
    </row>
    <row r="56" spans="2:34" ht="18.75" customHeight="1" x14ac:dyDescent="0.25">
      <c r="AE56" s="194"/>
      <c r="AF56" s="194"/>
      <c r="AG56" s="194"/>
      <c r="AH56" s="195"/>
    </row>
    <row r="57" spans="2:34" ht="18.75" customHeight="1" x14ac:dyDescent="0.25">
      <c r="AE57" s="194"/>
      <c r="AF57" s="194"/>
      <c r="AG57" s="194"/>
      <c r="AH57" s="195"/>
    </row>
    <row r="58" spans="2:34" ht="18.75" customHeight="1" x14ac:dyDescent="0.25">
      <c r="AE58" s="194"/>
      <c r="AF58" s="194"/>
      <c r="AG58" s="194"/>
      <c r="AH58" s="195"/>
    </row>
    <row r="59" spans="2:34" ht="18.75" customHeight="1" x14ac:dyDescent="0.25">
      <c r="AF59" s="194"/>
      <c r="AG59" s="194"/>
      <c r="AH59" s="195"/>
    </row>
    <row r="60" spans="2:34" ht="18.75" customHeight="1" x14ac:dyDescent="0.25">
      <c r="AE60" s="194"/>
    </row>
    <row r="61" spans="2:34" x14ac:dyDescent="0.25">
      <c r="AF61" s="194"/>
    </row>
    <row r="62" spans="2:34" x14ac:dyDescent="0.25">
      <c r="AE62" s="194"/>
    </row>
    <row r="63" spans="2:34" x14ac:dyDescent="0.25">
      <c r="AF63" s="194"/>
    </row>
    <row r="64" spans="2:34" x14ac:dyDescent="0.25">
      <c r="AE64" s="194"/>
    </row>
    <row r="65" spans="9:32" x14ac:dyDescent="0.25">
      <c r="AF65" s="194"/>
    </row>
    <row r="66" spans="9:32" x14ac:dyDescent="0.25">
      <c r="AE66" s="194"/>
    </row>
    <row r="67" spans="9:32" x14ac:dyDescent="0.25">
      <c r="AF67" s="194"/>
    </row>
    <row r="69" spans="9:32" x14ac:dyDescent="0.25">
      <c r="I69" s="194"/>
      <c r="J69" s="194"/>
      <c r="K69" s="194"/>
      <c r="L69" s="194"/>
      <c r="M69" s="196"/>
    </row>
    <row r="70" spans="9:32" x14ac:dyDescent="0.25">
      <c r="I70" s="194"/>
      <c r="J70" s="194"/>
      <c r="K70" s="194"/>
      <c r="L70" s="194"/>
      <c r="M70" s="196"/>
    </row>
    <row r="71" spans="9:32" x14ac:dyDescent="0.25">
      <c r="I71" s="194"/>
      <c r="J71" s="194"/>
      <c r="K71" s="194"/>
      <c r="L71" s="194"/>
      <c r="M71" s="196"/>
    </row>
    <row r="72" spans="9:32" x14ac:dyDescent="0.25">
      <c r="I72" s="194"/>
      <c r="J72" s="194"/>
      <c r="K72" s="194"/>
      <c r="L72" s="194"/>
      <c r="M72" s="196"/>
    </row>
    <row r="73" spans="9:32" x14ac:dyDescent="0.25">
      <c r="I73" s="194"/>
      <c r="J73" s="194"/>
      <c r="K73" s="194"/>
      <c r="L73" s="194"/>
      <c r="M73" s="196"/>
    </row>
  </sheetData>
  <sheetProtection formatColumns="0" formatRows="0" insertRows="0"/>
  <mergeCells count="121">
    <mergeCell ref="F11:H11"/>
    <mergeCell ref="K11:L11"/>
    <mergeCell ref="N11:O11"/>
    <mergeCell ref="F2:R2"/>
    <mergeCell ref="S2:T2"/>
    <mergeCell ref="U2:W2"/>
    <mergeCell ref="F3:R4"/>
    <mergeCell ref="S3:T3"/>
    <mergeCell ref="S4:T4"/>
    <mergeCell ref="U3:W3"/>
    <mergeCell ref="U4:W4"/>
    <mergeCell ref="N9:O9"/>
    <mergeCell ref="Q9:T9"/>
    <mergeCell ref="F5:R5"/>
    <mergeCell ref="S5:T5"/>
    <mergeCell ref="U5:W5"/>
    <mergeCell ref="F7:H7"/>
    <mergeCell ref="J7:L7"/>
    <mergeCell ref="M7:O7"/>
    <mergeCell ref="P7:Q7"/>
    <mergeCell ref="R7:S7"/>
    <mergeCell ref="T7:W7"/>
    <mergeCell ref="D13:E17"/>
    <mergeCell ref="I14:I16"/>
    <mergeCell ref="K14:L16"/>
    <mergeCell ref="M14:N14"/>
    <mergeCell ref="O14:Q14"/>
    <mergeCell ref="R14:T14"/>
    <mergeCell ref="U14:W14"/>
    <mergeCell ref="M15:N15"/>
    <mergeCell ref="P11:Q11"/>
    <mergeCell ref="R11:S11"/>
    <mergeCell ref="O15:Q15"/>
    <mergeCell ref="R15:T15"/>
    <mergeCell ref="U15:W15"/>
    <mergeCell ref="M16:N16"/>
    <mergeCell ref="O16:Q16"/>
    <mergeCell ref="R16:T16"/>
    <mergeCell ref="U16:W16"/>
    <mergeCell ref="U11:W11"/>
    <mergeCell ref="F19:W19"/>
    <mergeCell ref="F23:W23"/>
    <mergeCell ref="D25:W25"/>
    <mergeCell ref="D26:F26"/>
    <mergeCell ref="J26:K26"/>
    <mergeCell ref="L26:M26"/>
    <mergeCell ref="N26:P26"/>
    <mergeCell ref="Q26:S26"/>
    <mergeCell ref="T26:U26"/>
    <mergeCell ref="V26:W26"/>
    <mergeCell ref="F21:W21"/>
    <mergeCell ref="V27:W27"/>
    <mergeCell ref="D27:F27"/>
    <mergeCell ref="J27:K27"/>
    <mergeCell ref="L27:M27"/>
    <mergeCell ref="N27:P27"/>
    <mergeCell ref="Q27:S27"/>
    <mergeCell ref="T27:U27"/>
    <mergeCell ref="V28:W28"/>
    <mergeCell ref="D29:F29"/>
    <mergeCell ref="J29:K29"/>
    <mergeCell ref="L29:M29"/>
    <mergeCell ref="N29:P29"/>
    <mergeCell ref="Q29:S29"/>
    <mergeCell ref="T29:U29"/>
    <mergeCell ref="V29:W29"/>
    <mergeCell ref="D28:F28"/>
    <mergeCell ref="J28:K28"/>
    <mergeCell ref="L28:M28"/>
    <mergeCell ref="N28:P28"/>
    <mergeCell ref="Q28:S28"/>
    <mergeCell ref="T28:U28"/>
    <mergeCell ref="V30:W30"/>
    <mergeCell ref="D31:F31"/>
    <mergeCell ref="J31:K31"/>
    <mergeCell ref="L31:M31"/>
    <mergeCell ref="N31:P31"/>
    <mergeCell ref="Q31:S31"/>
    <mergeCell ref="T31:U31"/>
    <mergeCell ref="V31:W31"/>
    <mergeCell ref="D30:F30"/>
    <mergeCell ref="J30:K30"/>
    <mergeCell ref="L30:M30"/>
    <mergeCell ref="N30:P30"/>
    <mergeCell ref="Q30:S30"/>
    <mergeCell ref="T30:U30"/>
    <mergeCell ref="V32:W32"/>
    <mergeCell ref="D34:F34"/>
    <mergeCell ref="G34:H34"/>
    <mergeCell ref="F46:W46"/>
    <mergeCell ref="D48:E48"/>
    <mergeCell ref="L48:P48"/>
    <mergeCell ref="Q48:R48"/>
    <mergeCell ref="S48:X48"/>
    <mergeCell ref="D32:F32"/>
    <mergeCell ref="J32:K32"/>
    <mergeCell ref="L32:M32"/>
    <mergeCell ref="N32:P32"/>
    <mergeCell ref="Q32:S32"/>
    <mergeCell ref="T32:U32"/>
    <mergeCell ref="F48:J48"/>
    <mergeCell ref="F36:W36"/>
    <mergeCell ref="F40:W40"/>
    <mergeCell ref="F42:W42"/>
    <mergeCell ref="F44:W44"/>
    <mergeCell ref="F38:W38"/>
    <mergeCell ref="D50:W50"/>
    <mergeCell ref="H51:K51"/>
    <mergeCell ref="R51:T51"/>
    <mergeCell ref="T54:Y54"/>
    <mergeCell ref="T55:Y55"/>
    <mergeCell ref="B54:F54"/>
    <mergeCell ref="G54:H54"/>
    <mergeCell ref="B55:F55"/>
    <mergeCell ref="G55:H55"/>
    <mergeCell ref="I54:K54"/>
    <mergeCell ref="I55:K55"/>
    <mergeCell ref="L54:O54"/>
    <mergeCell ref="L55:O55"/>
    <mergeCell ref="P54:S54"/>
    <mergeCell ref="P55:S55"/>
  </mergeCells>
  <conditionalFormatting sqref="M15:M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15:O16 U15:U1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R15:R16">
    <cfRule type="cellIs" dxfId="1" priority="1" operator="lessThan">
      <formula>0</formula>
    </cfRule>
    <cfRule type="cellIs" dxfId="0" priority="2" operator="greaterThan">
      <formula>0</formula>
    </cfRule>
  </conditionalFormatting>
  <dataValidations disablePrompts="1" count="7">
    <dataValidation type="list" allowBlank="1" showInputMessage="1" showErrorMessage="1" sqref="F9" xr:uid="{2E0850E1-DA7C-47F3-B59C-71EDEB4FFAC7}">
      <formula1>"CAPEX, OPEX"</formula1>
    </dataValidation>
    <dataValidation type="list" allowBlank="1" showInputMessage="1" showErrorMessage="1" sqref="N9:O9" xr:uid="{58583CF0-94EF-4A75-B7A1-BC0D5ACD4AF8}">
      <formula1>"Preço Histórico Corrigido, Melhor Proposta Equalizada"</formula1>
    </dataValidation>
    <dataValidation type="date" operator="greaterThan" allowBlank="1" showInputMessage="1" showErrorMessage="1" errorTitle="Atenção" error="Digite a data correta" sqref="G34 N34:P34" xr:uid="{54D80602-A064-4B18-9B06-2F018C767707}">
      <formula1>32874</formula1>
    </dataValidation>
    <dataValidation type="date" operator="greaterThan" showInputMessage="1" showErrorMessage="1" errorTitle="Atenção" error="Digite a data correta" sqref="G33:H33" xr:uid="{F3966ED5-A632-4107-B23D-C8B882C7934A}">
      <formula1>29221</formula1>
    </dataValidation>
    <dataValidation allowBlank="1" showInputMessage="1" showErrorMessage="1" promptTitle="Cálculo automático da classe" prompt="ALTO RISCO: 19 a 22_x000a_MÉDIO RISCO: 16 a 18_x000a_BAIXO RISCO: 1 a 15" sqref="W45 Y45:Y46" xr:uid="{2782B297-F088-4DC8-8D84-263F55D934EB}"/>
    <dataValidation type="list" allowBlank="1" showInputMessage="1" showErrorMessage="1" sqref="L9" xr:uid="{2ED38F9C-692F-49CD-9CF2-5B2EAB671908}">
      <formula1>"Sim, Não"</formula1>
    </dataValidation>
    <dataValidation type="list" allowBlank="1" showInputMessage="1" showErrorMessage="1" sqref="Y36:Y44" xr:uid="{1AF7FEEC-3510-48FE-8B73-D5457601740A}">
      <formula1>"-,1,2,3,4,5,6,7,8,9,10,11,12,13,14,15,16,17,18,19,20,21,22"</formula1>
    </dataValidation>
  </dataValidations>
  <pageMargins left="0.25" right="0.25" top="0.75" bottom="0.75" header="0.3" footer="0.3"/>
  <pageSetup paperSize="9" scale="2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5</xdr:col>
                    <xdr:colOff>640080</xdr:colOff>
                    <xdr:row>5</xdr:row>
                    <xdr:rowOff>30480</xdr:rowOff>
                  </from>
                  <to>
                    <xdr:col>5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640080</xdr:colOff>
                    <xdr:row>5</xdr:row>
                    <xdr:rowOff>30480</xdr:rowOff>
                  </from>
                  <to>
                    <xdr:col>5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6</xdr:col>
                    <xdr:colOff>640080</xdr:colOff>
                    <xdr:row>5</xdr:row>
                    <xdr:rowOff>30480</xdr:rowOff>
                  </from>
                  <to>
                    <xdr:col>6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640080</xdr:colOff>
                    <xdr:row>5</xdr:row>
                    <xdr:rowOff>30480</xdr:rowOff>
                  </from>
                  <to>
                    <xdr:col>6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4</xdr:col>
                    <xdr:colOff>640080</xdr:colOff>
                    <xdr:row>17</xdr:row>
                    <xdr:rowOff>0</xdr:rowOff>
                  </from>
                  <to>
                    <xdr:col>5</xdr:col>
                    <xdr:colOff>15240</xdr:colOff>
                    <xdr:row>18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4</xdr:col>
                    <xdr:colOff>640080</xdr:colOff>
                    <xdr:row>17</xdr:row>
                    <xdr:rowOff>0</xdr:rowOff>
                  </from>
                  <to>
                    <xdr:col>5</xdr:col>
                    <xdr:colOff>15240</xdr:colOff>
                    <xdr:row>18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10</xdr:col>
                    <xdr:colOff>640080</xdr:colOff>
                    <xdr:row>17</xdr:row>
                    <xdr:rowOff>0</xdr:rowOff>
                  </from>
                  <to>
                    <xdr:col>10</xdr:col>
                    <xdr:colOff>647700</xdr:colOff>
                    <xdr:row>18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10</xdr:col>
                    <xdr:colOff>640080</xdr:colOff>
                    <xdr:row>17</xdr:row>
                    <xdr:rowOff>0</xdr:rowOff>
                  </from>
                  <to>
                    <xdr:col>10</xdr:col>
                    <xdr:colOff>647700</xdr:colOff>
                    <xdr:row>18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8</xdr:col>
                    <xdr:colOff>640080</xdr:colOff>
                    <xdr:row>5</xdr:row>
                    <xdr:rowOff>30480</xdr:rowOff>
                  </from>
                  <to>
                    <xdr:col>8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8</xdr:col>
                    <xdr:colOff>640080</xdr:colOff>
                    <xdr:row>5</xdr:row>
                    <xdr:rowOff>30480</xdr:rowOff>
                  </from>
                  <to>
                    <xdr:col>8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9</xdr:col>
                    <xdr:colOff>640080</xdr:colOff>
                    <xdr:row>5</xdr:row>
                    <xdr:rowOff>30480</xdr:rowOff>
                  </from>
                  <to>
                    <xdr:col>10</xdr:col>
                    <xdr:colOff>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9</xdr:col>
                    <xdr:colOff>640080</xdr:colOff>
                    <xdr:row>5</xdr:row>
                    <xdr:rowOff>30480</xdr:rowOff>
                  </from>
                  <to>
                    <xdr:col>10</xdr:col>
                    <xdr:colOff>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13</xdr:col>
                    <xdr:colOff>640080</xdr:colOff>
                    <xdr:row>5</xdr:row>
                    <xdr:rowOff>30480</xdr:rowOff>
                  </from>
                  <to>
                    <xdr:col>13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13</xdr:col>
                    <xdr:colOff>640080</xdr:colOff>
                    <xdr:row>5</xdr:row>
                    <xdr:rowOff>30480</xdr:rowOff>
                  </from>
                  <to>
                    <xdr:col>13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14</xdr:col>
                    <xdr:colOff>640080</xdr:colOff>
                    <xdr:row>5</xdr:row>
                    <xdr:rowOff>30480</xdr:rowOff>
                  </from>
                  <to>
                    <xdr:col>15</xdr:col>
                    <xdr:colOff>15240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14</xdr:col>
                    <xdr:colOff>640080</xdr:colOff>
                    <xdr:row>5</xdr:row>
                    <xdr:rowOff>30480</xdr:rowOff>
                  </from>
                  <to>
                    <xdr:col>15</xdr:col>
                    <xdr:colOff>15240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>
                <anchor moveWithCells="1">
                  <from>
                    <xdr:col>19</xdr:col>
                    <xdr:colOff>640080</xdr:colOff>
                    <xdr:row>5</xdr:row>
                    <xdr:rowOff>30480</xdr:rowOff>
                  </from>
                  <to>
                    <xdr:col>19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>
                <anchor moveWithCells="1">
                  <from>
                    <xdr:col>19</xdr:col>
                    <xdr:colOff>640080</xdr:colOff>
                    <xdr:row>5</xdr:row>
                    <xdr:rowOff>30480</xdr:rowOff>
                  </from>
                  <to>
                    <xdr:col>19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>
                <anchor moveWithCells="1">
                  <from>
                    <xdr:col>20</xdr:col>
                    <xdr:colOff>640080</xdr:colOff>
                    <xdr:row>5</xdr:row>
                    <xdr:rowOff>30480</xdr:rowOff>
                  </from>
                  <to>
                    <xdr:col>20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>
                <anchor moveWithCells="1">
                  <from>
                    <xdr:col>20</xdr:col>
                    <xdr:colOff>640080</xdr:colOff>
                    <xdr:row>5</xdr:row>
                    <xdr:rowOff>30480</xdr:rowOff>
                  </from>
                  <to>
                    <xdr:col>20</xdr:col>
                    <xdr:colOff>647700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>
                <anchor moveWithCells="1">
                  <from>
                    <xdr:col>4</xdr:col>
                    <xdr:colOff>640080</xdr:colOff>
                    <xdr:row>21</xdr:row>
                    <xdr:rowOff>0</xdr:rowOff>
                  </from>
                  <to>
                    <xdr:col>5</xdr:col>
                    <xdr:colOff>22860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>
                <anchor moveWithCells="1">
                  <from>
                    <xdr:col>4</xdr:col>
                    <xdr:colOff>640080</xdr:colOff>
                    <xdr:row>21</xdr:row>
                    <xdr:rowOff>0</xdr:rowOff>
                  </from>
                  <to>
                    <xdr:col>5</xdr:col>
                    <xdr:colOff>22860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>
                <anchor moveWithCells="1">
                  <from>
                    <xdr:col>10</xdr:col>
                    <xdr:colOff>640080</xdr:colOff>
                    <xdr:row>21</xdr:row>
                    <xdr:rowOff>0</xdr:rowOff>
                  </from>
                  <to>
                    <xdr:col>10</xdr:col>
                    <xdr:colOff>647700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>
                <anchor moveWithCells="1">
                  <from>
                    <xdr:col>10</xdr:col>
                    <xdr:colOff>640080</xdr:colOff>
                    <xdr:row>21</xdr:row>
                    <xdr:rowOff>0</xdr:rowOff>
                  </from>
                  <to>
                    <xdr:col>10</xdr:col>
                    <xdr:colOff>647700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20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20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>
                <anchor moveWithCells="1">
                  <from>
                    <xdr:col>4</xdr:col>
                    <xdr:colOff>640080</xdr:colOff>
                    <xdr:row>21</xdr:row>
                    <xdr:rowOff>0</xdr:rowOff>
                  </from>
                  <to>
                    <xdr:col>5</xdr:col>
                    <xdr:colOff>15240</xdr:colOff>
                    <xdr:row>22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>
                <anchor moveWithCells="1">
                  <from>
                    <xdr:col>4</xdr:col>
                    <xdr:colOff>640080</xdr:colOff>
                    <xdr:row>21</xdr:row>
                    <xdr:rowOff>0</xdr:rowOff>
                  </from>
                  <to>
                    <xdr:col>5</xdr:col>
                    <xdr:colOff>15240</xdr:colOff>
                    <xdr:row>22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>
                <anchor moveWithCells="1">
                  <from>
                    <xdr:col>4</xdr:col>
                    <xdr:colOff>640080</xdr:colOff>
                    <xdr:row>22</xdr:row>
                    <xdr:rowOff>0</xdr:rowOff>
                  </from>
                  <to>
                    <xdr:col>5</xdr:col>
                    <xdr:colOff>22860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>
                <anchor moveWithCells="1">
                  <from>
                    <xdr:col>4</xdr:col>
                    <xdr:colOff>640080</xdr:colOff>
                    <xdr:row>22</xdr:row>
                    <xdr:rowOff>0</xdr:rowOff>
                  </from>
                  <to>
                    <xdr:col>5</xdr:col>
                    <xdr:colOff>22860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4" name="Check Box 36">
              <controlPr defaultSize="0" autoFill="0" autoLine="0" autoPict="0">
                <anchor moveWithCells="1">
                  <from>
                    <xdr:col>4</xdr:col>
                    <xdr:colOff>640080</xdr:colOff>
                    <xdr:row>19</xdr:row>
                    <xdr:rowOff>0</xdr:rowOff>
                  </from>
                  <to>
                    <xdr:col>5</xdr:col>
                    <xdr:colOff>22860</xdr:colOff>
                    <xdr:row>20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35" name="Check Box 37">
              <controlPr defaultSize="0" autoFill="0" autoLine="0" autoPict="0">
                <anchor moveWithCells="1">
                  <from>
                    <xdr:col>4</xdr:col>
                    <xdr:colOff>640080</xdr:colOff>
                    <xdr:row>19</xdr:row>
                    <xdr:rowOff>0</xdr:rowOff>
                  </from>
                  <to>
                    <xdr:col>5</xdr:col>
                    <xdr:colOff>22860</xdr:colOff>
                    <xdr:row>20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36" name="Check Box 38">
              <controlPr defaultSize="0" autoFill="0" autoLine="0" autoPict="0">
                <anchor moveWithCells="1">
                  <from>
                    <xdr:col>10</xdr:col>
                    <xdr:colOff>640080</xdr:colOff>
                    <xdr:row>19</xdr:row>
                    <xdr:rowOff>0</xdr:rowOff>
                  </from>
                  <to>
                    <xdr:col>10</xdr:col>
                    <xdr:colOff>655320</xdr:colOff>
                    <xdr:row>20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37" name="Check Box 39">
              <controlPr defaultSize="0" autoFill="0" autoLine="0" autoPict="0">
                <anchor moveWithCells="1">
                  <from>
                    <xdr:col>10</xdr:col>
                    <xdr:colOff>640080</xdr:colOff>
                    <xdr:row>19</xdr:row>
                    <xdr:rowOff>0</xdr:rowOff>
                  </from>
                  <to>
                    <xdr:col>10</xdr:col>
                    <xdr:colOff>655320</xdr:colOff>
                    <xdr:row>20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B9FC-7194-4B31-B15D-1984B440BAC2}">
  <sheetPr>
    <tabColor rgb="FF0070C0"/>
  </sheetPr>
  <dimension ref="A1:AN11"/>
  <sheetViews>
    <sheetView showGridLines="0" topLeftCell="Q1" zoomScale="80" zoomScaleNormal="80" workbookViewId="0">
      <selection activeCell="M20" sqref="M18:AC20"/>
    </sheetView>
  </sheetViews>
  <sheetFormatPr defaultColWidth="9.21875" defaultRowHeight="13.2" x14ac:dyDescent="0.25"/>
  <cols>
    <col min="1" max="1" width="0" style="3" hidden="1" customWidth="1"/>
    <col min="2" max="2" width="17.44140625" style="3" customWidth="1"/>
    <col min="3" max="5" width="19.21875" style="3" customWidth="1"/>
    <col min="6" max="6" width="20.44140625" style="3" customWidth="1"/>
    <col min="7" max="7" width="13.77734375" style="3" customWidth="1"/>
    <col min="8" max="8" width="11.5546875" style="3" customWidth="1"/>
    <col min="9" max="9" width="18.77734375" style="3" customWidth="1"/>
    <col min="10" max="10" width="15.5546875" style="3" customWidth="1"/>
    <col min="11" max="11" width="14" style="3" customWidth="1"/>
    <col min="12" max="12" width="15.21875" style="3" customWidth="1"/>
    <col min="13" max="13" width="17.77734375" style="3" customWidth="1"/>
    <col min="14" max="14" width="13.5546875" style="3" customWidth="1"/>
    <col min="15" max="15" width="18.21875" style="3" customWidth="1"/>
    <col min="16" max="16" width="17.5546875" style="3" customWidth="1"/>
    <col min="17" max="18" width="20.21875" style="3" customWidth="1"/>
    <col min="19" max="20" width="22.21875" style="3" bestFit="1" customWidth="1"/>
    <col min="21" max="21" width="22.21875" style="3" customWidth="1"/>
    <col min="22" max="22" width="28.21875" style="3" bestFit="1" customWidth="1"/>
    <col min="23" max="23" width="22.21875" style="3" hidden="1" customWidth="1"/>
    <col min="24" max="24" width="33" style="3" hidden="1" customWidth="1"/>
    <col min="25" max="25" width="22.21875" style="3" hidden="1" customWidth="1"/>
    <col min="26" max="26" width="17.77734375" style="3" hidden="1" customWidth="1"/>
    <col min="27" max="27" width="29.5546875" style="3" bestFit="1" customWidth="1"/>
    <col min="28" max="30" width="20.21875" style="3" customWidth="1"/>
    <col min="31" max="31" width="12.5546875" style="3" hidden="1" customWidth="1"/>
    <col min="32" max="32" width="11.77734375" style="3" hidden="1" customWidth="1"/>
    <col min="33" max="33" width="13.44140625" style="3" hidden="1" customWidth="1"/>
    <col min="34" max="34" width="12.44140625" style="3" hidden="1" customWidth="1"/>
    <col min="35" max="35" width="12.21875" style="3" hidden="1" customWidth="1"/>
    <col min="36" max="38" width="22.21875" style="3" customWidth="1"/>
    <col min="39" max="40" width="20.77734375" style="3" customWidth="1"/>
    <col min="41" max="16384" width="9.21875" style="3"/>
  </cols>
  <sheetData>
    <row r="1" spans="1:40" ht="31.2" x14ac:dyDescent="0.25">
      <c r="C1" s="306" t="s">
        <v>9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4"/>
    </row>
    <row r="2" spans="1:40" ht="31.2" x14ac:dyDescent="0.25"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4"/>
      <c r="Q2" s="307" t="s">
        <v>89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5"/>
      <c r="AF2" s="5"/>
      <c r="AG2" s="5"/>
      <c r="AH2" s="5"/>
      <c r="AI2" s="5"/>
      <c r="AJ2" s="309" t="s">
        <v>90</v>
      </c>
      <c r="AK2" s="309"/>
      <c r="AL2" s="309"/>
      <c r="AM2" s="309"/>
      <c r="AN2" s="309"/>
    </row>
    <row r="3" spans="1:40" ht="14.4" x14ac:dyDescent="0.25">
      <c r="A3" s="310" t="s">
        <v>91</v>
      </c>
      <c r="B3" s="310"/>
      <c r="C3" s="310"/>
      <c r="D3" s="310"/>
      <c r="E3" s="310"/>
      <c r="F3" s="310"/>
      <c r="G3" s="311"/>
      <c r="H3" s="312" t="s">
        <v>86</v>
      </c>
      <c r="I3" s="313"/>
      <c r="J3" s="313"/>
      <c r="K3" s="313"/>
      <c r="L3" s="313"/>
      <c r="M3" s="313"/>
      <c r="N3" s="313"/>
      <c r="O3" s="313"/>
      <c r="P3" s="313"/>
      <c r="Q3" s="314" t="s">
        <v>88</v>
      </c>
      <c r="R3" s="315"/>
      <c r="S3" s="315"/>
      <c r="T3" s="314" t="s">
        <v>87</v>
      </c>
      <c r="U3" s="315"/>
      <c r="V3" s="315"/>
      <c r="W3" s="316" t="s">
        <v>92</v>
      </c>
      <c r="X3" s="317"/>
      <c r="Y3" s="316" t="s">
        <v>93</v>
      </c>
      <c r="Z3" s="317"/>
      <c r="AA3" s="314" t="s">
        <v>94</v>
      </c>
      <c r="AB3" s="315"/>
      <c r="AC3" s="315"/>
      <c r="AD3" s="315"/>
      <c r="AE3" s="6"/>
      <c r="AF3" s="6"/>
      <c r="AG3" s="6"/>
      <c r="AH3" s="6"/>
      <c r="AI3" s="6"/>
      <c r="AJ3" s="318" t="s">
        <v>95</v>
      </c>
      <c r="AK3" s="318" t="s">
        <v>96</v>
      </c>
      <c r="AL3" s="318" t="s">
        <v>97</v>
      </c>
      <c r="AM3" s="318" t="s">
        <v>98</v>
      </c>
      <c r="AN3" s="318" t="s">
        <v>99</v>
      </c>
    </row>
    <row r="4" spans="1:40" ht="43.2" x14ac:dyDescent="0.25">
      <c r="A4" s="7" t="s">
        <v>100</v>
      </c>
      <c r="B4" s="7" t="s">
        <v>101</v>
      </c>
      <c r="C4" s="7" t="s">
        <v>102</v>
      </c>
      <c r="D4" s="7" t="s">
        <v>103</v>
      </c>
      <c r="E4" s="7" t="s">
        <v>104</v>
      </c>
      <c r="F4" s="7" t="s">
        <v>105</v>
      </c>
      <c r="G4" s="7" t="s">
        <v>106</v>
      </c>
      <c r="H4" s="8" t="s">
        <v>107</v>
      </c>
      <c r="I4" s="8" t="s">
        <v>108</v>
      </c>
      <c r="J4" s="8" t="s">
        <v>109</v>
      </c>
      <c r="K4" s="8" t="s">
        <v>110</v>
      </c>
      <c r="L4" s="8" t="s">
        <v>111</v>
      </c>
      <c r="M4" s="8" t="s">
        <v>112</v>
      </c>
      <c r="N4" s="8" t="s">
        <v>113</v>
      </c>
      <c r="O4" s="8" t="s">
        <v>114</v>
      </c>
      <c r="P4" s="8" t="s">
        <v>115</v>
      </c>
      <c r="Q4" s="9" t="s">
        <v>96</v>
      </c>
      <c r="R4" s="9" t="s">
        <v>97</v>
      </c>
      <c r="S4" s="9" t="s">
        <v>116</v>
      </c>
      <c r="T4" s="9" t="s">
        <v>96</v>
      </c>
      <c r="U4" s="9" t="s">
        <v>97</v>
      </c>
      <c r="V4" s="9" t="s">
        <v>116</v>
      </c>
      <c r="W4" s="10" t="s">
        <v>96</v>
      </c>
      <c r="X4" s="10" t="s">
        <v>116</v>
      </c>
      <c r="Y4" s="10" t="s">
        <v>96</v>
      </c>
      <c r="Z4" s="10" t="s">
        <v>116</v>
      </c>
      <c r="AA4" s="9" t="s">
        <v>117</v>
      </c>
      <c r="AB4" s="9" t="s">
        <v>118</v>
      </c>
      <c r="AC4" s="9" t="s">
        <v>119</v>
      </c>
      <c r="AD4" s="9" t="s">
        <v>120</v>
      </c>
      <c r="AE4" s="11" t="s">
        <v>121</v>
      </c>
      <c r="AF4" s="11" t="s">
        <v>122</v>
      </c>
      <c r="AG4" s="11" t="s">
        <v>123</v>
      </c>
      <c r="AH4" s="11" t="s">
        <v>124</v>
      </c>
      <c r="AI4" s="11" t="s">
        <v>125</v>
      </c>
      <c r="AJ4" s="319"/>
      <c r="AK4" s="319"/>
      <c r="AL4" s="319"/>
      <c r="AM4" s="319"/>
      <c r="AN4" s="319"/>
    </row>
    <row r="5" spans="1:40" ht="20.25" customHeight="1" x14ac:dyDescent="0.25">
      <c r="A5" s="12"/>
      <c r="B5" s="12">
        <v>110615</v>
      </c>
      <c r="C5" s="13" t="s">
        <v>126</v>
      </c>
      <c r="D5" s="12" t="s">
        <v>127</v>
      </c>
      <c r="E5" s="12" t="s">
        <v>128</v>
      </c>
      <c r="F5" s="12">
        <v>2</v>
      </c>
      <c r="G5" s="12" t="s">
        <v>129</v>
      </c>
      <c r="H5" s="12" t="s">
        <v>130</v>
      </c>
      <c r="I5" s="14">
        <v>48884.89</v>
      </c>
      <c r="J5" s="15">
        <v>44799</v>
      </c>
      <c r="K5" s="16">
        <v>44774</v>
      </c>
      <c r="L5" s="12">
        <v>187938</v>
      </c>
      <c r="M5" s="12" t="s">
        <v>131</v>
      </c>
      <c r="N5" s="17">
        <f>'[2]Fórmula Paramétrica'!C22</f>
        <v>3.000189286390377E-3</v>
      </c>
      <c r="O5" s="18">
        <f t="shared" ref="O5" si="0">I5*(1+N5)</f>
        <v>49031.553923244377</v>
      </c>
      <c r="P5" s="18">
        <f>O5*F5</f>
        <v>98063.107846488754</v>
      </c>
      <c r="Q5" s="14">
        <v>58318.95</v>
      </c>
      <c r="R5" s="19">
        <v>58318.95</v>
      </c>
      <c r="S5" s="14" t="s">
        <v>132</v>
      </c>
      <c r="T5" s="14">
        <v>48884.89</v>
      </c>
      <c r="U5" s="19">
        <v>40000.18</v>
      </c>
      <c r="V5" s="20" t="s">
        <v>133</v>
      </c>
      <c r="W5" s="14">
        <v>47990</v>
      </c>
      <c r="X5" s="21" t="s">
        <v>134</v>
      </c>
      <c r="Y5" s="14">
        <v>50642.41</v>
      </c>
      <c r="Z5" s="21" t="s">
        <v>135</v>
      </c>
      <c r="AA5" s="22">
        <v>3997.5</v>
      </c>
      <c r="AB5" s="23">
        <f>AA5*$C$7</f>
        <v>19947.924749999998</v>
      </c>
      <c r="AC5" s="24">
        <f>AB5*$C$8</f>
        <v>33911.472074999998</v>
      </c>
      <c r="AD5" s="23" t="s">
        <v>136</v>
      </c>
      <c r="AE5" s="18" t="str">
        <f t="shared" ref="AE5" si="1">S5</f>
        <v>Cód. Bridgestone 30703 - Pneu 35/65R33 *2 VSNTZ L-4 D2A</v>
      </c>
      <c r="AF5" s="18" t="str">
        <f t="shared" ref="AF5" si="2">V5</f>
        <v>Proposta técnica em anexo</v>
      </c>
      <c r="AG5" s="18" t="str">
        <f t="shared" ref="AG5" si="3">Z5</f>
        <v>35/65R33 MS501</v>
      </c>
      <c r="AH5" s="18" t="e">
        <f>#REF!</f>
        <v>#REF!</v>
      </c>
      <c r="AI5" s="25" t="e">
        <f>#REF!</f>
        <v>#REF!</v>
      </c>
      <c r="AJ5" s="25">
        <f>AC5</f>
        <v>33911.472074999998</v>
      </c>
      <c r="AK5" s="25">
        <f>T5</f>
        <v>48884.89</v>
      </c>
      <c r="AL5" s="23">
        <f>U5</f>
        <v>40000.18</v>
      </c>
      <c r="AM5" s="23">
        <f>AL5*F5</f>
        <v>80000.36</v>
      </c>
      <c r="AN5" s="23" t="s">
        <v>87</v>
      </c>
    </row>
    <row r="6" spans="1:40" ht="14.4" x14ac:dyDescent="0.25">
      <c r="I6" s="26">
        <f>SUMPRODUCT($F$5:$F$5,I5:I5)</f>
        <v>97769.78</v>
      </c>
      <c r="O6" s="26">
        <f>SUMPRODUCT($F$5:$F$5,O5:O5)</f>
        <v>98063.107846488754</v>
      </c>
      <c r="Q6" s="26">
        <f t="shared" ref="Q6:V6" si="4">SUMPRODUCT($F$5:$F$5,Q5:Q5)</f>
        <v>116637.9</v>
      </c>
      <c r="R6" s="26">
        <f t="shared" si="4"/>
        <v>116637.9</v>
      </c>
      <c r="S6" s="26">
        <f t="shared" si="4"/>
        <v>0</v>
      </c>
      <c r="T6" s="26">
        <f t="shared" si="4"/>
        <v>97769.78</v>
      </c>
      <c r="U6" s="26">
        <f t="shared" si="4"/>
        <v>80000.36</v>
      </c>
      <c r="V6" s="26">
        <f t="shared" si="4"/>
        <v>0</v>
      </c>
      <c r="W6" s="26"/>
      <c r="X6" s="26"/>
      <c r="Y6" s="26">
        <f>SUMPRODUCT($F$5:$F$5,Y5:Y5)</f>
        <v>101284.82</v>
      </c>
      <c r="Z6" s="26">
        <f>SUMPRODUCT($F$5:$F$5,Z5:Z5)</f>
        <v>0</v>
      </c>
      <c r="AA6" s="27">
        <f>SUMPRODUCT($F$5:$F$5,AA5:AA5)</f>
        <v>7995</v>
      </c>
      <c r="AB6" s="26">
        <f>SUMPRODUCT($F$5:$F$5,AB5:AB5)</f>
        <v>39895.849499999997</v>
      </c>
      <c r="AC6" s="26">
        <f>SUMPRODUCT($F$5:$F$5,AC5:AC5)</f>
        <v>67822.944149999996</v>
      </c>
      <c r="AD6" s="28"/>
      <c r="AJ6" s="26">
        <f>SUMPRODUCT($F$5:$F$5,AJ5:AJ5)</f>
        <v>67822.944149999996</v>
      </c>
      <c r="AK6" s="26">
        <f>SUMPRODUCT($F$5:$F$5,AK5:AK5)</f>
        <v>97769.78</v>
      </c>
      <c r="AL6" s="26">
        <f>SUMPRODUCT($F$5:$F$5,AL5:AL5)</f>
        <v>80000.36</v>
      </c>
    </row>
    <row r="7" spans="1:40" ht="13.8" x14ac:dyDescent="0.25">
      <c r="B7" s="29" t="s">
        <v>137</v>
      </c>
      <c r="C7" s="30">
        <v>4.9901</v>
      </c>
      <c r="D7" s="31"/>
      <c r="E7" s="29" t="s">
        <v>138</v>
      </c>
      <c r="F7" s="32">
        <f>(O6-AL6)/O6</f>
        <v>0.18419513967235038</v>
      </c>
      <c r="R7" s="33"/>
      <c r="S7" s="34"/>
      <c r="U7" s="33"/>
      <c r="AC7" s="35"/>
      <c r="AL7" s="35"/>
    </row>
    <row r="8" spans="1:40" ht="27.6" x14ac:dyDescent="0.25">
      <c r="B8" s="29" t="s">
        <v>139</v>
      </c>
      <c r="C8" s="36">
        <v>1.7</v>
      </c>
      <c r="D8" s="31"/>
      <c r="E8" s="29" t="s">
        <v>140</v>
      </c>
      <c r="F8" s="37">
        <f>O6-AL6</f>
        <v>18062.747846488754</v>
      </c>
      <c r="R8" s="34"/>
      <c r="S8" s="38"/>
      <c r="U8" s="34"/>
      <c r="AC8" s="39"/>
      <c r="AL8" s="35"/>
    </row>
    <row r="10" spans="1:40" ht="13.8" x14ac:dyDescent="0.25">
      <c r="E10" s="40" t="s">
        <v>141</v>
      </c>
      <c r="F10" s="41">
        <f>(AK6-AL6)/AK6</f>
        <v>0.18174757067061006</v>
      </c>
    </row>
    <row r="11" spans="1:40" ht="13.8" x14ac:dyDescent="0.25">
      <c r="E11" s="40" t="s">
        <v>142</v>
      </c>
      <c r="F11" s="37">
        <f>AK6-AL6</f>
        <v>17769.419999999998</v>
      </c>
    </row>
  </sheetData>
  <mergeCells count="15">
    <mergeCell ref="C1:O2"/>
    <mergeCell ref="Q2:AD2"/>
    <mergeCell ref="AJ2:AN2"/>
    <mergeCell ref="A3:G3"/>
    <mergeCell ref="H3:P3"/>
    <mergeCell ref="Q3:S3"/>
    <mergeCell ref="T3:V3"/>
    <mergeCell ref="W3:X3"/>
    <mergeCell ref="Y3:Z3"/>
    <mergeCell ref="AA3:AD3"/>
    <mergeCell ref="AJ3:AJ4"/>
    <mergeCell ref="AK3:AK4"/>
    <mergeCell ref="AL3:AL4"/>
    <mergeCell ref="AM3:AM4"/>
    <mergeCell ref="AN3:AN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2779-A84A-42ED-B787-AA97C7D4C456}">
  <sheetPr>
    <tabColor rgb="FF0070C0"/>
  </sheetPr>
  <dimension ref="A1"/>
  <sheetViews>
    <sheetView showGridLines="0" topLeftCell="A13" workbookViewId="0">
      <selection activeCell="D7" sqref="D7"/>
    </sheetView>
  </sheetViews>
  <sheetFormatPr defaultRowHeight="13.2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070-A753-469B-8A4D-318A844BA2C1}">
  <dimension ref="A1:C58"/>
  <sheetViews>
    <sheetView workbookViewId="0">
      <selection activeCell="C3" sqref="C3"/>
    </sheetView>
  </sheetViews>
  <sheetFormatPr defaultRowHeight="13.2" x14ac:dyDescent="0.25"/>
  <sheetData>
    <row r="1" spans="1:3" ht="14.4" x14ac:dyDescent="0.25">
      <c r="A1" s="1" t="s">
        <v>28</v>
      </c>
      <c r="B1" s="1" t="s">
        <v>29</v>
      </c>
      <c r="C1" s="1" t="s">
        <v>30</v>
      </c>
    </row>
    <row r="2" spans="1:3" x14ac:dyDescent="0.25">
      <c r="A2" s="2" t="s">
        <v>39</v>
      </c>
      <c r="B2" s="2" t="s">
        <v>39</v>
      </c>
      <c r="C2" s="2" t="s">
        <v>33</v>
      </c>
    </row>
    <row r="3" spans="1:3" x14ac:dyDescent="0.25">
      <c r="A3" s="2" t="s">
        <v>52</v>
      </c>
      <c r="B3" s="2" t="s">
        <v>52</v>
      </c>
      <c r="C3" s="2" t="s">
        <v>33</v>
      </c>
    </row>
    <row r="4" spans="1:3" x14ac:dyDescent="0.25">
      <c r="A4" s="2" t="s">
        <v>50</v>
      </c>
      <c r="B4" s="2" t="s">
        <v>50</v>
      </c>
      <c r="C4" s="2" t="s">
        <v>50</v>
      </c>
    </row>
    <row r="5" spans="1:3" x14ac:dyDescent="0.25">
      <c r="A5" s="2" t="s">
        <v>49</v>
      </c>
      <c r="B5" s="2" t="s">
        <v>49</v>
      </c>
      <c r="C5" s="2" t="s">
        <v>49</v>
      </c>
    </row>
    <row r="6" spans="1:3" x14ac:dyDescent="0.25">
      <c r="A6" s="2" t="s">
        <v>78</v>
      </c>
      <c r="B6" s="2" t="s">
        <v>79</v>
      </c>
      <c r="C6" s="2" t="s">
        <v>35</v>
      </c>
    </row>
    <row r="7" spans="1:3" x14ac:dyDescent="0.25">
      <c r="A7" s="2" t="s">
        <v>44</v>
      </c>
      <c r="B7" s="2" t="s">
        <v>45</v>
      </c>
      <c r="C7" s="2" t="s">
        <v>26</v>
      </c>
    </row>
    <row r="8" spans="1:3" x14ac:dyDescent="0.25">
      <c r="A8" s="2" t="s">
        <v>65</v>
      </c>
      <c r="B8" s="2" t="s">
        <v>32</v>
      </c>
      <c r="C8" s="2" t="s">
        <v>33</v>
      </c>
    </row>
    <row r="9" spans="1:3" x14ac:dyDescent="0.25">
      <c r="A9" s="2" t="s">
        <v>76</v>
      </c>
      <c r="B9" s="2" t="s">
        <v>32</v>
      </c>
      <c r="C9" s="2" t="s">
        <v>33</v>
      </c>
    </row>
    <row r="10" spans="1:3" x14ac:dyDescent="0.25">
      <c r="A10" s="2" t="s">
        <v>64</v>
      </c>
      <c r="B10" s="2" t="s">
        <v>32</v>
      </c>
      <c r="C10" s="2" t="s">
        <v>33</v>
      </c>
    </row>
    <row r="11" spans="1:3" x14ac:dyDescent="0.25">
      <c r="A11" s="2" t="s">
        <v>74</v>
      </c>
      <c r="B11" s="2" t="s">
        <v>32</v>
      </c>
      <c r="C11" s="2" t="s">
        <v>33</v>
      </c>
    </row>
    <row r="12" spans="1:3" x14ac:dyDescent="0.25">
      <c r="A12" s="2" t="s">
        <v>32</v>
      </c>
      <c r="B12" s="2" t="s">
        <v>32</v>
      </c>
      <c r="C12" s="2" t="s">
        <v>33</v>
      </c>
    </row>
    <row r="13" spans="1:3" x14ac:dyDescent="0.25">
      <c r="A13" s="2" t="s">
        <v>77</v>
      </c>
      <c r="B13" s="2" t="s">
        <v>31</v>
      </c>
      <c r="C13" s="2" t="s">
        <v>31</v>
      </c>
    </row>
    <row r="14" spans="1:3" x14ac:dyDescent="0.25">
      <c r="A14" s="2" t="s">
        <v>69</v>
      </c>
      <c r="B14" s="2" t="s">
        <v>69</v>
      </c>
      <c r="C14" s="2" t="s">
        <v>35</v>
      </c>
    </row>
    <row r="15" spans="1:3" x14ac:dyDescent="0.25">
      <c r="A15" s="2" t="s">
        <v>70</v>
      </c>
      <c r="B15" s="2" t="s">
        <v>69</v>
      </c>
      <c r="C15" s="2" t="s">
        <v>35</v>
      </c>
    </row>
    <row r="16" spans="1:3" x14ac:dyDescent="0.25">
      <c r="A16" s="2" t="s">
        <v>63</v>
      </c>
      <c r="B16" s="2" t="s">
        <v>56</v>
      </c>
      <c r="C16" s="2" t="s">
        <v>37</v>
      </c>
    </row>
    <row r="17" spans="1:3" x14ac:dyDescent="0.25">
      <c r="A17" s="2" t="s">
        <v>56</v>
      </c>
      <c r="B17" s="2" t="s">
        <v>56</v>
      </c>
      <c r="C17" s="2" t="s">
        <v>37</v>
      </c>
    </row>
    <row r="18" spans="1:3" x14ac:dyDescent="0.25">
      <c r="A18" s="2" t="s">
        <v>62</v>
      </c>
      <c r="B18" s="2" t="s">
        <v>56</v>
      </c>
      <c r="C18" s="2" t="s">
        <v>37</v>
      </c>
    </row>
    <row r="19" spans="1:3" x14ac:dyDescent="0.25">
      <c r="A19" s="2" t="s">
        <v>55</v>
      </c>
      <c r="B19" s="2" t="s">
        <v>56</v>
      </c>
      <c r="C19" s="2" t="s">
        <v>37</v>
      </c>
    </row>
    <row r="20" spans="1:3" x14ac:dyDescent="0.25">
      <c r="A20" s="2" t="s">
        <v>68</v>
      </c>
      <c r="B20" s="2" t="s">
        <v>56</v>
      </c>
      <c r="C20" s="2" t="s">
        <v>37</v>
      </c>
    </row>
    <row r="21" spans="1:3" x14ac:dyDescent="0.25">
      <c r="A21" s="2" t="s">
        <v>71</v>
      </c>
      <c r="B21" s="2" t="s">
        <v>71</v>
      </c>
      <c r="C21" s="2" t="s">
        <v>31</v>
      </c>
    </row>
    <row r="22" spans="1:3" x14ac:dyDescent="0.25">
      <c r="A22" s="2" t="s">
        <v>46</v>
      </c>
      <c r="B22" s="2" t="s">
        <v>47</v>
      </c>
      <c r="C22" s="2" t="s">
        <v>37</v>
      </c>
    </row>
    <row r="23" spans="1:3" x14ac:dyDescent="0.25">
      <c r="A23" s="2" t="s">
        <v>48</v>
      </c>
      <c r="B23" s="2" t="s">
        <v>47</v>
      </c>
      <c r="C23" s="2" t="s">
        <v>37</v>
      </c>
    </row>
    <row r="24" spans="1:3" x14ac:dyDescent="0.25">
      <c r="A24" s="2" t="s">
        <v>47</v>
      </c>
      <c r="B24" s="2" t="s">
        <v>47</v>
      </c>
      <c r="C24" s="2" t="s">
        <v>37</v>
      </c>
    </row>
    <row r="25" spans="1:3" x14ac:dyDescent="0.25">
      <c r="A25" s="2" t="s">
        <v>36</v>
      </c>
      <c r="B25" s="2" t="s">
        <v>36</v>
      </c>
      <c r="C25" s="2" t="s">
        <v>35</v>
      </c>
    </row>
    <row r="26" spans="1:3" x14ac:dyDescent="0.25">
      <c r="A26" s="2" t="s">
        <v>67</v>
      </c>
      <c r="B26" s="2" t="s">
        <v>60</v>
      </c>
      <c r="C26" s="2" t="s">
        <v>37</v>
      </c>
    </row>
    <row r="27" spans="1:3" x14ac:dyDescent="0.25">
      <c r="A27" s="2" t="s">
        <v>60</v>
      </c>
      <c r="B27" s="2" t="s">
        <v>60</v>
      </c>
      <c r="C27" s="2" t="s">
        <v>37</v>
      </c>
    </row>
    <row r="28" spans="1:3" x14ac:dyDescent="0.25">
      <c r="A28" s="2" t="s">
        <v>66</v>
      </c>
      <c r="B28" s="2" t="s">
        <v>60</v>
      </c>
      <c r="C28" s="2" t="s">
        <v>37</v>
      </c>
    </row>
    <row r="29" spans="1:3" x14ac:dyDescent="0.25">
      <c r="A29" s="2" t="s">
        <v>80</v>
      </c>
      <c r="B29" s="2" t="s">
        <v>73</v>
      </c>
      <c r="C29" s="2" t="s">
        <v>33</v>
      </c>
    </row>
    <row r="30" spans="1:3" x14ac:dyDescent="0.25">
      <c r="A30" s="2" t="s">
        <v>73</v>
      </c>
      <c r="B30" s="2" t="s">
        <v>73</v>
      </c>
      <c r="C30" s="2" t="s">
        <v>33</v>
      </c>
    </row>
    <row r="31" spans="1:3" x14ac:dyDescent="0.25">
      <c r="A31" s="2" t="s">
        <v>75</v>
      </c>
      <c r="B31" s="2" t="s">
        <v>73</v>
      </c>
      <c r="C31" s="2" t="s">
        <v>33</v>
      </c>
    </row>
    <row r="32" spans="1:3" x14ac:dyDescent="0.25">
      <c r="A32" s="2" t="s">
        <v>18</v>
      </c>
      <c r="B32" s="2" t="s">
        <v>18</v>
      </c>
      <c r="C32" s="2" t="s">
        <v>31</v>
      </c>
    </row>
    <row r="33" spans="1:3" x14ac:dyDescent="0.25">
      <c r="A33" s="2" t="s">
        <v>42</v>
      </c>
      <c r="B33" s="2" t="s">
        <v>40</v>
      </c>
      <c r="C33" s="2" t="s">
        <v>33</v>
      </c>
    </row>
    <row r="34" spans="1:3" x14ac:dyDescent="0.25">
      <c r="A34" s="2" t="s">
        <v>40</v>
      </c>
      <c r="B34" s="2" t="s">
        <v>40</v>
      </c>
      <c r="C34" s="2" t="s">
        <v>33</v>
      </c>
    </row>
    <row r="35" spans="1:3" x14ac:dyDescent="0.25">
      <c r="A35" s="2" t="s">
        <v>41</v>
      </c>
      <c r="B35" s="2" t="s">
        <v>40</v>
      </c>
      <c r="C35" s="2" t="s">
        <v>33</v>
      </c>
    </row>
    <row r="36" spans="1:3" x14ac:dyDescent="0.25">
      <c r="A36" s="2" t="s">
        <v>61</v>
      </c>
      <c r="B36" s="2" t="s">
        <v>17</v>
      </c>
      <c r="C36" s="2" t="s">
        <v>37</v>
      </c>
    </row>
    <row r="37" spans="1:3" x14ac:dyDescent="0.25">
      <c r="A37" s="2" t="s">
        <v>59</v>
      </c>
      <c r="B37" s="2" t="s">
        <v>17</v>
      </c>
      <c r="C37" s="2" t="s">
        <v>37</v>
      </c>
    </row>
    <row r="38" spans="1:3" x14ac:dyDescent="0.25">
      <c r="A38" s="2" t="s">
        <v>20</v>
      </c>
      <c r="B38" s="2" t="s">
        <v>17</v>
      </c>
      <c r="C38" s="2" t="s">
        <v>37</v>
      </c>
    </row>
    <row r="39" spans="1:3" x14ac:dyDescent="0.25">
      <c r="A39" s="2" t="s">
        <v>57</v>
      </c>
      <c r="B39" s="2" t="s">
        <v>17</v>
      </c>
      <c r="C39" s="2" t="s">
        <v>37</v>
      </c>
    </row>
    <row r="40" spans="1:3" x14ac:dyDescent="0.25">
      <c r="A40" s="2" t="s">
        <v>53</v>
      </c>
      <c r="B40" s="2" t="s">
        <v>17</v>
      </c>
      <c r="C40" s="2" t="s">
        <v>37</v>
      </c>
    </row>
    <row r="41" spans="1:3" x14ac:dyDescent="0.25">
      <c r="A41" s="2" t="s">
        <v>54</v>
      </c>
      <c r="B41" s="2" t="s">
        <v>17</v>
      </c>
      <c r="C41" s="2" t="s">
        <v>37</v>
      </c>
    </row>
    <row r="42" spans="1:3" x14ac:dyDescent="0.25">
      <c r="A42" s="2" t="s">
        <v>17</v>
      </c>
      <c r="B42" s="2" t="s">
        <v>17</v>
      </c>
      <c r="C42" s="2" t="s">
        <v>37</v>
      </c>
    </row>
    <row r="43" spans="1:3" x14ac:dyDescent="0.25">
      <c r="A43" s="2" t="s">
        <v>38</v>
      </c>
      <c r="B43" s="2" t="s">
        <v>38</v>
      </c>
      <c r="C43" s="2" t="s">
        <v>33</v>
      </c>
    </row>
    <row r="44" spans="1:3" x14ac:dyDescent="0.25">
      <c r="A44" s="2" t="s">
        <v>34</v>
      </c>
      <c r="B44" s="2" t="s">
        <v>34</v>
      </c>
      <c r="C44" s="2" t="s">
        <v>35</v>
      </c>
    </row>
    <row r="45" spans="1:3" x14ac:dyDescent="0.25">
      <c r="A45" s="2" t="s">
        <v>84</v>
      </c>
      <c r="B45" s="2" t="s">
        <v>51</v>
      </c>
      <c r="C45" s="2" t="s">
        <v>31</v>
      </c>
    </row>
    <row r="46" spans="1:3" x14ac:dyDescent="0.25">
      <c r="A46" s="2" t="s">
        <v>83</v>
      </c>
      <c r="B46" s="2" t="s">
        <v>51</v>
      </c>
      <c r="C46" s="2" t="s">
        <v>31</v>
      </c>
    </row>
    <row r="47" spans="1:3" x14ac:dyDescent="0.25">
      <c r="A47" s="2" t="s">
        <v>51</v>
      </c>
      <c r="B47" s="2" t="s">
        <v>51</v>
      </c>
      <c r="C47" s="2" t="s">
        <v>31</v>
      </c>
    </row>
    <row r="48" spans="1:3" x14ac:dyDescent="0.25">
      <c r="A48" s="2" t="s">
        <v>58</v>
      </c>
      <c r="B48" s="2" t="s">
        <v>51</v>
      </c>
      <c r="C48" s="2" t="s">
        <v>31</v>
      </c>
    </row>
    <row r="49" spans="1:3" x14ac:dyDescent="0.25">
      <c r="A49" s="2" t="s">
        <v>81</v>
      </c>
      <c r="B49" s="2" t="s">
        <v>25</v>
      </c>
      <c r="C49" s="2" t="s">
        <v>26</v>
      </c>
    </row>
    <row r="50" spans="1:3" x14ac:dyDescent="0.25">
      <c r="A50" s="2" t="s">
        <v>24</v>
      </c>
      <c r="B50" s="2" t="s">
        <v>25</v>
      </c>
      <c r="C50" s="2" t="s">
        <v>26</v>
      </c>
    </row>
    <row r="51" spans="1:3" x14ac:dyDescent="0.25">
      <c r="A51" s="2" t="s">
        <v>25</v>
      </c>
      <c r="B51" s="2" t="s">
        <v>25</v>
      </c>
      <c r="C51" s="2" t="s">
        <v>26</v>
      </c>
    </row>
    <row r="52" spans="1:3" x14ac:dyDescent="0.25">
      <c r="A52" s="2" t="s">
        <v>35</v>
      </c>
      <c r="B52" s="2" t="s">
        <v>35</v>
      </c>
      <c r="C52" s="2" t="s">
        <v>35</v>
      </c>
    </row>
    <row r="53" spans="1:3" x14ac:dyDescent="0.25">
      <c r="A53" s="2" t="s">
        <v>31</v>
      </c>
      <c r="B53" s="2" t="s">
        <v>31</v>
      </c>
      <c r="C53" s="2" t="s">
        <v>31</v>
      </c>
    </row>
    <row r="54" spans="1:3" x14ac:dyDescent="0.25">
      <c r="A54" s="2" t="s">
        <v>72</v>
      </c>
      <c r="B54" s="2" t="s">
        <v>31</v>
      </c>
      <c r="C54" s="2" t="s">
        <v>31</v>
      </c>
    </row>
    <row r="55" spans="1:3" x14ac:dyDescent="0.25">
      <c r="A55" s="2" t="s">
        <v>37</v>
      </c>
      <c r="B55" s="2" t="s">
        <v>37</v>
      </c>
      <c r="C55" s="2" t="s">
        <v>37</v>
      </c>
    </row>
    <row r="56" spans="1:3" x14ac:dyDescent="0.25">
      <c r="A56" s="2" t="s">
        <v>33</v>
      </c>
      <c r="B56" s="2" t="s">
        <v>33</v>
      </c>
      <c r="C56" s="2" t="s">
        <v>33</v>
      </c>
    </row>
    <row r="57" spans="1:3" x14ac:dyDescent="0.25">
      <c r="A57" s="2" t="s">
        <v>82</v>
      </c>
      <c r="B57" s="2" t="s">
        <v>43</v>
      </c>
      <c r="C57" s="2" t="s">
        <v>26</v>
      </c>
    </row>
    <row r="58" spans="1:3" x14ac:dyDescent="0.25">
      <c r="A58" s="2" t="s">
        <v>43</v>
      </c>
      <c r="B58" s="2" t="s">
        <v>43</v>
      </c>
      <c r="C58" s="2" t="s">
        <v>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4dd2d8-fe1d-4e8f-adce-cff836dce0e3" xsi:nil="true"/>
    <lcf76f155ced4ddcb4097134ff3c332f xmlns="368e3f79-3df1-49f7-ac2b-b6e27fdb311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F9A430EE4B6F4D98ED68BBDF815500" ma:contentTypeVersion="10" ma:contentTypeDescription="Criar um novo documento." ma:contentTypeScope="" ma:versionID="e8d07897be29ab7ca5cfc03bb203adf9">
  <xsd:schema xmlns:xsd="http://www.w3.org/2001/XMLSchema" xmlns:xs="http://www.w3.org/2001/XMLSchema" xmlns:p="http://schemas.microsoft.com/office/2006/metadata/properties" xmlns:ns2="368e3f79-3df1-49f7-ac2b-b6e27fdb3111" xmlns:ns3="c74dd2d8-fe1d-4e8f-adce-cff836dce0e3" targetNamespace="http://schemas.microsoft.com/office/2006/metadata/properties" ma:root="true" ma:fieldsID="1766299a771133d688346fb05cb025d3" ns2:_="" ns3:_="">
    <xsd:import namespace="368e3f79-3df1-49f7-ac2b-b6e27fdb3111"/>
    <xsd:import namespace="c74dd2d8-fe1d-4e8f-adce-cff836dce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e3f79-3df1-49f7-ac2b-b6e27fdb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bd8d3c8d-71df-4172-bdce-bf3e01dea0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dd2d8-fe1d-4e8f-adce-cff836dce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1c15aa6-ec9f-4b7b-b9fd-2c0ee655b3ec}" ma:internalName="TaxCatchAll" ma:showField="CatchAllData" ma:web="c74dd2d8-fe1d-4e8f-adce-cff836dce0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945AD9-DFE0-4C0A-947E-9E487CB646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799B42-972D-4961-B3E3-E821F379B48B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terms/"/>
    <ds:schemaRef ds:uri="http://schemas.microsoft.com/office/infopath/2007/PartnerControls"/>
    <ds:schemaRef ds:uri="c74dd2d8-fe1d-4e8f-adce-cff836dce0e3"/>
    <ds:schemaRef ds:uri="368e3f79-3df1-49f7-ac2b-b6e27fdb3111"/>
  </ds:schemaRefs>
</ds:datastoreItem>
</file>

<file path=customXml/itemProps3.xml><?xml version="1.0" encoding="utf-8"?>
<ds:datastoreItem xmlns:ds="http://schemas.openxmlformats.org/officeDocument/2006/customXml" ds:itemID="{EEE5283A-DFFF-44AA-8A37-BAD620C8E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e3f79-3df1-49f7-ac2b-b6e27fdb3111"/>
    <ds:schemaRef ds:uri="c74dd2d8-fe1d-4e8f-adce-cff836dce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Aditivo</vt:lpstr>
      <vt:lpstr>Mapa Comercial</vt:lpstr>
      <vt:lpstr>Alinhamento Estoque - Dt Nec.</vt:lpstr>
      <vt:lpstr>HIERARQUIA</vt:lpstr>
    </vt:vector>
  </TitlesOfParts>
  <Manager/>
  <Company>CVRD - Companhia Vale do Rio Doce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GASUS</dc:creator>
  <cp:keywords/>
  <dc:description/>
  <cp:lastModifiedBy>Marcos Paulo Holanda da Silva</cp:lastModifiedBy>
  <cp:revision/>
  <cp:lastPrinted>2023-05-19T19:48:00Z</cp:lastPrinted>
  <dcterms:created xsi:type="dcterms:W3CDTF">1999-08-24T17:33:56Z</dcterms:created>
  <dcterms:modified xsi:type="dcterms:W3CDTF">2025-02-20T18:37:27Z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0x01010050F9A430EE4B6F4D98ED68BBDF815500</vt:lpwstr>
  </property>
  <property fmtid="{D5CDD505-2E9C-101B-9397-08002B2CF9AE}" pid="3" name="MediaServiceImageTags">
    <vt:lpwstr/>
  </property>
</Properties>
</file>