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.aguiar\Dropbox\"/>
    </mc:Choice>
  </mc:AlternateContent>
  <xr:revisionPtr revIDLastSave="0" documentId="13_ncr:1_{8D103E33-58BB-4D9A-BB04-ADF205FF355F}" xr6:coauthVersionLast="47" xr6:coauthVersionMax="47" xr10:uidLastSave="{00000000-0000-0000-0000-000000000000}"/>
  <bookViews>
    <workbookView xWindow="-108" yWindow="-108" windowWidth="23256" windowHeight="12456" xr2:uid="{FFA55243-E627-46D3-AD6E-F67B86C6D0D6}"/>
  </bookViews>
  <sheets>
    <sheet name="Dio Invest" sheetId="1" r:id="rId1"/>
    <sheet name="TipoFII" sheetId="2" state="hidden" r:id="rId2"/>
  </sheets>
  <definedNames>
    <definedName name="aporte">'Dio Invest'!$D$18</definedName>
    <definedName name="patrimonio">'Dio Invest'!$D$21</definedName>
    <definedName name="qtd_anos">'Dio Invest'!$D$19</definedName>
    <definedName name="rendimento_carteira">'Dio Invest'!$D$14</definedName>
    <definedName name="salario">'Dio Invest'!$D$13</definedName>
    <definedName name="sugestao_investimento">'Dio Invest'!$D$15</definedName>
    <definedName name="taxa_mensal">'Dio Invest'!$D$20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D38" i="1" s="1"/>
  <c r="C39" i="1"/>
  <c r="D39" i="1" s="1"/>
  <c r="C40" i="1"/>
  <c r="D40" i="1" s="1"/>
  <c r="C41" i="1"/>
  <c r="C36" i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5" i="2"/>
  <c r="C33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37" i="1" l="1"/>
  <c r="D36" i="1"/>
  <c r="D42" i="1" s="1"/>
  <c r="D41" i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<sst xmlns="http://schemas.openxmlformats.org/spreadsheetml/2006/main" count="69" uniqueCount="34">
  <si>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</si>
  <si>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</si>
  <si>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Por Quantos Anos?</t>
  </si>
  <si>
    <t>Taxa de Rendimentos mensal?</t>
  </si>
  <si>
    <t>Dividendos Mensais?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</si>
  <si>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</si>
  <si>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</si>
  <si>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</si>
  <si>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</si>
  <si>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</si>
  <si>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</si>
  <si>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Salário</t>
  </si>
  <si>
    <t>Rendimento Carteira</t>
  </si>
  <si>
    <t>CONFIGURAÇÕES</t>
  </si>
  <si>
    <t>CENÁRIOS</t>
  </si>
  <si>
    <t>DIVIDENDOS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</si>
  <si>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</si>
  <si>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</si>
  <si>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</si>
  <si>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</si>
  <si>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</si>
  <si>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</si>
  <si>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</si>
  <si>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</si>
  <si>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</si>
  <si>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</si>
  <si>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</si>
  <si>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Hotelarías</t>
  </si>
  <si>
    <t>Conversador</t>
  </si>
  <si>
    <t>TIPO DE FII</t>
  </si>
  <si>
    <t>Agressivo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</si>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</sst>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6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indexed="64"/>
      </right>
      <top/>
      <bottom style="medium">
        <color theme="2"/>
      </bottom>
      <diagonal/>
    </border>
    <border>
      <left style="thin">
        <color rgb="FFB2B2B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 indent="3"/>
    </xf>
    <xf numFmtId="0" fontId="6" fillId="4" borderId="5" xfId="0" applyFont="1" applyFill="1" applyBorder="1" applyAlignment="1"/>
    <xf numFmtId="0" fontId="6" fillId="4" borderId="6" xfId="0" applyFont="1" applyFill="1" applyBorder="1" applyAlignment="1"/>
    <xf numFmtId="0" fontId="7" fillId="6" borderId="6" xfId="0" applyFont="1" applyFill="1" applyBorder="1" applyAlignment="1"/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left" indent="3"/>
    </xf>
    <xf numFmtId="166" fontId="6" fillId="6" borderId="11" xfId="0" applyNumberFormat="1" applyFont="1" applyFill="1" applyBorder="1" applyAlignment="1">
      <alignment horizontal="center" vertical="center"/>
    </xf>
    <xf numFmtId="10" fontId="6" fillId="6" borderId="11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indent="3"/>
    </xf>
    <xf numFmtId="0" fontId="6" fillId="6" borderId="13" xfId="0" applyFont="1" applyFill="1" applyBorder="1" applyAlignment="1">
      <alignment horizontal="left" indent="3"/>
    </xf>
    <xf numFmtId="166" fontId="6" fillId="6" borderId="14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indent="3"/>
    </xf>
    <xf numFmtId="166" fontId="6" fillId="0" borderId="16" xfId="1" applyNumberFormat="1" applyFont="1" applyBorder="1" applyAlignment="1">
      <alignment horizontal="center"/>
    </xf>
    <xf numFmtId="0" fontId="6" fillId="4" borderId="10" xfId="0" applyFont="1" applyFill="1" applyBorder="1" applyAlignment="1">
      <alignment horizontal="left" indent="3"/>
    </xf>
    <xf numFmtId="0" fontId="6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/>
    </xf>
    <xf numFmtId="0" fontId="7" fillId="6" borderId="10" xfId="0" applyFont="1" applyFill="1" applyBorder="1" applyAlignment="1">
      <alignment horizontal="left" indent="3"/>
    </xf>
    <xf numFmtId="8" fontId="6" fillId="6" borderId="11" xfId="0" applyNumberFormat="1" applyFont="1" applyFill="1" applyBorder="1" applyAlignment="1">
      <alignment horizontal="center"/>
    </xf>
    <xf numFmtId="0" fontId="7" fillId="6" borderId="12" xfId="0" applyFont="1" applyFill="1" applyBorder="1" applyAlignment="1">
      <alignment horizontal="left" indent="3"/>
    </xf>
    <xf numFmtId="0" fontId="7" fillId="6" borderId="13" xfId="0" applyFont="1" applyFill="1" applyBorder="1" applyAlignment="1"/>
    <xf numFmtId="8" fontId="6" fillId="6" borderId="14" xfId="0" applyNumberFormat="1" applyFont="1" applyFill="1" applyBorder="1" applyAlignment="1">
      <alignment horizontal="center"/>
    </xf>
    <xf numFmtId="8" fontId="6" fillId="6" borderId="6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left" indent="3"/>
    </xf>
    <xf numFmtId="8" fontId="6" fillId="6" borderId="11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indent="3"/>
    </xf>
    <xf numFmtId="8" fontId="6" fillId="6" borderId="13" xfId="0" applyNumberFormat="1" applyFont="1" applyFill="1" applyBorder="1" applyAlignment="1">
      <alignment horizontal="center" vertical="center"/>
    </xf>
    <xf numFmtId="8" fontId="6" fillId="6" borderId="14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 indent="28"/>
    </xf>
    <xf numFmtId="0" fontId="5" fillId="3" borderId="8" xfId="0" applyFont="1" applyFill="1" applyBorder="1" applyAlignment="1">
      <alignment horizontal="right" vertical="center" indent="28"/>
    </xf>
    <xf numFmtId="0" fontId="5" fillId="3" borderId="9" xfId="0" applyFont="1" applyFill="1" applyBorder="1" applyAlignment="1">
      <alignment horizontal="center" vertical="center"/>
    </xf>
    <xf numFmtId="0" fontId="2" fillId="2" borderId="1" xfId="3" applyBorder="1" applyAlignment="1">
      <alignment horizontal="left" indent="3"/>
    </xf>
    <xf numFmtId="0" fontId="2" fillId="2" borderId="17" xfId="3" applyBorder="1" applyAlignment="1">
      <alignment horizontal="center"/>
    </xf>
    <xf numFmtId="0" fontId="2" fillId="2" borderId="0" xfId="3" applyBorder="1" applyAlignment="1">
      <alignment horizontal="center"/>
    </xf>
    <xf numFmtId="0" fontId="3" fillId="6" borderId="0" xfId="0" applyFont="1" applyFill="1" applyAlignment="1">
      <alignment horizontal="left" indent="3"/>
    </xf>
    <xf numFmtId="166" fontId="0" fillId="6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9" fontId="0" fillId="0" borderId="18" xfId="2" applyFont="1" applyBorder="1"/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indent="3"/>
    </xf>
    <xf numFmtId="166" fontId="0" fillId="0" borderId="23" xfId="0" applyNumberFormat="1" applyBorder="1"/>
    <xf numFmtId="0" fontId="0" fillId="6" borderId="24" xfId="0" applyFill="1" applyBorder="1"/>
    <xf numFmtId="0" fontId="0" fillId="6" borderId="25" xfId="0" applyFill="1" applyBorder="1"/>
    <xf numFmtId="166" fontId="0" fillId="6" borderId="26" xfId="0" applyNumberFormat="1" applyFill="1" applyBorder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'Dio Invest'!$B$36:$B$41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Hotelarías</c:v>
                </c:pt>
              </c:strCache>
            </c:strRef>
          </c:cat>
          <c:val>
            <c:numRef>
              <c:f>'Dio Invest'!$C$36:$C$41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3-43B8-8393-F5EA68E5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45720</xdr:rowOff>
    </xdr:from>
    <xdr:to>
      <xdr:col>4</xdr:col>
      <xdr:colOff>53340</xdr:colOff>
      <xdr:row>10</xdr:row>
      <xdr:rowOff>38242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698C2C-3F31-4239-4B76-CCC1C0686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228600"/>
          <a:ext cx="6576060" cy="1638442"/>
        </a:xfrm>
        <a:prstGeom prst="rect">
          <a:avLst/>
        </a:prstGeom>
      </xdr:spPr>
    </xdr:pic>
    <xdr:clientData/>
  </xdr:twoCellAnchor>
  <xdr:twoCellAnchor>
    <xdr:from>
      <xdr:col>1</xdr:col>
      <xdr:colOff>34290</xdr:colOff>
      <xdr:row>43</xdr:row>
      <xdr:rowOff>3810</xdr:rowOff>
    </xdr:from>
    <xdr:to>
      <xdr:col>4</xdr:col>
      <xdr:colOff>7620</xdr:colOff>
      <xdr:row>58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EC6EA6-828A-EB73-A264-22035ECE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F06D-2888-45A3-8212-84DD22298346}">
  <dimension ref="A11:H67"/>
  <sheetViews>
    <sheetView showGridLines="0" showRowColHeaders="0" tabSelected="1" workbookViewId="0">
      <selection activeCell="D13" sqref="D13"/>
    </sheetView>
  </sheetViews>
  <sheetFormatPr defaultColWidth="0" defaultRowHeight="14.4" x14ac:dyDescent="0.3"/>
  <cols>
    <col min="1" max="1" width="3.21875" customWidth="1"/>
    <col min="2" max="2" width="56.44140625" customWidth="1"/>
    <col min="3" max="3" width="17.33203125" bestFit="1" customWidth="1"/>
    <col min="4" max="4" width="21.33203125" bestFit="1" customWidth="1"/>
    <col min="5" max="5" width="1.33203125" customWidth="1"/>
    <col min="6" max="6" width="3.6640625" customWidth="1"/>
    <col min="7" max="7" width="1.6640625" hidden="1" customWidth="1"/>
    <col min="8" max="8" width="2.88671875" hidden="1" customWidth="1"/>
    <col min="9" max="11" width="8.88671875" hidden="1" customWidth="1"/>
    <col min="12" max="16384" width="8.88671875" hidden="1"/>
  </cols>
  <sheetData>
    <row r="11" spans="2:4" ht="15" thickBot="1" x14ac:dyDescent="0.35"/>
    <row r="12" spans="2:4" ht="26.4" thickBot="1" x14ac:dyDescent="0.35">
      <c r="B12" s="10" t="s">
        <v>13</v>
      </c>
      <c r="C12" s="11"/>
      <c r="D12" s="12"/>
    </row>
    <row r="13" spans="2:4" ht="16.2" thickBot="1" x14ac:dyDescent="0.35">
      <c r="B13" s="13" t="s">
        <v>11</v>
      </c>
      <c r="C13" s="6"/>
      <c r="D13" s="14">
        <v>5000</v>
      </c>
    </row>
    <row r="14" spans="2:4" ht="16.2" thickBot="1" x14ac:dyDescent="0.35">
      <c r="B14" s="13" t="s">
        <v>12</v>
      </c>
      <c r="C14" s="6"/>
      <c r="D14" s="15">
        <v>8.9999999999999993E-3</v>
      </c>
    </row>
    <row r="15" spans="2:4" ht="16.2" thickBot="1" x14ac:dyDescent="0.35">
      <c r="B15" s="16" t="s">
        <v>33</v>
      </c>
      <c r="C15" s="17"/>
      <c r="D15" s="18">
        <f>D13*30%</f>
        <v>1500</v>
      </c>
    </row>
    <row r="16" spans="2:4" ht="15" thickBot="1" x14ac:dyDescent="0.35"/>
    <row r="17" spans="1:4" ht="25.8" x14ac:dyDescent="0.5">
      <c r="B17" s="3" t="s">
        <v>0</v>
      </c>
      <c r="C17" s="4"/>
      <c r="D17" s="5"/>
    </row>
    <row r="18" spans="1:4" ht="16.2" thickBot="1" x14ac:dyDescent="0.35">
      <c r="B18" s="19" t="s">
        <v>1</v>
      </c>
      <c r="C18" s="7"/>
      <c r="D18" s="20">
        <v>1500</v>
      </c>
    </row>
    <row r="19" spans="1:4" ht="16.2" thickBot="1" x14ac:dyDescent="0.35">
      <c r="B19" s="21" t="s">
        <v>2</v>
      </c>
      <c r="C19" s="8"/>
      <c r="D19" s="22">
        <v>5</v>
      </c>
    </row>
    <row r="20" spans="1:4" ht="16.2" thickBot="1" x14ac:dyDescent="0.35">
      <c r="B20" s="21" t="s">
        <v>3</v>
      </c>
      <c r="C20" s="8"/>
      <c r="D20" s="23">
        <v>1.0789999999999999E-2</v>
      </c>
    </row>
    <row r="21" spans="1:4" ht="16.2" thickBot="1" x14ac:dyDescent="0.35">
      <c r="B21" s="24" t="s">
        <v>5</v>
      </c>
      <c r="C21" s="9"/>
      <c r="D21" s="25">
        <f>FV(taxa_mensal,qtd_anos*12,aporte*-1)</f>
        <v>125665.37099773147</v>
      </c>
    </row>
    <row r="22" spans="1:4" ht="16.2" thickBot="1" x14ac:dyDescent="0.35">
      <c r="B22" s="26" t="s">
        <v>4</v>
      </c>
      <c r="C22" s="27"/>
      <c r="D22" s="28">
        <f>patrimonio*1%</f>
        <v>1256.6537099773147</v>
      </c>
    </row>
    <row r="23" spans="1:4" ht="15" thickBot="1" x14ac:dyDescent="0.35"/>
    <row r="24" spans="1:4" ht="26.4" thickBot="1" x14ac:dyDescent="0.35">
      <c r="B24" s="35" t="s">
        <v>14</v>
      </c>
      <c r="C24" s="36"/>
      <c r="D24" s="37" t="s">
        <v>15</v>
      </c>
    </row>
    <row r="25" spans="1:4" ht="16.2" thickBot="1" x14ac:dyDescent="0.35">
      <c r="A25" s="2">
        <v>2</v>
      </c>
      <c r="B25" s="30" t="s">
        <v>6</v>
      </c>
      <c r="C25" s="29">
        <f>FV($D$20,$A25*12,$D$18*-1)</f>
        <v>40841.440946467825</v>
      </c>
      <c r="D25" s="31">
        <f>C25*rendimento_carteira</f>
        <v>367.57296851821042</v>
      </c>
    </row>
    <row r="26" spans="1:4" ht="16.2" thickBot="1" x14ac:dyDescent="0.35">
      <c r="A26" s="2">
        <v>5</v>
      </c>
      <c r="B26" s="30" t="s">
        <v>7</v>
      </c>
      <c r="C26" s="29">
        <f>FV($D$20,$A26*12,$D$18*-1)</f>
        <v>125665.37099773147</v>
      </c>
      <c r="D26" s="31">
        <f>C26*rendimento_carteira</f>
        <v>1130.9883389795832</v>
      </c>
    </row>
    <row r="27" spans="1:4" ht="16.2" thickBot="1" x14ac:dyDescent="0.35">
      <c r="A27" s="2">
        <v>10</v>
      </c>
      <c r="B27" s="30" t="s">
        <v>8</v>
      </c>
      <c r="C27" s="29">
        <f>FV($D$20,$A27*12,$D$18*-1)</f>
        <v>364926.3187952583</v>
      </c>
      <c r="D27" s="31">
        <f>C27*rendimento_carteira</f>
        <v>3284.3368691573246</v>
      </c>
    </row>
    <row r="28" spans="1:4" ht="16.2" thickBot="1" x14ac:dyDescent="0.35">
      <c r="A28" s="2">
        <v>20</v>
      </c>
      <c r="B28" s="30" t="s">
        <v>9</v>
      </c>
      <c r="C28" s="29">
        <f>FV($D$20,$A28*12,$D$18*-1)</f>
        <v>1687797.600145621</v>
      </c>
      <c r="D28" s="31">
        <f>C28*rendimento_carteira</f>
        <v>15190.178401310588</v>
      </c>
    </row>
    <row r="29" spans="1:4" ht="16.2" thickBot="1" x14ac:dyDescent="0.35">
      <c r="A29" s="2">
        <v>30</v>
      </c>
      <c r="B29" s="32" t="s">
        <v>10</v>
      </c>
      <c r="C29" s="33">
        <f>FV($D$20,$A29*12,$D$18*-1)</f>
        <v>6483254.4825070715</v>
      </c>
      <c r="D29" s="34">
        <f>C29*rendimento_carteira</f>
        <v>58349.29034256364</v>
      </c>
    </row>
    <row r="32" spans="1:4" x14ac:dyDescent="0.3">
      <c r="B32" s="38" t="s">
        <v>16</v>
      </c>
      <c r="C32" s="39" t="s">
        <v>17</v>
      </c>
      <c r="D32" s="40"/>
    </row>
    <row r="33" spans="2:4" x14ac:dyDescent="0.3">
      <c r="B33" s="41" t="s">
        <v>18</v>
      </c>
      <c r="C33" s="42">
        <f>aporte</f>
        <v>1500</v>
      </c>
      <c r="D33" s="42"/>
    </row>
    <row r="34" spans="2:4" ht="15" thickBot="1" x14ac:dyDescent="0.35"/>
    <row r="35" spans="2:4" x14ac:dyDescent="0.3">
      <c r="B35" s="45" t="s">
        <v>19</v>
      </c>
      <c r="C35" s="46" t="s">
        <v>20</v>
      </c>
      <c r="D35" s="47" t="s">
        <v>21</v>
      </c>
    </row>
    <row r="36" spans="2:4" x14ac:dyDescent="0.3">
      <c r="B36" s="48" t="s">
        <v>22</v>
      </c>
      <c r="C36" s="44">
        <f>VLOOKUP($C$32&amp;"-"&amp;B36,TipoFII!A5:D22,4,FALSE)</f>
        <v>0.32</v>
      </c>
      <c r="D36" s="49">
        <f>C36*$C$33</f>
        <v>480</v>
      </c>
    </row>
    <row r="37" spans="2:4" x14ac:dyDescent="0.3">
      <c r="B37" s="48" t="s">
        <v>23</v>
      </c>
      <c r="C37" s="44">
        <f>VLOOKUP($C$32&amp;"-"&amp;B37,TipoFII!A6:D23,4,FALSE)</f>
        <v>0.35</v>
      </c>
      <c r="D37" s="49">
        <f t="shared" ref="D37:D41" si="0">C37*$C$33</f>
        <v>525</v>
      </c>
    </row>
    <row r="38" spans="2:4" x14ac:dyDescent="0.3">
      <c r="B38" s="48" t="s">
        <v>24</v>
      </c>
      <c r="C38" s="44">
        <f>VLOOKUP($C$32&amp;"-"&amp;B38,TipoFII!A7:D24,4,FALSE)</f>
        <v>0.08</v>
      </c>
      <c r="D38" s="49">
        <f t="shared" si="0"/>
        <v>120</v>
      </c>
    </row>
    <row r="39" spans="2:4" x14ac:dyDescent="0.3">
      <c r="B39" s="48" t="s">
        <v>25</v>
      </c>
      <c r="C39" s="44">
        <f>VLOOKUP($C$32&amp;"-"&amp;B39,TipoFII!A8:D25,4,FALSE)</f>
        <v>0.05</v>
      </c>
      <c r="D39" s="49">
        <f t="shared" si="0"/>
        <v>75</v>
      </c>
    </row>
    <row r="40" spans="2:4" x14ac:dyDescent="0.3">
      <c r="B40" s="48" t="s">
        <v>26</v>
      </c>
      <c r="C40" s="44">
        <f>VLOOKUP($C$32&amp;"-"&amp;B40,TipoFII!A9:D26,4,FALSE)</f>
        <v>0.1</v>
      </c>
      <c r="D40" s="49">
        <f t="shared" si="0"/>
        <v>150</v>
      </c>
    </row>
    <row r="41" spans="2:4" x14ac:dyDescent="0.3">
      <c r="B41" s="48" t="s">
        <v>27</v>
      </c>
      <c r="C41" s="44">
        <f>VLOOKUP($C$32&amp;"-"&amp;B41,TipoFII!A10:D27,4,FALSE)</f>
        <v>0.1</v>
      </c>
      <c r="D41" s="49">
        <f t="shared" si="0"/>
        <v>150</v>
      </c>
    </row>
    <row r="42" spans="2:4" ht="15" thickBot="1" x14ac:dyDescent="0.35">
      <c r="B42" s="50"/>
      <c r="C42" s="51"/>
      <c r="D42" s="52">
        <f>SUM(D36:D41)</f>
        <v>1500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</sheetData>
  <mergeCells count="8">
    <mergeCell ref="C33:D33"/>
    <mergeCell ref="B17:D17"/>
    <mergeCell ref="B13:C13"/>
    <mergeCell ref="B14:C14"/>
    <mergeCell ref="B15:C15"/>
    <mergeCell ref="B12:D12"/>
    <mergeCell ref="C32:D32"/>
    <mergeCell ref="B24:C24"/>
  </mergeCells>
  <dataValidations disablePrompts="1" count="1">
    <dataValidation type="list" allowBlank="1" showInputMessage="1" showErrorMessage="1" sqref="C32:D32" xr:uid="{E27B8943-C967-4634-A35C-8FCDBE950395}">
      <formula1>"Conversador,Moderado,Agressivo"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A3BB-0A66-4E48-BE76-02A0A97A7DCB}">
  <dimension ref="A4:D22"/>
  <sheetViews>
    <sheetView workbookViewId="0">
      <selection activeCell="D15" sqref="D15"/>
    </sheetView>
  </sheetViews>
  <sheetFormatPr defaultRowHeight="14.4" x14ac:dyDescent="0.3"/>
  <cols>
    <col min="1" max="1" width="22.44140625" bestFit="1" customWidth="1"/>
    <col min="2" max="2" width="11.21875" bestFit="1" customWidth="1"/>
    <col min="3" max="3" width="17.88671875" style="1" bestFit="1" customWidth="1"/>
    <col min="4" max="4" width="8.88671875" style="1"/>
  </cols>
  <sheetData>
    <row r="4" spans="1:4" x14ac:dyDescent="0.3">
      <c r="A4" t="s">
        <v>32</v>
      </c>
      <c r="B4" t="s">
        <v>16</v>
      </c>
      <c r="C4" s="1" t="s">
        <v>29</v>
      </c>
      <c r="D4" s="1" t="s">
        <v>31</v>
      </c>
    </row>
    <row r="5" spans="1:4" x14ac:dyDescent="0.3">
      <c r="A5" t="str">
        <f>B5&amp;"-"&amp;C5</f>
        <v>Conversador-Papel</v>
      </c>
      <c r="B5" t="s">
        <v>28</v>
      </c>
      <c r="C5" s="1" t="s">
        <v>22</v>
      </c>
      <c r="D5" s="43">
        <v>0.3</v>
      </c>
    </row>
    <row r="6" spans="1:4" x14ac:dyDescent="0.3">
      <c r="A6" t="str">
        <f t="shared" ref="A6:A22" si="0">B6&amp;"-"&amp;C6</f>
        <v>Conversador-Tijolo</v>
      </c>
      <c r="B6" t="s">
        <v>28</v>
      </c>
      <c r="C6" s="1" t="s">
        <v>23</v>
      </c>
      <c r="D6" s="43">
        <v>0.5</v>
      </c>
    </row>
    <row r="7" spans="1:4" x14ac:dyDescent="0.3">
      <c r="A7" t="str">
        <f t="shared" si="0"/>
        <v>Conversador-Híbridos</v>
      </c>
      <c r="B7" t="s">
        <v>28</v>
      </c>
      <c r="C7" s="1" t="s">
        <v>24</v>
      </c>
      <c r="D7" s="43">
        <v>0.1</v>
      </c>
    </row>
    <row r="8" spans="1:4" x14ac:dyDescent="0.3">
      <c r="A8" t="str">
        <f t="shared" si="0"/>
        <v>Conversador-FOFs</v>
      </c>
      <c r="B8" t="s">
        <v>28</v>
      </c>
      <c r="C8" s="1" t="s">
        <v>25</v>
      </c>
      <c r="D8" s="43">
        <v>0.1</v>
      </c>
    </row>
    <row r="9" spans="1:4" x14ac:dyDescent="0.3">
      <c r="A9" t="str">
        <f t="shared" si="0"/>
        <v>Conversador-Desenvolvimento</v>
      </c>
      <c r="B9" t="s">
        <v>28</v>
      </c>
      <c r="C9" s="1" t="s">
        <v>26</v>
      </c>
      <c r="D9" s="43">
        <v>0</v>
      </c>
    </row>
    <row r="10" spans="1:4" x14ac:dyDescent="0.3">
      <c r="A10" t="str">
        <f t="shared" si="0"/>
        <v>Conversador-Hotelarías</v>
      </c>
      <c r="B10" t="s">
        <v>28</v>
      </c>
      <c r="C10" s="1" t="s">
        <v>27</v>
      </c>
      <c r="D10" s="43">
        <v>0</v>
      </c>
    </row>
    <row r="11" spans="1:4" x14ac:dyDescent="0.3">
      <c r="A11" t="str">
        <f t="shared" si="0"/>
        <v>Moderado-Papel</v>
      </c>
      <c r="B11" t="s">
        <v>17</v>
      </c>
      <c r="C11" s="1" t="s">
        <v>22</v>
      </c>
      <c r="D11" s="43">
        <v>0.32</v>
      </c>
    </row>
    <row r="12" spans="1:4" x14ac:dyDescent="0.3">
      <c r="A12" t="str">
        <f t="shared" si="0"/>
        <v>Moderado-Tijolo</v>
      </c>
      <c r="B12" t="s">
        <v>17</v>
      </c>
      <c r="C12" s="1" t="s">
        <v>23</v>
      </c>
      <c r="D12" s="43">
        <v>0.35</v>
      </c>
    </row>
    <row r="13" spans="1:4" x14ac:dyDescent="0.3">
      <c r="A13" t="str">
        <f t="shared" si="0"/>
        <v>Moderado-Híbridos</v>
      </c>
      <c r="B13" t="s">
        <v>17</v>
      </c>
      <c r="C13" s="1" t="s">
        <v>24</v>
      </c>
      <c r="D13" s="43">
        <v>0.08</v>
      </c>
    </row>
    <row r="14" spans="1:4" x14ac:dyDescent="0.3">
      <c r="A14" t="str">
        <f t="shared" si="0"/>
        <v>Moderado-FOFs</v>
      </c>
      <c r="B14" t="s">
        <v>17</v>
      </c>
      <c r="C14" s="1" t="s">
        <v>25</v>
      </c>
      <c r="D14" s="43">
        <v>0.05</v>
      </c>
    </row>
    <row r="15" spans="1:4" x14ac:dyDescent="0.3">
      <c r="A15" t="str">
        <f t="shared" si="0"/>
        <v>Moderado-Desenvolvimento</v>
      </c>
      <c r="B15" t="s">
        <v>17</v>
      </c>
      <c r="C15" s="1" t="s">
        <v>26</v>
      </c>
      <c r="D15" s="43">
        <v>0.1</v>
      </c>
    </row>
    <row r="16" spans="1:4" x14ac:dyDescent="0.3">
      <c r="A16" t="str">
        <f t="shared" si="0"/>
        <v>Moderado-Hotelarías</v>
      </c>
      <c r="B16" t="s">
        <v>17</v>
      </c>
      <c r="C16" s="1" t="s">
        <v>27</v>
      </c>
      <c r="D16" s="43">
        <v>0.1</v>
      </c>
    </row>
    <row r="17" spans="1:4" x14ac:dyDescent="0.3">
      <c r="A17" t="str">
        <f t="shared" si="0"/>
        <v>Agressivo-Papel</v>
      </c>
      <c r="B17" t="s">
        <v>30</v>
      </c>
      <c r="C17" s="1" t="s">
        <v>22</v>
      </c>
      <c r="D17" s="43">
        <v>0.5</v>
      </c>
    </row>
    <row r="18" spans="1:4" x14ac:dyDescent="0.3">
      <c r="A18" t="str">
        <f t="shared" si="0"/>
        <v>Agressivo-Tijolo</v>
      </c>
      <c r="B18" t="s">
        <v>30</v>
      </c>
      <c r="C18" s="1" t="s">
        <v>23</v>
      </c>
      <c r="D18" s="43">
        <v>0.1</v>
      </c>
    </row>
    <row r="19" spans="1:4" x14ac:dyDescent="0.3">
      <c r="A19" t="str">
        <f t="shared" si="0"/>
        <v>Agressivo-Híbridos</v>
      </c>
      <c r="B19" t="s">
        <v>30</v>
      </c>
      <c r="C19" s="1" t="s">
        <v>24</v>
      </c>
      <c r="D19" s="43">
        <v>0.05</v>
      </c>
    </row>
    <row r="20" spans="1:4" x14ac:dyDescent="0.3">
      <c r="A20" t="str">
        <f t="shared" si="0"/>
        <v>Agressivo-FOFs</v>
      </c>
      <c r="B20" t="s">
        <v>30</v>
      </c>
      <c r="C20" s="1" t="s">
        <v>25</v>
      </c>
      <c r="D20" s="43">
        <v>0.05</v>
      </c>
    </row>
    <row r="21" spans="1:4" x14ac:dyDescent="0.3">
      <c r="A21" t="str">
        <f t="shared" si="0"/>
        <v>Agressivo-Desenvolvimento</v>
      </c>
      <c r="B21" t="s">
        <v>30</v>
      </c>
      <c r="C21" s="1" t="s">
        <v>26</v>
      </c>
      <c r="D21" s="43">
        <v>0.2</v>
      </c>
    </row>
    <row r="22" spans="1:4" x14ac:dyDescent="0.3">
      <c r="A22" t="str">
        <f t="shared" si="0"/>
        <v>Agressivo-Hotelarías</v>
      </c>
      <c r="B22" t="s">
        <v>30</v>
      </c>
      <c r="C22" s="1" t="s">
        <v>27</v>
      </c>
      <c r="D22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Dio Invest</vt:lpstr>
      <vt:lpstr>TipoFII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Aguiar</dc:creator>
  <cp:lastModifiedBy>Marcos Aguiar</cp:lastModifiedBy>
  <dcterms:created xsi:type="dcterms:W3CDTF">2025-06-12T20:08:57Z</dcterms:created>
  <dcterms:modified xsi:type="dcterms:W3CDTF">2025-06-13T18:03:56Z</dcterms:modified>
</cp:coreProperties>
</file>