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5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omments1.xml" ContentType="application/vnd.openxmlformats-officedocument.spreadsheetml.comment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charts/chart21.xml" ContentType="application/vnd.openxmlformats-officedocument.drawingml.chart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nestle-my.sharepoint.com/personal/marcos_boscariol_br_nestle_com/Documents/Documents/streamlit/dmaic/"/>
    </mc:Choice>
  </mc:AlternateContent>
  <xr:revisionPtr revIDLastSave="0" documentId="13_ncr:1_{99264090-8F2F-4868-BD7F-F4013AA61153}" xr6:coauthVersionLast="47" xr6:coauthVersionMax="47" xr10:uidLastSave="{00000000-0000-0000-0000-000000000000}"/>
  <bookViews>
    <workbookView xWindow="-108" yWindow="-108" windowWidth="23256" windowHeight="13896" firstSheet="4" activeTab="16" xr2:uid="{00000000-000D-0000-FFFF-FFFF00000000}"/>
  </bookViews>
  <sheets>
    <sheet name="DMAIC" sheetId="82" r:id="rId1"/>
    <sheet name="1. Painel Principal" sheetId="1" r:id="rId2"/>
    <sheet name="1.1" sheetId="2" r:id="rId3"/>
    <sheet name="1.2" sheetId="20" r:id="rId4"/>
    <sheet name="1.3" sheetId="21" r:id="rId5"/>
    <sheet name="1.4" sheetId="26" r:id="rId6"/>
    <sheet name="1.5" sheetId="25" r:id="rId7"/>
    <sheet name="1.6" sheetId="23" r:id="rId8"/>
    <sheet name="1.7" sheetId="24" r:id="rId9"/>
    <sheet name="1.8" sheetId="22" r:id="rId10"/>
    <sheet name="2.1" sheetId="27" r:id="rId11"/>
    <sheet name="2.2" sheetId="36" r:id="rId12"/>
    <sheet name="2.3" sheetId="37" r:id="rId13"/>
    <sheet name="2.4" sheetId="38" r:id="rId14"/>
    <sheet name="2.4.1" sheetId="79" r:id="rId15"/>
    <sheet name="2.5" sheetId="42" r:id="rId16"/>
    <sheet name="2.6" sheetId="39" r:id="rId17"/>
    <sheet name="2.7" sheetId="40" r:id="rId18"/>
    <sheet name="2.7.1" sheetId="80" r:id="rId19"/>
    <sheet name="2.8" sheetId="41" r:id="rId20"/>
    <sheet name="FMEA" sheetId="83" r:id="rId21"/>
    <sheet name="3.1" sheetId="43" r:id="rId22"/>
    <sheet name="3.2" sheetId="51" r:id="rId23"/>
    <sheet name="3.3" sheetId="52" r:id="rId24"/>
    <sheet name="3.4" sheetId="53" r:id="rId25"/>
    <sheet name="3.5" sheetId="55" r:id="rId26"/>
    <sheet name="3.6" sheetId="54" r:id="rId27"/>
    <sheet name="3.8" sheetId="57" r:id="rId28"/>
    <sheet name="4.1" sheetId="58" r:id="rId29"/>
    <sheet name="4.2" sheetId="62" r:id="rId30"/>
    <sheet name="4.2.1" sheetId="81" r:id="rId31"/>
    <sheet name="4.3" sheetId="63" r:id="rId32"/>
    <sheet name="5.1" sheetId="64" r:id="rId33"/>
    <sheet name="5.2" sheetId="72" r:id="rId34"/>
    <sheet name="5.3" sheetId="73" r:id="rId35"/>
    <sheet name="5.4" sheetId="74" r:id="rId36"/>
    <sheet name="5.5" sheetId="75" r:id="rId37"/>
    <sheet name="5.6" sheetId="76" r:id="rId38"/>
    <sheet name="5.8" sheetId="78" r:id="rId39"/>
    <sheet name="GRPI" sheetId="11" r:id="rId40"/>
    <sheet name="ANEXOS" sheetId="12" r:id="rId41"/>
  </sheets>
  <definedNames>
    <definedName name="_xlnm._FilterDatabase" localSheetId="20" hidden="1">FMEA!$O$3:$S$3</definedName>
    <definedName name="_xlchart.v1.0" hidden="1">FMEA!$O$4:$O$18</definedName>
    <definedName name="_xlchart.v1.1" hidden="1">FMEA!$P$3</definedName>
    <definedName name="_xlchart.v1.2" hidden="1">FMEA!$P$4:$P$18</definedName>
    <definedName name="_xlchart.v1.3" hidden="1">FMEA!$R$4:$R$18</definedName>
    <definedName name="_xlchart.v1.4" hidden="1">FMEA!$S$3</definedName>
    <definedName name="_xlchart.v1.5" hidden="1">FMEA!$S$4:$S$18</definedName>
    <definedName name="Andamento">OFFSET('1.7'!$U$47,0,0,COUNTA('1.7'!$U$47:$U$103))</definedName>
    <definedName name="Atrasado">OFFSET('1.7'!$T$47,0,0,COUNTA('1.7'!$T$47:$T$103))</definedName>
    <definedName name="Concluído">OFFSET('1.7'!$S$47,0,0,COUNTA('1.7'!$S$47:$S$103))</definedName>
    <definedName name="Eixo">OFFSET('1.7'!$B$47,0,0,COUNTA('1.7'!$B$47:$B$103))</definedName>
    <definedName name="Início_previsto">OFFSET('1.7'!$L$47,0,0,COUNTA('1.7'!$L$47:$L$103))</definedName>
    <definedName name="Início_real">OFFSET('1.7'!$N$47,0,0,COUNTA('1.7'!$N$47:$N$103))</definedName>
    <definedName name="Previsto">OFFSET('1.7'!$R$47,0,0,COUNTA('1.7'!$R$47:$R$103))</definedName>
    <definedName name="Rótulos_Quantificação">OFFSET('2.4.1'!$B$79,0,0,COUNTIF('2.4.1'!$B$79:$B$162,"&lt;&gt;"""))</definedName>
    <definedName name="Valor_impacto_prim">OFFSET('2.4.1'!$J$79,0,0,COUNT('2.4.1'!$J$79:$J$162))</definedName>
    <definedName name="Valor_impacto_raiz">OFFSET('2.4.1'!$P$79,0,0,COUNT('2.4.1'!$P$79:$P$544))</definedName>
    <definedName name="Valor_quanti_raiz">OFFSET('2.4.1'!$G$79,0,0,COUNT('2.4.1'!$G$79:$G$544))</definedName>
    <definedName name="Valor_Quantificação">OFFSET('2.4.1'!$C$79,0,0,COUNT('2.4.1'!$C$79:$C$162))</definedName>
  </definedNames>
  <calcPr calcId="191029" calcCompleted="0"/>
  <pivotCaches>
    <pivotCache cacheId="0" r:id="rId4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120" i="83" l="1"/>
  <c r="M119" i="83"/>
  <c r="M118" i="83"/>
  <c r="M117" i="83"/>
  <c r="M116" i="83"/>
  <c r="M115" i="83"/>
  <c r="M114" i="83"/>
  <c r="M113" i="83"/>
  <c r="M112" i="83"/>
  <c r="M111" i="83"/>
  <c r="M110" i="83"/>
  <c r="M109" i="83"/>
  <c r="M108" i="83"/>
  <c r="M107" i="83"/>
  <c r="M106" i="83"/>
  <c r="M105" i="83"/>
  <c r="M104" i="83"/>
  <c r="M103" i="83"/>
  <c r="M102" i="83"/>
  <c r="M101" i="83"/>
  <c r="M100" i="83"/>
  <c r="M99" i="83"/>
  <c r="M98" i="83"/>
  <c r="M97" i="83"/>
  <c r="M96" i="83"/>
  <c r="M95" i="83"/>
  <c r="M94" i="83"/>
  <c r="M93" i="83"/>
  <c r="M92" i="83"/>
  <c r="M91" i="83"/>
  <c r="M90" i="83"/>
  <c r="M89" i="83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4" i="83"/>
  <c r="O49" i="24" l="1"/>
  <c r="T38" i="43" l="1"/>
  <c r="T37" i="43"/>
  <c r="T36" i="43"/>
  <c r="T35" i="43"/>
  <c r="T34" i="43"/>
  <c r="T33" i="43"/>
  <c r="T32" i="43"/>
  <c r="T31" i="43"/>
  <c r="T30" i="43"/>
  <c r="T29" i="43"/>
  <c r="T28" i="43"/>
  <c r="T27" i="43"/>
  <c r="T26" i="43"/>
  <c r="T25" i="43"/>
  <c r="T24" i="43"/>
  <c r="T23" i="43"/>
  <c r="T22" i="43"/>
  <c r="T21" i="43"/>
  <c r="T20" i="43"/>
  <c r="T19" i="43"/>
  <c r="T18" i="43"/>
  <c r="T17" i="43"/>
  <c r="T16" i="43"/>
  <c r="T15" i="43"/>
  <c r="T14" i="43"/>
  <c r="T13" i="43"/>
  <c r="T12" i="43"/>
  <c r="T11" i="43"/>
  <c r="T10" i="43"/>
  <c r="T9" i="43"/>
  <c r="T8" i="43"/>
  <c r="T7" i="43"/>
  <c r="F27" i="76"/>
  <c r="E27" i="76"/>
  <c r="P26" i="76"/>
  <c r="P25" i="76" s="1"/>
  <c r="F26" i="76"/>
  <c r="E26" i="76"/>
  <c r="P24" i="76"/>
  <c r="Q25" i="76" l="1"/>
  <c r="O18" i="42"/>
  <c r="O17" i="42"/>
  <c r="O16" i="42"/>
  <c r="O15" i="42"/>
  <c r="O14" i="42"/>
  <c r="O13" i="42"/>
  <c r="O12" i="42"/>
  <c r="O11" i="42"/>
  <c r="O10" i="42"/>
  <c r="O9" i="42"/>
  <c r="D43" i="78" l="1"/>
  <c r="G42" i="78"/>
  <c r="D42" i="78"/>
  <c r="J42" i="78" s="1"/>
  <c r="G41" i="78"/>
  <c r="D41" i="78"/>
  <c r="J41" i="78" s="1"/>
  <c r="G40" i="78"/>
  <c r="D40" i="78"/>
  <c r="J40" i="78" s="1"/>
  <c r="G39" i="78"/>
  <c r="D39" i="78"/>
  <c r="J39" i="78" s="1"/>
  <c r="G38" i="78"/>
  <c r="D38" i="78"/>
  <c r="J38" i="78" s="1"/>
  <c r="G37" i="78"/>
  <c r="D37" i="78"/>
  <c r="J37" i="78" s="1"/>
  <c r="G36" i="78"/>
  <c r="D36" i="78"/>
  <c r="J36" i="78" s="1"/>
  <c r="G35" i="78"/>
  <c r="D35" i="78"/>
  <c r="J35" i="78" s="1"/>
  <c r="G34" i="78"/>
  <c r="D34" i="78"/>
  <c r="J34" i="78" s="1"/>
  <c r="G33" i="78"/>
  <c r="D33" i="78"/>
  <c r="J33" i="78" s="1"/>
  <c r="G32" i="78"/>
  <c r="D32" i="78"/>
  <c r="J32" i="78" s="1"/>
  <c r="D24" i="78"/>
  <c r="G23" i="78"/>
  <c r="D23" i="78"/>
  <c r="G22" i="78"/>
  <c r="D22" i="78"/>
  <c r="G21" i="78"/>
  <c r="D21" i="78"/>
  <c r="G20" i="78"/>
  <c r="D20" i="78"/>
  <c r="G19" i="78"/>
  <c r="D19" i="78"/>
  <c r="G18" i="78"/>
  <c r="D18" i="78"/>
  <c r="G17" i="78"/>
  <c r="D17" i="78"/>
  <c r="G16" i="78"/>
  <c r="D16" i="78"/>
  <c r="G15" i="78"/>
  <c r="D15" i="78"/>
  <c r="G14" i="78"/>
  <c r="D14" i="78"/>
  <c r="G13" i="78"/>
  <c r="D13" i="78"/>
  <c r="H20" i="78" l="1"/>
  <c r="I20" i="78" s="1"/>
  <c r="H22" i="78"/>
  <c r="I22" i="78" s="1"/>
  <c r="H19" i="78"/>
  <c r="I19" i="78" s="1"/>
  <c r="H42" i="78"/>
  <c r="K42" i="78" s="1"/>
  <c r="L42" i="78" s="1"/>
  <c r="H34" i="78"/>
  <c r="K34" i="78" s="1"/>
  <c r="L34" i="78" s="1"/>
  <c r="H15" i="78"/>
  <c r="I15" i="78" s="1"/>
  <c r="H37" i="78"/>
  <c r="K37" i="78" s="1"/>
  <c r="L37" i="78" s="1"/>
  <c r="H16" i="78"/>
  <c r="I16" i="78" s="1"/>
  <c r="H41" i="78"/>
  <c r="K41" i="78" s="1"/>
  <c r="L41" i="78" s="1"/>
  <c r="H18" i="78"/>
  <c r="I18" i="78" s="1"/>
  <c r="H36" i="78"/>
  <c r="K36" i="78" s="1"/>
  <c r="L36" i="78" s="1"/>
  <c r="H17" i="78"/>
  <c r="I17" i="78" s="1"/>
  <c r="H35" i="78"/>
  <c r="K35" i="78" s="1"/>
  <c r="L35" i="78" s="1"/>
  <c r="H39" i="78"/>
  <c r="K39" i="78" s="1"/>
  <c r="L39" i="78" s="1"/>
  <c r="H40" i="78"/>
  <c r="K40" i="78" s="1"/>
  <c r="L40" i="78" s="1"/>
  <c r="H21" i="78"/>
  <c r="I21" i="78" s="1"/>
  <c r="H23" i="78"/>
  <c r="I23" i="78" s="1"/>
  <c r="H38" i="78"/>
  <c r="K38" i="78" s="1"/>
  <c r="L38" i="78" s="1"/>
  <c r="L44" i="78" l="1"/>
  <c r="I25" i="78"/>
  <c r="K9" i="78" l="1"/>
  <c r="S67" i="81" l="1"/>
  <c r="S66" i="81"/>
  <c r="S65" i="81"/>
  <c r="S64" i="81"/>
  <c r="S63" i="81"/>
  <c r="S62" i="81"/>
  <c r="S61" i="81"/>
  <c r="S60" i="81"/>
  <c r="S59" i="81"/>
  <c r="S58" i="81"/>
  <c r="S57" i="81"/>
  <c r="S56" i="81"/>
  <c r="S55" i="81"/>
  <c r="S54" i="81"/>
  <c r="S53" i="81"/>
  <c r="S52" i="81"/>
  <c r="S51" i="81"/>
  <c r="S50" i="81"/>
  <c r="S49" i="81"/>
  <c r="S48" i="81"/>
  <c r="S47" i="81"/>
  <c r="S46" i="81"/>
  <c r="S45" i="81"/>
  <c r="S44" i="81"/>
  <c r="S43" i="81"/>
  <c r="S42" i="81"/>
  <c r="S41" i="81"/>
  <c r="S40" i="81"/>
  <c r="S39" i="81"/>
  <c r="S38" i="81"/>
  <c r="S37" i="81"/>
  <c r="S36" i="81"/>
  <c r="S35" i="81"/>
  <c r="S34" i="81"/>
  <c r="S33" i="81"/>
  <c r="S32" i="81"/>
  <c r="S31" i="81"/>
  <c r="S30" i="81"/>
  <c r="S29" i="81"/>
  <c r="S28" i="81"/>
  <c r="S27" i="81"/>
  <c r="S26" i="81"/>
  <c r="S25" i="81"/>
  <c r="I50" i="58"/>
  <c r="I49" i="58"/>
  <c r="I48" i="58"/>
  <c r="I47" i="58"/>
  <c r="I46" i="58"/>
  <c r="I45" i="58"/>
  <c r="I44" i="58"/>
  <c r="I43" i="58"/>
  <c r="I42" i="58"/>
  <c r="I41" i="58"/>
  <c r="I40" i="58"/>
  <c r="I39" i="58"/>
  <c r="I38" i="58"/>
  <c r="I37" i="58"/>
  <c r="I36" i="58"/>
  <c r="I35" i="58"/>
  <c r="I34" i="58"/>
  <c r="I33" i="58"/>
  <c r="I32" i="58"/>
  <c r="I31" i="58"/>
  <c r="I30" i="58"/>
  <c r="I29" i="58"/>
  <c r="I28" i="58"/>
  <c r="I27" i="58"/>
  <c r="I26" i="58"/>
  <c r="I25" i="58"/>
  <c r="I24" i="58"/>
  <c r="P16" i="80" l="1"/>
  <c r="P17" i="80" s="1"/>
  <c r="I16" i="80"/>
  <c r="I17" i="80" s="1"/>
  <c r="O18" i="40" l="1"/>
  <c r="O17" i="40"/>
  <c r="O16" i="40"/>
  <c r="O15" i="40"/>
  <c r="O14" i="40"/>
  <c r="O13" i="40"/>
  <c r="J84" i="79" l="1"/>
  <c r="G544" i="79"/>
  <c r="G543" i="79"/>
  <c r="G542" i="79"/>
  <c r="G541" i="79"/>
  <c r="G540" i="79"/>
  <c r="G539" i="79"/>
  <c r="G538" i="79"/>
  <c r="G537" i="79"/>
  <c r="G536" i="79"/>
  <c r="G535" i="79"/>
  <c r="G534" i="79"/>
  <c r="G533" i="79"/>
  <c r="G532" i="79"/>
  <c r="G531" i="79"/>
  <c r="G530" i="79"/>
  <c r="G529" i="79"/>
  <c r="G528" i="79"/>
  <c r="G527" i="79"/>
  <c r="G526" i="79"/>
  <c r="G525" i="79"/>
  <c r="G524" i="79"/>
  <c r="G523" i="79"/>
  <c r="G522" i="79"/>
  <c r="G521" i="79"/>
  <c r="G520" i="79"/>
  <c r="G519" i="79"/>
  <c r="G518" i="79"/>
  <c r="G517" i="79"/>
  <c r="G516" i="79"/>
  <c r="G515" i="79"/>
  <c r="G514" i="79"/>
  <c r="G513" i="79"/>
  <c r="G512" i="79"/>
  <c r="G511" i="79"/>
  <c r="G510" i="79"/>
  <c r="G509" i="79"/>
  <c r="G508" i="79"/>
  <c r="G507" i="79"/>
  <c r="G506" i="79"/>
  <c r="G505" i="79"/>
  <c r="G504" i="79"/>
  <c r="G503" i="79"/>
  <c r="G502" i="79"/>
  <c r="G501" i="79"/>
  <c r="G500" i="79"/>
  <c r="G499" i="79"/>
  <c r="G498" i="79"/>
  <c r="G497" i="79"/>
  <c r="G496" i="79"/>
  <c r="G495" i="79"/>
  <c r="G494" i="79"/>
  <c r="G493" i="79"/>
  <c r="G492" i="79"/>
  <c r="G491" i="79"/>
  <c r="G490" i="79"/>
  <c r="G489" i="79"/>
  <c r="G488" i="79"/>
  <c r="G487" i="79"/>
  <c r="G486" i="79"/>
  <c r="G485" i="79"/>
  <c r="G484" i="79"/>
  <c r="G483" i="79"/>
  <c r="G482" i="79"/>
  <c r="G481" i="79"/>
  <c r="G480" i="79"/>
  <c r="G479" i="79"/>
  <c r="G478" i="79"/>
  <c r="G477" i="79"/>
  <c r="G476" i="79"/>
  <c r="G475" i="79"/>
  <c r="G474" i="79"/>
  <c r="G473" i="79"/>
  <c r="G472" i="79"/>
  <c r="G471" i="79"/>
  <c r="G470" i="79"/>
  <c r="G469" i="79"/>
  <c r="G468" i="79"/>
  <c r="G467" i="79"/>
  <c r="G466" i="79"/>
  <c r="G465" i="79"/>
  <c r="G464" i="79"/>
  <c r="G463" i="79"/>
  <c r="G462" i="79"/>
  <c r="G461" i="79"/>
  <c r="G460" i="79"/>
  <c r="G459" i="79"/>
  <c r="G458" i="79"/>
  <c r="G457" i="79"/>
  <c r="G456" i="79"/>
  <c r="G455" i="79"/>
  <c r="G454" i="79"/>
  <c r="G453" i="79"/>
  <c r="G452" i="79"/>
  <c r="G451" i="79"/>
  <c r="G450" i="79"/>
  <c r="G449" i="79"/>
  <c r="G448" i="79"/>
  <c r="G447" i="79"/>
  <c r="G446" i="79"/>
  <c r="G445" i="79"/>
  <c r="G444" i="79"/>
  <c r="G443" i="79"/>
  <c r="G442" i="79"/>
  <c r="G441" i="79"/>
  <c r="G440" i="79"/>
  <c r="G439" i="79"/>
  <c r="G438" i="79"/>
  <c r="G437" i="79"/>
  <c r="G436" i="79"/>
  <c r="G435" i="79"/>
  <c r="G434" i="79"/>
  <c r="G433" i="79"/>
  <c r="G432" i="79"/>
  <c r="G431" i="79"/>
  <c r="G430" i="79"/>
  <c r="G429" i="79"/>
  <c r="G428" i="79"/>
  <c r="G427" i="79"/>
  <c r="G426" i="79"/>
  <c r="G425" i="79"/>
  <c r="G424" i="79"/>
  <c r="G423" i="79"/>
  <c r="G422" i="79"/>
  <c r="G421" i="79"/>
  <c r="G420" i="79"/>
  <c r="G419" i="79"/>
  <c r="G418" i="79"/>
  <c r="G417" i="79"/>
  <c r="G416" i="79"/>
  <c r="G415" i="79"/>
  <c r="G414" i="79"/>
  <c r="G413" i="79"/>
  <c r="G412" i="79"/>
  <c r="G411" i="79"/>
  <c r="G410" i="79"/>
  <c r="G409" i="79"/>
  <c r="G408" i="79"/>
  <c r="G407" i="79"/>
  <c r="G406" i="79"/>
  <c r="G405" i="79"/>
  <c r="G404" i="79"/>
  <c r="G403" i="79"/>
  <c r="G402" i="79"/>
  <c r="G401" i="79"/>
  <c r="G400" i="79"/>
  <c r="G399" i="79"/>
  <c r="G398" i="79"/>
  <c r="G397" i="79"/>
  <c r="G396" i="79"/>
  <c r="G395" i="79"/>
  <c r="G394" i="79"/>
  <c r="G393" i="79"/>
  <c r="G392" i="79"/>
  <c r="G391" i="79"/>
  <c r="G390" i="79"/>
  <c r="G389" i="79"/>
  <c r="G388" i="79"/>
  <c r="G387" i="79"/>
  <c r="G386" i="79"/>
  <c r="G385" i="79"/>
  <c r="G384" i="79"/>
  <c r="G383" i="79"/>
  <c r="G382" i="79"/>
  <c r="G381" i="79"/>
  <c r="G380" i="79"/>
  <c r="G379" i="79"/>
  <c r="G378" i="79"/>
  <c r="G377" i="79"/>
  <c r="G376" i="79"/>
  <c r="G375" i="79"/>
  <c r="G374" i="79"/>
  <c r="G373" i="79"/>
  <c r="G372" i="79"/>
  <c r="G371" i="79"/>
  <c r="G370" i="79"/>
  <c r="G369" i="79"/>
  <c r="G368" i="79"/>
  <c r="G367" i="79"/>
  <c r="G366" i="79"/>
  <c r="G365" i="79"/>
  <c r="G364" i="79"/>
  <c r="G363" i="79"/>
  <c r="G362" i="79"/>
  <c r="G361" i="79"/>
  <c r="G360" i="79"/>
  <c r="G359" i="79"/>
  <c r="G358" i="79"/>
  <c r="G357" i="79"/>
  <c r="G356" i="79"/>
  <c r="G355" i="79"/>
  <c r="G354" i="79"/>
  <c r="G353" i="79"/>
  <c r="G352" i="79"/>
  <c r="G351" i="79"/>
  <c r="G350" i="79"/>
  <c r="G349" i="79"/>
  <c r="G348" i="79"/>
  <c r="G347" i="79"/>
  <c r="G346" i="79"/>
  <c r="G345" i="79"/>
  <c r="G344" i="79"/>
  <c r="G343" i="79"/>
  <c r="G342" i="79"/>
  <c r="G341" i="79"/>
  <c r="G340" i="79"/>
  <c r="G339" i="79"/>
  <c r="G338" i="79"/>
  <c r="G337" i="79"/>
  <c r="G336" i="79"/>
  <c r="G335" i="79"/>
  <c r="G334" i="79"/>
  <c r="G333" i="79"/>
  <c r="G332" i="79"/>
  <c r="G331" i="79"/>
  <c r="G330" i="79"/>
  <c r="G329" i="79"/>
  <c r="G328" i="79"/>
  <c r="G327" i="79"/>
  <c r="G326" i="79"/>
  <c r="G325" i="79"/>
  <c r="G324" i="79"/>
  <c r="G323" i="79"/>
  <c r="G322" i="79"/>
  <c r="G321" i="79"/>
  <c r="G320" i="79"/>
  <c r="G319" i="79"/>
  <c r="G318" i="79"/>
  <c r="G317" i="79"/>
  <c r="G316" i="79"/>
  <c r="G315" i="79"/>
  <c r="G314" i="79"/>
  <c r="G313" i="79"/>
  <c r="G312" i="79"/>
  <c r="G311" i="79"/>
  <c r="G310" i="79"/>
  <c r="G309" i="79"/>
  <c r="G308" i="79"/>
  <c r="G307" i="79"/>
  <c r="G306" i="79"/>
  <c r="G305" i="79"/>
  <c r="G304" i="79"/>
  <c r="G303" i="79"/>
  <c r="G302" i="79"/>
  <c r="G301" i="79"/>
  <c r="G300" i="79"/>
  <c r="G299" i="79"/>
  <c r="G298" i="79"/>
  <c r="G297" i="79"/>
  <c r="G296" i="79"/>
  <c r="G295" i="79"/>
  <c r="G294" i="79"/>
  <c r="G293" i="79"/>
  <c r="G292" i="79"/>
  <c r="G291" i="79"/>
  <c r="G290" i="79"/>
  <c r="G289" i="79"/>
  <c r="G288" i="79"/>
  <c r="G287" i="79"/>
  <c r="G286" i="79"/>
  <c r="G285" i="79"/>
  <c r="G284" i="79"/>
  <c r="G283" i="79"/>
  <c r="G282" i="79"/>
  <c r="G281" i="79"/>
  <c r="G280" i="79"/>
  <c r="G279" i="79"/>
  <c r="G278" i="79"/>
  <c r="G277" i="79"/>
  <c r="G276" i="79"/>
  <c r="G275" i="79"/>
  <c r="G274" i="79"/>
  <c r="G273" i="79"/>
  <c r="G272" i="79"/>
  <c r="G271" i="79"/>
  <c r="G270" i="79"/>
  <c r="G269" i="79"/>
  <c r="G268" i="79"/>
  <c r="G267" i="79"/>
  <c r="G266" i="79"/>
  <c r="G265" i="79"/>
  <c r="G264" i="79"/>
  <c r="G263" i="79"/>
  <c r="G262" i="79"/>
  <c r="G261" i="79"/>
  <c r="G260" i="79"/>
  <c r="G259" i="79"/>
  <c r="G258" i="79"/>
  <c r="G257" i="79"/>
  <c r="G256" i="79"/>
  <c r="G255" i="79"/>
  <c r="G254" i="79"/>
  <c r="G253" i="79"/>
  <c r="G252" i="79"/>
  <c r="G251" i="79"/>
  <c r="G250" i="79"/>
  <c r="G249" i="79"/>
  <c r="G248" i="79"/>
  <c r="G247" i="79"/>
  <c r="G246" i="79"/>
  <c r="G245" i="79"/>
  <c r="G244" i="79"/>
  <c r="G243" i="79"/>
  <c r="G242" i="79"/>
  <c r="G241" i="79"/>
  <c r="G240" i="79"/>
  <c r="G239" i="79"/>
  <c r="G238" i="79"/>
  <c r="G237" i="79"/>
  <c r="G236" i="79"/>
  <c r="G235" i="79"/>
  <c r="G234" i="79"/>
  <c r="G233" i="79"/>
  <c r="G232" i="79"/>
  <c r="G231" i="79"/>
  <c r="G230" i="79"/>
  <c r="G229" i="79"/>
  <c r="G228" i="79"/>
  <c r="G227" i="79"/>
  <c r="G226" i="79"/>
  <c r="G225" i="79"/>
  <c r="G224" i="79"/>
  <c r="G223" i="79"/>
  <c r="G222" i="79"/>
  <c r="G221" i="79"/>
  <c r="G220" i="79"/>
  <c r="G219" i="79"/>
  <c r="G218" i="79"/>
  <c r="G217" i="79"/>
  <c r="G216" i="79"/>
  <c r="G215" i="79"/>
  <c r="G214" i="79"/>
  <c r="G213" i="79"/>
  <c r="G212" i="79"/>
  <c r="G211" i="79"/>
  <c r="G210" i="79"/>
  <c r="G209" i="79"/>
  <c r="G208" i="79"/>
  <c r="G207" i="79"/>
  <c r="G206" i="79"/>
  <c r="G205" i="79"/>
  <c r="G204" i="79"/>
  <c r="G203" i="79"/>
  <c r="G202" i="79"/>
  <c r="G201" i="79"/>
  <c r="G200" i="79"/>
  <c r="G199" i="79"/>
  <c r="G198" i="79"/>
  <c r="G197" i="79"/>
  <c r="G196" i="79"/>
  <c r="G195" i="79"/>
  <c r="G194" i="79"/>
  <c r="G193" i="79"/>
  <c r="G192" i="79"/>
  <c r="G191" i="79"/>
  <c r="G190" i="79"/>
  <c r="G189" i="79"/>
  <c r="G188" i="79"/>
  <c r="G187" i="79"/>
  <c r="G186" i="79"/>
  <c r="G185" i="79"/>
  <c r="G184" i="79"/>
  <c r="G183" i="79"/>
  <c r="G182" i="79"/>
  <c r="G181" i="79"/>
  <c r="G180" i="79"/>
  <c r="G179" i="79"/>
  <c r="G178" i="79"/>
  <c r="G177" i="79"/>
  <c r="G176" i="79"/>
  <c r="G175" i="79"/>
  <c r="G174" i="79"/>
  <c r="G173" i="79"/>
  <c r="G172" i="79"/>
  <c r="G171" i="79"/>
  <c r="G170" i="79"/>
  <c r="G169" i="79"/>
  <c r="G168" i="79"/>
  <c r="G167" i="79"/>
  <c r="G166" i="79"/>
  <c r="G165" i="79"/>
  <c r="G164" i="79"/>
  <c r="G163" i="79"/>
  <c r="G162" i="79"/>
  <c r="G161" i="79"/>
  <c r="G160" i="79"/>
  <c r="G159" i="79"/>
  <c r="G158" i="79"/>
  <c r="G157" i="79"/>
  <c r="G156" i="79"/>
  <c r="G155" i="79"/>
  <c r="G154" i="79"/>
  <c r="G153" i="79"/>
  <c r="G152" i="79"/>
  <c r="G151" i="79"/>
  <c r="G150" i="79"/>
  <c r="G149" i="79"/>
  <c r="G148" i="79"/>
  <c r="G147" i="79"/>
  <c r="G146" i="79"/>
  <c r="G145" i="79"/>
  <c r="G144" i="79"/>
  <c r="G143" i="79"/>
  <c r="G142" i="79"/>
  <c r="G141" i="79"/>
  <c r="G140" i="79"/>
  <c r="G139" i="79"/>
  <c r="G138" i="79"/>
  <c r="G137" i="79"/>
  <c r="G136" i="79"/>
  <c r="G135" i="79"/>
  <c r="G134" i="79"/>
  <c r="G133" i="79"/>
  <c r="G132" i="79"/>
  <c r="G131" i="79"/>
  <c r="G130" i="79"/>
  <c r="G129" i="79"/>
  <c r="G128" i="79"/>
  <c r="G127" i="79"/>
  <c r="G126" i="79"/>
  <c r="G125" i="79"/>
  <c r="G124" i="79"/>
  <c r="G123" i="79"/>
  <c r="G122" i="79"/>
  <c r="G121" i="79"/>
  <c r="G120" i="79"/>
  <c r="G119" i="79"/>
  <c r="G118" i="79"/>
  <c r="G117" i="79"/>
  <c r="G116" i="79"/>
  <c r="G115" i="79"/>
  <c r="G114" i="79"/>
  <c r="G113" i="79"/>
  <c r="G112" i="79"/>
  <c r="G111" i="79"/>
  <c r="G110" i="79"/>
  <c r="G109" i="79"/>
  <c r="G108" i="79"/>
  <c r="G107" i="79"/>
  <c r="G106" i="79"/>
  <c r="G105" i="79"/>
  <c r="G104" i="79"/>
  <c r="G103" i="79"/>
  <c r="G102" i="79"/>
  <c r="G101" i="79"/>
  <c r="G100" i="79"/>
  <c r="G99" i="79"/>
  <c r="G98" i="79"/>
  <c r="G97" i="79"/>
  <c r="G96" i="79"/>
  <c r="G95" i="79"/>
  <c r="G94" i="79"/>
  <c r="G93" i="79"/>
  <c r="G92" i="79"/>
  <c r="G91" i="79"/>
  <c r="G90" i="79"/>
  <c r="G89" i="79"/>
  <c r="G88" i="79"/>
  <c r="G87" i="79"/>
  <c r="G86" i="79"/>
  <c r="G85" i="79"/>
  <c r="G84" i="79"/>
  <c r="G83" i="79"/>
  <c r="G82" i="79"/>
  <c r="G81" i="79"/>
  <c r="G80" i="79"/>
  <c r="G79" i="79"/>
  <c r="P544" i="79"/>
  <c r="P543" i="79"/>
  <c r="P542" i="79"/>
  <c r="P541" i="79"/>
  <c r="P540" i="79"/>
  <c r="P539" i="79"/>
  <c r="P538" i="79"/>
  <c r="P537" i="79"/>
  <c r="P536" i="79"/>
  <c r="P535" i="79"/>
  <c r="P534" i="79"/>
  <c r="P533" i="79"/>
  <c r="P532" i="79"/>
  <c r="P531" i="79"/>
  <c r="P530" i="79"/>
  <c r="P529" i="79"/>
  <c r="P528" i="79"/>
  <c r="P527" i="79"/>
  <c r="P526" i="79"/>
  <c r="P525" i="79"/>
  <c r="P524" i="79"/>
  <c r="P523" i="79"/>
  <c r="P522" i="79"/>
  <c r="P521" i="79"/>
  <c r="P520" i="79"/>
  <c r="P519" i="79"/>
  <c r="P518" i="79"/>
  <c r="P517" i="79"/>
  <c r="P516" i="79"/>
  <c r="P515" i="79"/>
  <c r="P514" i="79"/>
  <c r="P513" i="79"/>
  <c r="P512" i="79"/>
  <c r="P511" i="79"/>
  <c r="P510" i="79"/>
  <c r="P509" i="79"/>
  <c r="P508" i="79"/>
  <c r="P507" i="79"/>
  <c r="P506" i="79"/>
  <c r="P505" i="79"/>
  <c r="P504" i="79"/>
  <c r="P503" i="79"/>
  <c r="P502" i="79"/>
  <c r="P501" i="79"/>
  <c r="P500" i="79"/>
  <c r="P499" i="79"/>
  <c r="P498" i="79"/>
  <c r="P497" i="79"/>
  <c r="P496" i="79"/>
  <c r="P495" i="79"/>
  <c r="P494" i="79"/>
  <c r="P493" i="79"/>
  <c r="P492" i="79"/>
  <c r="P491" i="79"/>
  <c r="P490" i="79"/>
  <c r="P489" i="79"/>
  <c r="P488" i="79"/>
  <c r="P487" i="79"/>
  <c r="P486" i="79"/>
  <c r="P485" i="79"/>
  <c r="P484" i="79"/>
  <c r="P483" i="79"/>
  <c r="P482" i="79"/>
  <c r="P481" i="79"/>
  <c r="P480" i="79"/>
  <c r="P479" i="79"/>
  <c r="P478" i="79"/>
  <c r="P477" i="79"/>
  <c r="P476" i="79"/>
  <c r="P475" i="79"/>
  <c r="P474" i="79"/>
  <c r="P473" i="79"/>
  <c r="P472" i="79"/>
  <c r="P471" i="79"/>
  <c r="P470" i="79"/>
  <c r="P469" i="79"/>
  <c r="P468" i="79"/>
  <c r="P467" i="79"/>
  <c r="P466" i="79"/>
  <c r="P465" i="79"/>
  <c r="P464" i="79"/>
  <c r="P463" i="79"/>
  <c r="P462" i="79"/>
  <c r="P461" i="79"/>
  <c r="P460" i="79"/>
  <c r="P459" i="79"/>
  <c r="P458" i="79"/>
  <c r="P457" i="79"/>
  <c r="P456" i="79"/>
  <c r="P455" i="79"/>
  <c r="P454" i="79"/>
  <c r="P453" i="79"/>
  <c r="P452" i="79"/>
  <c r="P451" i="79"/>
  <c r="P450" i="79"/>
  <c r="P449" i="79"/>
  <c r="P448" i="79"/>
  <c r="P447" i="79"/>
  <c r="P446" i="79"/>
  <c r="P445" i="79"/>
  <c r="P444" i="79"/>
  <c r="P443" i="79"/>
  <c r="P442" i="79"/>
  <c r="P441" i="79"/>
  <c r="P440" i="79"/>
  <c r="P439" i="79"/>
  <c r="P438" i="79"/>
  <c r="P437" i="79"/>
  <c r="P436" i="79"/>
  <c r="P435" i="79"/>
  <c r="P434" i="79"/>
  <c r="P433" i="79"/>
  <c r="P432" i="79"/>
  <c r="P431" i="79"/>
  <c r="P430" i="79"/>
  <c r="P429" i="79"/>
  <c r="P428" i="79"/>
  <c r="P427" i="79"/>
  <c r="P426" i="79"/>
  <c r="P425" i="79"/>
  <c r="P424" i="79"/>
  <c r="P423" i="79"/>
  <c r="P422" i="79"/>
  <c r="P421" i="79"/>
  <c r="P420" i="79"/>
  <c r="P419" i="79"/>
  <c r="P418" i="79"/>
  <c r="P417" i="79"/>
  <c r="P416" i="79"/>
  <c r="P415" i="79"/>
  <c r="P414" i="79"/>
  <c r="P413" i="79"/>
  <c r="P412" i="79"/>
  <c r="P411" i="79"/>
  <c r="P410" i="79"/>
  <c r="P409" i="79"/>
  <c r="P408" i="79"/>
  <c r="P407" i="79"/>
  <c r="P406" i="79"/>
  <c r="P405" i="79"/>
  <c r="P404" i="79"/>
  <c r="P403" i="79"/>
  <c r="P402" i="79"/>
  <c r="P401" i="79"/>
  <c r="P400" i="79"/>
  <c r="P399" i="79"/>
  <c r="P398" i="79"/>
  <c r="P397" i="79"/>
  <c r="P396" i="79"/>
  <c r="P395" i="79"/>
  <c r="P394" i="79"/>
  <c r="P393" i="79"/>
  <c r="P392" i="79"/>
  <c r="P391" i="79"/>
  <c r="P390" i="79"/>
  <c r="P389" i="79"/>
  <c r="P388" i="79"/>
  <c r="P387" i="79"/>
  <c r="P386" i="79"/>
  <c r="P385" i="79"/>
  <c r="P384" i="79"/>
  <c r="P383" i="79"/>
  <c r="P382" i="79"/>
  <c r="P381" i="79"/>
  <c r="P380" i="79"/>
  <c r="P379" i="79"/>
  <c r="P378" i="79"/>
  <c r="P377" i="79"/>
  <c r="P376" i="79"/>
  <c r="P375" i="79"/>
  <c r="P374" i="79"/>
  <c r="P373" i="79"/>
  <c r="P372" i="79"/>
  <c r="P371" i="79"/>
  <c r="P370" i="79"/>
  <c r="P369" i="79"/>
  <c r="P368" i="79"/>
  <c r="P367" i="79"/>
  <c r="P366" i="79"/>
  <c r="P365" i="79"/>
  <c r="P364" i="79"/>
  <c r="P363" i="79"/>
  <c r="P362" i="79"/>
  <c r="P361" i="79"/>
  <c r="P360" i="79"/>
  <c r="P359" i="79"/>
  <c r="P358" i="79"/>
  <c r="P357" i="79"/>
  <c r="P356" i="79"/>
  <c r="P355" i="79"/>
  <c r="P354" i="79"/>
  <c r="P353" i="79"/>
  <c r="P352" i="79"/>
  <c r="P351" i="79"/>
  <c r="P350" i="79"/>
  <c r="P349" i="79"/>
  <c r="P348" i="79"/>
  <c r="P347" i="79"/>
  <c r="P346" i="79"/>
  <c r="P345" i="79"/>
  <c r="P344" i="79"/>
  <c r="P343" i="79"/>
  <c r="P342" i="79"/>
  <c r="P341" i="79"/>
  <c r="P340" i="79"/>
  <c r="P339" i="79"/>
  <c r="P338" i="79"/>
  <c r="P337" i="79"/>
  <c r="P336" i="79"/>
  <c r="P335" i="79"/>
  <c r="P334" i="79"/>
  <c r="P333" i="79"/>
  <c r="P332" i="79"/>
  <c r="P331" i="79"/>
  <c r="P330" i="79"/>
  <c r="P329" i="79"/>
  <c r="P328" i="79"/>
  <c r="P327" i="79"/>
  <c r="P326" i="79"/>
  <c r="P325" i="79"/>
  <c r="P324" i="79"/>
  <c r="P323" i="79"/>
  <c r="P322" i="79"/>
  <c r="P321" i="79"/>
  <c r="P320" i="79"/>
  <c r="P319" i="79"/>
  <c r="P318" i="79"/>
  <c r="P317" i="79"/>
  <c r="P316" i="79"/>
  <c r="P315" i="79"/>
  <c r="P314" i="79"/>
  <c r="P313" i="79"/>
  <c r="P312" i="79"/>
  <c r="P311" i="79"/>
  <c r="P310" i="79"/>
  <c r="P309" i="79"/>
  <c r="P308" i="79"/>
  <c r="P307" i="79"/>
  <c r="P306" i="79"/>
  <c r="P305" i="79"/>
  <c r="P304" i="79"/>
  <c r="P303" i="79"/>
  <c r="P302" i="79"/>
  <c r="P301" i="79"/>
  <c r="P300" i="79"/>
  <c r="P299" i="79"/>
  <c r="P298" i="79"/>
  <c r="P297" i="79"/>
  <c r="P296" i="79"/>
  <c r="P295" i="79"/>
  <c r="P294" i="79"/>
  <c r="P293" i="79"/>
  <c r="P292" i="79"/>
  <c r="P291" i="79"/>
  <c r="P290" i="79"/>
  <c r="P289" i="79"/>
  <c r="P288" i="79"/>
  <c r="P287" i="79"/>
  <c r="P286" i="79"/>
  <c r="P285" i="79"/>
  <c r="P284" i="79"/>
  <c r="P283" i="79"/>
  <c r="P282" i="79"/>
  <c r="P281" i="79"/>
  <c r="P280" i="79"/>
  <c r="P279" i="79"/>
  <c r="P278" i="79"/>
  <c r="P277" i="79"/>
  <c r="P276" i="79"/>
  <c r="P275" i="79"/>
  <c r="P274" i="79"/>
  <c r="P273" i="79"/>
  <c r="P272" i="79"/>
  <c r="P271" i="79"/>
  <c r="P270" i="79"/>
  <c r="P269" i="79"/>
  <c r="P268" i="79"/>
  <c r="P267" i="79"/>
  <c r="P266" i="79"/>
  <c r="P265" i="79"/>
  <c r="P264" i="79"/>
  <c r="P263" i="79"/>
  <c r="P262" i="79"/>
  <c r="P261" i="79"/>
  <c r="P260" i="79"/>
  <c r="P259" i="79"/>
  <c r="P258" i="79"/>
  <c r="P257" i="79"/>
  <c r="P256" i="79"/>
  <c r="P255" i="79"/>
  <c r="P254" i="79"/>
  <c r="P253" i="79"/>
  <c r="P252" i="79"/>
  <c r="P251" i="79"/>
  <c r="P250" i="79"/>
  <c r="P249" i="79"/>
  <c r="P248" i="79"/>
  <c r="P247" i="79"/>
  <c r="P246" i="79"/>
  <c r="P245" i="79"/>
  <c r="P244" i="79"/>
  <c r="P243" i="79"/>
  <c r="P242" i="79"/>
  <c r="P241" i="79"/>
  <c r="P240" i="79"/>
  <c r="P239" i="79"/>
  <c r="P238" i="79"/>
  <c r="P237" i="79"/>
  <c r="P236" i="79"/>
  <c r="P235" i="79"/>
  <c r="P234" i="79"/>
  <c r="P233" i="79"/>
  <c r="P232" i="79"/>
  <c r="P231" i="79"/>
  <c r="P230" i="79"/>
  <c r="P229" i="79"/>
  <c r="P228" i="79"/>
  <c r="P227" i="79"/>
  <c r="P226" i="79"/>
  <c r="P225" i="79"/>
  <c r="P224" i="79"/>
  <c r="P223" i="79"/>
  <c r="P222" i="79"/>
  <c r="P221" i="79"/>
  <c r="P220" i="79"/>
  <c r="P219" i="79"/>
  <c r="P218" i="79"/>
  <c r="P217" i="79"/>
  <c r="P216" i="79"/>
  <c r="P215" i="79"/>
  <c r="P214" i="79"/>
  <c r="P213" i="79"/>
  <c r="P212" i="79"/>
  <c r="P211" i="79"/>
  <c r="P210" i="79"/>
  <c r="P209" i="79"/>
  <c r="P208" i="79"/>
  <c r="P207" i="79"/>
  <c r="P206" i="79"/>
  <c r="P205" i="79"/>
  <c r="P204" i="79"/>
  <c r="P203" i="79"/>
  <c r="P202" i="79"/>
  <c r="P201" i="79"/>
  <c r="P200" i="79"/>
  <c r="P199" i="79"/>
  <c r="P198" i="79"/>
  <c r="P197" i="79"/>
  <c r="P196" i="79"/>
  <c r="P195" i="79"/>
  <c r="P194" i="79"/>
  <c r="P193" i="79"/>
  <c r="P192" i="79"/>
  <c r="P191" i="79"/>
  <c r="P190" i="79"/>
  <c r="P189" i="79"/>
  <c r="P188" i="79"/>
  <c r="P187" i="79"/>
  <c r="P186" i="79"/>
  <c r="P185" i="79"/>
  <c r="P184" i="79"/>
  <c r="P183" i="79"/>
  <c r="P182" i="79"/>
  <c r="P181" i="79"/>
  <c r="P180" i="79"/>
  <c r="P179" i="79"/>
  <c r="P178" i="79"/>
  <c r="P177" i="79"/>
  <c r="P176" i="79"/>
  <c r="P175" i="79"/>
  <c r="P174" i="79"/>
  <c r="P173" i="79"/>
  <c r="P172" i="79"/>
  <c r="P171" i="79"/>
  <c r="P170" i="79"/>
  <c r="P169" i="79"/>
  <c r="P168" i="79"/>
  <c r="P167" i="79"/>
  <c r="P166" i="79"/>
  <c r="P165" i="79"/>
  <c r="P164" i="79"/>
  <c r="P163" i="79"/>
  <c r="P162" i="79"/>
  <c r="P161" i="79"/>
  <c r="P160" i="79"/>
  <c r="P159" i="79"/>
  <c r="P158" i="79"/>
  <c r="P157" i="79"/>
  <c r="P156" i="79"/>
  <c r="P155" i="79"/>
  <c r="P154" i="79"/>
  <c r="P153" i="79"/>
  <c r="P152" i="79"/>
  <c r="P151" i="79"/>
  <c r="P150" i="79"/>
  <c r="P149" i="79"/>
  <c r="P148" i="79"/>
  <c r="P147" i="79"/>
  <c r="P146" i="79"/>
  <c r="P145" i="79"/>
  <c r="P144" i="79"/>
  <c r="P143" i="79"/>
  <c r="P142" i="79"/>
  <c r="P141" i="79"/>
  <c r="P140" i="79"/>
  <c r="P139" i="79"/>
  <c r="P138" i="79"/>
  <c r="P137" i="79"/>
  <c r="P136" i="79"/>
  <c r="P135" i="79"/>
  <c r="P134" i="79"/>
  <c r="P133" i="79"/>
  <c r="P132" i="79"/>
  <c r="P131" i="79"/>
  <c r="P130" i="79"/>
  <c r="P129" i="79"/>
  <c r="P128" i="79"/>
  <c r="P127" i="79"/>
  <c r="P126" i="79"/>
  <c r="P125" i="79"/>
  <c r="P124" i="79"/>
  <c r="P123" i="79"/>
  <c r="P122" i="79"/>
  <c r="P121" i="79"/>
  <c r="P120" i="79"/>
  <c r="P119" i="79"/>
  <c r="P118" i="79"/>
  <c r="P117" i="79"/>
  <c r="P116" i="79"/>
  <c r="P115" i="79"/>
  <c r="P114" i="79"/>
  <c r="P113" i="79"/>
  <c r="P112" i="79"/>
  <c r="P111" i="79"/>
  <c r="P110" i="79"/>
  <c r="P109" i="79"/>
  <c r="P108" i="79"/>
  <c r="P107" i="79"/>
  <c r="P106" i="79"/>
  <c r="P105" i="79"/>
  <c r="P104" i="79"/>
  <c r="P103" i="79"/>
  <c r="P102" i="79"/>
  <c r="P101" i="79"/>
  <c r="P100" i="79"/>
  <c r="P99" i="79"/>
  <c r="P98" i="79"/>
  <c r="P97" i="79"/>
  <c r="P96" i="79"/>
  <c r="P95" i="79"/>
  <c r="P94" i="79"/>
  <c r="P93" i="79"/>
  <c r="P92" i="79"/>
  <c r="P91" i="79"/>
  <c r="P90" i="79"/>
  <c r="P89" i="79"/>
  <c r="P88" i="79"/>
  <c r="P87" i="79"/>
  <c r="P86" i="79"/>
  <c r="P85" i="79"/>
  <c r="P84" i="79"/>
  <c r="P83" i="79"/>
  <c r="P82" i="79"/>
  <c r="P81" i="79"/>
  <c r="P80" i="79"/>
  <c r="P79" i="79"/>
  <c r="O544" i="79"/>
  <c r="N544" i="79"/>
  <c r="O543" i="79"/>
  <c r="N543" i="79"/>
  <c r="O542" i="79"/>
  <c r="N542" i="79"/>
  <c r="O541" i="79"/>
  <c r="N541" i="79"/>
  <c r="O540" i="79"/>
  <c r="N540" i="79"/>
  <c r="O539" i="79"/>
  <c r="N539" i="79"/>
  <c r="O538" i="79"/>
  <c r="N538" i="79"/>
  <c r="O537" i="79"/>
  <c r="N537" i="79"/>
  <c r="O536" i="79"/>
  <c r="N536" i="79"/>
  <c r="O535" i="79"/>
  <c r="N535" i="79"/>
  <c r="O534" i="79"/>
  <c r="N534" i="79"/>
  <c r="O533" i="79"/>
  <c r="N533" i="79"/>
  <c r="O532" i="79"/>
  <c r="N532" i="79"/>
  <c r="O531" i="79"/>
  <c r="N531" i="79"/>
  <c r="O530" i="79"/>
  <c r="N530" i="79"/>
  <c r="O529" i="79"/>
  <c r="N529" i="79"/>
  <c r="O528" i="79"/>
  <c r="N528" i="79"/>
  <c r="O527" i="79"/>
  <c r="N527" i="79"/>
  <c r="O526" i="79"/>
  <c r="N526" i="79"/>
  <c r="O525" i="79"/>
  <c r="N525" i="79"/>
  <c r="O524" i="79"/>
  <c r="N524" i="79"/>
  <c r="O523" i="79"/>
  <c r="N523" i="79"/>
  <c r="O522" i="79"/>
  <c r="N522" i="79"/>
  <c r="O521" i="79"/>
  <c r="N521" i="79"/>
  <c r="O520" i="79"/>
  <c r="N520" i="79"/>
  <c r="O519" i="79"/>
  <c r="N519" i="79"/>
  <c r="O518" i="79"/>
  <c r="N518" i="79"/>
  <c r="O517" i="79"/>
  <c r="N517" i="79"/>
  <c r="O516" i="79"/>
  <c r="N516" i="79"/>
  <c r="O515" i="79"/>
  <c r="N515" i="79"/>
  <c r="O514" i="79"/>
  <c r="N514" i="79"/>
  <c r="O513" i="79"/>
  <c r="N513" i="79"/>
  <c r="O512" i="79"/>
  <c r="N512" i="79"/>
  <c r="O511" i="79"/>
  <c r="N511" i="79"/>
  <c r="O510" i="79"/>
  <c r="N510" i="79"/>
  <c r="O509" i="79"/>
  <c r="N509" i="79"/>
  <c r="O508" i="79"/>
  <c r="N508" i="79"/>
  <c r="O507" i="79"/>
  <c r="N507" i="79"/>
  <c r="O506" i="79"/>
  <c r="N506" i="79"/>
  <c r="O505" i="79"/>
  <c r="N505" i="79"/>
  <c r="O504" i="79"/>
  <c r="N504" i="79"/>
  <c r="O503" i="79"/>
  <c r="N503" i="79"/>
  <c r="O502" i="79"/>
  <c r="N502" i="79"/>
  <c r="O501" i="79"/>
  <c r="N501" i="79"/>
  <c r="O500" i="79"/>
  <c r="N500" i="79"/>
  <c r="O499" i="79"/>
  <c r="N499" i="79"/>
  <c r="O498" i="79"/>
  <c r="N498" i="79"/>
  <c r="O497" i="79"/>
  <c r="N497" i="79"/>
  <c r="O496" i="79"/>
  <c r="N496" i="79"/>
  <c r="O495" i="79"/>
  <c r="N495" i="79"/>
  <c r="O494" i="79"/>
  <c r="N494" i="79"/>
  <c r="O493" i="79"/>
  <c r="N493" i="79"/>
  <c r="O492" i="79"/>
  <c r="N492" i="79"/>
  <c r="O491" i="79"/>
  <c r="N491" i="79"/>
  <c r="O490" i="79"/>
  <c r="N490" i="79"/>
  <c r="O489" i="79"/>
  <c r="N489" i="79"/>
  <c r="O488" i="79"/>
  <c r="N488" i="79"/>
  <c r="O487" i="79"/>
  <c r="N487" i="79"/>
  <c r="O486" i="79"/>
  <c r="N486" i="79"/>
  <c r="O485" i="79"/>
  <c r="N485" i="79"/>
  <c r="O484" i="79"/>
  <c r="N484" i="79"/>
  <c r="O483" i="79"/>
  <c r="N483" i="79"/>
  <c r="O482" i="79"/>
  <c r="N482" i="79"/>
  <c r="O481" i="79"/>
  <c r="N481" i="79"/>
  <c r="O480" i="79"/>
  <c r="N480" i="79"/>
  <c r="O479" i="79"/>
  <c r="N479" i="79"/>
  <c r="O478" i="79"/>
  <c r="N478" i="79"/>
  <c r="O477" i="79"/>
  <c r="N477" i="79"/>
  <c r="O476" i="79"/>
  <c r="N476" i="79"/>
  <c r="O475" i="79"/>
  <c r="N475" i="79"/>
  <c r="O474" i="79"/>
  <c r="N474" i="79"/>
  <c r="O473" i="79"/>
  <c r="N473" i="79"/>
  <c r="O472" i="79"/>
  <c r="N472" i="79"/>
  <c r="O471" i="79"/>
  <c r="N471" i="79"/>
  <c r="O470" i="79"/>
  <c r="N470" i="79"/>
  <c r="O469" i="79"/>
  <c r="N469" i="79"/>
  <c r="O468" i="79"/>
  <c r="N468" i="79"/>
  <c r="O467" i="79"/>
  <c r="N467" i="79"/>
  <c r="O466" i="79"/>
  <c r="N466" i="79"/>
  <c r="O465" i="79"/>
  <c r="N465" i="79"/>
  <c r="O464" i="79"/>
  <c r="N464" i="79"/>
  <c r="O463" i="79"/>
  <c r="N463" i="79"/>
  <c r="O462" i="79"/>
  <c r="N462" i="79"/>
  <c r="O461" i="79"/>
  <c r="N461" i="79"/>
  <c r="O460" i="79"/>
  <c r="N460" i="79"/>
  <c r="O459" i="79"/>
  <c r="N459" i="79"/>
  <c r="O458" i="79"/>
  <c r="N458" i="79"/>
  <c r="O457" i="79"/>
  <c r="N457" i="79"/>
  <c r="O456" i="79"/>
  <c r="N456" i="79"/>
  <c r="O455" i="79"/>
  <c r="N455" i="79"/>
  <c r="O454" i="79"/>
  <c r="N454" i="79"/>
  <c r="O453" i="79"/>
  <c r="N453" i="79"/>
  <c r="O452" i="79"/>
  <c r="N452" i="79"/>
  <c r="O451" i="79"/>
  <c r="N451" i="79"/>
  <c r="O450" i="79"/>
  <c r="N450" i="79"/>
  <c r="O449" i="79"/>
  <c r="N449" i="79"/>
  <c r="O448" i="79"/>
  <c r="N448" i="79"/>
  <c r="O447" i="79"/>
  <c r="N447" i="79"/>
  <c r="O446" i="79"/>
  <c r="N446" i="79"/>
  <c r="O445" i="79"/>
  <c r="N445" i="79"/>
  <c r="O444" i="79"/>
  <c r="N444" i="79"/>
  <c r="O443" i="79"/>
  <c r="N443" i="79"/>
  <c r="O442" i="79"/>
  <c r="N442" i="79"/>
  <c r="O441" i="79"/>
  <c r="N441" i="79"/>
  <c r="O440" i="79"/>
  <c r="N440" i="79"/>
  <c r="O439" i="79"/>
  <c r="N439" i="79"/>
  <c r="O438" i="79"/>
  <c r="N438" i="79"/>
  <c r="O437" i="79"/>
  <c r="N437" i="79"/>
  <c r="O436" i="79"/>
  <c r="N436" i="79"/>
  <c r="O435" i="79"/>
  <c r="N435" i="79"/>
  <c r="O434" i="79"/>
  <c r="N434" i="79"/>
  <c r="O433" i="79"/>
  <c r="N433" i="79"/>
  <c r="O432" i="79"/>
  <c r="N432" i="79"/>
  <c r="O431" i="79"/>
  <c r="N431" i="79"/>
  <c r="O430" i="79"/>
  <c r="N430" i="79"/>
  <c r="O429" i="79"/>
  <c r="N429" i="79"/>
  <c r="O428" i="79"/>
  <c r="N428" i="79"/>
  <c r="O427" i="79"/>
  <c r="N427" i="79"/>
  <c r="O426" i="79"/>
  <c r="N426" i="79"/>
  <c r="O425" i="79"/>
  <c r="N425" i="79"/>
  <c r="O424" i="79"/>
  <c r="N424" i="79"/>
  <c r="O423" i="79"/>
  <c r="N423" i="79"/>
  <c r="O422" i="79"/>
  <c r="N422" i="79"/>
  <c r="O421" i="79"/>
  <c r="N421" i="79"/>
  <c r="O420" i="79"/>
  <c r="N420" i="79"/>
  <c r="O419" i="79"/>
  <c r="N419" i="79"/>
  <c r="O418" i="79"/>
  <c r="N418" i="79"/>
  <c r="O417" i="79"/>
  <c r="N417" i="79"/>
  <c r="O416" i="79"/>
  <c r="N416" i="79"/>
  <c r="O415" i="79"/>
  <c r="N415" i="79"/>
  <c r="O414" i="79"/>
  <c r="N414" i="79"/>
  <c r="O413" i="79"/>
  <c r="N413" i="79"/>
  <c r="O412" i="79"/>
  <c r="N412" i="79"/>
  <c r="O411" i="79"/>
  <c r="N411" i="79"/>
  <c r="O410" i="79"/>
  <c r="N410" i="79"/>
  <c r="O409" i="79"/>
  <c r="N409" i="79"/>
  <c r="O408" i="79"/>
  <c r="N408" i="79"/>
  <c r="O407" i="79"/>
  <c r="N407" i="79"/>
  <c r="O406" i="79"/>
  <c r="N406" i="79"/>
  <c r="O405" i="79"/>
  <c r="N405" i="79"/>
  <c r="O404" i="79"/>
  <c r="N404" i="79"/>
  <c r="O403" i="79"/>
  <c r="N403" i="79"/>
  <c r="O402" i="79"/>
  <c r="N402" i="79"/>
  <c r="O401" i="79"/>
  <c r="N401" i="79"/>
  <c r="O400" i="79"/>
  <c r="N400" i="79"/>
  <c r="O399" i="79"/>
  <c r="N399" i="79"/>
  <c r="O398" i="79"/>
  <c r="N398" i="79"/>
  <c r="O397" i="79"/>
  <c r="N397" i="79"/>
  <c r="O396" i="79"/>
  <c r="N396" i="79"/>
  <c r="O395" i="79"/>
  <c r="N395" i="79"/>
  <c r="O394" i="79"/>
  <c r="N394" i="79"/>
  <c r="O393" i="79"/>
  <c r="N393" i="79"/>
  <c r="O392" i="79"/>
  <c r="N392" i="79"/>
  <c r="O391" i="79"/>
  <c r="N391" i="79"/>
  <c r="O390" i="79"/>
  <c r="N390" i="79"/>
  <c r="O389" i="79"/>
  <c r="N389" i="79"/>
  <c r="O388" i="79"/>
  <c r="N388" i="79"/>
  <c r="O387" i="79"/>
  <c r="N387" i="79"/>
  <c r="O386" i="79"/>
  <c r="N386" i="79"/>
  <c r="O385" i="79"/>
  <c r="N385" i="79"/>
  <c r="O384" i="79"/>
  <c r="N384" i="79"/>
  <c r="O383" i="79"/>
  <c r="N383" i="79"/>
  <c r="O382" i="79"/>
  <c r="N382" i="79"/>
  <c r="O381" i="79"/>
  <c r="N381" i="79"/>
  <c r="O380" i="79"/>
  <c r="N380" i="79"/>
  <c r="O379" i="79"/>
  <c r="N379" i="79"/>
  <c r="O378" i="79"/>
  <c r="N378" i="79"/>
  <c r="O377" i="79"/>
  <c r="N377" i="79"/>
  <c r="O376" i="79"/>
  <c r="N376" i="79"/>
  <c r="O375" i="79"/>
  <c r="N375" i="79"/>
  <c r="O374" i="79"/>
  <c r="N374" i="79"/>
  <c r="O373" i="79"/>
  <c r="N373" i="79"/>
  <c r="O372" i="79"/>
  <c r="N372" i="79"/>
  <c r="O371" i="79"/>
  <c r="N371" i="79"/>
  <c r="O370" i="79"/>
  <c r="N370" i="79"/>
  <c r="O369" i="79"/>
  <c r="N369" i="79"/>
  <c r="O368" i="79"/>
  <c r="N368" i="79"/>
  <c r="O367" i="79"/>
  <c r="N367" i="79"/>
  <c r="O366" i="79"/>
  <c r="N366" i="79"/>
  <c r="O365" i="79"/>
  <c r="N365" i="79"/>
  <c r="O364" i="79"/>
  <c r="N364" i="79"/>
  <c r="O363" i="79"/>
  <c r="N363" i="79"/>
  <c r="O362" i="79"/>
  <c r="N362" i="79"/>
  <c r="O361" i="79"/>
  <c r="N361" i="79"/>
  <c r="O360" i="79"/>
  <c r="N360" i="79"/>
  <c r="O359" i="79"/>
  <c r="N359" i="79"/>
  <c r="O358" i="79"/>
  <c r="N358" i="79"/>
  <c r="O357" i="79"/>
  <c r="N357" i="79"/>
  <c r="O356" i="79"/>
  <c r="N356" i="79"/>
  <c r="O355" i="79"/>
  <c r="N355" i="79"/>
  <c r="O354" i="79"/>
  <c r="N354" i="79"/>
  <c r="O353" i="79"/>
  <c r="N353" i="79"/>
  <c r="O352" i="79"/>
  <c r="N352" i="79"/>
  <c r="O351" i="79"/>
  <c r="N351" i="79"/>
  <c r="O350" i="79"/>
  <c r="N350" i="79"/>
  <c r="O349" i="79"/>
  <c r="N349" i="79"/>
  <c r="O348" i="79"/>
  <c r="N348" i="79"/>
  <c r="O347" i="79"/>
  <c r="N347" i="79"/>
  <c r="O346" i="79"/>
  <c r="N346" i="79"/>
  <c r="O345" i="79"/>
  <c r="N345" i="79"/>
  <c r="O344" i="79"/>
  <c r="N344" i="79"/>
  <c r="O343" i="79"/>
  <c r="N343" i="79"/>
  <c r="O342" i="79"/>
  <c r="N342" i="79"/>
  <c r="O341" i="79"/>
  <c r="N341" i="79"/>
  <c r="O340" i="79"/>
  <c r="N340" i="79"/>
  <c r="O339" i="79"/>
  <c r="N339" i="79"/>
  <c r="O338" i="79"/>
  <c r="N338" i="79"/>
  <c r="O337" i="79"/>
  <c r="N337" i="79"/>
  <c r="O336" i="79"/>
  <c r="N336" i="79"/>
  <c r="O335" i="79"/>
  <c r="N335" i="79"/>
  <c r="O334" i="79"/>
  <c r="N334" i="79"/>
  <c r="O333" i="79"/>
  <c r="N333" i="79"/>
  <c r="O332" i="79"/>
  <c r="N332" i="79"/>
  <c r="O331" i="79"/>
  <c r="N331" i="79"/>
  <c r="O330" i="79"/>
  <c r="N330" i="79"/>
  <c r="O329" i="79"/>
  <c r="N329" i="79"/>
  <c r="O328" i="79"/>
  <c r="N328" i="79"/>
  <c r="O327" i="79"/>
  <c r="N327" i="79"/>
  <c r="O326" i="79"/>
  <c r="N326" i="79"/>
  <c r="O325" i="79"/>
  <c r="N325" i="79"/>
  <c r="O324" i="79"/>
  <c r="N324" i="79"/>
  <c r="O323" i="79"/>
  <c r="N323" i="79"/>
  <c r="O322" i="79"/>
  <c r="N322" i="79"/>
  <c r="O321" i="79"/>
  <c r="N321" i="79"/>
  <c r="O320" i="79"/>
  <c r="N320" i="79"/>
  <c r="O319" i="79"/>
  <c r="N319" i="79"/>
  <c r="O318" i="79"/>
  <c r="N318" i="79"/>
  <c r="O317" i="79"/>
  <c r="N317" i="79"/>
  <c r="O316" i="79"/>
  <c r="N316" i="79"/>
  <c r="O315" i="79"/>
  <c r="N315" i="79"/>
  <c r="O314" i="79"/>
  <c r="N314" i="79"/>
  <c r="O313" i="79"/>
  <c r="N313" i="79"/>
  <c r="O312" i="79"/>
  <c r="N312" i="79"/>
  <c r="O311" i="79"/>
  <c r="N311" i="79"/>
  <c r="O310" i="79"/>
  <c r="N310" i="79"/>
  <c r="O309" i="79"/>
  <c r="N309" i="79"/>
  <c r="O308" i="79"/>
  <c r="N308" i="79"/>
  <c r="O307" i="79"/>
  <c r="N307" i="79"/>
  <c r="O306" i="79"/>
  <c r="N306" i="79"/>
  <c r="O305" i="79"/>
  <c r="N305" i="79"/>
  <c r="O304" i="79"/>
  <c r="N304" i="79"/>
  <c r="O303" i="79"/>
  <c r="N303" i="79"/>
  <c r="O302" i="79"/>
  <c r="N302" i="79"/>
  <c r="O301" i="79"/>
  <c r="N301" i="79"/>
  <c r="O300" i="79"/>
  <c r="N300" i="79"/>
  <c r="O299" i="79"/>
  <c r="N299" i="79"/>
  <c r="O298" i="79"/>
  <c r="N298" i="79"/>
  <c r="O297" i="79"/>
  <c r="N297" i="79"/>
  <c r="O296" i="79"/>
  <c r="N296" i="79"/>
  <c r="O295" i="79"/>
  <c r="N295" i="79"/>
  <c r="O294" i="79"/>
  <c r="N294" i="79"/>
  <c r="O293" i="79"/>
  <c r="N293" i="79"/>
  <c r="O292" i="79"/>
  <c r="N292" i="79"/>
  <c r="O291" i="79"/>
  <c r="N291" i="79"/>
  <c r="O290" i="79"/>
  <c r="N290" i="79"/>
  <c r="O289" i="79"/>
  <c r="N289" i="79"/>
  <c r="O288" i="79"/>
  <c r="N288" i="79"/>
  <c r="O287" i="79"/>
  <c r="N287" i="79"/>
  <c r="O286" i="79"/>
  <c r="N286" i="79"/>
  <c r="O285" i="79"/>
  <c r="N285" i="79"/>
  <c r="O284" i="79"/>
  <c r="N284" i="79"/>
  <c r="O283" i="79"/>
  <c r="N283" i="79"/>
  <c r="O282" i="79"/>
  <c r="N282" i="79"/>
  <c r="O281" i="79"/>
  <c r="N281" i="79"/>
  <c r="O280" i="79"/>
  <c r="N280" i="79"/>
  <c r="O279" i="79"/>
  <c r="N279" i="79"/>
  <c r="O278" i="79"/>
  <c r="N278" i="79"/>
  <c r="O277" i="79"/>
  <c r="N277" i="79"/>
  <c r="O276" i="79"/>
  <c r="N276" i="79"/>
  <c r="O275" i="79"/>
  <c r="N275" i="79"/>
  <c r="O274" i="79"/>
  <c r="N274" i="79"/>
  <c r="O273" i="79"/>
  <c r="N273" i="79"/>
  <c r="O272" i="79"/>
  <c r="N272" i="79"/>
  <c r="O271" i="79"/>
  <c r="N271" i="79"/>
  <c r="O270" i="79"/>
  <c r="N270" i="79"/>
  <c r="O269" i="79"/>
  <c r="N269" i="79"/>
  <c r="O268" i="79"/>
  <c r="N268" i="79"/>
  <c r="O267" i="79"/>
  <c r="N267" i="79"/>
  <c r="O266" i="79"/>
  <c r="N266" i="79"/>
  <c r="O265" i="79"/>
  <c r="N265" i="79"/>
  <c r="O264" i="79"/>
  <c r="N264" i="79"/>
  <c r="O263" i="79"/>
  <c r="N263" i="79"/>
  <c r="O262" i="79"/>
  <c r="N262" i="79"/>
  <c r="O261" i="79"/>
  <c r="N261" i="79"/>
  <c r="O260" i="79"/>
  <c r="N260" i="79"/>
  <c r="O259" i="79"/>
  <c r="N259" i="79"/>
  <c r="O258" i="79"/>
  <c r="N258" i="79"/>
  <c r="O257" i="79"/>
  <c r="N257" i="79"/>
  <c r="O256" i="79"/>
  <c r="N256" i="79"/>
  <c r="O255" i="79"/>
  <c r="N255" i="79"/>
  <c r="O254" i="79"/>
  <c r="N254" i="79"/>
  <c r="O253" i="79"/>
  <c r="N253" i="79"/>
  <c r="O252" i="79"/>
  <c r="N252" i="79"/>
  <c r="O251" i="79"/>
  <c r="N251" i="79"/>
  <c r="O250" i="79"/>
  <c r="N250" i="79"/>
  <c r="O249" i="79"/>
  <c r="N249" i="79"/>
  <c r="O248" i="79"/>
  <c r="N248" i="79"/>
  <c r="O247" i="79"/>
  <c r="N247" i="79"/>
  <c r="O246" i="79"/>
  <c r="N246" i="79"/>
  <c r="O245" i="79"/>
  <c r="N245" i="79"/>
  <c r="O244" i="79"/>
  <c r="N244" i="79"/>
  <c r="O243" i="79"/>
  <c r="N243" i="79"/>
  <c r="O242" i="79"/>
  <c r="N242" i="79"/>
  <c r="O241" i="79"/>
  <c r="N241" i="79"/>
  <c r="O240" i="79"/>
  <c r="N240" i="79"/>
  <c r="O239" i="79"/>
  <c r="N239" i="79"/>
  <c r="O238" i="79"/>
  <c r="N238" i="79"/>
  <c r="O237" i="79"/>
  <c r="N237" i="79"/>
  <c r="O236" i="79"/>
  <c r="N236" i="79"/>
  <c r="O235" i="79"/>
  <c r="N235" i="79"/>
  <c r="O234" i="79"/>
  <c r="N234" i="79"/>
  <c r="O233" i="79"/>
  <c r="N233" i="79"/>
  <c r="O232" i="79"/>
  <c r="N232" i="79"/>
  <c r="O231" i="79"/>
  <c r="N231" i="79"/>
  <c r="O230" i="79"/>
  <c r="N230" i="79"/>
  <c r="O229" i="79"/>
  <c r="N229" i="79"/>
  <c r="O228" i="79"/>
  <c r="N228" i="79"/>
  <c r="O227" i="79"/>
  <c r="N227" i="79"/>
  <c r="O226" i="79"/>
  <c r="N226" i="79"/>
  <c r="O225" i="79"/>
  <c r="N225" i="79"/>
  <c r="O224" i="79"/>
  <c r="N224" i="79"/>
  <c r="O223" i="79"/>
  <c r="N223" i="79"/>
  <c r="O222" i="79"/>
  <c r="N222" i="79"/>
  <c r="O221" i="79"/>
  <c r="N221" i="79"/>
  <c r="O220" i="79"/>
  <c r="N220" i="79"/>
  <c r="O219" i="79"/>
  <c r="N219" i="79"/>
  <c r="O218" i="79"/>
  <c r="N218" i="79"/>
  <c r="O217" i="79"/>
  <c r="N217" i="79"/>
  <c r="O216" i="79"/>
  <c r="N216" i="79"/>
  <c r="O215" i="79"/>
  <c r="N215" i="79"/>
  <c r="O214" i="79"/>
  <c r="N214" i="79"/>
  <c r="O213" i="79"/>
  <c r="N213" i="79"/>
  <c r="O212" i="79"/>
  <c r="N212" i="79"/>
  <c r="O211" i="79"/>
  <c r="N211" i="79"/>
  <c r="O210" i="79"/>
  <c r="N210" i="79"/>
  <c r="O209" i="79"/>
  <c r="N209" i="79"/>
  <c r="O208" i="79"/>
  <c r="N208" i="79"/>
  <c r="O207" i="79"/>
  <c r="N207" i="79"/>
  <c r="O206" i="79"/>
  <c r="N206" i="79"/>
  <c r="O205" i="79"/>
  <c r="N205" i="79"/>
  <c r="O204" i="79"/>
  <c r="N204" i="79"/>
  <c r="O203" i="79"/>
  <c r="N203" i="79"/>
  <c r="O202" i="79"/>
  <c r="N202" i="79"/>
  <c r="O201" i="79"/>
  <c r="N201" i="79"/>
  <c r="O200" i="79"/>
  <c r="N200" i="79"/>
  <c r="O199" i="79"/>
  <c r="N199" i="79"/>
  <c r="O198" i="79"/>
  <c r="N198" i="79"/>
  <c r="O197" i="79"/>
  <c r="N197" i="79"/>
  <c r="O196" i="79"/>
  <c r="N196" i="79"/>
  <c r="O195" i="79"/>
  <c r="N195" i="79"/>
  <c r="O194" i="79"/>
  <c r="N194" i="79"/>
  <c r="O193" i="79"/>
  <c r="N193" i="79"/>
  <c r="O192" i="79"/>
  <c r="N192" i="79"/>
  <c r="O191" i="79"/>
  <c r="N191" i="79"/>
  <c r="O190" i="79"/>
  <c r="N190" i="79"/>
  <c r="O189" i="79"/>
  <c r="N189" i="79"/>
  <c r="O188" i="79"/>
  <c r="N188" i="79"/>
  <c r="O187" i="79"/>
  <c r="N187" i="79"/>
  <c r="O186" i="79"/>
  <c r="N186" i="79"/>
  <c r="O185" i="79"/>
  <c r="N185" i="79"/>
  <c r="O184" i="79"/>
  <c r="N184" i="79"/>
  <c r="O183" i="79"/>
  <c r="N183" i="79"/>
  <c r="O182" i="79"/>
  <c r="N182" i="79"/>
  <c r="O181" i="79"/>
  <c r="N181" i="79"/>
  <c r="O180" i="79"/>
  <c r="N180" i="79"/>
  <c r="O179" i="79"/>
  <c r="N179" i="79"/>
  <c r="O178" i="79"/>
  <c r="N178" i="79"/>
  <c r="O177" i="79"/>
  <c r="N177" i="79"/>
  <c r="O176" i="79"/>
  <c r="N176" i="79"/>
  <c r="O175" i="79"/>
  <c r="N175" i="79"/>
  <c r="O174" i="79"/>
  <c r="N174" i="79"/>
  <c r="O173" i="79"/>
  <c r="N173" i="79"/>
  <c r="O172" i="79"/>
  <c r="N172" i="79"/>
  <c r="O171" i="79"/>
  <c r="N171" i="79"/>
  <c r="O170" i="79"/>
  <c r="N170" i="79"/>
  <c r="O169" i="79"/>
  <c r="N169" i="79"/>
  <c r="O168" i="79"/>
  <c r="N168" i="79"/>
  <c r="O167" i="79"/>
  <c r="N167" i="79"/>
  <c r="O166" i="79"/>
  <c r="N166" i="79"/>
  <c r="O165" i="79"/>
  <c r="N165" i="79"/>
  <c r="O164" i="79"/>
  <c r="N164" i="79"/>
  <c r="O163" i="79"/>
  <c r="N163" i="79"/>
  <c r="O162" i="79"/>
  <c r="N162" i="79"/>
  <c r="O161" i="79"/>
  <c r="N161" i="79"/>
  <c r="O160" i="79"/>
  <c r="N160" i="79"/>
  <c r="O159" i="79"/>
  <c r="N159" i="79"/>
  <c r="O158" i="79"/>
  <c r="N158" i="79"/>
  <c r="O157" i="79"/>
  <c r="N157" i="79"/>
  <c r="O156" i="79"/>
  <c r="N156" i="79"/>
  <c r="O155" i="79"/>
  <c r="N155" i="79"/>
  <c r="O154" i="79"/>
  <c r="N154" i="79"/>
  <c r="O153" i="79"/>
  <c r="N153" i="79"/>
  <c r="O152" i="79"/>
  <c r="N152" i="79"/>
  <c r="O151" i="79"/>
  <c r="N151" i="79"/>
  <c r="O150" i="79"/>
  <c r="N150" i="79"/>
  <c r="O149" i="79"/>
  <c r="N149" i="79"/>
  <c r="O148" i="79"/>
  <c r="N148" i="79"/>
  <c r="O147" i="79"/>
  <c r="N147" i="79"/>
  <c r="O146" i="79"/>
  <c r="N146" i="79"/>
  <c r="O145" i="79"/>
  <c r="N145" i="79"/>
  <c r="O144" i="79"/>
  <c r="N144" i="79"/>
  <c r="O143" i="79"/>
  <c r="N143" i="79"/>
  <c r="O142" i="79"/>
  <c r="N142" i="79"/>
  <c r="O141" i="79"/>
  <c r="N141" i="79"/>
  <c r="O140" i="79"/>
  <c r="N140" i="79"/>
  <c r="O139" i="79"/>
  <c r="N139" i="79"/>
  <c r="O138" i="79"/>
  <c r="N138" i="79"/>
  <c r="O137" i="79"/>
  <c r="N137" i="79"/>
  <c r="O136" i="79"/>
  <c r="N136" i="79"/>
  <c r="O135" i="79"/>
  <c r="N135" i="79"/>
  <c r="O134" i="79"/>
  <c r="N134" i="79"/>
  <c r="O133" i="79"/>
  <c r="N133" i="79"/>
  <c r="O132" i="79"/>
  <c r="N132" i="79"/>
  <c r="O131" i="79"/>
  <c r="N131" i="79"/>
  <c r="O130" i="79"/>
  <c r="N130" i="79"/>
  <c r="O129" i="79"/>
  <c r="N129" i="79"/>
  <c r="O128" i="79"/>
  <c r="N128" i="79"/>
  <c r="O127" i="79"/>
  <c r="N127" i="79"/>
  <c r="O126" i="79"/>
  <c r="N126" i="79"/>
  <c r="O125" i="79"/>
  <c r="N125" i="79"/>
  <c r="O124" i="79"/>
  <c r="N124" i="79"/>
  <c r="O123" i="79"/>
  <c r="N123" i="79"/>
  <c r="O122" i="79"/>
  <c r="N122" i="79"/>
  <c r="O121" i="79"/>
  <c r="N121" i="79"/>
  <c r="O120" i="79"/>
  <c r="N120" i="79"/>
  <c r="O119" i="79"/>
  <c r="N119" i="79"/>
  <c r="O118" i="79"/>
  <c r="N118" i="79"/>
  <c r="O117" i="79"/>
  <c r="N117" i="79"/>
  <c r="O116" i="79"/>
  <c r="N116" i="79"/>
  <c r="O115" i="79"/>
  <c r="N115" i="79"/>
  <c r="O114" i="79"/>
  <c r="N114" i="79"/>
  <c r="O113" i="79"/>
  <c r="N113" i="79"/>
  <c r="O112" i="79"/>
  <c r="N112" i="79"/>
  <c r="O111" i="79"/>
  <c r="N111" i="79"/>
  <c r="O110" i="79"/>
  <c r="N110" i="79"/>
  <c r="O109" i="79"/>
  <c r="N109" i="79"/>
  <c r="O108" i="79"/>
  <c r="N108" i="79"/>
  <c r="O107" i="79"/>
  <c r="N107" i="79"/>
  <c r="O106" i="79"/>
  <c r="N106" i="79"/>
  <c r="O105" i="79"/>
  <c r="N105" i="79"/>
  <c r="O104" i="79"/>
  <c r="N104" i="79"/>
  <c r="O103" i="79"/>
  <c r="N103" i="79"/>
  <c r="O102" i="79"/>
  <c r="N102" i="79"/>
  <c r="O101" i="79"/>
  <c r="N101" i="79"/>
  <c r="O100" i="79"/>
  <c r="N100" i="79"/>
  <c r="O99" i="79"/>
  <c r="N99" i="79"/>
  <c r="O98" i="79"/>
  <c r="N98" i="79"/>
  <c r="O97" i="79"/>
  <c r="N97" i="79"/>
  <c r="O96" i="79"/>
  <c r="N96" i="79"/>
  <c r="O95" i="79"/>
  <c r="N95" i="79"/>
  <c r="O94" i="79"/>
  <c r="N94" i="79"/>
  <c r="O93" i="79"/>
  <c r="N93" i="79"/>
  <c r="O92" i="79"/>
  <c r="N92" i="79"/>
  <c r="O91" i="79"/>
  <c r="N91" i="79"/>
  <c r="O90" i="79"/>
  <c r="N90" i="79"/>
  <c r="O89" i="79"/>
  <c r="N89" i="79"/>
  <c r="O88" i="79"/>
  <c r="N88" i="79"/>
  <c r="O87" i="79"/>
  <c r="N87" i="79"/>
  <c r="O86" i="79"/>
  <c r="N86" i="79"/>
  <c r="O85" i="79"/>
  <c r="N85" i="79"/>
  <c r="O84" i="79"/>
  <c r="N84" i="79"/>
  <c r="O83" i="79"/>
  <c r="N83" i="79"/>
  <c r="O82" i="79"/>
  <c r="N82" i="79"/>
  <c r="O81" i="79"/>
  <c r="N81" i="79"/>
  <c r="O80" i="79"/>
  <c r="N80" i="79"/>
  <c r="O79" i="79"/>
  <c r="N79" i="79"/>
  <c r="J162" i="79"/>
  <c r="I162" i="79"/>
  <c r="J161" i="79"/>
  <c r="I161" i="79"/>
  <c r="J160" i="79"/>
  <c r="I160" i="79"/>
  <c r="J159" i="79"/>
  <c r="I159" i="79"/>
  <c r="J158" i="79"/>
  <c r="I158" i="79"/>
  <c r="J157" i="79"/>
  <c r="I157" i="79"/>
  <c r="J156" i="79"/>
  <c r="I156" i="79"/>
  <c r="J155" i="79"/>
  <c r="I155" i="79"/>
  <c r="J154" i="79"/>
  <c r="I154" i="79"/>
  <c r="J153" i="79"/>
  <c r="I153" i="79"/>
  <c r="J152" i="79"/>
  <c r="I152" i="79"/>
  <c r="J151" i="79"/>
  <c r="I151" i="79"/>
  <c r="J150" i="79"/>
  <c r="I150" i="79"/>
  <c r="J149" i="79"/>
  <c r="I149" i="79"/>
  <c r="J148" i="79"/>
  <c r="I148" i="79"/>
  <c r="J147" i="79"/>
  <c r="I147" i="79"/>
  <c r="J146" i="79"/>
  <c r="I146" i="79"/>
  <c r="J145" i="79"/>
  <c r="I145" i="79"/>
  <c r="J144" i="79"/>
  <c r="I144" i="79"/>
  <c r="J143" i="79"/>
  <c r="I143" i="79"/>
  <c r="J142" i="79"/>
  <c r="I142" i="79"/>
  <c r="J141" i="79"/>
  <c r="I141" i="79"/>
  <c r="J140" i="79"/>
  <c r="I140" i="79"/>
  <c r="J139" i="79"/>
  <c r="I139" i="79"/>
  <c r="J138" i="79"/>
  <c r="I138" i="79"/>
  <c r="J137" i="79"/>
  <c r="I137" i="79"/>
  <c r="J136" i="79"/>
  <c r="I136" i="79"/>
  <c r="J135" i="79"/>
  <c r="I135" i="79"/>
  <c r="J134" i="79"/>
  <c r="I134" i="79"/>
  <c r="J133" i="79"/>
  <c r="I133" i="79"/>
  <c r="J132" i="79"/>
  <c r="I132" i="79"/>
  <c r="J131" i="79"/>
  <c r="I131" i="79"/>
  <c r="J130" i="79"/>
  <c r="I130" i="79"/>
  <c r="J129" i="79"/>
  <c r="I129" i="79"/>
  <c r="J128" i="79"/>
  <c r="I128" i="79"/>
  <c r="J127" i="79"/>
  <c r="I127" i="79"/>
  <c r="J126" i="79"/>
  <c r="I126" i="79"/>
  <c r="J125" i="79"/>
  <c r="I125" i="79"/>
  <c r="J124" i="79"/>
  <c r="I124" i="79"/>
  <c r="J123" i="79"/>
  <c r="I123" i="79"/>
  <c r="J122" i="79"/>
  <c r="I122" i="79"/>
  <c r="J121" i="79"/>
  <c r="I121" i="79"/>
  <c r="J120" i="79"/>
  <c r="I120" i="79"/>
  <c r="J119" i="79"/>
  <c r="I119" i="79"/>
  <c r="J118" i="79"/>
  <c r="I118" i="79"/>
  <c r="J117" i="79"/>
  <c r="I117" i="79"/>
  <c r="J116" i="79"/>
  <c r="I116" i="79"/>
  <c r="J115" i="79"/>
  <c r="I115" i="79"/>
  <c r="J114" i="79"/>
  <c r="I114" i="79"/>
  <c r="J113" i="79"/>
  <c r="I113" i="79"/>
  <c r="J112" i="79"/>
  <c r="I112" i="79"/>
  <c r="J111" i="79"/>
  <c r="I111" i="79"/>
  <c r="J110" i="79"/>
  <c r="I110" i="79"/>
  <c r="J109" i="79"/>
  <c r="I109" i="79"/>
  <c r="J108" i="79"/>
  <c r="I108" i="79"/>
  <c r="J107" i="79"/>
  <c r="I107" i="79"/>
  <c r="J106" i="79"/>
  <c r="I106" i="79"/>
  <c r="J105" i="79"/>
  <c r="I105" i="79"/>
  <c r="J104" i="79"/>
  <c r="I104" i="79"/>
  <c r="J103" i="79"/>
  <c r="I103" i="79"/>
  <c r="J102" i="79"/>
  <c r="I102" i="79"/>
  <c r="J101" i="79"/>
  <c r="I101" i="79"/>
  <c r="J100" i="79"/>
  <c r="I100" i="79"/>
  <c r="J99" i="79"/>
  <c r="I99" i="79"/>
  <c r="J98" i="79"/>
  <c r="I98" i="79"/>
  <c r="J97" i="79"/>
  <c r="I97" i="79"/>
  <c r="J96" i="79"/>
  <c r="I96" i="79"/>
  <c r="J95" i="79"/>
  <c r="I95" i="79"/>
  <c r="J94" i="79"/>
  <c r="I94" i="79"/>
  <c r="J93" i="79"/>
  <c r="I93" i="79"/>
  <c r="J92" i="79"/>
  <c r="I92" i="79"/>
  <c r="J91" i="79"/>
  <c r="I91" i="79"/>
  <c r="J90" i="79"/>
  <c r="I90" i="79"/>
  <c r="J89" i="79"/>
  <c r="I89" i="79"/>
  <c r="J88" i="79"/>
  <c r="I88" i="79"/>
  <c r="J87" i="79"/>
  <c r="I87" i="79"/>
  <c r="J86" i="79"/>
  <c r="I86" i="79"/>
  <c r="J85" i="79"/>
  <c r="I85" i="79"/>
  <c r="I84" i="79"/>
  <c r="J83" i="79"/>
  <c r="I83" i="79"/>
  <c r="J82" i="79"/>
  <c r="I82" i="79"/>
  <c r="J81" i="79"/>
  <c r="I81" i="79"/>
  <c r="J80" i="79"/>
  <c r="I80" i="79"/>
  <c r="J79" i="79"/>
  <c r="I79" i="79"/>
  <c r="F544" i="79"/>
  <c r="E544" i="79"/>
  <c r="F543" i="79"/>
  <c r="E543" i="79"/>
  <c r="F542" i="79"/>
  <c r="E542" i="79"/>
  <c r="F541" i="79"/>
  <c r="E541" i="79"/>
  <c r="F540" i="79"/>
  <c r="E540" i="79"/>
  <c r="F539" i="79"/>
  <c r="E539" i="79"/>
  <c r="F538" i="79"/>
  <c r="E538" i="79"/>
  <c r="F537" i="79"/>
  <c r="E537" i="79"/>
  <c r="F536" i="79"/>
  <c r="E536" i="79"/>
  <c r="F535" i="79"/>
  <c r="E535" i="79"/>
  <c r="F534" i="79"/>
  <c r="E534" i="79"/>
  <c r="F533" i="79"/>
  <c r="E533" i="79"/>
  <c r="F532" i="79"/>
  <c r="E532" i="79"/>
  <c r="F531" i="79"/>
  <c r="E531" i="79"/>
  <c r="F530" i="79"/>
  <c r="E530" i="79"/>
  <c r="F529" i="79"/>
  <c r="E529" i="79"/>
  <c r="F528" i="79"/>
  <c r="E528" i="79"/>
  <c r="F527" i="79"/>
  <c r="E527" i="79"/>
  <c r="F526" i="79"/>
  <c r="E526" i="79"/>
  <c r="F525" i="79"/>
  <c r="E525" i="79"/>
  <c r="F524" i="79"/>
  <c r="E524" i="79"/>
  <c r="F523" i="79"/>
  <c r="E523" i="79"/>
  <c r="F522" i="79"/>
  <c r="E522" i="79"/>
  <c r="F521" i="79"/>
  <c r="E521" i="79"/>
  <c r="F520" i="79"/>
  <c r="E520" i="79"/>
  <c r="F519" i="79"/>
  <c r="E519" i="79"/>
  <c r="F518" i="79"/>
  <c r="E518" i="79"/>
  <c r="F517" i="79"/>
  <c r="E517" i="79"/>
  <c r="F516" i="79"/>
  <c r="E516" i="79"/>
  <c r="F515" i="79"/>
  <c r="E515" i="79"/>
  <c r="F514" i="79"/>
  <c r="E514" i="79"/>
  <c r="F513" i="79"/>
  <c r="E513" i="79"/>
  <c r="F512" i="79"/>
  <c r="E512" i="79"/>
  <c r="F511" i="79"/>
  <c r="E511" i="79"/>
  <c r="F510" i="79"/>
  <c r="E510" i="79"/>
  <c r="F509" i="79"/>
  <c r="E509" i="79"/>
  <c r="F508" i="79"/>
  <c r="E508" i="79"/>
  <c r="F507" i="79"/>
  <c r="E507" i="79"/>
  <c r="F506" i="79"/>
  <c r="E506" i="79"/>
  <c r="F505" i="79"/>
  <c r="E505" i="79"/>
  <c r="F504" i="79"/>
  <c r="E504" i="79"/>
  <c r="F503" i="79"/>
  <c r="E503" i="79"/>
  <c r="F502" i="79"/>
  <c r="E502" i="79"/>
  <c r="F501" i="79"/>
  <c r="E501" i="79"/>
  <c r="F500" i="79"/>
  <c r="E500" i="79"/>
  <c r="F499" i="79"/>
  <c r="E499" i="79"/>
  <c r="F498" i="79"/>
  <c r="E498" i="79"/>
  <c r="F497" i="79"/>
  <c r="E497" i="79"/>
  <c r="F496" i="79"/>
  <c r="E496" i="79"/>
  <c r="F495" i="79"/>
  <c r="E495" i="79"/>
  <c r="F494" i="79"/>
  <c r="E494" i="79"/>
  <c r="F493" i="79"/>
  <c r="E493" i="79"/>
  <c r="F492" i="79"/>
  <c r="E492" i="79"/>
  <c r="F491" i="79"/>
  <c r="E491" i="79"/>
  <c r="F490" i="79"/>
  <c r="E490" i="79"/>
  <c r="F489" i="79"/>
  <c r="E489" i="79"/>
  <c r="F488" i="79"/>
  <c r="E488" i="79"/>
  <c r="F487" i="79"/>
  <c r="E487" i="79"/>
  <c r="F486" i="79"/>
  <c r="E486" i="79"/>
  <c r="F485" i="79"/>
  <c r="E485" i="79"/>
  <c r="F484" i="79"/>
  <c r="E484" i="79"/>
  <c r="F483" i="79"/>
  <c r="E483" i="79"/>
  <c r="F482" i="79"/>
  <c r="E482" i="79"/>
  <c r="F481" i="79"/>
  <c r="E481" i="79"/>
  <c r="F480" i="79"/>
  <c r="E480" i="79"/>
  <c r="F479" i="79"/>
  <c r="E479" i="79"/>
  <c r="F478" i="79"/>
  <c r="E478" i="79"/>
  <c r="F477" i="79"/>
  <c r="E477" i="79"/>
  <c r="F476" i="79"/>
  <c r="E476" i="79"/>
  <c r="F475" i="79"/>
  <c r="E475" i="79"/>
  <c r="F474" i="79"/>
  <c r="E474" i="79"/>
  <c r="F473" i="79"/>
  <c r="E473" i="79"/>
  <c r="F472" i="79"/>
  <c r="E472" i="79"/>
  <c r="F471" i="79"/>
  <c r="E471" i="79"/>
  <c r="F470" i="79"/>
  <c r="E470" i="79"/>
  <c r="F469" i="79"/>
  <c r="E469" i="79"/>
  <c r="F468" i="79"/>
  <c r="E468" i="79"/>
  <c r="F467" i="79"/>
  <c r="E467" i="79"/>
  <c r="F466" i="79"/>
  <c r="E466" i="79"/>
  <c r="F465" i="79"/>
  <c r="E465" i="79"/>
  <c r="F464" i="79"/>
  <c r="E464" i="79"/>
  <c r="F463" i="79"/>
  <c r="E463" i="79"/>
  <c r="F462" i="79"/>
  <c r="E462" i="79"/>
  <c r="F461" i="79"/>
  <c r="E461" i="79"/>
  <c r="F460" i="79"/>
  <c r="E460" i="79"/>
  <c r="F459" i="79"/>
  <c r="E459" i="79"/>
  <c r="F458" i="79"/>
  <c r="E458" i="79"/>
  <c r="F457" i="79"/>
  <c r="E457" i="79"/>
  <c r="F456" i="79"/>
  <c r="E456" i="79"/>
  <c r="F455" i="79"/>
  <c r="E455" i="79"/>
  <c r="F454" i="79"/>
  <c r="E454" i="79"/>
  <c r="F453" i="79"/>
  <c r="E453" i="79"/>
  <c r="F452" i="79"/>
  <c r="E452" i="79"/>
  <c r="F451" i="79"/>
  <c r="E451" i="79"/>
  <c r="F450" i="79"/>
  <c r="E450" i="79"/>
  <c r="F449" i="79"/>
  <c r="E449" i="79"/>
  <c r="F448" i="79"/>
  <c r="E448" i="79"/>
  <c r="F447" i="79"/>
  <c r="E447" i="79"/>
  <c r="F446" i="79"/>
  <c r="E446" i="79"/>
  <c r="F445" i="79"/>
  <c r="E445" i="79"/>
  <c r="F444" i="79"/>
  <c r="E444" i="79"/>
  <c r="F443" i="79"/>
  <c r="E443" i="79"/>
  <c r="F442" i="79"/>
  <c r="E442" i="79"/>
  <c r="F441" i="79"/>
  <c r="E441" i="79"/>
  <c r="F440" i="79"/>
  <c r="E440" i="79"/>
  <c r="F439" i="79"/>
  <c r="E439" i="79"/>
  <c r="F438" i="79"/>
  <c r="E438" i="79"/>
  <c r="F437" i="79"/>
  <c r="E437" i="79"/>
  <c r="F436" i="79"/>
  <c r="E436" i="79"/>
  <c r="F435" i="79"/>
  <c r="E435" i="79"/>
  <c r="F434" i="79"/>
  <c r="E434" i="79"/>
  <c r="F433" i="79"/>
  <c r="E433" i="79"/>
  <c r="F432" i="79"/>
  <c r="E432" i="79"/>
  <c r="F431" i="79"/>
  <c r="E431" i="79"/>
  <c r="F430" i="79"/>
  <c r="E430" i="79"/>
  <c r="F429" i="79"/>
  <c r="E429" i="79"/>
  <c r="F428" i="79"/>
  <c r="E428" i="79"/>
  <c r="F427" i="79"/>
  <c r="E427" i="79"/>
  <c r="F426" i="79"/>
  <c r="E426" i="79"/>
  <c r="F425" i="79"/>
  <c r="E425" i="79"/>
  <c r="F424" i="79"/>
  <c r="E424" i="79"/>
  <c r="F423" i="79"/>
  <c r="E423" i="79"/>
  <c r="F422" i="79"/>
  <c r="E422" i="79"/>
  <c r="F421" i="79"/>
  <c r="E421" i="79"/>
  <c r="F420" i="79"/>
  <c r="E420" i="79"/>
  <c r="F419" i="79"/>
  <c r="E419" i="79"/>
  <c r="F418" i="79"/>
  <c r="E418" i="79"/>
  <c r="F417" i="79"/>
  <c r="E417" i="79"/>
  <c r="F416" i="79"/>
  <c r="E416" i="79"/>
  <c r="F415" i="79"/>
  <c r="E415" i="79"/>
  <c r="F414" i="79"/>
  <c r="E414" i="79"/>
  <c r="F413" i="79"/>
  <c r="E413" i="79"/>
  <c r="F412" i="79"/>
  <c r="E412" i="79"/>
  <c r="F411" i="79"/>
  <c r="E411" i="79"/>
  <c r="F410" i="79"/>
  <c r="E410" i="79"/>
  <c r="F409" i="79"/>
  <c r="E409" i="79"/>
  <c r="F408" i="79"/>
  <c r="E408" i="79"/>
  <c r="F407" i="79"/>
  <c r="E407" i="79"/>
  <c r="F406" i="79"/>
  <c r="E406" i="79"/>
  <c r="F405" i="79"/>
  <c r="E405" i="79"/>
  <c r="F404" i="79"/>
  <c r="E404" i="79"/>
  <c r="F403" i="79"/>
  <c r="E403" i="79"/>
  <c r="F402" i="79"/>
  <c r="E402" i="79"/>
  <c r="F401" i="79"/>
  <c r="E401" i="79"/>
  <c r="F400" i="79"/>
  <c r="E400" i="79"/>
  <c r="F399" i="79"/>
  <c r="E399" i="79"/>
  <c r="F398" i="79"/>
  <c r="E398" i="79"/>
  <c r="F397" i="79"/>
  <c r="E397" i="79"/>
  <c r="F396" i="79"/>
  <c r="E396" i="79"/>
  <c r="F395" i="79"/>
  <c r="E395" i="79"/>
  <c r="F394" i="79"/>
  <c r="E394" i="79"/>
  <c r="F393" i="79"/>
  <c r="E393" i="79"/>
  <c r="F392" i="79"/>
  <c r="E392" i="79"/>
  <c r="F391" i="79"/>
  <c r="E391" i="79"/>
  <c r="F390" i="79"/>
  <c r="E390" i="79"/>
  <c r="F389" i="79"/>
  <c r="E389" i="79"/>
  <c r="F388" i="79"/>
  <c r="E388" i="79"/>
  <c r="F387" i="79"/>
  <c r="E387" i="79"/>
  <c r="F386" i="79"/>
  <c r="E386" i="79"/>
  <c r="F385" i="79"/>
  <c r="E385" i="79"/>
  <c r="F384" i="79"/>
  <c r="E384" i="79"/>
  <c r="F383" i="79"/>
  <c r="E383" i="79"/>
  <c r="F382" i="79"/>
  <c r="E382" i="79"/>
  <c r="F381" i="79"/>
  <c r="E381" i="79"/>
  <c r="F380" i="79"/>
  <c r="E380" i="79"/>
  <c r="F379" i="79"/>
  <c r="E379" i="79"/>
  <c r="F378" i="79"/>
  <c r="E378" i="79"/>
  <c r="F377" i="79"/>
  <c r="E377" i="79"/>
  <c r="F376" i="79"/>
  <c r="E376" i="79"/>
  <c r="F375" i="79"/>
  <c r="E375" i="79"/>
  <c r="F374" i="79"/>
  <c r="E374" i="79"/>
  <c r="F373" i="79"/>
  <c r="E373" i="79"/>
  <c r="F372" i="79"/>
  <c r="E372" i="79"/>
  <c r="F371" i="79"/>
  <c r="E371" i="79"/>
  <c r="F370" i="79"/>
  <c r="E370" i="79"/>
  <c r="F369" i="79"/>
  <c r="E369" i="79"/>
  <c r="F368" i="79"/>
  <c r="E368" i="79"/>
  <c r="F367" i="79"/>
  <c r="E367" i="79"/>
  <c r="F366" i="79"/>
  <c r="E366" i="79"/>
  <c r="F365" i="79"/>
  <c r="E365" i="79"/>
  <c r="F364" i="79"/>
  <c r="E364" i="79"/>
  <c r="F363" i="79"/>
  <c r="E363" i="79"/>
  <c r="F362" i="79"/>
  <c r="E362" i="79"/>
  <c r="F361" i="79"/>
  <c r="E361" i="79"/>
  <c r="F360" i="79"/>
  <c r="E360" i="79"/>
  <c r="F359" i="79"/>
  <c r="E359" i="79"/>
  <c r="F358" i="79"/>
  <c r="E358" i="79"/>
  <c r="F357" i="79"/>
  <c r="E357" i="79"/>
  <c r="F356" i="79"/>
  <c r="E356" i="79"/>
  <c r="F355" i="79"/>
  <c r="E355" i="79"/>
  <c r="F354" i="79"/>
  <c r="E354" i="79"/>
  <c r="F353" i="79"/>
  <c r="E353" i="79"/>
  <c r="F352" i="79"/>
  <c r="E352" i="79"/>
  <c r="F351" i="79"/>
  <c r="E351" i="79"/>
  <c r="F350" i="79"/>
  <c r="E350" i="79"/>
  <c r="F349" i="79"/>
  <c r="E349" i="79"/>
  <c r="F348" i="79"/>
  <c r="E348" i="79"/>
  <c r="F347" i="79"/>
  <c r="E347" i="79"/>
  <c r="F346" i="79"/>
  <c r="E346" i="79"/>
  <c r="F345" i="79"/>
  <c r="E345" i="79"/>
  <c r="F344" i="79"/>
  <c r="E344" i="79"/>
  <c r="F343" i="79"/>
  <c r="E343" i="79"/>
  <c r="F342" i="79"/>
  <c r="E342" i="79"/>
  <c r="F341" i="79"/>
  <c r="E341" i="79"/>
  <c r="F340" i="79"/>
  <c r="E340" i="79"/>
  <c r="F339" i="79"/>
  <c r="E339" i="79"/>
  <c r="F338" i="79"/>
  <c r="E338" i="79"/>
  <c r="F337" i="79"/>
  <c r="E337" i="79"/>
  <c r="F336" i="79"/>
  <c r="E336" i="79"/>
  <c r="F335" i="79"/>
  <c r="E335" i="79"/>
  <c r="F334" i="79"/>
  <c r="E334" i="79"/>
  <c r="F333" i="79"/>
  <c r="E333" i="79"/>
  <c r="F332" i="79"/>
  <c r="E332" i="79"/>
  <c r="F331" i="79"/>
  <c r="E331" i="79"/>
  <c r="F330" i="79"/>
  <c r="E330" i="79"/>
  <c r="F329" i="79"/>
  <c r="E329" i="79"/>
  <c r="F328" i="79"/>
  <c r="E328" i="79"/>
  <c r="F327" i="79"/>
  <c r="E327" i="79"/>
  <c r="F326" i="79"/>
  <c r="E326" i="79"/>
  <c r="F325" i="79"/>
  <c r="E325" i="79"/>
  <c r="F324" i="79"/>
  <c r="E324" i="79"/>
  <c r="F323" i="79"/>
  <c r="E323" i="79"/>
  <c r="F322" i="79"/>
  <c r="E322" i="79"/>
  <c r="F321" i="79"/>
  <c r="E321" i="79"/>
  <c r="F320" i="79"/>
  <c r="E320" i="79"/>
  <c r="F319" i="79"/>
  <c r="E319" i="79"/>
  <c r="F318" i="79"/>
  <c r="E318" i="79"/>
  <c r="F317" i="79"/>
  <c r="E317" i="79"/>
  <c r="F316" i="79"/>
  <c r="E316" i="79"/>
  <c r="F315" i="79"/>
  <c r="E315" i="79"/>
  <c r="F314" i="79"/>
  <c r="E314" i="79"/>
  <c r="F313" i="79"/>
  <c r="E313" i="79"/>
  <c r="F312" i="79"/>
  <c r="E312" i="79"/>
  <c r="F311" i="79"/>
  <c r="E311" i="79"/>
  <c r="F310" i="79"/>
  <c r="E310" i="79"/>
  <c r="F309" i="79"/>
  <c r="E309" i="79"/>
  <c r="F308" i="79"/>
  <c r="E308" i="79"/>
  <c r="F307" i="79"/>
  <c r="E307" i="79"/>
  <c r="F306" i="79"/>
  <c r="E306" i="79"/>
  <c r="F305" i="79"/>
  <c r="E305" i="79"/>
  <c r="F304" i="79"/>
  <c r="E304" i="79"/>
  <c r="F303" i="79"/>
  <c r="E303" i="79"/>
  <c r="F302" i="79"/>
  <c r="E302" i="79"/>
  <c r="F301" i="79"/>
  <c r="E301" i="79"/>
  <c r="F300" i="79"/>
  <c r="E300" i="79"/>
  <c r="F299" i="79"/>
  <c r="E299" i="79"/>
  <c r="F298" i="79"/>
  <c r="E298" i="79"/>
  <c r="F297" i="79"/>
  <c r="E297" i="79"/>
  <c r="F296" i="79"/>
  <c r="E296" i="79"/>
  <c r="F295" i="79"/>
  <c r="E295" i="79"/>
  <c r="F294" i="79"/>
  <c r="E294" i="79"/>
  <c r="F293" i="79"/>
  <c r="E293" i="79"/>
  <c r="F292" i="79"/>
  <c r="E292" i="79"/>
  <c r="F291" i="79"/>
  <c r="E291" i="79"/>
  <c r="F290" i="79"/>
  <c r="E290" i="79"/>
  <c r="F289" i="79"/>
  <c r="E289" i="79"/>
  <c r="F288" i="79"/>
  <c r="E288" i="79"/>
  <c r="F287" i="79"/>
  <c r="E287" i="79"/>
  <c r="F286" i="79"/>
  <c r="E286" i="79"/>
  <c r="F285" i="79"/>
  <c r="E285" i="79"/>
  <c r="F284" i="79"/>
  <c r="E284" i="79"/>
  <c r="F283" i="79"/>
  <c r="E283" i="79"/>
  <c r="F282" i="79"/>
  <c r="E282" i="79"/>
  <c r="F281" i="79"/>
  <c r="E281" i="79"/>
  <c r="F280" i="79"/>
  <c r="E280" i="79"/>
  <c r="F279" i="79"/>
  <c r="E279" i="79"/>
  <c r="F278" i="79"/>
  <c r="E278" i="79"/>
  <c r="F277" i="79"/>
  <c r="E277" i="79"/>
  <c r="F276" i="79"/>
  <c r="E276" i="79"/>
  <c r="F275" i="79"/>
  <c r="E275" i="79"/>
  <c r="F274" i="79"/>
  <c r="E274" i="79"/>
  <c r="F273" i="79"/>
  <c r="E273" i="79"/>
  <c r="F272" i="79"/>
  <c r="E272" i="79"/>
  <c r="F271" i="79"/>
  <c r="E271" i="79"/>
  <c r="F270" i="79"/>
  <c r="E270" i="79"/>
  <c r="F269" i="79"/>
  <c r="E269" i="79"/>
  <c r="F268" i="79"/>
  <c r="E268" i="79"/>
  <c r="F267" i="79"/>
  <c r="E267" i="79"/>
  <c r="F266" i="79"/>
  <c r="E266" i="79"/>
  <c r="F265" i="79"/>
  <c r="E265" i="79"/>
  <c r="F264" i="79"/>
  <c r="E264" i="79"/>
  <c r="F263" i="79"/>
  <c r="E263" i="79"/>
  <c r="F262" i="79"/>
  <c r="E262" i="79"/>
  <c r="F261" i="79"/>
  <c r="E261" i="79"/>
  <c r="F260" i="79"/>
  <c r="E260" i="79"/>
  <c r="F259" i="79"/>
  <c r="E259" i="79"/>
  <c r="F258" i="79"/>
  <c r="E258" i="79"/>
  <c r="F257" i="79"/>
  <c r="E257" i="79"/>
  <c r="F256" i="79"/>
  <c r="E256" i="79"/>
  <c r="F255" i="79"/>
  <c r="E255" i="79"/>
  <c r="F254" i="79"/>
  <c r="E254" i="79"/>
  <c r="F253" i="79"/>
  <c r="E253" i="79"/>
  <c r="F252" i="79"/>
  <c r="E252" i="79"/>
  <c r="F251" i="79"/>
  <c r="E251" i="79"/>
  <c r="F250" i="79"/>
  <c r="E250" i="79"/>
  <c r="F249" i="79"/>
  <c r="E249" i="79"/>
  <c r="F248" i="79"/>
  <c r="E248" i="79"/>
  <c r="F247" i="79"/>
  <c r="E247" i="79"/>
  <c r="F246" i="79"/>
  <c r="E246" i="79"/>
  <c r="F245" i="79"/>
  <c r="E245" i="79"/>
  <c r="F244" i="79"/>
  <c r="E244" i="79"/>
  <c r="F243" i="79"/>
  <c r="E243" i="79"/>
  <c r="F242" i="79"/>
  <c r="E242" i="79"/>
  <c r="F241" i="79"/>
  <c r="E241" i="79"/>
  <c r="F240" i="79"/>
  <c r="E240" i="79"/>
  <c r="F239" i="79"/>
  <c r="E239" i="79"/>
  <c r="F238" i="79"/>
  <c r="E238" i="79"/>
  <c r="F237" i="79"/>
  <c r="E237" i="79"/>
  <c r="F236" i="79"/>
  <c r="E236" i="79"/>
  <c r="F235" i="79"/>
  <c r="E235" i="79"/>
  <c r="F234" i="79"/>
  <c r="E234" i="79"/>
  <c r="F233" i="79"/>
  <c r="E233" i="79"/>
  <c r="F232" i="79"/>
  <c r="E232" i="79"/>
  <c r="F231" i="79"/>
  <c r="E231" i="79"/>
  <c r="F230" i="79"/>
  <c r="E230" i="79"/>
  <c r="F229" i="79"/>
  <c r="E229" i="79"/>
  <c r="F228" i="79"/>
  <c r="E228" i="79"/>
  <c r="F227" i="79"/>
  <c r="E227" i="79"/>
  <c r="F226" i="79"/>
  <c r="E226" i="79"/>
  <c r="F225" i="79"/>
  <c r="E225" i="79"/>
  <c r="F224" i="79"/>
  <c r="E224" i="79"/>
  <c r="F223" i="79"/>
  <c r="E223" i="79"/>
  <c r="F222" i="79"/>
  <c r="E222" i="79"/>
  <c r="F221" i="79"/>
  <c r="E221" i="79"/>
  <c r="F220" i="79"/>
  <c r="E220" i="79"/>
  <c r="F219" i="79"/>
  <c r="E219" i="79"/>
  <c r="F218" i="79"/>
  <c r="E218" i="79"/>
  <c r="F217" i="79"/>
  <c r="E217" i="79"/>
  <c r="F216" i="79"/>
  <c r="E216" i="79"/>
  <c r="F215" i="79"/>
  <c r="E215" i="79"/>
  <c r="F214" i="79"/>
  <c r="E214" i="79"/>
  <c r="F213" i="79"/>
  <c r="E213" i="79"/>
  <c r="F212" i="79"/>
  <c r="E212" i="79"/>
  <c r="F211" i="79"/>
  <c r="E211" i="79"/>
  <c r="F210" i="79"/>
  <c r="E210" i="79"/>
  <c r="F209" i="79"/>
  <c r="E209" i="79"/>
  <c r="F208" i="79"/>
  <c r="E208" i="79"/>
  <c r="F207" i="79"/>
  <c r="E207" i="79"/>
  <c r="F206" i="79"/>
  <c r="E206" i="79"/>
  <c r="F205" i="79"/>
  <c r="E205" i="79"/>
  <c r="F204" i="79"/>
  <c r="E204" i="79"/>
  <c r="F203" i="79"/>
  <c r="E203" i="79"/>
  <c r="F202" i="79"/>
  <c r="E202" i="79"/>
  <c r="F201" i="79"/>
  <c r="E201" i="79"/>
  <c r="F200" i="79"/>
  <c r="E200" i="79"/>
  <c r="F199" i="79"/>
  <c r="E199" i="79"/>
  <c r="F198" i="79"/>
  <c r="E198" i="79"/>
  <c r="F197" i="79"/>
  <c r="E197" i="79"/>
  <c r="F196" i="79"/>
  <c r="E196" i="79"/>
  <c r="F195" i="79"/>
  <c r="E195" i="79"/>
  <c r="F194" i="79"/>
  <c r="E194" i="79"/>
  <c r="F193" i="79"/>
  <c r="E193" i="79"/>
  <c r="F192" i="79"/>
  <c r="E192" i="79"/>
  <c r="F191" i="79"/>
  <c r="E191" i="79"/>
  <c r="F190" i="79"/>
  <c r="E190" i="79"/>
  <c r="F189" i="79"/>
  <c r="E189" i="79"/>
  <c r="F188" i="79"/>
  <c r="E188" i="79"/>
  <c r="F187" i="79"/>
  <c r="E187" i="79"/>
  <c r="F186" i="79"/>
  <c r="E186" i="79"/>
  <c r="F185" i="79"/>
  <c r="E185" i="79"/>
  <c r="F184" i="79"/>
  <c r="E184" i="79"/>
  <c r="F183" i="79"/>
  <c r="E183" i="79"/>
  <c r="F182" i="79"/>
  <c r="E182" i="79"/>
  <c r="F181" i="79"/>
  <c r="E181" i="79"/>
  <c r="F180" i="79"/>
  <c r="E180" i="79"/>
  <c r="F179" i="79"/>
  <c r="E179" i="79"/>
  <c r="F178" i="79"/>
  <c r="E178" i="79"/>
  <c r="F177" i="79"/>
  <c r="E177" i="79"/>
  <c r="F176" i="79"/>
  <c r="E176" i="79"/>
  <c r="F175" i="79"/>
  <c r="E175" i="79"/>
  <c r="F174" i="79"/>
  <c r="E174" i="79"/>
  <c r="F173" i="79"/>
  <c r="E173" i="79"/>
  <c r="F172" i="79"/>
  <c r="E172" i="79"/>
  <c r="F171" i="79"/>
  <c r="E171" i="79"/>
  <c r="F170" i="79"/>
  <c r="E170" i="79"/>
  <c r="F169" i="79"/>
  <c r="E169" i="79"/>
  <c r="F168" i="79"/>
  <c r="E168" i="79"/>
  <c r="F167" i="79"/>
  <c r="E167" i="79"/>
  <c r="F166" i="79"/>
  <c r="E166" i="79"/>
  <c r="F165" i="79"/>
  <c r="E165" i="79"/>
  <c r="F164" i="79"/>
  <c r="E164" i="79"/>
  <c r="F163" i="79"/>
  <c r="E163" i="79"/>
  <c r="F162" i="79"/>
  <c r="E162" i="79"/>
  <c r="F161" i="79"/>
  <c r="E161" i="79"/>
  <c r="F160" i="79"/>
  <c r="E160" i="79"/>
  <c r="F159" i="79"/>
  <c r="E159" i="79"/>
  <c r="F158" i="79"/>
  <c r="E158" i="79"/>
  <c r="F157" i="79"/>
  <c r="E157" i="79"/>
  <c r="F156" i="79"/>
  <c r="E156" i="79"/>
  <c r="F155" i="79"/>
  <c r="E155" i="79"/>
  <c r="F154" i="79"/>
  <c r="E154" i="79"/>
  <c r="F153" i="79"/>
  <c r="E153" i="79"/>
  <c r="F152" i="79"/>
  <c r="E152" i="79"/>
  <c r="F151" i="79"/>
  <c r="E151" i="79"/>
  <c r="F150" i="79"/>
  <c r="E150" i="79"/>
  <c r="F149" i="79"/>
  <c r="E149" i="79"/>
  <c r="F148" i="79"/>
  <c r="E148" i="79"/>
  <c r="F147" i="79"/>
  <c r="E147" i="79"/>
  <c r="F146" i="79"/>
  <c r="E146" i="79"/>
  <c r="F145" i="79"/>
  <c r="E145" i="79"/>
  <c r="F144" i="79"/>
  <c r="E144" i="79"/>
  <c r="F143" i="79"/>
  <c r="E143" i="79"/>
  <c r="F142" i="79"/>
  <c r="E142" i="79"/>
  <c r="F141" i="79"/>
  <c r="E141" i="79"/>
  <c r="F140" i="79"/>
  <c r="E140" i="79"/>
  <c r="F139" i="79"/>
  <c r="E139" i="79"/>
  <c r="F138" i="79"/>
  <c r="E138" i="79"/>
  <c r="F137" i="79"/>
  <c r="E137" i="79"/>
  <c r="F136" i="79"/>
  <c r="E136" i="79"/>
  <c r="F135" i="79"/>
  <c r="E135" i="79"/>
  <c r="F134" i="79"/>
  <c r="E134" i="79"/>
  <c r="F133" i="79"/>
  <c r="E133" i="79"/>
  <c r="F132" i="79"/>
  <c r="E132" i="79"/>
  <c r="F131" i="79"/>
  <c r="E131" i="79"/>
  <c r="F130" i="79"/>
  <c r="E130" i="79"/>
  <c r="F129" i="79"/>
  <c r="E129" i="79"/>
  <c r="F128" i="79"/>
  <c r="E128" i="79"/>
  <c r="F127" i="79"/>
  <c r="E127" i="79"/>
  <c r="F126" i="79"/>
  <c r="E126" i="79"/>
  <c r="F125" i="79"/>
  <c r="E125" i="79"/>
  <c r="F124" i="79"/>
  <c r="E124" i="79"/>
  <c r="F123" i="79"/>
  <c r="E123" i="79"/>
  <c r="F122" i="79"/>
  <c r="E122" i="79"/>
  <c r="F121" i="79"/>
  <c r="E121" i="79"/>
  <c r="F120" i="79"/>
  <c r="E120" i="79"/>
  <c r="F119" i="79"/>
  <c r="E119" i="79"/>
  <c r="F118" i="79"/>
  <c r="E118" i="79"/>
  <c r="F117" i="79"/>
  <c r="E117" i="79"/>
  <c r="F116" i="79"/>
  <c r="E116" i="79"/>
  <c r="F115" i="79"/>
  <c r="E115" i="79"/>
  <c r="F114" i="79"/>
  <c r="E114" i="79"/>
  <c r="F113" i="79"/>
  <c r="E113" i="79"/>
  <c r="F112" i="79"/>
  <c r="E112" i="79"/>
  <c r="F111" i="79"/>
  <c r="E111" i="79"/>
  <c r="F110" i="79"/>
  <c r="E110" i="79"/>
  <c r="F109" i="79"/>
  <c r="E109" i="79"/>
  <c r="F108" i="79"/>
  <c r="E108" i="79"/>
  <c r="F107" i="79"/>
  <c r="E107" i="79"/>
  <c r="F106" i="79"/>
  <c r="E106" i="79"/>
  <c r="F105" i="79"/>
  <c r="E105" i="79"/>
  <c r="F104" i="79"/>
  <c r="E104" i="79"/>
  <c r="F103" i="79"/>
  <c r="E103" i="79"/>
  <c r="F102" i="79"/>
  <c r="E102" i="79"/>
  <c r="F101" i="79"/>
  <c r="E101" i="79"/>
  <c r="F100" i="79"/>
  <c r="E100" i="79"/>
  <c r="F99" i="79"/>
  <c r="E99" i="79"/>
  <c r="F98" i="79"/>
  <c r="E98" i="79"/>
  <c r="F97" i="79"/>
  <c r="E97" i="79"/>
  <c r="F96" i="79"/>
  <c r="E96" i="79"/>
  <c r="F95" i="79"/>
  <c r="E95" i="79"/>
  <c r="F94" i="79"/>
  <c r="E94" i="79"/>
  <c r="F93" i="79"/>
  <c r="E93" i="79"/>
  <c r="F92" i="79"/>
  <c r="E92" i="79"/>
  <c r="F91" i="79"/>
  <c r="E91" i="79"/>
  <c r="F90" i="79"/>
  <c r="E90" i="79"/>
  <c r="F89" i="79"/>
  <c r="E89" i="79"/>
  <c r="F88" i="79"/>
  <c r="E88" i="79"/>
  <c r="F87" i="79"/>
  <c r="E87" i="79"/>
  <c r="F86" i="79"/>
  <c r="E86" i="79"/>
  <c r="F85" i="79"/>
  <c r="E85" i="79"/>
  <c r="F84" i="79"/>
  <c r="E84" i="79"/>
  <c r="F83" i="79"/>
  <c r="E83" i="79"/>
  <c r="F82" i="79"/>
  <c r="E82" i="79"/>
  <c r="F81" i="79"/>
  <c r="E81" i="79"/>
  <c r="F80" i="79"/>
  <c r="E80" i="79"/>
  <c r="F79" i="79"/>
  <c r="E79" i="79"/>
  <c r="C162" i="79"/>
  <c r="C161" i="79"/>
  <c r="C160" i="79"/>
  <c r="C159" i="79"/>
  <c r="C158" i="79"/>
  <c r="C157" i="79"/>
  <c r="C156" i="79"/>
  <c r="C155" i="79"/>
  <c r="C154" i="79"/>
  <c r="C153" i="79"/>
  <c r="C152" i="79"/>
  <c r="C151" i="79"/>
  <c r="C150" i="79"/>
  <c r="C149" i="79"/>
  <c r="C148" i="79"/>
  <c r="C147" i="79"/>
  <c r="C146" i="79"/>
  <c r="C145" i="79"/>
  <c r="C144" i="79"/>
  <c r="C143" i="79"/>
  <c r="C142" i="79"/>
  <c r="C141" i="79"/>
  <c r="C140" i="79"/>
  <c r="C139" i="79"/>
  <c r="C138" i="79"/>
  <c r="C137" i="79"/>
  <c r="C136" i="79"/>
  <c r="C135" i="79"/>
  <c r="C134" i="79"/>
  <c r="C133" i="79"/>
  <c r="C132" i="79"/>
  <c r="C131" i="79"/>
  <c r="C130" i="79"/>
  <c r="C129" i="79"/>
  <c r="C128" i="79"/>
  <c r="C127" i="79"/>
  <c r="C126" i="79"/>
  <c r="C125" i="79"/>
  <c r="C124" i="79"/>
  <c r="C123" i="79"/>
  <c r="C122" i="79"/>
  <c r="C121" i="79"/>
  <c r="C120" i="79"/>
  <c r="C119" i="79"/>
  <c r="C118" i="79"/>
  <c r="C117" i="79"/>
  <c r="C116" i="79"/>
  <c r="C115" i="79"/>
  <c r="C114" i="79"/>
  <c r="C113" i="79"/>
  <c r="C112" i="79"/>
  <c r="C111" i="79"/>
  <c r="C110" i="79"/>
  <c r="C109" i="79"/>
  <c r="C108" i="79"/>
  <c r="C107" i="79"/>
  <c r="C106" i="79"/>
  <c r="C105" i="79"/>
  <c r="C104" i="79"/>
  <c r="C103" i="79"/>
  <c r="C102" i="79"/>
  <c r="C101" i="79"/>
  <c r="C100" i="79"/>
  <c r="C99" i="79"/>
  <c r="C98" i="79"/>
  <c r="C97" i="79"/>
  <c r="C96" i="79"/>
  <c r="C95" i="79"/>
  <c r="C94" i="79"/>
  <c r="C93" i="79"/>
  <c r="C92" i="79"/>
  <c r="C91" i="79"/>
  <c r="C90" i="79"/>
  <c r="C89" i="79"/>
  <c r="C88" i="79"/>
  <c r="C87" i="79"/>
  <c r="C86" i="79"/>
  <c r="C85" i="79"/>
  <c r="C84" i="79"/>
  <c r="C83" i="79"/>
  <c r="C82" i="79"/>
  <c r="C81" i="79"/>
  <c r="C80" i="79"/>
  <c r="C79" i="79"/>
  <c r="B162" i="79"/>
  <c r="B161" i="79"/>
  <c r="B160" i="79"/>
  <c r="B159" i="79"/>
  <c r="B158" i="79"/>
  <c r="B157" i="79"/>
  <c r="B156" i="79"/>
  <c r="B155" i="79"/>
  <c r="B154" i="79"/>
  <c r="B153" i="79"/>
  <c r="B152" i="79"/>
  <c r="B151" i="79"/>
  <c r="B150" i="79"/>
  <c r="B149" i="79"/>
  <c r="B148" i="79"/>
  <c r="B147" i="79"/>
  <c r="B146" i="79"/>
  <c r="B145" i="79"/>
  <c r="B144" i="79"/>
  <c r="B143" i="79"/>
  <c r="B142" i="79"/>
  <c r="B141" i="79"/>
  <c r="B140" i="79"/>
  <c r="B139" i="79"/>
  <c r="B138" i="79"/>
  <c r="B137" i="79"/>
  <c r="B136" i="79"/>
  <c r="B135" i="79"/>
  <c r="B134" i="79"/>
  <c r="B133" i="79"/>
  <c r="B132" i="79"/>
  <c r="B131" i="79"/>
  <c r="B130" i="79"/>
  <c r="B129" i="79"/>
  <c r="B128" i="79"/>
  <c r="B127" i="79"/>
  <c r="B126" i="79"/>
  <c r="B125" i="79"/>
  <c r="B124" i="79"/>
  <c r="B123" i="79"/>
  <c r="B122" i="79"/>
  <c r="B121" i="79"/>
  <c r="B120" i="79"/>
  <c r="B119" i="79"/>
  <c r="B118" i="79"/>
  <c r="B117" i="79"/>
  <c r="B116" i="79"/>
  <c r="B115" i="79"/>
  <c r="B114" i="79"/>
  <c r="B113" i="79"/>
  <c r="B112" i="79"/>
  <c r="B111" i="79"/>
  <c r="B110" i="79"/>
  <c r="B109" i="79"/>
  <c r="B108" i="79"/>
  <c r="B107" i="79"/>
  <c r="B106" i="79"/>
  <c r="B105" i="79"/>
  <c r="B104" i="79"/>
  <c r="B103" i="79"/>
  <c r="B102" i="79"/>
  <c r="B101" i="79"/>
  <c r="B100" i="79"/>
  <c r="B99" i="79"/>
  <c r="B98" i="79"/>
  <c r="B97" i="79"/>
  <c r="B96" i="79"/>
  <c r="B95" i="79"/>
  <c r="B94" i="79"/>
  <c r="B93" i="79"/>
  <c r="B92" i="79"/>
  <c r="B91" i="79"/>
  <c r="B90" i="79"/>
  <c r="B89" i="79"/>
  <c r="B88" i="79"/>
  <c r="B87" i="79"/>
  <c r="B86" i="79"/>
  <c r="B85" i="79"/>
  <c r="B84" i="79"/>
  <c r="B83" i="79"/>
  <c r="B82" i="79"/>
  <c r="B81" i="79"/>
  <c r="B80" i="79"/>
  <c r="B79" i="79"/>
  <c r="K495" i="38" l="1"/>
  <c r="J495" i="38"/>
  <c r="K494" i="38"/>
  <c r="J494" i="38"/>
  <c r="K493" i="38"/>
  <c r="J493" i="38"/>
  <c r="K492" i="38"/>
  <c r="J492" i="38"/>
  <c r="K491" i="38"/>
  <c r="J491" i="38"/>
  <c r="K490" i="38"/>
  <c r="J490" i="38"/>
  <c r="K489" i="38"/>
  <c r="J489" i="38"/>
  <c r="K488" i="38"/>
  <c r="J488" i="38"/>
  <c r="K487" i="38"/>
  <c r="J487" i="38"/>
  <c r="K486" i="38"/>
  <c r="J486" i="38"/>
  <c r="K485" i="38"/>
  <c r="J485" i="38"/>
  <c r="K484" i="38"/>
  <c r="J484" i="38"/>
  <c r="K483" i="38"/>
  <c r="J483" i="38"/>
  <c r="K482" i="38"/>
  <c r="J482" i="38"/>
  <c r="K481" i="38"/>
  <c r="J481" i="38"/>
  <c r="K480" i="38"/>
  <c r="J480" i="38"/>
  <c r="K479" i="38"/>
  <c r="J479" i="38"/>
  <c r="K478" i="38"/>
  <c r="J478" i="38"/>
  <c r="K477" i="38"/>
  <c r="J477" i="38"/>
  <c r="K476" i="38"/>
  <c r="J476" i="38"/>
  <c r="K475" i="38"/>
  <c r="J475" i="38"/>
  <c r="K474" i="38"/>
  <c r="J474" i="38"/>
  <c r="K473" i="38"/>
  <c r="J473" i="38"/>
  <c r="K472" i="38"/>
  <c r="J472" i="38"/>
  <c r="K471" i="38"/>
  <c r="J471" i="38"/>
  <c r="K470" i="38"/>
  <c r="J470" i="38"/>
  <c r="K469" i="38"/>
  <c r="J469" i="38"/>
  <c r="K468" i="38"/>
  <c r="J468" i="38"/>
  <c r="K467" i="38"/>
  <c r="J467" i="38"/>
  <c r="K466" i="38"/>
  <c r="J466" i="38"/>
  <c r="K465" i="38"/>
  <c r="J465" i="38"/>
  <c r="K464" i="38"/>
  <c r="J464" i="38"/>
  <c r="K463" i="38"/>
  <c r="J463" i="38"/>
  <c r="K462" i="38"/>
  <c r="J462" i="38"/>
  <c r="K461" i="38"/>
  <c r="J461" i="38"/>
  <c r="K460" i="38"/>
  <c r="J460" i="38"/>
  <c r="K459" i="38"/>
  <c r="J459" i="38"/>
  <c r="K458" i="38"/>
  <c r="J458" i="38"/>
  <c r="K457" i="38"/>
  <c r="J457" i="38"/>
  <c r="K456" i="38"/>
  <c r="J456" i="38"/>
  <c r="K455" i="38"/>
  <c r="J455" i="38"/>
  <c r="K454" i="38"/>
  <c r="J454" i="38"/>
  <c r="K453" i="38"/>
  <c r="J453" i="38"/>
  <c r="K452" i="38"/>
  <c r="J452" i="38"/>
  <c r="K451" i="38"/>
  <c r="J451" i="38"/>
  <c r="K450" i="38"/>
  <c r="J450" i="38"/>
  <c r="K449" i="38"/>
  <c r="J449" i="38"/>
  <c r="K448" i="38"/>
  <c r="J448" i="38"/>
  <c r="K447" i="38"/>
  <c r="J447" i="38"/>
  <c r="K446" i="38"/>
  <c r="J446" i="38"/>
  <c r="K445" i="38"/>
  <c r="J445" i="38"/>
  <c r="K444" i="38"/>
  <c r="J444" i="38"/>
  <c r="K443" i="38"/>
  <c r="J443" i="38"/>
  <c r="K442" i="38"/>
  <c r="J442" i="38"/>
  <c r="K441" i="38"/>
  <c r="J441" i="38"/>
  <c r="K440" i="38"/>
  <c r="J440" i="38"/>
  <c r="K439" i="38"/>
  <c r="J439" i="38"/>
  <c r="K438" i="38"/>
  <c r="J438" i="38"/>
  <c r="K437" i="38"/>
  <c r="J437" i="38"/>
  <c r="K436" i="38"/>
  <c r="J436" i="38"/>
  <c r="K435" i="38"/>
  <c r="J435" i="38"/>
  <c r="K434" i="38"/>
  <c r="J434" i="38"/>
  <c r="K433" i="38"/>
  <c r="J433" i="38"/>
  <c r="K432" i="38"/>
  <c r="J432" i="38"/>
  <c r="K431" i="38"/>
  <c r="J431" i="38"/>
  <c r="K430" i="38"/>
  <c r="J430" i="38"/>
  <c r="K429" i="38"/>
  <c r="J429" i="38"/>
  <c r="K428" i="38"/>
  <c r="J428" i="38"/>
  <c r="K427" i="38"/>
  <c r="J427" i="38"/>
  <c r="K426" i="38"/>
  <c r="J426" i="38"/>
  <c r="K425" i="38"/>
  <c r="J425" i="38"/>
  <c r="K424" i="38"/>
  <c r="J424" i="38"/>
  <c r="K423" i="38"/>
  <c r="J423" i="38"/>
  <c r="K422" i="38"/>
  <c r="J422" i="38"/>
  <c r="K421" i="38"/>
  <c r="J421" i="38"/>
  <c r="K420" i="38"/>
  <c r="J420" i="38"/>
  <c r="K419" i="38"/>
  <c r="J419" i="38"/>
  <c r="K418" i="38"/>
  <c r="J418" i="38"/>
  <c r="K417" i="38"/>
  <c r="J417" i="38"/>
  <c r="K416" i="38"/>
  <c r="J416" i="38"/>
  <c r="K415" i="38"/>
  <c r="J415" i="38"/>
  <c r="K414" i="38"/>
  <c r="J414" i="38"/>
  <c r="K413" i="38"/>
  <c r="J413" i="38"/>
  <c r="K412" i="38"/>
  <c r="J412" i="38"/>
  <c r="K411" i="38"/>
  <c r="J411" i="38"/>
  <c r="K410" i="38"/>
  <c r="J410" i="38"/>
  <c r="K409" i="38"/>
  <c r="J409" i="38"/>
  <c r="K408" i="38"/>
  <c r="J408" i="38"/>
  <c r="K407" i="38"/>
  <c r="J407" i="38"/>
  <c r="K406" i="38"/>
  <c r="J406" i="38"/>
  <c r="K405" i="38"/>
  <c r="J405" i="38"/>
  <c r="K404" i="38"/>
  <c r="J404" i="38"/>
  <c r="K403" i="38"/>
  <c r="J403" i="38"/>
  <c r="K402" i="38"/>
  <c r="J402" i="38"/>
  <c r="K401" i="38"/>
  <c r="J401" i="38"/>
  <c r="K400" i="38"/>
  <c r="J400" i="38"/>
  <c r="K399" i="38"/>
  <c r="J399" i="38"/>
  <c r="K398" i="38"/>
  <c r="J398" i="38"/>
  <c r="K397" i="38"/>
  <c r="J397" i="38"/>
  <c r="K396" i="38"/>
  <c r="J396" i="38"/>
  <c r="K395" i="38"/>
  <c r="J395" i="38"/>
  <c r="K394" i="38"/>
  <c r="J394" i="38"/>
  <c r="K393" i="38"/>
  <c r="J393" i="38"/>
  <c r="K392" i="38"/>
  <c r="J392" i="38"/>
  <c r="K391" i="38"/>
  <c r="J391" i="38"/>
  <c r="K390" i="38"/>
  <c r="J390" i="38"/>
  <c r="K389" i="38"/>
  <c r="J389" i="38"/>
  <c r="K388" i="38"/>
  <c r="J388" i="38"/>
  <c r="K387" i="38"/>
  <c r="J387" i="38"/>
  <c r="K386" i="38"/>
  <c r="J386" i="38"/>
  <c r="K385" i="38"/>
  <c r="J385" i="38"/>
  <c r="K384" i="38"/>
  <c r="J384" i="38"/>
  <c r="K383" i="38"/>
  <c r="J383" i="38"/>
  <c r="K382" i="38"/>
  <c r="J382" i="38"/>
  <c r="K381" i="38"/>
  <c r="J381" i="38"/>
  <c r="K380" i="38"/>
  <c r="J380" i="38"/>
  <c r="K379" i="38"/>
  <c r="J379" i="38"/>
  <c r="K378" i="38"/>
  <c r="J378" i="38"/>
  <c r="K377" i="38"/>
  <c r="J377" i="38"/>
  <c r="K376" i="38"/>
  <c r="J376" i="38"/>
  <c r="K375" i="38"/>
  <c r="J375" i="38"/>
  <c r="K374" i="38"/>
  <c r="J374" i="38"/>
  <c r="K373" i="38"/>
  <c r="J373" i="38"/>
  <c r="K372" i="38"/>
  <c r="J372" i="38"/>
  <c r="K371" i="38"/>
  <c r="J371" i="38"/>
  <c r="K370" i="38"/>
  <c r="J370" i="38"/>
  <c r="K369" i="38"/>
  <c r="J369" i="38"/>
  <c r="K368" i="38"/>
  <c r="J368" i="38"/>
  <c r="K367" i="38"/>
  <c r="J367" i="38"/>
  <c r="K366" i="38"/>
  <c r="J366" i="38"/>
  <c r="K365" i="38"/>
  <c r="J365" i="38"/>
  <c r="K364" i="38"/>
  <c r="J364" i="38"/>
  <c r="K363" i="38"/>
  <c r="J363" i="38"/>
  <c r="K362" i="38"/>
  <c r="J362" i="38"/>
  <c r="K361" i="38"/>
  <c r="J361" i="38"/>
  <c r="K360" i="38"/>
  <c r="J360" i="38"/>
  <c r="K359" i="38"/>
  <c r="J359" i="38"/>
  <c r="K358" i="38"/>
  <c r="J358" i="38"/>
  <c r="K357" i="38"/>
  <c r="J357" i="38"/>
  <c r="K356" i="38"/>
  <c r="J356" i="38"/>
  <c r="K355" i="38"/>
  <c r="J355" i="38"/>
  <c r="K354" i="38"/>
  <c r="J354" i="38"/>
  <c r="K353" i="38"/>
  <c r="J353" i="38"/>
  <c r="K352" i="38"/>
  <c r="J352" i="38"/>
  <c r="K351" i="38"/>
  <c r="J351" i="38"/>
  <c r="K350" i="38"/>
  <c r="J350" i="38"/>
  <c r="K349" i="38"/>
  <c r="J349" i="38"/>
  <c r="K348" i="38"/>
  <c r="J348" i="38"/>
  <c r="K347" i="38"/>
  <c r="J347" i="38"/>
  <c r="K346" i="38"/>
  <c r="J346" i="38"/>
  <c r="K345" i="38"/>
  <c r="J345" i="38"/>
  <c r="K344" i="38"/>
  <c r="J344" i="38"/>
  <c r="K343" i="38"/>
  <c r="J343" i="38"/>
  <c r="K342" i="38"/>
  <c r="J342" i="38"/>
  <c r="K341" i="38"/>
  <c r="J341" i="38"/>
  <c r="K340" i="38"/>
  <c r="J340" i="38"/>
  <c r="K339" i="38"/>
  <c r="J339" i="38"/>
  <c r="K338" i="38"/>
  <c r="J338" i="38"/>
  <c r="K337" i="38"/>
  <c r="J337" i="38"/>
  <c r="K336" i="38"/>
  <c r="J336" i="38"/>
  <c r="K335" i="38"/>
  <c r="J335" i="38"/>
  <c r="K334" i="38"/>
  <c r="J334" i="38"/>
  <c r="K333" i="38"/>
  <c r="J333" i="38"/>
  <c r="K332" i="38"/>
  <c r="J332" i="38"/>
  <c r="K331" i="38"/>
  <c r="J331" i="38"/>
  <c r="K330" i="38"/>
  <c r="J330" i="38"/>
  <c r="K329" i="38"/>
  <c r="J329" i="38"/>
  <c r="K328" i="38"/>
  <c r="J328" i="38"/>
  <c r="K327" i="38"/>
  <c r="J327" i="38"/>
  <c r="K326" i="38"/>
  <c r="J326" i="38"/>
  <c r="K325" i="38"/>
  <c r="J325" i="38"/>
  <c r="K324" i="38"/>
  <c r="J324" i="38"/>
  <c r="K323" i="38"/>
  <c r="J323" i="38"/>
  <c r="K322" i="38"/>
  <c r="J322" i="38"/>
  <c r="K321" i="38"/>
  <c r="J321" i="38"/>
  <c r="K320" i="38"/>
  <c r="J320" i="38"/>
  <c r="K319" i="38"/>
  <c r="J319" i="38"/>
  <c r="K318" i="38"/>
  <c r="J318" i="38"/>
  <c r="K317" i="38"/>
  <c r="J317" i="38"/>
  <c r="K316" i="38"/>
  <c r="J316" i="38"/>
  <c r="K315" i="38"/>
  <c r="J315" i="38"/>
  <c r="K314" i="38"/>
  <c r="J314" i="38"/>
  <c r="K313" i="38"/>
  <c r="J313" i="38"/>
  <c r="K312" i="38"/>
  <c r="J312" i="38"/>
  <c r="K311" i="38"/>
  <c r="J311" i="38"/>
  <c r="K310" i="38"/>
  <c r="J310" i="38"/>
  <c r="K309" i="38"/>
  <c r="J309" i="38"/>
  <c r="K308" i="38"/>
  <c r="J308" i="38"/>
  <c r="K307" i="38"/>
  <c r="J307" i="38"/>
  <c r="K306" i="38"/>
  <c r="J306" i="38"/>
  <c r="K305" i="38"/>
  <c r="J305" i="38"/>
  <c r="K304" i="38"/>
  <c r="J304" i="38"/>
  <c r="K303" i="38"/>
  <c r="J303" i="38"/>
  <c r="K302" i="38"/>
  <c r="J302" i="38"/>
  <c r="K301" i="38"/>
  <c r="J301" i="38"/>
  <c r="K300" i="38"/>
  <c r="J300" i="38"/>
  <c r="K299" i="38"/>
  <c r="J299" i="38"/>
  <c r="K298" i="38"/>
  <c r="J298" i="38"/>
  <c r="K297" i="38"/>
  <c r="J297" i="38"/>
  <c r="K296" i="38"/>
  <c r="J296" i="38"/>
  <c r="K295" i="38"/>
  <c r="J295" i="38"/>
  <c r="K294" i="38"/>
  <c r="J294" i="38"/>
  <c r="K293" i="38"/>
  <c r="J293" i="38"/>
  <c r="K292" i="38"/>
  <c r="J292" i="38"/>
  <c r="K291" i="38"/>
  <c r="J291" i="38"/>
  <c r="K290" i="38"/>
  <c r="J290" i="38"/>
  <c r="K289" i="38"/>
  <c r="J289" i="38"/>
  <c r="K288" i="38"/>
  <c r="J288" i="38"/>
  <c r="K287" i="38"/>
  <c r="J287" i="38"/>
  <c r="K286" i="38"/>
  <c r="J286" i="38"/>
  <c r="K285" i="38"/>
  <c r="J285" i="38"/>
  <c r="K284" i="38"/>
  <c r="J284" i="38"/>
  <c r="K283" i="38"/>
  <c r="J283" i="38"/>
  <c r="K282" i="38"/>
  <c r="J282" i="38"/>
  <c r="K281" i="38"/>
  <c r="J281" i="38"/>
  <c r="K280" i="38"/>
  <c r="J280" i="38"/>
  <c r="K279" i="38"/>
  <c r="J279" i="38"/>
  <c r="K278" i="38"/>
  <c r="J278" i="38"/>
  <c r="K277" i="38"/>
  <c r="J277" i="38"/>
  <c r="K276" i="38"/>
  <c r="J276" i="38"/>
  <c r="K275" i="38"/>
  <c r="J275" i="38"/>
  <c r="K274" i="38"/>
  <c r="J274" i="38"/>
  <c r="K273" i="38"/>
  <c r="J273" i="38"/>
  <c r="K272" i="38"/>
  <c r="J272" i="38"/>
  <c r="K271" i="38"/>
  <c r="J271" i="38"/>
  <c r="K270" i="38"/>
  <c r="J270" i="38"/>
  <c r="K269" i="38"/>
  <c r="J269" i="38"/>
  <c r="K268" i="38"/>
  <c r="J268" i="38"/>
  <c r="K267" i="38"/>
  <c r="J267" i="38"/>
  <c r="K266" i="38"/>
  <c r="J266" i="38"/>
  <c r="K265" i="38"/>
  <c r="J265" i="38"/>
  <c r="K264" i="38"/>
  <c r="J264" i="38"/>
  <c r="K263" i="38"/>
  <c r="J263" i="38"/>
  <c r="K262" i="38"/>
  <c r="J262" i="38"/>
  <c r="K261" i="38"/>
  <c r="J261" i="38"/>
  <c r="K260" i="38"/>
  <c r="J260" i="38"/>
  <c r="K259" i="38"/>
  <c r="J259" i="38"/>
  <c r="K258" i="38"/>
  <c r="J258" i="38"/>
  <c r="K257" i="38"/>
  <c r="J257" i="38"/>
  <c r="K256" i="38"/>
  <c r="J256" i="38"/>
  <c r="K255" i="38"/>
  <c r="J255" i="38"/>
  <c r="K254" i="38"/>
  <c r="J254" i="38"/>
  <c r="K253" i="38"/>
  <c r="J253" i="38"/>
  <c r="K252" i="38"/>
  <c r="J252" i="38"/>
  <c r="K251" i="38"/>
  <c r="J251" i="38"/>
  <c r="K250" i="38"/>
  <c r="J250" i="38"/>
  <c r="K249" i="38"/>
  <c r="J249" i="38"/>
  <c r="K248" i="38"/>
  <c r="J248" i="38"/>
  <c r="K247" i="38"/>
  <c r="J247" i="38"/>
  <c r="K246" i="38"/>
  <c r="J246" i="38"/>
  <c r="K245" i="38"/>
  <c r="J245" i="38"/>
  <c r="K244" i="38"/>
  <c r="J244" i="38"/>
  <c r="K243" i="38"/>
  <c r="J243" i="38"/>
  <c r="K242" i="38"/>
  <c r="J242" i="38"/>
  <c r="K241" i="38"/>
  <c r="J241" i="38"/>
  <c r="K240" i="38"/>
  <c r="J240" i="38"/>
  <c r="K239" i="38"/>
  <c r="J239" i="38"/>
  <c r="K238" i="38"/>
  <c r="J238" i="38"/>
  <c r="K237" i="38"/>
  <c r="J237" i="38"/>
  <c r="K236" i="38"/>
  <c r="J236" i="38"/>
  <c r="K235" i="38"/>
  <c r="J235" i="38"/>
  <c r="K234" i="38"/>
  <c r="J234" i="38"/>
  <c r="K233" i="38"/>
  <c r="J233" i="38"/>
  <c r="K232" i="38"/>
  <c r="J232" i="38"/>
  <c r="K231" i="38"/>
  <c r="J231" i="38"/>
  <c r="K230" i="38"/>
  <c r="J230" i="38"/>
  <c r="K229" i="38"/>
  <c r="J229" i="38"/>
  <c r="K228" i="38"/>
  <c r="J228" i="38"/>
  <c r="K227" i="38"/>
  <c r="J227" i="38"/>
  <c r="K226" i="38"/>
  <c r="J226" i="38"/>
  <c r="K225" i="38"/>
  <c r="J225" i="38"/>
  <c r="K224" i="38"/>
  <c r="J224" i="38"/>
  <c r="K223" i="38"/>
  <c r="J223" i="38"/>
  <c r="K222" i="38"/>
  <c r="J222" i="38"/>
  <c r="K221" i="38"/>
  <c r="J221" i="38"/>
  <c r="K220" i="38"/>
  <c r="J220" i="38"/>
  <c r="K219" i="38"/>
  <c r="J219" i="38"/>
  <c r="K218" i="38"/>
  <c r="J218" i="38"/>
  <c r="K217" i="38"/>
  <c r="J217" i="38"/>
  <c r="K216" i="38"/>
  <c r="J216" i="38"/>
  <c r="K215" i="38"/>
  <c r="J215" i="38"/>
  <c r="K214" i="38"/>
  <c r="J214" i="38"/>
  <c r="K213" i="38"/>
  <c r="J213" i="38"/>
  <c r="K212" i="38"/>
  <c r="J212" i="38"/>
  <c r="K211" i="38"/>
  <c r="J211" i="38"/>
  <c r="K210" i="38"/>
  <c r="J210" i="38"/>
  <c r="K209" i="38"/>
  <c r="J209" i="38"/>
  <c r="K208" i="38"/>
  <c r="J208" i="38"/>
  <c r="K207" i="38"/>
  <c r="J207" i="38"/>
  <c r="K206" i="38"/>
  <c r="J206" i="38"/>
  <c r="K205" i="38"/>
  <c r="J205" i="38"/>
  <c r="K204" i="38"/>
  <c r="J204" i="38"/>
  <c r="K203" i="38"/>
  <c r="J203" i="38"/>
  <c r="K202" i="38"/>
  <c r="J202" i="38"/>
  <c r="K201" i="38"/>
  <c r="J201" i="38"/>
  <c r="K200" i="38"/>
  <c r="J200" i="38"/>
  <c r="K199" i="38"/>
  <c r="J199" i="38"/>
  <c r="K198" i="38"/>
  <c r="J198" i="38"/>
  <c r="K197" i="38"/>
  <c r="J197" i="38"/>
  <c r="K196" i="38"/>
  <c r="J196" i="38"/>
  <c r="K195" i="38"/>
  <c r="J195" i="38"/>
  <c r="K194" i="38"/>
  <c r="J194" i="38"/>
  <c r="K193" i="38"/>
  <c r="J193" i="38"/>
  <c r="K192" i="38"/>
  <c r="J192" i="38"/>
  <c r="K191" i="38"/>
  <c r="J191" i="38"/>
  <c r="K190" i="38"/>
  <c r="J190" i="38"/>
  <c r="K189" i="38"/>
  <c r="J189" i="38"/>
  <c r="K188" i="38"/>
  <c r="J188" i="38"/>
  <c r="K187" i="38"/>
  <c r="J187" i="38"/>
  <c r="K186" i="38"/>
  <c r="J186" i="38"/>
  <c r="K185" i="38"/>
  <c r="J185" i="38"/>
  <c r="K184" i="38"/>
  <c r="J184" i="38"/>
  <c r="K183" i="38"/>
  <c r="J183" i="38"/>
  <c r="K182" i="38"/>
  <c r="J182" i="38"/>
  <c r="K181" i="38"/>
  <c r="J181" i="38"/>
  <c r="K180" i="38"/>
  <c r="J180" i="38"/>
  <c r="K179" i="38"/>
  <c r="J179" i="38"/>
  <c r="K178" i="38"/>
  <c r="J178" i="38"/>
  <c r="K177" i="38"/>
  <c r="J177" i="38"/>
  <c r="K176" i="38"/>
  <c r="J176" i="38"/>
  <c r="K175" i="38"/>
  <c r="J175" i="38"/>
  <c r="K174" i="38"/>
  <c r="J174" i="38"/>
  <c r="K173" i="38"/>
  <c r="J173" i="38"/>
  <c r="K172" i="38"/>
  <c r="J172" i="38"/>
  <c r="K171" i="38"/>
  <c r="J171" i="38"/>
  <c r="K170" i="38"/>
  <c r="J170" i="38"/>
  <c r="K169" i="38"/>
  <c r="J169" i="38"/>
  <c r="K168" i="38"/>
  <c r="J168" i="38"/>
  <c r="K167" i="38"/>
  <c r="J167" i="38"/>
  <c r="K166" i="38"/>
  <c r="J166" i="38"/>
  <c r="K165" i="38"/>
  <c r="J165" i="38"/>
  <c r="K164" i="38"/>
  <c r="J164" i="38"/>
  <c r="K163" i="38"/>
  <c r="J163" i="38"/>
  <c r="K162" i="38"/>
  <c r="J162" i="38"/>
  <c r="K161" i="38"/>
  <c r="J161" i="38"/>
  <c r="K160" i="38"/>
  <c r="J160" i="38"/>
  <c r="K159" i="38"/>
  <c r="J159" i="38"/>
  <c r="K158" i="38"/>
  <c r="J158" i="38"/>
  <c r="K157" i="38"/>
  <c r="J157" i="38"/>
  <c r="K156" i="38"/>
  <c r="J156" i="38"/>
  <c r="K155" i="38"/>
  <c r="J155" i="38"/>
  <c r="K154" i="38"/>
  <c r="J154" i="38"/>
  <c r="K153" i="38"/>
  <c r="J153" i="38"/>
  <c r="K152" i="38"/>
  <c r="J152" i="38"/>
  <c r="K151" i="38"/>
  <c r="J151" i="38"/>
  <c r="K150" i="38"/>
  <c r="J150" i="38"/>
  <c r="K149" i="38"/>
  <c r="J149" i="38"/>
  <c r="K148" i="38"/>
  <c r="J148" i="38"/>
  <c r="K147" i="38"/>
  <c r="J147" i="38"/>
  <c r="K146" i="38"/>
  <c r="J146" i="38"/>
  <c r="K145" i="38"/>
  <c r="J145" i="38"/>
  <c r="K144" i="38"/>
  <c r="J144" i="38"/>
  <c r="K143" i="38"/>
  <c r="J143" i="38"/>
  <c r="K142" i="38"/>
  <c r="J142" i="38"/>
  <c r="K141" i="38"/>
  <c r="J141" i="38"/>
  <c r="K140" i="38"/>
  <c r="J140" i="38"/>
  <c r="K139" i="38"/>
  <c r="J139" i="38"/>
  <c r="K138" i="38"/>
  <c r="J138" i="38"/>
  <c r="K137" i="38"/>
  <c r="J137" i="38"/>
  <c r="K136" i="38"/>
  <c r="J136" i="38"/>
  <c r="K135" i="38"/>
  <c r="J135" i="38"/>
  <c r="K134" i="38"/>
  <c r="J134" i="38"/>
  <c r="K133" i="38"/>
  <c r="J133" i="38"/>
  <c r="K132" i="38"/>
  <c r="J132" i="38"/>
  <c r="K131" i="38"/>
  <c r="J131" i="38"/>
  <c r="K130" i="38"/>
  <c r="J130" i="38"/>
  <c r="K129" i="38"/>
  <c r="J129" i="38"/>
  <c r="K128" i="38"/>
  <c r="J128" i="38"/>
  <c r="K127" i="38"/>
  <c r="J127" i="38"/>
  <c r="K126" i="38"/>
  <c r="J126" i="38"/>
  <c r="K125" i="38"/>
  <c r="J125" i="38"/>
  <c r="K124" i="38"/>
  <c r="J124" i="38"/>
  <c r="K123" i="38"/>
  <c r="J123" i="38"/>
  <c r="K122" i="38"/>
  <c r="J122" i="38"/>
  <c r="K121" i="38"/>
  <c r="J121" i="38"/>
  <c r="K120" i="38"/>
  <c r="J120" i="38"/>
  <c r="K119" i="38"/>
  <c r="J119" i="38"/>
  <c r="K118" i="38"/>
  <c r="J118" i="38"/>
  <c r="K117" i="38"/>
  <c r="J117" i="38"/>
  <c r="K116" i="38"/>
  <c r="J116" i="38"/>
  <c r="K115" i="38"/>
  <c r="J115" i="38"/>
  <c r="K114" i="38"/>
  <c r="J114" i="38"/>
  <c r="K113" i="38"/>
  <c r="J113" i="38"/>
  <c r="K112" i="38"/>
  <c r="J112" i="38"/>
  <c r="K111" i="38"/>
  <c r="J111" i="38"/>
  <c r="K110" i="38"/>
  <c r="J110" i="38"/>
  <c r="K109" i="38"/>
  <c r="J109" i="38"/>
  <c r="K108" i="38"/>
  <c r="J108" i="38"/>
  <c r="K107" i="38"/>
  <c r="J107" i="38"/>
  <c r="K106" i="38"/>
  <c r="J106" i="38"/>
  <c r="K105" i="38"/>
  <c r="J105" i="38"/>
  <c r="K104" i="38"/>
  <c r="J104" i="38"/>
  <c r="K103" i="38"/>
  <c r="J103" i="38"/>
  <c r="K102" i="38"/>
  <c r="J102" i="38"/>
  <c r="K101" i="38"/>
  <c r="J101" i="38"/>
  <c r="K100" i="38"/>
  <c r="J100" i="38"/>
  <c r="K99" i="38"/>
  <c r="J99" i="38"/>
  <c r="K98" i="38"/>
  <c r="J98" i="38"/>
  <c r="K97" i="38"/>
  <c r="J97" i="38"/>
  <c r="K96" i="38"/>
  <c r="J96" i="38"/>
  <c r="K95" i="38"/>
  <c r="J95" i="38"/>
  <c r="K94" i="38"/>
  <c r="J94" i="38"/>
  <c r="K93" i="38"/>
  <c r="J93" i="38"/>
  <c r="K92" i="38"/>
  <c r="J92" i="38"/>
  <c r="K91" i="38"/>
  <c r="J91" i="38"/>
  <c r="K90" i="38"/>
  <c r="J90" i="38"/>
  <c r="K89" i="38"/>
  <c r="J89" i="38"/>
  <c r="K88" i="38"/>
  <c r="J88" i="38"/>
  <c r="K87" i="38"/>
  <c r="J87" i="38"/>
  <c r="K86" i="38"/>
  <c r="J86" i="38"/>
  <c r="K85" i="38"/>
  <c r="J85" i="38"/>
  <c r="K84" i="38"/>
  <c r="J84" i="38"/>
  <c r="K83" i="38"/>
  <c r="J83" i="38"/>
  <c r="K82" i="38"/>
  <c r="J82" i="38"/>
  <c r="K81" i="38"/>
  <c r="J81" i="38"/>
  <c r="K80" i="38"/>
  <c r="J80" i="38"/>
  <c r="K79" i="38"/>
  <c r="J79" i="38"/>
  <c r="K78" i="38"/>
  <c r="J78" i="38"/>
  <c r="K77" i="38"/>
  <c r="J77" i="38"/>
  <c r="K76" i="38"/>
  <c r="J76" i="38"/>
  <c r="K75" i="38"/>
  <c r="J75" i="38"/>
  <c r="K74" i="38"/>
  <c r="J74" i="38"/>
  <c r="K73" i="38"/>
  <c r="J73" i="38"/>
  <c r="K72" i="38"/>
  <c r="J72" i="38"/>
  <c r="K71" i="38"/>
  <c r="J71" i="38"/>
  <c r="K70" i="38"/>
  <c r="J70" i="38"/>
  <c r="K69" i="38"/>
  <c r="J69" i="38"/>
  <c r="K68" i="38"/>
  <c r="J68" i="38"/>
  <c r="K67" i="38"/>
  <c r="J67" i="38"/>
  <c r="K66" i="38"/>
  <c r="J66" i="38"/>
  <c r="K65" i="38"/>
  <c r="J65" i="38"/>
  <c r="K64" i="38"/>
  <c r="J64" i="38"/>
  <c r="K63" i="38"/>
  <c r="J63" i="38"/>
  <c r="K62" i="38"/>
  <c r="J62" i="38"/>
  <c r="K61" i="38"/>
  <c r="J61" i="38"/>
  <c r="K60" i="38"/>
  <c r="J60" i="38"/>
  <c r="K59" i="38"/>
  <c r="J59" i="38"/>
  <c r="K58" i="38"/>
  <c r="J58" i="38"/>
  <c r="K57" i="38"/>
  <c r="J57" i="38"/>
  <c r="K56" i="38"/>
  <c r="J56" i="38"/>
  <c r="K55" i="38"/>
  <c r="J55" i="38"/>
  <c r="K54" i="38"/>
  <c r="J54" i="38"/>
  <c r="K53" i="38"/>
  <c r="J53" i="38"/>
  <c r="K52" i="38"/>
  <c r="J52" i="38"/>
  <c r="K51" i="38"/>
  <c r="J51" i="38"/>
  <c r="K50" i="38"/>
  <c r="J50" i="38"/>
  <c r="K49" i="38"/>
  <c r="J49" i="38"/>
  <c r="K48" i="38"/>
  <c r="J48" i="38"/>
  <c r="K47" i="38"/>
  <c r="J47" i="38"/>
  <c r="K46" i="38"/>
  <c r="J46" i="38"/>
  <c r="K45" i="38"/>
  <c r="J45" i="38"/>
  <c r="K44" i="38"/>
  <c r="J44" i="38"/>
  <c r="K43" i="38"/>
  <c r="J43" i="38"/>
  <c r="K42" i="38"/>
  <c r="J42" i="38"/>
  <c r="K41" i="38"/>
  <c r="J41" i="38"/>
  <c r="K40" i="38"/>
  <c r="J40" i="38"/>
  <c r="K39" i="38"/>
  <c r="J39" i="38"/>
  <c r="K38" i="38"/>
  <c r="J38" i="38"/>
  <c r="K37" i="38"/>
  <c r="J37" i="38"/>
  <c r="K36" i="38"/>
  <c r="J36" i="38"/>
  <c r="K35" i="38"/>
  <c r="J35" i="38"/>
  <c r="K34" i="38"/>
  <c r="J34" i="38"/>
  <c r="K33" i="38"/>
  <c r="J33" i="38"/>
  <c r="K32" i="38"/>
  <c r="J32" i="38"/>
  <c r="K31" i="38"/>
  <c r="J31" i="38"/>
  <c r="K30" i="38"/>
  <c r="J30" i="38"/>
  <c r="K29" i="38"/>
  <c r="J29" i="38"/>
  <c r="K28" i="38"/>
  <c r="J28" i="38"/>
  <c r="K27" i="38"/>
  <c r="J27" i="38"/>
  <c r="K26" i="38"/>
  <c r="J26" i="38"/>
  <c r="K25" i="38"/>
  <c r="J25" i="38"/>
  <c r="K24" i="38"/>
  <c r="J24" i="38"/>
  <c r="K23" i="38"/>
  <c r="J23" i="38"/>
  <c r="K22" i="38"/>
  <c r="J22" i="38"/>
  <c r="K21" i="38"/>
  <c r="J21" i="38"/>
  <c r="K20" i="38"/>
  <c r="J20" i="38"/>
  <c r="K19" i="38"/>
  <c r="J19" i="38"/>
  <c r="K18" i="38"/>
  <c r="J18" i="38"/>
  <c r="K17" i="38"/>
  <c r="J17" i="38"/>
  <c r="K16" i="38"/>
  <c r="J16" i="38"/>
  <c r="K15" i="38"/>
  <c r="J15" i="38"/>
  <c r="K14" i="38"/>
  <c r="J14" i="38"/>
  <c r="K13" i="38"/>
  <c r="J13" i="38"/>
  <c r="K12" i="38"/>
  <c r="J12" i="38"/>
  <c r="K11" i="38"/>
  <c r="J11" i="38"/>
  <c r="R31" i="62" l="1"/>
  <c r="R32" i="62"/>
  <c r="R33" i="62"/>
  <c r="R34" i="62"/>
  <c r="R35" i="62"/>
  <c r="R36" i="62"/>
  <c r="R37" i="62"/>
  <c r="R38" i="62"/>
  <c r="R39" i="62"/>
  <c r="R40" i="62"/>
  <c r="R41" i="62"/>
  <c r="R42" i="62"/>
  <c r="R43" i="62"/>
  <c r="R44" i="62"/>
  <c r="R45" i="62"/>
  <c r="R46" i="62"/>
  <c r="R47" i="62"/>
  <c r="R48" i="62"/>
  <c r="R49" i="62"/>
  <c r="R50" i="62"/>
  <c r="R51" i="62"/>
  <c r="R52" i="62"/>
  <c r="R53" i="62"/>
  <c r="R30" i="62"/>
  <c r="R29" i="62"/>
  <c r="R28" i="62"/>
  <c r="R27" i="62"/>
  <c r="R26" i="62"/>
  <c r="R25" i="62"/>
  <c r="R24" i="62"/>
  <c r="R23" i="62"/>
  <c r="R22" i="62"/>
  <c r="R21" i="62"/>
  <c r="R20" i="62"/>
  <c r="R19" i="62"/>
  <c r="R18" i="62"/>
  <c r="R17" i="62"/>
  <c r="R16" i="62"/>
  <c r="R15" i="62"/>
  <c r="R14" i="62"/>
  <c r="R13" i="62"/>
  <c r="R12" i="62"/>
  <c r="R10" i="36"/>
  <c r="R11" i="36"/>
  <c r="R12" i="36"/>
  <c r="R13" i="36"/>
  <c r="R14" i="36"/>
  <c r="R15" i="36"/>
  <c r="R16" i="36"/>
  <c r="R17" i="36"/>
  <c r="R18" i="36"/>
  <c r="R19" i="36"/>
  <c r="R20" i="36"/>
  <c r="R21" i="36"/>
  <c r="R22" i="36"/>
  <c r="R23" i="36"/>
  <c r="R24" i="36"/>
  <c r="R25" i="36"/>
  <c r="R26" i="36"/>
  <c r="R27" i="36"/>
  <c r="R9" i="36"/>
  <c r="R28" i="1" l="1"/>
  <c r="R30" i="1"/>
  <c r="R31" i="1"/>
  <c r="R29" i="1"/>
  <c r="L28" i="1"/>
  <c r="L29" i="1"/>
  <c r="L30" i="1"/>
  <c r="L31" i="1"/>
  <c r="N73" i="24" l="1"/>
  <c r="N78" i="24"/>
  <c r="N79" i="24"/>
  <c r="N80" i="24"/>
  <c r="O87" i="24"/>
  <c r="O86" i="24"/>
  <c r="O85" i="24"/>
  <c r="O84" i="24"/>
  <c r="P84" i="24" s="1"/>
  <c r="S84" i="24" s="1"/>
  <c r="O83" i="24"/>
  <c r="O82" i="24"/>
  <c r="O81" i="24"/>
  <c r="O80" i="24"/>
  <c r="P80" i="24" s="1"/>
  <c r="S80" i="24" s="1"/>
  <c r="O79" i="24"/>
  <c r="O78" i="24"/>
  <c r="O77" i="24"/>
  <c r="O76" i="24"/>
  <c r="P76" i="24" s="1"/>
  <c r="S76" i="24" s="1"/>
  <c r="O75" i="24"/>
  <c r="O74" i="24"/>
  <c r="O73" i="24"/>
  <c r="O51" i="24"/>
  <c r="P51" i="24" s="1"/>
  <c r="S51" i="24" s="1"/>
  <c r="O50" i="24"/>
  <c r="P49" i="24"/>
  <c r="S49" i="24" s="1"/>
  <c r="R48" i="24"/>
  <c r="R49" i="24"/>
  <c r="R50" i="24"/>
  <c r="R51" i="24"/>
  <c r="R52" i="24"/>
  <c r="R53" i="24"/>
  <c r="R54" i="24"/>
  <c r="R55" i="24"/>
  <c r="R56" i="24"/>
  <c r="R57" i="24"/>
  <c r="R58" i="24"/>
  <c r="R59" i="24"/>
  <c r="R60" i="24"/>
  <c r="R61" i="24"/>
  <c r="R62" i="24"/>
  <c r="R63" i="24"/>
  <c r="R64" i="24"/>
  <c r="R65" i="24"/>
  <c r="R66" i="24"/>
  <c r="R67" i="24"/>
  <c r="R68" i="24"/>
  <c r="R69" i="24"/>
  <c r="R70" i="24"/>
  <c r="R71" i="24"/>
  <c r="R72" i="24"/>
  <c r="R73" i="24"/>
  <c r="R74" i="24"/>
  <c r="R75" i="24"/>
  <c r="R76" i="24"/>
  <c r="R77" i="24"/>
  <c r="R78" i="24"/>
  <c r="R79" i="24"/>
  <c r="R80" i="24"/>
  <c r="R81" i="24"/>
  <c r="R82" i="24"/>
  <c r="R83" i="24"/>
  <c r="R84" i="24"/>
  <c r="R85" i="24"/>
  <c r="R86" i="24"/>
  <c r="R87" i="24"/>
  <c r="R88" i="24"/>
  <c r="R89" i="24"/>
  <c r="R90" i="24"/>
  <c r="R91" i="24"/>
  <c r="R92" i="24"/>
  <c r="R93" i="24"/>
  <c r="R94" i="24"/>
  <c r="R95" i="24"/>
  <c r="R96" i="24"/>
  <c r="R97" i="24"/>
  <c r="R98" i="24"/>
  <c r="R99" i="24"/>
  <c r="R100" i="24"/>
  <c r="R101" i="24"/>
  <c r="R102" i="24"/>
  <c r="R103" i="24"/>
  <c r="P91" i="24"/>
  <c r="S91" i="24" s="1"/>
  <c r="P102" i="24"/>
  <c r="S102" i="24" s="1"/>
  <c r="P101" i="24"/>
  <c r="S101" i="24" s="1"/>
  <c r="P100" i="24"/>
  <c r="S100" i="24" s="1"/>
  <c r="R47" i="24"/>
  <c r="P48" i="24"/>
  <c r="S48" i="24" s="1"/>
  <c r="P50" i="24"/>
  <c r="S50" i="24" s="1"/>
  <c r="P52" i="24"/>
  <c r="S52" i="24" s="1"/>
  <c r="P53" i="24"/>
  <c r="S53" i="24" s="1"/>
  <c r="P54" i="24"/>
  <c r="S54" i="24" s="1"/>
  <c r="P55" i="24"/>
  <c r="S55" i="24" s="1"/>
  <c r="P56" i="24"/>
  <c r="S56" i="24" s="1"/>
  <c r="P57" i="24"/>
  <c r="S57" i="24" s="1"/>
  <c r="P58" i="24"/>
  <c r="S58" i="24" s="1"/>
  <c r="P59" i="24"/>
  <c r="S59" i="24" s="1"/>
  <c r="P60" i="24"/>
  <c r="S60" i="24" s="1"/>
  <c r="P61" i="24"/>
  <c r="S61" i="24" s="1"/>
  <c r="P62" i="24"/>
  <c r="S62" i="24" s="1"/>
  <c r="P63" i="24"/>
  <c r="S63" i="24" s="1"/>
  <c r="P64" i="24"/>
  <c r="S64" i="24" s="1"/>
  <c r="P65" i="24"/>
  <c r="S65" i="24" s="1"/>
  <c r="P66" i="24"/>
  <c r="S66" i="24" s="1"/>
  <c r="P67" i="24"/>
  <c r="S67" i="24" s="1"/>
  <c r="P68" i="24"/>
  <c r="S68" i="24" s="1"/>
  <c r="P69" i="24"/>
  <c r="S69" i="24" s="1"/>
  <c r="P70" i="24"/>
  <c r="S70" i="24" s="1"/>
  <c r="P71" i="24"/>
  <c r="S71" i="24" s="1"/>
  <c r="P72" i="24"/>
  <c r="S72" i="24" s="1"/>
  <c r="P73" i="24"/>
  <c r="S73" i="24" s="1"/>
  <c r="P74" i="24"/>
  <c r="S74" i="24" s="1"/>
  <c r="P75" i="24"/>
  <c r="S75" i="24" s="1"/>
  <c r="P77" i="24"/>
  <c r="S77" i="24" s="1"/>
  <c r="P78" i="24"/>
  <c r="S78" i="24" s="1"/>
  <c r="P79" i="24"/>
  <c r="S79" i="24" s="1"/>
  <c r="P81" i="24"/>
  <c r="S81" i="24" s="1"/>
  <c r="P82" i="24"/>
  <c r="S82" i="24" s="1"/>
  <c r="P83" i="24"/>
  <c r="S83" i="24" s="1"/>
  <c r="P85" i="24"/>
  <c r="S85" i="24" s="1"/>
  <c r="P86" i="24"/>
  <c r="S86" i="24" s="1"/>
  <c r="P87" i="24"/>
  <c r="S87" i="24" s="1"/>
  <c r="P88" i="24"/>
  <c r="S88" i="24" s="1"/>
  <c r="P89" i="24"/>
  <c r="S89" i="24" s="1"/>
  <c r="P90" i="24"/>
  <c r="S90" i="24" s="1"/>
  <c r="P92" i="24"/>
  <c r="S92" i="24" s="1"/>
  <c r="P93" i="24"/>
  <c r="S93" i="24" s="1"/>
  <c r="P94" i="24"/>
  <c r="S94" i="24" s="1"/>
  <c r="P95" i="24"/>
  <c r="S95" i="24" s="1"/>
  <c r="P96" i="24"/>
  <c r="S96" i="24" s="1"/>
  <c r="P97" i="24"/>
  <c r="S97" i="24" s="1"/>
  <c r="P98" i="24"/>
  <c r="S98" i="24" s="1"/>
  <c r="P99" i="24"/>
  <c r="S99" i="24" s="1"/>
  <c r="P103" i="24"/>
  <c r="S103" i="24" s="1"/>
  <c r="P47" i="24"/>
  <c r="S47" i="24" l="1"/>
  <c r="C28" i="1"/>
  <c r="C29" i="1"/>
  <c r="C30" i="1"/>
  <c r="C31" i="1"/>
  <c r="C27" i="1"/>
  <c r="U96" i="24"/>
  <c r="U91" i="24"/>
  <c r="U83" i="24"/>
  <c r="U75" i="24"/>
  <c r="U65" i="24"/>
  <c r="U63" i="24"/>
  <c r="U56" i="24"/>
  <c r="U49" i="24"/>
  <c r="U103" i="24"/>
  <c r="U101" i="24"/>
  <c r="U98" i="24"/>
  <c r="U85" i="24"/>
  <c r="U77" i="24"/>
  <c r="U69" i="24"/>
  <c r="U67" i="24"/>
  <c r="U60" i="24"/>
  <c r="U53" i="24"/>
  <c r="U51" i="24"/>
  <c r="U92" i="24"/>
  <c r="U87" i="24"/>
  <c r="U79" i="24"/>
  <c r="U71" i="24"/>
  <c r="U64" i="24"/>
  <c r="U57" i="24"/>
  <c r="U55" i="24"/>
  <c r="U48" i="24"/>
  <c r="U102" i="24"/>
  <c r="U94" i="24"/>
  <c r="U89" i="24"/>
  <c r="U81" i="24"/>
  <c r="U73" i="24"/>
  <c r="U68" i="24"/>
  <c r="U61" i="24"/>
  <c r="U59" i="24"/>
  <c r="U52" i="24"/>
  <c r="U100" i="24"/>
  <c r="U95" i="24"/>
  <c r="U93" i="24"/>
  <c r="U90" i="24"/>
  <c r="U88" i="24"/>
  <c r="U86" i="24"/>
  <c r="U84" i="24"/>
  <c r="U82" i="24"/>
  <c r="U80" i="24"/>
  <c r="U78" i="24"/>
  <c r="U76" i="24"/>
  <c r="U74" i="24"/>
  <c r="U72" i="24"/>
  <c r="U70" i="24"/>
  <c r="U66" i="24"/>
  <c r="U62" i="24"/>
  <c r="U58" i="24"/>
  <c r="U54" i="24"/>
  <c r="U50" i="24"/>
  <c r="U99" i="24"/>
  <c r="U97" i="24"/>
  <c r="T103" i="24"/>
  <c r="T102" i="24"/>
  <c r="T101" i="24"/>
  <c r="T100" i="24"/>
  <c r="T99" i="24"/>
  <c r="T98" i="24"/>
  <c r="T97" i="24"/>
  <c r="T96" i="24"/>
  <c r="T95" i="24"/>
  <c r="T94" i="24"/>
  <c r="T93" i="24"/>
  <c r="T92" i="24"/>
  <c r="T91" i="24"/>
  <c r="T90" i="24"/>
  <c r="T89" i="24"/>
  <c r="T88" i="24"/>
  <c r="T87" i="24"/>
  <c r="T86" i="24"/>
  <c r="T85" i="24"/>
  <c r="T84" i="24"/>
  <c r="T83" i="24"/>
  <c r="T82" i="24"/>
  <c r="T81" i="24"/>
  <c r="T80" i="24"/>
  <c r="T79" i="24"/>
  <c r="T78" i="24"/>
  <c r="T77" i="24"/>
  <c r="T76" i="24"/>
  <c r="T75" i="24"/>
  <c r="T74" i="24"/>
  <c r="T73" i="24"/>
  <c r="T72" i="24"/>
  <c r="T71" i="24"/>
  <c r="T70" i="24"/>
  <c r="T69" i="24"/>
  <c r="T68" i="24"/>
  <c r="T67" i="24"/>
  <c r="T66" i="24"/>
  <c r="T65" i="24"/>
  <c r="T64" i="24"/>
  <c r="T63" i="24"/>
  <c r="T62" i="24"/>
  <c r="T61" i="24"/>
  <c r="T60" i="24"/>
  <c r="T59" i="24"/>
  <c r="T58" i="24"/>
  <c r="T57" i="24"/>
  <c r="T56" i="24"/>
  <c r="T55" i="24"/>
  <c r="T54" i="24"/>
  <c r="T53" i="24"/>
  <c r="T52" i="24"/>
  <c r="T51" i="24"/>
  <c r="T50" i="24"/>
  <c r="T49" i="24"/>
  <c r="T48" i="24"/>
  <c r="U47" i="24"/>
  <c r="T47" i="24"/>
  <c r="P29" i="23" l="1"/>
  <c r="P28" i="23" s="1"/>
  <c r="P27" i="23"/>
  <c r="E30" i="23"/>
  <c r="F30" i="23"/>
  <c r="E29" i="23"/>
  <c r="F29" i="23"/>
  <c r="S14" i="2"/>
  <c r="S26" i="2"/>
  <c r="S23" i="2"/>
  <c r="S20" i="2"/>
  <c r="S16" i="2"/>
  <c r="S18" i="2"/>
  <c r="S12" i="2"/>
  <c r="Q28" i="23" l="1"/>
  <c r="D10" i="2"/>
  <c r="S6" i="1" l="1"/>
  <c r="S5" i="1" s="1"/>
  <c r="T6" i="1" l="1"/>
  <c r="P23" i="11"/>
  <c r="Q23" i="11"/>
  <c r="Q24" i="11" s="1"/>
  <c r="Q25" i="11" s="1"/>
  <c r="Q26" i="11" s="1"/>
  <c r="R23" i="11"/>
  <c r="R24" i="11" s="1"/>
  <c r="R25" i="11" s="1"/>
  <c r="R26" i="11" s="1"/>
  <c r="S23" i="11"/>
  <c r="S24" i="11" s="1"/>
  <c r="S25" i="11" s="1"/>
  <c r="S26" i="11" s="1"/>
  <c r="S21" i="11"/>
  <c r="R21" i="11"/>
  <c r="Q21" i="11"/>
  <c r="P21" i="11"/>
  <c r="P24" i="11" l="1"/>
  <c r="S14" i="1" s="1"/>
  <c r="S9" i="1"/>
  <c r="S8" i="1" l="1"/>
  <c r="T9" i="1"/>
  <c r="P25" i="11"/>
  <c r="T14" i="1" l="1"/>
  <c r="S13" i="1"/>
  <c r="P26" i="11"/>
  <c r="S22" i="1" s="1"/>
  <c r="S17" i="1"/>
  <c r="T17" i="1" l="1"/>
  <c r="S16" i="1"/>
  <c r="S21" i="1"/>
  <c r="T2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Seitisk</author>
  </authors>
  <commentList>
    <comment ref="B2" authorId="0" shapeId="0" xr:uid="{5129A892-D63A-4DB3-AD6B-158555C66369}">
      <text>
        <r>
          <rPr>
            <sz val="9"/>
            <color indexed="81"/>
            <rFont val="Segoe UI"/>
            <family val="2"/>
          </rPr>
          <t xml:space="preserve">Insira o processo a ser analisado, utilize ferramentas como SIPOC para relembrar processos.
</t>
        </r>
      </text>
    </comment>
    <comment ref="C2" authorId="0" shapeId="0" xr:uid="{22630638-5D92-499F-92B3-338AD3EDA921}">
      <text>
        <r>
          <rPr>
            <sz val="9"/>
            <color indexed="81"/>
            <rFont val="Segoe UI"/>
            <family val="2"/>
          </rPr>
          <t xml:space="preserve">O que entra nesse processo? Quais são os xs?
Sugestão: Utilizar xs priorizados na matriz causa-efeito
</t>
        </r>
      </text>
    </comment>
    <comment ref="D2" authorId="0" shapeId="0" xr:uid="{B5B66B7E-3C9A-4318-AA7B-030E90E3A674}">
      <text>
        <r>
          <rPr>
            <b/>
            <sz val="9"/>
            <color indexed="81"/>
            <rFont val="Segoe UI"/>
            <family val="2"/>
          </rPr>
          <t>Inserir tudo o que pode dar errado no processo analisado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E2" authorId="0" shapeId="0" xr:uid="{5B85DB61-3C42-4998-BA79-9CB20CECAC35}">
      <text>
        <r>
          <rPr>
            <b/>
            <sz val="9"/>
            <color indexed="81"/>
            <rFont val="Segoe UI"/>
            <family val="2"/>
          </rPr>
          <t>Listar possíveis efeitos caso o modo de falha relacionado falhe.</t>
        </r>
        <r>
          <rPr>
            <sz val="9"/>
            <color indexed="81"/>
            <rFont val="Segoe UI"/>
            <family val="2"/>
          </rPr>
          <t xml:space="preserve">
Qual impacto no cliente ou negócio?</t>
        </r>
      </text>
    </comment>
    <comment ref="H2" authorId="0" shapeId="0" xr:uid="{EAAD10D0-9A7B-4BF7-AF29-A27F0E9FE43F}">
      <text>
        <r>
          <rPr>
            <b/>
            <sz val="9"/>
            <color indexed="81"/>
            <rFont val="Segoe UI"/>
            <family val="2"/>
          </rPr>
          <t>O QUE CAUSA O MODO DE FALHA?
[muitos belts confundem e perguntam para o efeito, cuidado, pois a pergunta deve ser para o modo de falha e não sobre o efeito]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J2" authorId="0" shapeId="0" xr:uid="{FDE7BADB-CA9E-4061-99C8-D4A162A568C4}">
      <text>
        <r>
          <rPr>
            <sz val="9"/>
            <color indexed="81"/>
            <rFont val="Segoe UI"/>
            <family val="2"/>
          </rPr>
          <t xml:space="preserve">Existe algum controle que pegue a falha antes que aconteça?
</t>
        </r>
      </text>
    </comment>
  </commentList>
</comments>
</file>

<file path=xl/sharedStrings.xml><?xml version="1.0" encoding="utf-8"?>
<sst xmlns="http://schemas.openxmlformats.org/spreadsheetml/2006/main" count="2018" uniqueCount="784">
  <si>
    <t>[Título do Projeto]</t>
  </si>
  <si>
    <t>Menu Principal</t>
  </si>
  <si>
    <t>1. Etapa Definir</t>
  </si>
  <si>
    <t>2. Etapa Medir</t>
  </si>
  <si>
    <t>3. Etapa Analisar</t>
  </si>
  <si>
    <t>4. Etapa Implementar</t>
  </si>
  <si>
    <t>5. Etapa Controlar</t>
  </si>
  <si>
    <t>Status do Cronograma</t>
  </si>
  <si>
    <t>Status do Plano de Ação</t>
  </si>
  <si>
    <t>ANEXOS</t>
  </si>
  <si>
    <t>STATUS DA ETAPA:</t>
  </si>
  <si>
    <t>Não iniciada</t>
  </si>
  <si>
    <t>G</t>
  </si>
  <si>
    <t>Propósito macro</t>
  </si>
  <si>
    <t>Clientes e requerimentos</t>
  </si>
  <si>
    <t>Metas e resultados</t>
  </si>
  <si>
    <t>Definição do escopo do projeto</t>
  </si>
  <si>
    <t>R</t>
  </si>
  <si>
    <t>Papéis e responsabilidades</t>
  </si>
  <si>
    <t>Autoridade e autonomia</t>
  </si>
  <si>
    <t>P</t>
  </si>
  <si>
    <t>Fatores críticos de sucesso</t>
  </si>
  <si>
    <t>Plano e atividades</t>
  </si>
  <si>
    <t>Monitoramento e medição</t>
  </si>
  <si>
    <t xml:space="preserve">Agenda </t>
  </si>
  <si>
    <t>I</t>
  </si>
  <si>
    <t>Relações interpessoais no time</t>
  </si>
  <si>
    <t>Fonte:</t>
  </si>
  <si>
    <t>Descrição da Etapa</t>
  </si>
  <si>
    <t>Questão-chave</t>
  </si>
  <si>
    <t>Adaptado de www.isixsigma.com/implementation/teams/grabbing-hold-of-the-grpi-model</t>
  </si>
  <si>
    <t>ANÁLISE GRPI</t>
  </si>
  <si>
    <t>Conhecemos os stakeholders, o quê eles desejam e quais as CTQs.</t>
  </si>
  <si>
    <t>Nós identificamos metas específicas, mensuráveis e priorizadas para o projeto, tendo entregas relacionadas às metas do projeto.</t>
  </si>
  <si>
    <t>Entendemos e concordamos com a nossa missão e resultados desejados.</t>
  </si>
  <si>
    <t>Entendemos e concordamos sobre o que está em ão está no escopo do projeto e nas nossas tarefas. O escopo está definido.</t>
  </si>
  <si>
    <t>Temos definido e concordamos com nossos papéis, responsabilidades e contribuições para o time.</t>
  </si>
  <si>
    <t>Nosso time entende e concorda com o grau de autoridade e autonomia que temos para obter sucesso na iniciativa.</t>
  </si>
  <si>
    <t>Conhecemos e estamos focando nos fatores chave para atingir as metas e a missão do projeto.</t>
  </si>
  <si>
    <t>Temos um plano de ação efetivo que inclui as ações certas, claramente definidas e designadas.</t>
  </si>
  <si>
    <t>Temos um processo de monitoramento efetivo, com métricas específicas ligadas ao processo e às metas.</t>
  </si>
  <si>
    <t>Definimos a agenda do projeto e sabemos quais são os marcos e tarefas críticas.</t>
  </si>
  <si>
    <t>Concordância operacional do time</t>
  </si>
  <si>
    <t>Compartilhamos expectativas a respeito do funcionamento do time, entrando em concordância a respeito das mesmas.</t>
  </si>
  <si>
    <t>Temos as relações necessárias no time, com confiança, particpação e comportamentos para ser uma equipe efetiva.</t>
  </si>
  <si>
    <r>
      <rPr>
        <b/>
        <sz val="11"/>
        <color theme="0"/>
        <rFont val="Calibri"/>
        <family val="2"/>
        <scheme val="minor"/>
      </rPr>
      <t>Grau de concordância:</t>
    </r>
    <r>
      <rPr>
        <sz val="11"/>
        <color theme="0"/>
        <rFont val="Calibri"/>
        <family val="2"/>
        <scheme val="minor"/>
      </rPr>
      <t xml:space="preserve"> melhor para </t>
    </r>
    <r>
      <rPr>
        <sz val="11"/>
        <color theme="0"/>
        <rFont val="Wingdings 3"/>
        <family val="1"/>
        <charset val="2"/>
      </rPr>
      <t>a</t>
    </r>
  </si>
  <si>
    <r>
      <t xml:space="preserve">Preencher até: </t>
    </r>
    <r>
      <rPr>
        <b/>
        <sz val="10"/>
        <rFont val="Arial"/>
        <family val="2"/>
      </rPr>
      <t>XX/XX, às XXhXX</t>
    </r>
  </si>
  <si>
    <r>
      <t xml:space="preserve">Questionário para impressão: </t>
    </r>
    <r>
      <rPr>
        <sz val="11"/>
        <color theme="1"/>
        <rFont val="Calibri"/>
        <family val="2"/>
        <scheme val="minor"/>
      </rPr>
      <t>selecione o formulário para entregar à sua equipe</t>
    </r>
  </si>
  <si>
    <t>D</t>
  </si>
  <si>
    <t>M</t>
  </si>
  <si>
    <t>A</t>
  </si>
  <si>
    <t>C</t>
  </si>
  <si>
    <t>Nota</t>
  </si>
  <si>
    <t>Resultados</t>
  </si>
  <si>
    <r>
      <t xml:space="preserve">Copie os valores da linha </t>
    </r>
    <r>
      <rPr>
        <b/>
        <sz val="11"/>
        <color theme="1"/>
        <rFont val="Calibri"/>
        <family val="2"/>
        <scheme val="minor"/>
      </rPr>
      <t>Nota</t>
    </r>
    <r>
      <rPr>
        <sz val="11"/>
        <color theme="1"/>
        <rFont val="Calibri"/>
        <family val="2"/>
        <scheme val="minor"/>
      </rPr>
      <t xml:space="preserve"> e cole-os sem as fórmulas na linha referente à etapa do DMAIC.</t>
    </r>
  </si>
  <si>
    <r>
      <t xml:space="preserve">Ferramenta de Gestão de Projetos LSS: </t>
    </r>
    <r>
      <rPr>
        <sz val="14"/>
        <color theme="0"/>
        <rFont val="Calibri"/>
        <family val="2"/>
        <scheme val="minor"/>
      </rPr>
      <t>Grow Lean Seis Sigma</t>
    </r>
  </si>
  <si>
    <r>
      <t>[TÍTULO DO PROJETO]:</t>
    </r>
    <r>
      <rPr>
        <sz val="12"/>
        <rFont val="Arial"/>
        <family val="2"/>
      </rPr>
      <t xml:space="preserve"> ANÁLISE GRPI</t>
    </r>
  </si>
  <si>
    <t>O projeto está alinhado com a estratégia da empresa?</t>
  </si>
  <si>
    <t>Está ligado diretamente a alguma meta/objetivo estratégico?</t>
  </si>
  <si>
    <t>O time possui a senioridade necessária para executar o projeto?</t>
  </si>
  <si>
    <t>Há equilíbrio entre belts experientes para ensinar os mais jovens? Os conhecimentos necessários do processo estão contemplados na equipe?</t>
  </si>
  <si>
    <t>O Champion e as lideranças apoiam o projeto?</t>
  </si>
  <si>
    <t>O projeto é incentivado como prioridade pela liderança?</t>
  </si>
  <si>
    <t>Há autoridade e autonomia para a execução das melhorias?</t>
  </si>
  <si>
    <t>Está envolvido um ganho de, no mínimo, 200 a 300 mil reais?</t>
  </si>
  <si>
    <t>A equipe têm carta branca para realizar as melhorias no processo, conforme necessárias?
Os recursos necessários estão disponíveis?</t>
  </si>
  <si>
    <t>RESULTADO:</t>
  </si>
  <si>
    <t>Há probabilidade de sucesso favorável à equipe?</t>
  </si>
  <si>
    <t>O clima dentro e fora do projeto mostra otimismo da liderança?</t>
  </si>
  <si>
    <t>Critério excludente</t>
  </si>
  <si>
    <t>Critério decisivo</t>
  </si>
  <si>
    <r>
      <t xml:space="preserve">Santos, A. B. et al.; </t>
    </r>
    <r>
      <rPr>
        <b/>
        <sz val="11"/>
        <color theme="1"/>
        <rFont val="Calibri"/>
        <family val="2"/>
        <scheme val="minor"/>
      </rPr>
      <t>Contribuições do Seis Sigma: estudos de caso em multinacionais.</t>
    </r>
    <r>
      <rPr>
        <sz val="11"/>
        <color theme="1"/>
        <rFont val="Calibri"/>
        <family val="2"/>
        <scheme val="minor"/>
      </rPr>
      <t xml:space="preserve"> 2006. UNESP, São José do Rio Preto, SP, Brasil.</t>
    </r>
  </si>
  <si>
    <t>Líder do projeto:</t>
  </si>
  <si>
    <t>Master Black Belt:</t>
  </si>
  <si>
    <t>Data de Início:</t>
  </si>
  <si>
    <t>Data de Término:</t>
  </si>
  <si>
    <t>Lacuna (R$):</t>
  </si>
  <si>
    <t>Meta (R$):</t>
  </si>
  <si>
    <t>Projeto:</t>
  </si>
  <si>
    <t>[TÍTULO DO PROJETO]</t>
  </si>
  <si>
    <t>Sponsor:</t>
  </si>
  <si>
    <t>Champion:</t>
  </si>
  <si>
    <t>Informação</t>
  </si>
  <si>
    <t>Detalhamento</t>
  </si>
  <si>
    <t>Ligação com a Estratégia:</t>
  </si>
  <si>
    <t>Importância do processo</t>
  </si>
  <si>
    <t>Descrição do problema / oportunidade:</t>
  </si>
  <si>
    <r>
      <t xml:space="preserve">[Objetivo estratégico e meta específica à qual o projeto está ligado. 
</t>
    </r>
    <r>
      <rPr>
        <b/>
        <sz val="11"/>
        <color theme="1"/>
        <rFont val="Calibri"/>
        <family val="2"/>
        <scheme val="minor"/>
      </rPr>
      <t>Exemplo:</t>
    </r>
    <r>
      <rPr>
        <sz val="11"/>
        <color theme="1"/>
        <rFont val="Calibri"/>
        <family val="2"/>
        <scheme val="minor"/>
      </rPr>
      <t xml:space="preserve"> Objetivo: Aumentar a Receita Operacional Líquida até 2020. Meta: Aumentar 2 pontos percentuais.]</t>
    </r>
  </si>
  <si>
    <r>
      <t xml:space="preserve">[Detalhamento das análises que levaram à identificação da oportunidade.
</t>
    </r>
    <r>
      <rPr>
        <b/>
        <sz val="11"/>
        <color theme="1"/>
        <rFont val="Calibri"/>
        <family val="2"/>
        <scheme val="minor"/>
      </rPr>
      <t>Exemplo:</t>
    </r>
    <r>
      <rPr>
        <sz val="11"/>
        <color theme="1"/>
        <rFont val="Calibri"/>
        <family val="2"/>
        <scheme val="minor"/>
      </rPr>
      <t xml:space="preserve"> Nos anos de 2014, 2015 e 2016 o comportamento da margem de resultado no Néctar em percentual foram, -3,9%, -10,9% e -13,2% e em Alimento a base de soja foram 1,6%, -12,0% e -5%. Em 2016 o orçamento foi de  22.046.482 Milhões de Litros de Bebidas (sendo  12.420.720 em Néctar e 9.625.762 em ABSO) com uma meta de resultado em 0,1% (1,6% no Néctar e -2% no ABSO) , porém foi realizado um faturamento de 16.834.644 Milhões (sendo 9.997.509 em Néctar e 6.837.135 no ABSO)  de litros com um resultado líquido de -9,8% (sendo -13,2% no Néctar e -5% no ABSO)  (R$ -3.962.998), ficando o resultado 98% fora do objetivo. 
Para o orçamento de 2017 a meta de faturamento é de 19.912.906 litros (11.412.906 em Néctar e 8.500.000 em ABSO), tendo como meta 0,11% (-2,83% no Néctar e 4,27% no ABSO) de resultados nas bebidas, com valor aproximado de resultado sendo R$ 57.783,00. (sendo R$ - 885.935 em Néctar e R$ 943.713 no ABSO)].</t>
    </r>
  </si>
  <si>
    <t>Problema do processo</t>
  </si>
  <si>
    <t>Detalhamento do Projeto</t>
  </si>
  <si>
    <t>Meta:</t>
  </si>
  <si>
    <t>Equipe do Projeto:</t>
  </si>
  <si>
    <t>Escopo e fronteiras do processo:</t>
  </si>
  <si>
    <t>Black Belts</t>
  </si>
  <si>
    <t>Green Belts</t>
  </si>
  <si>
    <t>Especialistas</t>
  </si>
  <si>
    <t>Yellow Belts e Outros</t>
  </si>
  <si>
    <t>[Exemplo]</t>
  </si>
  <si>
    <t>Gustavo Calegari - Logística</t>
  </si>
  <si>
    <t>Seiti Sakumoto - Processos</t>
  </si>
  <si>
    <r>
      <t xml:space="preserve">[Meta específica do projeto, em indicador técnico e em dinheiro. 
</t>
    </r>
    <r>
      <rPr>
        <b/>
        <sz val="11"/>
        <color theme="1"/>
        <rFont val="Calibri"/>
        <family val="2"/>
        <scheme val="minor"/>
      </rPr>
      <t>Exemplo:</t>
    </r>
    <r>
      <rPr>
        <sz val="11"/>
        <color theme="1"/>
        <rFont val="Calibri"/>
        <family val="2"/>
        <scheme val="minor"/>
      </rPr>
      <t xml:space="preserve"> Recuperar a rentabilidade de bebidas de -9,78% para -5% (R$ 5 milhões de retorno).]</t>
    </r>
  </si>
  <si>
    <r>
      <t xml:space="preserve">[Definir o que é e não é escopo do projeto. 
</t>
    </r>
    <r>
      <rPr>
        <b/>
        <sz val="11"/>
        <color theme="1"/>
        <rFont val="Calibri"/>
        <family val="2"/>
        <scheme val="minor"/>
      </rPr>
      <t>Exemplo:</t>
    </r>
    <r>
      <rPr>
        <sz val="11"/>
        <color theme="1"/>
        <rFont val="Calibri"/>
        <family val="2"/>
        <scheme val="minor"/>
      </rPr>
      <t xml:space="preserve"> Atuar na negociação do pedido (preço médio), no acompanhamento dos descontos concedidos e no controle da compra de insumos (polpa), mas não na industrialização do produto acabado.]</t>
    </r>
  </si>
  <si>
    <t>Definir</t>
  </si>
  <si>
    <t>Medir</t>
  </si>
  <si>
    <t>Analisar</t>
  </si>
  <si>
    <t>Implementar</t>
  </si>
  <si>
    <t>Controlar</t>
  </si>
  <si>
    <t>Controle e Captura</t>
  </si>
  <si>
    <t>Etapa</t>
  </si>
  <si>
    <t>Início previsto</t>
  </si>
  <si>
    <t>Término previsto</t>
  </si>
  <si>
    <t>Início real</t>
  </si>
  <si>
    <t>Término real</t>
  </si>
  <si>
    <t>Cronograma macro</t>
  </si>
  <si>
    <t>Indicadores do Projeto</t>
  </si>
  <si>
    <t>R$/lt</t>
  </si>
  <si>
    <t>Dias de estoque</t>
  </si>
  <si>
    <t>% de perda do processo</t>
  </si>
  <si>
    <t>R$/KWh</t>
  </si>
  <si>
    <t>KWh/ton de produção</t>
  </si>
  <si>
    <r>
      <t xml:space="preserve">RASMUSSON, David. </t>
    </r>
    <r>
      <rPr>
        <b/>
        <sz val="11"/>
        <color theme="1"/>
        <rFont val="Calibri"/>
        <family val="2"/>
        <scheme val="minor"/>
      </rPr>
      <t>SIPOC picture book: A visual guide to SIPOC/DMAIC relationship.</t>
    </r>
    <r>
      <rPr>
        <sz val="11"/>
        <color theme="1"/>
        <rFont val="Calibri"/>
        <family val="2"/>
        <scheme val="minor"/>
      </rPr>
      <t xml:space="preserve"> Oriel Incorporated, 2006.</t>
    </r>
  </si>
  <si>
    <t>Fim:</t>
  </si>
  <si>
    <t>Início:</t>
  </si>
  <si>
    <r>
      <t xml:space="preserve">Suppliers
</t>
    </r>
    <r>
      <rPr>
        <b/>
        <sz val="16"/>
        <color theme="0"/>
        <rFont val="Calibri"/>
        <family val="2"/>
        <scheme val="minor"/>
      </rPr>
      <t>Fornecedores</t>
    </r>
  </si>
  <si>
    <r>
      <t xml:space="preserve">Inputs
</t>
    </r>
    <r>
      <rPr>
        <b/>
        <sz val="16"/>
        <color theme="0"/>
        <rFont val="Calibri"/>
        <family val="2"/>
        <scheme val="minor"/>
      </rPr>
      <t>Entradas</t>
    </r>
  </si>
  <si>
    <r>
      <t xml:space="preserve">Process
</t>
    </r>
    <r>
      <rPr>
        <b/>
        <sz val="16"/>
        <color theme="0"/>
        <rFont val="Calibri"/>
        <family val="2"/>
        <scheme val="minor"/>
      </rPr>
      <t>Processo</t>
    </r>
  </si>
  <si>
    <r>
      <t xml:space="preserve">Outputs
</t>
    </r>
    <r>
      <rPr>
        <b/>
        <sz val="16"/>
        <color theme="0"/>
        <rFont val="Calibri"/>
        <family val="2"/>
        <scheme val="minor"/>
      </rPr>
      <t>Saídas</t>
    </r>
  </si>
  <si>
    <r>
      <t xml:space="preserve">Costumers
</t>
    </r>
    <r>
      <rPr>
        <b/>
        <sz val="16"/>
        <color theme="0"/>
        <rFont val="Calibri"/>
        <family val="2"/>
        <scheme val="minor"/>
      </rPr>
      <t>Clientes</t>
    </r>
  </si>
  <si>
    <t>Prazo de pagamento</t>
  </si>
  <si>
    <t>Cliente</t>
  </si>
  <si>
    <t>Controle da Qualidade Total</t>
  </si>
  <si>
    <r>
      <t xml:space="preserve">CAMPOS, Vicente Falconi. </t>
    </r>
    <r>
      <rPr>
        <b/>
        <sz val="11"/>
        <color theme="1"/>
        <rFont val="Calibri"/>
        <family val="2"/>
        <scheme val="minor"/>
      </rPr>
      <t>TQC: Controle da Qualidade Total (no estilo japonês).</t>
    </r>
    <r>
      <rPr>
        <sz val="11"/>
        <color theme="1"/>
        <rFont val="Calibri"/>
        <family val="2"/>
        <scheme val="minor"/>
      </rPr>
      <t xml:space="preserve"> Universidade Federal de Minas Gerais, Escola de Engenharia, 1992.</t>
    </r>
  </si>
  <si>
    <t>Acionista</t>
  </si>
  <si>
    <t>Sociedade</t>
  </si>
  <si>
    <t>Colaborador</t>
  </si>
  <si>
    <r>
      <rPr>
        <b/>
        <sz val="14"/>
        <color theme="0"/>
        <rFont val="Calibri"/>
        <family val="2"/>
        <scheme val="minor"/>
      </rPr>
      <t>Entrega (CTD)</t>
    </r>
    <r>
      <rPr>
        <sz val="14"/>
        <color theme="0"/>
        <rFont val="Calibri"/>
        <family val="2"/>
        <scheme val="minor"/>
      </rPr>
      <t xml:space="preserve">
</t>
    </r>
    <r>
      <rPr>
        <sz val="12"/>
        <color theme="0"/>
        <rFont val="Calibri"/>
        <family val="2"/>
        <scheme val="minor"/>
      </rPr>
      <t>Critical to Delivery</t>
    </r>
  </si>
  <si>
    <r>
      <rPr>
        <b/>
        <sz val="14"/>
        <color theme="0"/>
        <rFont val="Calibri"/>
        <family val="2"/>
        <scheme val="minor"/>
      </rPr>
      <t>Custo (CTC)</t>
    </r>
    <r>
      <rPr>
        <sz val="14"/>
        <color theme="0"/>
        <rFont val="Calibri"/>
        <family val="2"/>
        <scheme val="minor"/>
      </rPr>
      <t xml:space="preserve">
</t>
    </r>
    <r>
      <rPr>
        <sz val="12"/>
        <color theme="0"/>
        <rFont val="Calibri"/>
        <family val="2"/>
        <scheme val="minor"/>
      </rPr>
      <t>Critical to Margem</t>
    </r>
  </si>
  <si>
    <r>
      <rPr>
        <b/>
        <sz val="14"/>
        <color theme="0"/>
        <rFont val="Calibri"/>
        <family val="2"/>
        <scheme val="minor"/>
      </rPr>
      <t>Qualidade (CTQ)</t>
    </r>
    <r>
      <rPr>
        <sz val="14"/>
        <color theme="0"/>
        <rFont val="Calibri"/>
        <family val="2"/>
        <scheme val="minor"/>
      </rPr>
      <t xml:space="preserve">
</t>
    </r>
    <r>
      <rPr>
        <sz val="12"/>
        <color theme="0"/>
        <rFont val="Calibri"/>
        <family val="2"/>
        <scheme val="minor"/>
      </rPr>
      <t>Critical to Quality</t>
    </r>
  </si>
  <si>
    <t>à</t>
  </si>
  <si>
    <t>Melhorar</t>
  </si>
  <si>
    <t>Manter</t>
  </si>
  <si>
    <t>Legenda</t>
  </si>
  <si>
    <t>Restrição</t>
  </si>
  <si>
    <r>
      <t xml:space="preserve">GONDIM, Frederico. </t>
    </r>
    <r>
      <rPr>
        <b/>
        <sz val="11"/>
        <color theme="1"/>
        <rFont val="Calibri"/>
        <family val="2"/>
        <scheme val="minor"/>
      </rPr>
      <t>Indicadores de qualidade como ferramenta para alcançar resultados mais efetivos.</t>
    </r>
    <r>
      <rPr>
        <sz val="11"/>
        <color theme="1"/>
        <rFont val="Calibri"/>
        <family val="2"/>
        <scheme val="minor"/>
      </rPr>
      <t xml:space="preserve"> Revista Super Varejo, São Paulo, SP, 2006. (Acesso em fev. 2019: www.falconi.com/flcn_articles/indicadores-para-resultados-mais-efetivos); Sales, M. (2009). </t>
    </r>
    <r>
      <rPr>
        <b/>
        <sz val="11"/>
        <color theme="1"/>
        <rFont val="Calibri"/>
        <family val="2"/>
        <scheme val="minor"/>
      </rPr>
      <t>Diagrama de pareto.</t>
    </r>
    <r>
      <rPr>
        <sz val="11"/>
        <color theme="1"/>
        <rFont val="Calibri"/>
        <family val="2"/>
        <scheme val="minor"/>
      </rPr>
      <t xml:space="preserve"> Recuperado el, 15.</t>
    </r>
  </si>
  <si>
    <t>Mês</t>
  </si>
  <si>
    <t>Meta (LIE)</t>
  </si>
  <si>
    <t>LIC</t>
  </si>
  <si>
    <t>LSC</t>
  </si>
  <si>
    <t>Realizado (%)</t>
  </si>
  <si>
    <t>Realizado (R$)</t>
  </si>
  <si>
    <t>jan</t>
  </si>
  <si>
    <t>2.66%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</si>
  <si>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</si>
  <si>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</si>
  <si>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</si>
  <si>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</si>
  <si>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</si>
  <si>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</si>
  <si>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</si>
  <si>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</si>
  <si>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</si>
  <si>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</si>
  <si>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</si>
  <si>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Cpk:</t>
  </si>
  <si>
    <t>Ppk:</t>
  </si>
  <si>
    <t>ZST:</t>
  </si>
  <si>
    <t>ZLT:</t>
  </si>
  <si>
    <t/>
  </si>
  <si>
    <t>Realizado</t>
  </si>
  <si>
    <t>Média (acum.)</t>
  </si>
  <si>
    <t>Benchmarking</t>
  </si>
  <si>
    <t>Lacuna</t>
  </si>
  <si>
    <t>Meta</t>
  </si>
  <si>
    <t>Ganho</t>
  </si>
  <si>
    <t>Parâmetro</t>
  </si>
  <si>
    <t>Baseline</t>
  </si>
  <si>
    <t>R$/parâmetro</t>
  </si>
  <si>
    <t>Valor</t>
  </si>
  <si>
    <t>[EXEMPLO]</t>
  </si>
  <si>
    <t>lt</t>
  </si>
  <si>
    <t>Cálculo de Ganho - Indicador Técnico (Y)</t>
  </si>
  <si>
    <t>Cálculo de Ganho Projetado - R$</t>
  </si>
  <si>
    <t>R$</t>
  </si>
  <si>
    <t>Ganho projetado</t>
  </si>
  <si>
    <t>Baseline (indicador): Gráfico de Séries Temporais - Minitab</t>
  </si>
  <si>
    <t>#</t>
  </si>
  <si>
    <t>Data início</t>
  </si>
  <si>
    <t>Data término</t>
  </si>
  <si>
    <t>Previsto</t>
  </si>
  <si>
    <t>Status</t>
  </si>
  <si>
    <t>Responsável</t>
  </si>
  <si>
    <t>1.</t>
  </si>
  <si>
    <t>Etapa DMAIC</t>
  </si>
  <si>
    <t>Tarefa</t>
  </si>
  <si>
    <t>Gustavo</t>
  </si>
  <si>
    <t>Seiti</t>
  </si>
  <si>
    <t>Elaborar o Project Charter</t>
  </si>
  <si>
    <t>Definir a equipe e a dedicação</t>
  </si>
  <si>
    <t>Desenhar o Mapa SIPOC</t>
  </si>
  <si>
    <t>Preencher e analisar VOC/VOB</t>
  </si>
  <si>
    <t>2.</t>
  </si>
  <si>
    <t>3.</t>
  </si>
  <si>
    <t>1.1.</t>
  </si>
  <si>
    <t>1.2.</t>
  </si>
  <si>
    <t>Desenhar a Árvore de Indicadores</t>
  </si>
  <si>
    <t>4.</t>
  </si>
  <si>
    <t>Estabelecer a meta preliminar</t>
  </si>
  <si>
    <t>5.</t>
  </si>
  <si>
    <t>Priorizar os principais Ys</t>
  </si>
  <si>
    <t>4.1.</t>
  </si>
  <si>
    <t>Validar com o Champion</t>
  </si>
  <si>
    <t>4.2.</t>
  </si>
  <si>
    <t>1.3.</t>
  </si>
  <si>
    <t>Estabelecer a meta dos Ys</t>
  </si>
  <si>
    <t>5.1.</t>
  </si>
  <si>
    <t>Calcular meta no indicador</t>
  </si>
  <si>
    <t>5.2.</t>
  </si>
  <si>
    <t>Calcular ganho previsto</t>
  </si>
  <si>
    <t>5.3.</t>
  </si>
  <si>
    <t>Validar cálculos com o financeiro</t>
  </si>
  <si>
    <t>6.</t>
  </si>
  <si>
    <t>Preencher o cronograma</t>
  </si>
  <si>
    <t>7.</t>
  </si>
  <si>
    <t>Desenhar Mapa Mental</t>
  </si>
  <si>
    <t>8.</t>
  </si>
  <si>
    <t>Aplicar Análise GRIP: Definir</t>
  </si>
  <si>
    <t>9.</t>
  </si>
  <si>
    <t>Validar etapa com Champion</t>
  </si>
  <si>
    <t>10.</t>
  </si>
  <si>
    <t>Mapear o processo</t>
  </si>
  <si>
    <t>11.</t>
  </si>
  <si>
    <t>12.</t>
  </si>
  <si>
    <t>13.</t>
  </si>
  <si>
    <t>Levantar causas (X): Ishikawa</t>
  </si>
  <si>
    <t>Priorizar causas: Matriz Causa-Efeito</t>
  </si>
  <si>
    <t>14.</t>
  </si>
  <si>
    <t>Analisar o Sistema de Medição</t>
  </si>
  <si>
    <t>15.</t>
  </si>
  <si>
    <t>Coletar dados do processo</t>
  </si>
  <si>
    <t>16.</t>
  </si>
  <si>
    <t>Calcular a Capacidade</t>
  </si>
  <si>
    <t>11.1.</t>
  </si>
  <si>
    <t>17.</t>
  </si>
  <si>
    <t>18.</t>
  </si>
  <si>
    <t>19.</t>
  </si>
  <si>
    <t>20.</t>
  </si>
  <si>
    <t>Elaborar o FMEA</t>
  </si>
  <si>
    <t>20.1.</t>
  </si>
  <si>
    <t>Levantar causas-raíz</t>
  </si>
  <si>
    <t>20.1.1.</t>
  </si>
  <si>
    <t>Preencher Modos de Falha, Efeitos, Causas e Controles</t>
  </si>
  <si>
    <t>Atribuir notas e priorizar</t>
  </si>
  <si>
    <t>20.1.2.</t>
  </si>
  <si>
    <t>20.2.</t>
  </si>
  <si>
    <t>Fazer 5 Porquês com as causas do FMEA</t>
  </si>
  <si>
    <t>20.3.</t>
  </si>
  <si>
    <t>Testar Hipóteses levantadas</t>
  </si>
  <si>
    <t>20.4.</t>
  </si>
  <si>
    <t>Testar influência dos X nos Y: Regressão</t>
  </si>
  <si>
    <t>20.5.</t>
  </si>
  <si>
    <t>Listar causas-raíz comprovadas</t>
  </si>
  <si>
    <t>21.</t>
  </si>
  <si>
    <t>Desenhar Mapa Futuro</t>
  </si>
  <si>
    <t>22.</t>
  </si>
  <si>
    <t>Aplicar Análise GRIP: Medir</t>
  </si>
  <si>
    <t>23.</t>
  </si>
  <si>
    <t>24.</t>
  </si>
  <si>
    <t>Aplicar Análise GRIP: Analisar</t>
  </si>
  <si>
    <t>25.</t>
  </si>
  <si>
    <t>26.</t>
  </si>
  <si>
    <t>Gerar soluções: brainstorm</t>
  </si>
  <si>
    <t>26.1.</t>
  </si>
  <si>
    <t>Listar soluções</t>
  </si>
  <si>
    <t>Priorizar soluções</t>
  </si>
  <si>
    <t>26.2.</t>
  </si>
  <si>
    <t>27.</t>
  </si>
  <si>
    <t>28.</t>
  </si>
  <si>
    <t>29.</t>
  </si>
  <si>
    <t>30.</t>
  </si>
  <si>
    <t>31.</t>
  </si>
  <si>
    <t>32.</t>
  </si>
  <si>
    <t>33.</t>
  </si>
  <si>
    <t>34.</t>
  </si>
  <si>
    <t>Monitorar o Y e tratar desvios</t>
  </si>
  <si>
    <t>Remover causas especiais</t>
  </si>
  <si>
    <t>Calcular ganho real e previsto</t>
  </si>
  <si>
    <t>Padronizar o Processo</t>
  </si>
  <si>
    <t>Criar CEPs, OCAP, PTPs e POPs</t>
  </si>
  <si>
    <t>Treinar a operação</t>
  </si>
  <si>
    <t>35.</t>
  </si>
  <si>
    <t>Calcular a nova Capacidade</t>
  </si>
  <si>
    <t>Aplicar Análise GRIP: Controlar</t>
  </si>
  <si>
    <t>Aplicar Análise GRIP: Implementar</t>
  </si>
  <si>
    <t>31.1.</t>
  </si>
  <si>
    <t>31.2.</t>
  </si>
  <si>
    <t>32.1.</t>
  </si>
  <si>
    <t>32.2.</t>
  </si>
  <si>
    <t>previsto</t>
  </si>
  <si>
    <t>Concluído</t>
  </si>
  <si>
    <t>Atrasado</t>
  </si>
  <si>
    <t>Em andamento</t>
  </si>
  <si>
    <t>Início Atrasado</t>
  </si>
  <si>
    <t>Em Andamento</t>
  </si>
  <si>
    <t>Inserir Datas</t>
  </si>
  <si>
    <t>Ganhos Rápidos</t>
  </si>
  <si>
    <t>Plano de Ação</t>
  </si>
  <si>
    <t>Ação</t>
  </si>
  <si>
    <t>Ganho Rápido</t>
  </si>
  <si>
    <t>Fato gerador</t>
  </si>
  <si>
    <t>Listar Ganhos Rápidos</t>
  </si>
  <si>
    <t>Criar o Plano de Ação</t>
  </si>
  <si>
    <t>Alterar planilha x</t>
  </si>
  <si>
    <t>Causa Raiz</t>
  </si>
  <si>
    <t>Nome do arquivo</t>
  </si>
  <si>
    <t>Conteúdo do arquivo</t>
  </si>
  <si>
    <t>Caminho do arquivo</t>
  </si>
  <si>
    <r>
      <t>Inserir a descrição do conteúdo do arquivo.</t>
    </r>
    <r>
      <rPr>
        <i/>
        <sz val="11"/>
        <color theme="1"/>
        <rFont val="Calibri"/>
        <family val="2"/>
        <scheme val="minor"/>
      </rPr>
      <t xml:space="preserve">
Análise para definição de baseline e meta do projeto. [Exemplo]</t>
    </r>
  </si>
  <si>
    <r>
      <rPr>
        <sz val="11"/>
        <color theme="1"/>
        <rFont val="Calibri"/>
        <family val="2"/>
        <scheme val="minor"/>
      </rPr>
      <t>Inserir o nome do arquivo.</t>
    </r>
    <r>
      <rPr>
        <b/>
        <sz val="11"/>
        <color theme="1"/>
        <rFont val="Calibri"/>
        <family val="2"/>
        <scheme val="minor"/>
      </rPr>
      <t xml:space="preserve">
Meta e Baseline - Projeto 01.mtb [Exemplo]</t>
    </r>
  </si>
  <si>
    <t>Problema</t>
  </si>
  <si>
    <t>Causa Primária</t>
  </si>
  <si>
    <t>Ocorrência</t>
  </si>
  <si>
    <t>Impacto</t>
  </si>
  <si>
    <t>Causa raíz</t>
  </si>
  <si>
    <t>Quantificação</t>
  </si>
  <si>
    <t>Detalhe os problemas (indicador que não atingiu a meta) priorizados na etapa Definir. São os seus ys ligados ao Y principal.</t>
  </si>
  <si>
    <t>Escreva as causas primárias (primeiro nível após o problema, são os primeiros ramos do Ishikawa). São os chamados "sintomas" do processo.</t>
  </si>
  <si>
    <t>Se possuir formas, quantifique para priorizar: produtos, R$, tempo parado.</t>
  </si>
  <si>
    <t>Atribua notas 0, 1, 3, 5 ou 9 para a frequência com que a causa ocorre.</t>
  </si>
  <si>
    <t>Atribua notas  0, 1, 3, 5 ou 9 ao impacto da causa: tempo, dinheiro, produtos.</t>
  </si>
  <si>
    <t>Atribua notas  0, 1, 3, 5 ou 9 para a frequência com que a causa ocorre.</t>
  </si>
  <si>
    <t>Estourar orçamento</t>
  </si>
  <si>
    <t>Redução preço de venda líquido</t>
  </si>
  <si>
    <t>Perca de Rentabilidade</t>
  </si>
  <si>
    <t>Inviabilização do negócio</t>
  </si>
  <si>
    <t>Queda do Volume de vendas</t>
  </si>
  <si>
    <t>Diminuição da competitividade</t>
  </si>
  <si>
    <t>Descontos concedidos foram 20% maiores que o orçamento em 2018.</t>
  </si>
  <si>
    <t>Dependência de Kas</t>
  </si>
  <si>
    <t>Valores altos de contratos</t>
  </si>
  <si>
    <t>Má gestão</t>
  </si>
  <si>
    <t>Falta de conhecimento do representante</t>
  </si>
  <si>
    <t>Falta de ferramentas de gestão</t>
  </si>
  <si>
    <t>Gestão de clientes (promoções) ruim</t>
  </si>
  <si>
    <t>Não ter ferramenta adequada de gestão</t>
  </si>
  <si>
    <t>Direcionamento da Gerência</t>
  </si>
  <si>
    <t xml:space="preserve">Quantificação </t>
  </si>
  <si>
    <t>Prior.1</t>
  </si>
  <si>
    <t>Prior.2</t>
  </si>
  <si>
    <t xml:space="preserve">Qtde </t>
  </si>
  <si>
    <t>Mín de Prior.1</t>
  </si>
  <si>
    <t>Mín de Prior.2</t>
  </si>
  <si>
    <t>Causa raiz</t>
  </si>
  <si>
    <t>Variável 1</t>
  </si>
  <si>
    <t>Variável 2</t>
  </si>
  <si>
    <t>Variável</t>
  </si>
  <si>
    <t>Unidade</t>
  </si>
  <si>
    <t>Cp</t>
  </si>
  <si>
    <t>Cpk</t>
  </si>
  <si>
    <t>Pp</t>
  </si>
  <si>
    <t>Ppk</t>
  </si>
  <si>
    <t>ZST</t>
  </si>
  <si>
    <t>CR</t>
  </si>
  <si>
    <t>Descontos Concedidos</t>
  </si>
  <si>
    <t>Preço de Venda</t>
  </si>
  <si>
    <t>Preço Líquido</t>
  </si>
  <si>
    <t>Etapa do Projeto</t>
  </si>
  <si>
    <t>LSE</t>
  </si>
  <si>
    <t>LIE</t>
  </si>
  <si>
    <t>Painel Resumo</t>
  </si>
  <si>
    <t>Conclusões Estatísticas</t>
  </si>
  <si>
    <t>Cp&gt;Cpk</t>
  </si>
  <si>
    <t>Caso</t>
  </si>
  <si>
    <t>Atuação</t>
  </si>
  <si>
    <t>Cpk&gt;Ppk</t>
  </si>
  <si>
    <t>Pp&gt;Ppk</t>
  </si>
  <si>
    <t>Cp&gt;Pp</t>
  </si>
  <si>
    <t>Eliminar causas especiais e reduzir variação não comum.</t>
  </si>
  <si>
    <t>Centrar o processo na especificação.</t>
  </si>
  <si>
    <t>É o benchmarking. Definir meta p/ chegar próximo a ele.</t>
  </si>
  <si>
    <t>É o baseline. Ele apresenta o resultado das melhorias.</t>
  </si>
  <si>
    <t>N =</t>
  </si>
  <si>
    <t>DPMO =</t>
  </si>
  <si>
    <t>D =</t>
  </si>
  <si>
    <t>Z real =</t>
  </si>
  <si>
    <t>O =</t>
  </si>
  <si>
    <t>Número de defeitos total</t>
  </si>
  <si>
    <t>Início do Projeto</t>
  </si>
  <si>
    <t>Término do Projeto</t>
  </si>
  <si>
    <t>Calculadora Sigma</t>
  </si>
  <si>
    <t>Viabilidade</t>
  </si>
  <si>
    <t>Descrição</t>
  </si>
  <si>
    <t>A medida é tecnicamente viável?</t>
  </si>
  <si>
    <t>Política</t>
  </si>
  <si>
    <t>É viável tanto para o time quanto para a gestão?</t>
  </si>
  <si>
    <t>Ambiental</t>
  </si>
  <si>
    <t>Haverá impacto negativo no meio-ambiente ou no meio de trabalho?</t>
  </si>
  <si>
    <t>Econômico</t>
  </si>
  <si>
    <t>A medida pode garantir a redução de custos relacionados ao problema e sua resolução?</t>
  </si>
  <si>
    <t>Segurança</t>
  </si>
  <si>
    <t>A medida vai melhorar a segurança,  reduzindo risco de acidentes?</t>
  </si>
  <si>
    <t>Causa Raíz</t>
  </si>
  <si>
    <t>Ação proposta</t>
  </si>
  <si>
    <t>Técnica</t>
  </si>
  <si>
    <t>Econômica</t>
  </si>
  <si>
    <t>Total</t>
  </si>
  <si>
    <t>Notas</t>
  </si>
  <si>
    <t>Decisão</t>
  </si>
  <si>
    <t>Significado</t>
  </si>
  <si>
    <t>Viabilidade baixa</t>
  </si>
  <si>
    <t>Viabilidade média</t>
  </si>
  <si>
    <t>Viabilidade alta</t>
  </si>
  <si>
    <t>Não priorizada</t>
  </si>
  <si>
    <t>Priorizada</t>
  </si>
  <si>
    <t>Reformular contratos de representantes</t>
  </si>
  <si>
    <t>Alterar o método de orçamento</t>
  </si>
  <si>
    <t>Aumentar investimento em marca</t>
  </si>
  <si>
    <t>Fazer cliente oculto</t>
  </si>
  <si>
    <t>Focar em venda de varejo (clientes menores)</t>
  </si>
  <si>
    <t>Criar ferramentas que mostrem o impacto do prazo nos custos</t>
  </si>
  <si>
    <t>Fazer campanhas com metas de retorno</t>
  </si>
  <si>
    <t>Fazer mais campanhas de endomarketing</t>
  </si>
  <si>
    <t>Fazer análise de retorno antes de assinar contratos</t>
  </si>
  <si>
    <t>Criar ferramentas para monitorar descontos (entrada e saída)</t>
  </si>
  <si>
    <t>Melhorar previsão de demanda</t>
  </si>
  <si>
    <t>Projeto da Fábrica III</t>
  </si>
  <si>
    <t>Otimizar portfólio (SKUs)</t>
  </si>
  <si>
    <t>Não vender cargas muito pequenas (focar em distribuidor)</t>
  </si>
  <si>
    <t>Reavaliar contratos com fornecedores</t>
  </si>
  <si>
    <t>Começar a fazer modelo puxado</t>
  </si>
  <si>
    <t>Procurar novos fornecedores</t>
  </si>
  <si>
    <t xml:space="preserve">Sistematizar funcionamento dos acordos </t>
  </si>
  <si>
    <t>SS para aprovar acordos (provisionamento)</t>
  </si>
  <si>
    <t>Negociar melhor os contratos (prazo e %)</t>
  </si>
  <si>
    <t>Comparar contratos de clientes semelhantes</t>
  </si>
  <si>
    <t>Criar faixas de contrato por tamanho</t>
  </si>
  <si>
    <t>Vendas para clientes inativos por telefone</t>
  </si>
  <si>
    <t>Criar ranking dos representantes</t>
  </si>
  <si>
    <t>Definir novas comissões</t>
  </si>
  <si>
    <t>Sugerir SKUs na elaboração do pedido (sistema)</t>
  </si>
  <si>
    <t>Criar/adaptar ferramentas de gestão</t>
  </si>
  <si>
    <t>Estourar orçamento de descontos</t>
  </si>
  <si>
    <t>Autoridade e responsabilidade</t>
  </si>
  <si>
    <t>Custo</t>
  </si>
  <si>
    <t>Prazo e Datas</t>
  </si>
  <si>
    <t>Capacidade</t>
  </si>
  <si>
    <t>Remoção da Causa</t>
  </si>
  <si>
    <t>Suficiência</t>
  </si>
  <si>
    <t>Avaliação de Suficiência do Plano de Ação para alcançar a meta</t>
  </si>
  <si>
    <t>Autoridade e Responsabilidade</t>
  </si>
  <si>
    <t>Prazos e Datas</t>
  </si>
  <si>
    <t>Critérios</t>
  </si>
  <si>
    <t>O responsável alocado possui autoridade sobre a ação? Ele será capaz de responder pela ação, quando cobrado?</t>
  </si>
  <si>
    <t>O responsável alocado é capaz de executar a ação com a qualidade desejada? Ele já possui esse conhecimento técnico?</t>
  </si>
  <si>
    <t>Não há responsável</t>
  </si>
  <si>
    <t>Responsável sem autoridade e responsabilidade</t>
  </si>
  <si>
    <t>Não foram atribuídos prazos</t>
  </si>
  <si>
    <t>Custo inviável (fora do teto disponibilizado)</t>
  </si>
  <si>
    <r>
      <t xml:space="preserve">Notas: </t>
    </r>
    <r>
      <rPr>
        <sz val="11"/>
        <color theme="0"/>
        <rFont val="Calibri"/>
        <family val="2"/>
        <scheme val="minor"/>
      </rPr>
      <t xml:space="preserve">melhor para </t>
    </r>
    <r>
      <rPr>
        <sz val="11"/>
        <color theme="0"/>
        <rFont val="Wingdings 3"/>
        <family val="1"/>
        <charset val="2"/>
      </rPr>
      <t>a</t>
    </r>
  </si>
  <si>
    <t>Responsável com plena autoridade e responsabilidade</t>
  </si>
  <si>
    <t>Responsável sem conhecimento técnico</t>
  </si>
  <si>
    <t>Responsável com pouco conhecimento técnico</t>
  </si>
  <si>
    <t>Responsável com pleno conhecimento técnico</t>
  </si>
  <si>
    <t>Os prazos definidos estão de acordo com o prazo para que se atinja a meta? Algum responsável está sobrecarregado?</t>
  </si>
  <si>
    <t>Prazo maior que o da meta</t>
  </si>
  <si>
    <t>Responsável sobrecarregado, mas prazo alinhado à meta</t>
  </si>
  <si>
    <t>Prazo alinhado à meta</t>
  </si>
  <si>
    <t>O custo para a realização da ação é menor que o resultado após executá-la? O custo é condizente com o orçado?</t>
  </si>
  <si>
    <t>Responsável com  baixa autoridade e responsabilidade</t>
  </si>
  <si>
    <t>A ação remove uma das causas raiz para que nunca mais ocorra?</t>
  </si>
  <si>
    <t>A ação não remove nenhuma causa</t>
  </si>
  <si>
    <t>Custo alto em relação ao benefício</t>
  </si>
  <si>
    <t>Custo moderado em relação ao benefício</t>
  </si>
  <si>
    <t>Custo baixo em relação ao benefício / sem custo</t>
  </si>
  <si>
    <t>A ação reduz o impacto da causa, quando ela ocorrer</t>
  </si>
  <si>
    <t>A ação reduz a frequência de ocorrência da causa e seus impactos</t>
  </si>
  <si>
    <t>A ação remove a causa definitivamente</t>
  </si>
  <si>
    <t>Gabarito para Avaliação da Viabilidade</t>
  </si>
  <si>
    <t>Avaliação da Viabilidade</t>
  </si>
  <si>
    <t>Gabarito para Avaliação da Suficiência</t>
  </si>
  <si>
    <t>Avaliação da Suficiência</t>
  </si>
  <si>
    <t>Suficiência média do Plano de Ação:</t>
  </si>
  <si>
    <t>Padrão Nº: RP-C-03</t>
  </si>
  <si>
    <t>Estabelecido em: 24.03.94</t>
  </si>
  <si>
    <t>PROCEDIMENTO OPERACIONAL PADRÃO</t>
  </si>
  <si>
    <t>RESTAURANTE PADRÃO LTDA.</t>
  </si>
  <si>
    <t>NOME DA TAREFA: Preparo do café
RESPONSÁVEL: Ajudante de cozinha</t>
  </si>
  <si>
    <t>Revisado em: 08.04.1994</t>
  </si>
  <si>
    <t>Nº da Revisão: 01</t>
  </si>
  <si>
    <t>CHALEIRA</t>
  </si>
  <si>
    <t>CAFÉ EM PÓ</t>
  </si>
  <si>
    <t>MEDIDOR DE CAFÉ</t>
  </si>
  <si>
    <t>GARRAFA TÉRMICA</t>
  </si>
  <si>
    <t>FILTRO DE PAPEL</t>
  </si>
  <si>
    <t>-</t>
  </si>
  <si>
    <t>PORTA FILTRO</t>
  </si>
  <si>
    <t>CONECTOR</t>
  </si>
  <si>
    <t>XÍCARA PADRÃO</t>
  </si>
  <si>
    <t>LUVA TÉRMICA</t>
  </si>
  <si>
    <t>200g</t>
  </si>
  <si>
    <t>MATERIAL NECESSÁRIO</t>
  </si>
  <si>
    <t>PASSOS CRÍTICOS</t>
  </si>
  <si>
    <t>MANUSEIO DO MATERIAL</t>
  </si>
  <si>
    <t>RESULTADOS ESPERADOS</t>
  </si>
  <si>
    <t>AÇÕES CORRETIVAS</t>
  </si>
  <si>
    <t>CASO HAJA RECLAMAÇÕES DE QUE O CAFÉ ESTÁ FRACO OU FORTE, VERIFICAR SE FOI UTILIZADA A QUANTIDADE CERTA DE ÁGUA, A QUANTIDADE CERTA DE PÓ OU SE HOUVE MUDANÇA NA QUALIDADE DO PÓ. EM DÚVIDA, CONSULTE A CHEFIA.</t>
  </si>
  <si>
    <r>
      <rPr>
        <b/>
        <sz val="11"/>
        <color rgb="FF009A7D"/>
        <rFont val="Calibri"/>
        <family val="2"/>
        <scheme val="minor"/>
      </rPr>
      <t>01 -</t>
    </r>
    <r>
      <rPr>
        <sz val="11"/>
        <color theme="1"/>
        <rFont val="Calibri"/>
        <family val="2"/>
        <scheme val="minor"/>
      </rPr>
      <t xml:space="preserve"> CAFÉ SEMPRE NOVO (NO MÁXIMO ATÉ 1 HORA APÓS COADO).</t>
    </r>
  </si>
  <si>
    <r>
      <rPr>
        <b/>
        <sz val="11"/>
        <color rgb="FF009A7D"/>
        <rFont val="Calibri"/>
        <family val="2"/>
        <scheme val="minor"/>
      </rPr>
      <t xml:space="preserve">02 - </t>
    </r>
    <r>
      <rPr>
        <sz val="11"/>
        <color theme="1"/>
        <rFont val="Calibri"/>
        <family val="2"/>
        <scheme val="minor"/>
      </rPr>
      <t>CAFÉ NA MEDIDA (NEM TÃO FRACO, NEM TÃO FORTE).</t>
    </r>
  </si>
  <si>
    <r>
      <rPr>
        <b/>
        <sz val="11"/>
        <color rgb="FF009A7D"/>
        <rFont val="Calibri"/>
        <family val="2"/>
        <scheme val="minor"/>
      </rPr>
      <t xml:space="preserve">01 - </t>
    </r>
    <r>
      <rPr>
        <sz val="11"/>
        <color theme="1"/>
        <rFont val="Calibri"/>
        <family val="2"/>
        <scheme val="minor"/>
      </rPr>
      <t>APÓS CADA COAÇÃO, LAVAR TODO O MATERIAL, SECAR E GUARDAR.</t>
    </r>
  </si>
  <si>
    <r>
      <rPr>
        <b/>
        <sz val="11"/>
        <color rgb="FF009A7D"/>
        <rFont val="Calibri"/>
        <family val="2"/>
        <scheme val="minor"/>
      </rPr>
      <t xml:space="preserve">02 - </t>
    </r>
    <r>
      <rPr>
        <sz val="11"/>
        <color theme="1"/>
        <rFont val="Calibri"/>
        <family val="2"/>
        <scheme val="minor"/>
      </rPr>
      <t>O PÓ DE CAFÉ DEVE SER MANTIDO SEMPRE NA LATA FECHADA.</t>
    </r>
  </si>
  <si>
    <r>
      <rPr>
        <b/>
        <sz val="11"/>
        <color rgb="FF009A7D"/>
        <rFont val="Calibri"/>
        <family val="2"/>
        <scheme val="minor"/>
      </rPr>
      <t xml:space="preserve">01 - </t>
    </r>
    <r>
      <rPr>
        <sz val="11"/>
        <color theme="1"/>
        <rFont val="Calibri"/>
        <family val="2"/>
        <scheme val="minor"/>
      </rPr>
      <t>VERIFICAR QUANTAS PESSOAS TOMARÃO CAFÉ.</t>
    </r>
  </si>
  <si>
    <r>
      <rPr>
        <b/>
        <sz val="11"/>
        <color rgb="FF009A7D"/>
        <rFont val="Calibri"/>
        <family val="2"/>
        <scheme val="minor"/>
      </rPr>
      <t>02 -</t>
    </r>
    <r>
      <rPr>
        <sz val="11"/>
        <color theme="1"/>
        <rFont val="Calibri"/>
        <family val="2"/>
        <scheme val="minor"/>
      </rPr>
      <t xml:space="preserve"> COLOCAR ÁGUA PARA FERVER NA CHALEIRA (1 XÍCARA PADRÃO POR PESSOA).</t>
    </r>
  </si>
  <si>
    <r>
      <rPr>
        <b/>
        <sz val="11"/>
        <color rgb="FF009A7D"/>
        <rFont val="Calibri"/>
        <family val="2"/>
        <scheme val="minor"/>
      </rPr>
      <t>03 -</t>
    </r>
    <r>
      <rPr>
        <sz val="11"/>
        <color theme="1"/>
        <rFont val="Calibri"/>
        <family val="2"/>
        <scheme val="minor"/>
      </rPr>
      <t xml:space="preserve"> COLOCAR PÓ DE CAFÉ NO FILTRO (1 MEDIDOR DE CAFÉ POR PESSOA).</t>
    </r>
  </si>
  <si>
    <r>
      <rPr>
        <b/>
        <sz val="11"/>
        <color rgb="FF009A7D"/>
        <rFont val="Calibri"/>
        <family val="2"/>
        <scheme val="minor"/>
      </rPr>
      <t xml:space="preserve">04 - </t>
    </r>
    <r>
      <rPr>
        <sz val="11"/>
        <color theme="1"/>
        <rFont val="Calibri"/>
        <family val="2"/>
        <scheme val="minor"/>
      </rPr>
      <t>LAVAR A GARRAFA TÉRMICA.</t>
    </r>
  </si>
  <si>
    <r>
      <rPr>
        <b/>
        <sz val="11"/>
        <color rgb="FF009A7D"/>
        <rFont val="Calibri"/>
        <family val="2"/>
        <scheme val="minor"/>
      </rPr>
      <t>05 -</t>
    </r>
    <r>
      <rPr>
        <sz val="11"/>
        <color theme="1"/>
        <rFont val="Calibri"/>
        <family val="2"/>
        <scheme val="minor"/>
      </rPr>
      <t xml:space="preserve"> ASSENTAR O FILTRO SOBRE A GARRAFA ATRAVÉS DO CONECTOR.</t>
    </r>
  </si>
  <si>
    <r>
      <rPr>
        <b/>
        <sz val="11"/>
        <color rgb="FF009A7D"/>
        <rFont val="Calibri"/>
        <family val="2"/>
        <scheme val="minor"/>
      </rPr>
      <t xml:space="preserve">06 - </t>
    </r>
    <r>
      <rPr>
        <sz val="11"/>
        <color theme="1"/>
        <rFont val="Calibri"/>
        <family val="2"/>
        <scheme val="minor"/>
      </rPr>
      <t>QUANDO A ÁGUA COMEÇAR A FERVER, COLOCAR UM POUCO SOBRE O PÓ DE TAL MANEIRA A MOLHAR TODO O PÓ.</t>
    </r>
  </si>
  <si>
    <r>
      <rPr>
        <b/>
        <sz val="11"/>
        <color rgb="FF009A7D"/>
        <rFont val="Calibri"/>
        <family val="2"/>
        <scheme val="minor"/>
      </rPr>
      <t xml:space="preserve">07 - </t>
    </r>
    <r>
      <rPr>
        <sz val="11"/>
        <color theme="1"/>
        <rFont val="Calibri"/>
        <family val="2"/>
        <scheme val="minor"/>
      </rPr>
      <t>APÓS TRINTA SEGUNDOS, COLOCAR O RESTO DA ÁGUA NO FILTRO.</t>
    </r>
  </si>
  <si>
    <r>
      <rPr>
        <b/>
        <sz val="11"/>
        <color rgb="FF009A7D"/>
        <rFont val="Calibri"/>
        <family val="2"/>
        <scheme val="minor"/>
      </rPr>
      <t xml:space="preserve">08 - </t>
    </r>
    <r>
      <rPr>
        <sz val="11"/>
        <color theme="1"/>
        <rFont val="Calibri"/>
        <family val="2"/>
        <scheme val="minor"/>
      </rPr>
      <t>ASSIM QUE TODO O CAFÉ ESTIVER COADO, RETIRAR O FILTRO E FECHAR A GARRAFA TÉRMICA.</t>
    </r>
  </si>
  <si>
    <r>
      <rPr>
        <sz val="11"/>
        <rFont val="Calibri"/>
        <family val="2"/>
        <scheme val="minor"/>
      </rPr>
      <t xml:space="preserve">EXEMPLOS: </t>
    </r>
    <r>
      <rPr>
        <b/>
        <sz val="11"/>
        <rFont val="Calibri"/>
        <family val="2"/>
        <scheme val="minor"/>
      </rPr>
      <t>PROCEDIMENTOS OPERACIONAIS PADRÃO</t>
    </r>
  </si>
  <si>
    <t>LINGOTAMENTO</t>
  </si>
  <si>
    <t>HOMOGENEIDADE</t>
  </si>
  <si>
    <t>TIMER</t>
  </si>
  <si>
    <t>VAZÃO</t>
  </si>
  <si>
    <t>LÍDER</t>
  </si>
  <si>
    <t>Processo</t>
  </si>
  <si>
    <t>Fluxograma</t>
  </si>
  <si>
    <t>Nome da Operação</t>
  </si>
  <si>
    <t>Qualidade Assegurada</t>
  </si>
  <si>
    <t>Característica da Qualidade</t>
  </si>
  <si>
    <t>Valor Assegurado</t>
  </si>
  <si>
    <t>Parâmetro de Controle</t>
  </si>
  <si>
    <t>Valor Padrão</t>
  </si>
  <si>
    <t>Nível de Controle</t>
  </si>
  <si>
    <t>Método de Verificação</t>
  </si>
  <si>
    <t>Who</t>
  </si>
  <si>
    <t>When</t>
  </si>
  <si>
    <t>Where</t>
  </si>
  <si>
    <t>How</t>
  </si>
  <si>
    <t>Ação Corretiva</t>
  </si>
  <si>
    <t>O que fazer</t>
  </si>
  <si>
    <t>A quem procurar</t>
  </si>
  <si>
    <t>VARIAÇÕES DE COMPOSIÇÃO E TEMPERATURA AO LONGO DA CORRIDA INFERIORES A 3%</t>
  </si>
  <si>
    <t>METALURGIA NA PANELA</t>
  </si>
  <si>
    <t>TEMPO DE SOPRO DE ARGÔNIO</t>
  </si>
  <si>
    <t>PRESSÃO DE
SOPRO</t>
  </si>
  <si>
    <t>ENTRE 1 e 1,5 Nm³/t</t>
  </si>
  <si>
    <t>ENTRE 2 e 2,5 atm.</t>
  </si>
  <si>
    <t>ENTRE 2,5 e 3 min.</t>
  </si>
  <si>
    <t>OPERADOR DE SOPRO</t>
  </si>
  <si>
    <t>TODAS AS CORRIDAS</t>
  </si>
  <si>
    <t>MEDIDOR DE VAZÃO AS-536</t>
  </si>
  <si>
    <t>MAPA DE CORRIDA</t>
  </si>
  <si>
    <t>PADRÃO DE CORREÇÃO BS-7318</t>
  </si>
  <si>
    <t>MEDIDOR PRESSÃO AS432</t>
  </si>
  <si>
    <t>...</t>
  </si>
  <si>
    <r>
      <t xml:space="preserve">Exemplo: </t>
    </r>
    <r>
      <rPr>
        <b/>
        <sz val="11"/>
        <color theme="1"/>
        <rFont val="Calibri"/>
        <family val="2"/>
        <scheme val="minor"/>
      </rPr>
      <t>Padrão Técnico do Processo</t>
    </r>
  </si>
  <si>
    <r>
      <rPr>
        <sz val="10"/>
        <rFont val="Arial"/>
        <family val="2"/>
      </rPr>
      <t>Exemplo:</t>
    </r>
    <r>
      <rPr>
        <b/>
        <sz val="10"/>
        <rFont val="Arial"/>
        <family val="2"/>
      </rPr>
      <t xml:space="preserve"> Matriz OCAP</t>
    </r>
  </si>
  <si>
    <t>Fonte: iPROCESS EDUCATION. Disponível em: www.iprocessEducation.com.br. Acesso em 02/02/2015</t>
  </si>
  <si>
    <r>
      <t xml:space="preserve">Exemplo: </t>
    </r>
    <r>
      <rPr>
        <b/>
        <sz val="11"/>
        <color theme="1"/>
        <rFont val="Calibri"/>
        <family val="2"/>
        <scheme val="minor"/>
      </rPr>
      <t>Mapeamento de processo de Solicitação de Férias feito no Bizagi Modeler</t>
    </r>
  </si>
  <si>
    <t xml:space="preserve"> </t>
  </si>
  <si>
    <t>Meta (LSE)</t>
  </si>
  <si>
    <t>Realizado (R$/lt)</t>
  </si>
  <si>
    <t>Rentabilidade (y)</t>
  </si>
  <si>
    <t>Descontos Comerciais (x)</t>
  </si>
  <si>
    <t>Preço de Venda Líquido (x)</t>
  </si>
  <si>
    <r>
      <t xml:space="preserve">Exemplo: </t>
    </r>
    <r>
      <rPr>
        <b/>
        <sz val="11"/>
        <color theme="1"/>
        <rFont val="Calibri"/>
        <family val="2"/>
        <scheme val="minor"/>
      </rPr>
      <t>Cartas de Controle para Dados individuais geradas no Excel</t>
    </r>
  </si>
  <si>
    <t>GANHO</t>
  </si>
  <si>
    <t>Linha da DRE: 64</t>
  </si>
  <si>
    <t>Linha da DRE: 10</t>
  </si>
  <si>
    <t>TOTAL</t>
  </si>
  <si>
    <t>Descontos Comerciais (R$ mil)</t>
  </si>
  <si>
    <t>Volume faturado (mil lt)</t>
  </si>
  <si>
    <t>Ganho (R$ mil)</t>
  </si>
  <si>
    <t>Linha da DRE: 72</t>
  </si>
  <si>
    <t>Inflação acum (%)</t>
  </si>
  <si>
    <t>Inflação acum ($)</t>
  </si>
  <si>
    <t>Dif s/ inflação</t>
  </si>
  <si>
    <t>Dif</t>
  </si>
  <si>
    <t>Receitas Op. Líquidas (R$ mil)</t>
  </si>
  <si>
    <r>
      <t xml:space="preserve">X1: </t>
    </r>
    <r>
      <rPr>
        <sz val="12"/>
        <color theme="0"/>
        <rFont val="Calibri"/>
        <family val="2"/>
        <scheme val="minor"/>
      </rPr>
      <t>DESCONTOS COMERCIAIS</t>
    </r>
  </si>
  <si>
    <r>
      <t>X2:</t>
    </r>
    <r>
      <rPr>
        <sz val="12"/>
        <color theme="0"/>
        <rFont val="Calibri"/>
        <family val="2"/>
        <scheme val="minor"/>
      </rPr>
      <t xml:space="preserve"> PREÇO DE VENDA LÍQUIDO</t>
    </r>
  </si>
  <si>
    <t>Soma dos Ganhos:</t>
  </si>
  <si>
    <r>
      <rPr>
        <sz val="11"/>
        <color theme="1"/>
        <rFont val="Calibri"/>
        <family val="2"/>
        <scheme val="minor"/>
      </rPr>
      <t>Exemplo:</t>
    </r>
    <r>
      <rPr>
        <b/>
        <sz val="11"/>
        <color theme="1"/>
        <rFont val="Calibri"/>
        <family val="2"/>
        <scheme val="minor"/>
      </rPr>
      <t xml:space="preserve"> Cálculo dos ganhos do projeto</t>
    </r>
  </si>
  <si>
    <t>Estoques.</t>
  </si>
  <si>
    <t>Tipo da produção (empurrada)</t>
  </si>
  <si>
    <t>Necessidade de Capital de Giro</t>
  </si>
  <si>
    <t>Causam aumento de estoque.</t>
  </si>
  <si>
    <t>Gráficos (clique aqui).</t>
  </si>
  <si>
    <t>Muitos SKUs</t>
  </si>
  <si>
    <t>Estoque alto de insumos.</t>
  </si>
  <si>
    <t>Pedido mínimo alto</t>
  </si>
  <si>
    <t>Lead time de entrega alto</t>
  </si>
  <si>
    <t>Fracionamento de cargas.</t>
  </si>
  <si>
    <t>Vendas para clientes pequenos</t>
  </si>
  <si>
    <t>Custos fixos</t>
  </si>
  <si>
    <t>Fábrica poderia ser mais eficiente</t>
  </si>
  <si>
    <t>Estoques altos e erros de previsão.</t>
  </si>
  <si>
    <t>Falta previsão assertiva</t>
  </si>
  <si>
    <t>Descontos acima do orçado por litro, causando margem negativa alta.</t>
  </si>
  <si>
    <t>Não havia entendimento da conta</t>
  </si>
  <si>
    <t>Não existe ferramenta para definir o benefício de um novo contrato.</t>
  </si>
  <si>
    <t>Ausência de ferramentas.</t>
  </si>
  <si>
    <t>Não analisamos o retorno do cliente</t>
  </si>
  <si>
    <t>Próprios colaboradores da cooperativa falam mal do produto ou não o consomem.</t>
  </si>
  <si>
    <t>Inferência com base em situações vivenciadas.</t>
  </si>
  <si>
    <t>Cultura de inferioridade</t>
  </si>
  <si>
    <t>Força da Marca pequena</t>
  </si>
  <si>
    <t>Pouco investimento em marketing.</t>
  </si>
  <si>
    <t>Cooperativa ainda não vê retorno destes investimentos por serem de longo prazo</t>
  </si>
  <si>
    <t>Comercializamos com as maiores redes, que exploram muito o preço.</t>
  </si>
  <si>
    <t>Trabalhar com os principais players da região</t>
  </si>
  <si>
    <t>Prazo de Recebimento</t>
  </si>
  <si>
    <t>Não são analisados os gráficos e o impacto financeiro no momento de aumetnar um prazo.</t>
  </si>
  <si>
    <t>Não possui as ferramentas para calcular o impacto</t>
  </si>
  <si>
    <t>A venda focada em KA aumenta consideravelmente o prazo médio de recebimento, conforme o gráfico.</t>
  </si>
  <si>
    <t>Venda focada em KA</t>
  </si>
  <si>
    <t>Único fator negociado é o preço.</t>
  </si>
  <si>
    <t>Não percebe o valor do produto</t>
  </si>
  <si>
    <t>Cultura dos Representantes</t>
  </si>
  <si>
    <t>Faturamento ok, rentabilidade baixa.</t>
  </si>
  <si>
    <t>Cultura de faturamento</t>
  </si>
  <si>
    <t>Representantes preferem comercializar o óleo, além de venderem os SKUs menos rentáveis da linha de bebidas pelas comissões serem iguais entre eles.</t>
  </si>
  <si>
    <t>Modelo de comissão inadequado</t>
  </si>
  <si>
    <t>Tipo de análise realizado</t>
  </si>
  <si>
    <t>Nº</t>
  </si>
  <si>
    <t>Análises de Regressão</t>
  </si>
  <si>
    <t>Descreva a hipótese validada (conclusões da análise)</t>
  </si>
  <si>
    <t>C:/Pasta do projeto/Medir</t>
  </si>
  <si>
    <t>Caminho do Arquivo de Dados</t>
  </si>
  <si>
    <t>Análise de OEE</t>
  </si>
  <si>
    <t>Estoques altos. OEE abaixo de 70%.</t>
  </si>
  <si>
    <t>É possível concluir a iniciativa dentro de um mesmo ciclo anual?</t>
  </si>
  <si>
    <r>
      <rPr>
        <b/>
        <sz val="11"/>
        <color theme="1"/>
        <rFont val="Calibri"/>
        <family val="2"/>
        <scheme val="minor"/>
      </rPr>
      <t>A Guide to the Project Management Body of Knowledge (PMBOK Guide)</t>
    </r>
    <r>
      <rPr>
        <sz val="11"/>
        <color theme="1"/>
        <rFont val="Calibri"/>
        <family val="2"/>
        <scheme val="minor"/>
      </rPr>
      <t xml:space="preserve"> Fifith Edition ed. [S.l.]: Project Management Institute.</t>
    </r>
  </si>
  <si>
    <r>
      <t xml:space="preserve">BUZAN, Tony. </t>
    </r>
    <r>
      <rPr>
        <b/>
        <sz val="11"/>
        <color theme="1"/>
        <rFont val="Calibri"/>
        <family val="2"/>
        <scheme val="minor"/>
      </rPr>
      <t>Mapas mentais e sua elaboração</t>
    </r>
    <r>
      <rPr>
        <sz val="11"/>
        <color theme="1"/>
        <rFont val="Calibri"/>
        <family val="2"/>
        <scheme val="minor"/>
      </rPr>
      <t>. Editora Cultrix, 2005.</t>
    </r>
  </si>
  <si>
    <r>
      <t xml:space="preserve">CAMPOS, Vicente Falconi. </t>
    </r>
    <r>
      <rPr>
        <b/>
        <sz val="11"/>
        <color theme="1"/>
        <rFont val="Calibri"/>
        <family val="2"/>
        <scheme val="minor"/>
      </rPr>
      <t xml:space="preserve">Gerenciamento da rotina do trabalho do dia-a-dia. </t>
    </r>
    <r>
      <rPr>
        <sz val="11"/>
        <color theme="1"/>
        <rFont val="Calibri"/>
        <family val="2"/>
        <scheme val="minor"/>
      </rPr>
      <t>INDG Tecnologia e Serviços, 2004.</t>
    </r>
  </si>
  <si>
    <r>
      <t xml:space="preserve">BENITEZ, Guilherme Brittes et al. </t>
    </r>
    <r>
      <rPr>
        <b/>
        <sz val="11"/>
        <color theme="1"/>
        <rFont val="Calibri"/>
        <family val="2"/>
        <scheme val="minor"/>
      </rPr>
      <t>UTILIZAÇÃO DO DMAIC (DEFINE, MEASURE, ANALYZE, IMPROVE, CONTROL) PARA DIAGNÓSTICO DE UMA ORGANIZAÇÃO, ATRAVÉS DE UM CHECK LIST</t>
    </r>
    <r>
      <rPr>
        <sz val="11"/>
        <color theme="1"/>
        <rFont val="Calibri"/>
        <family val="2"/>
        <scheme val="minor"/>
      </rPr>
      <t>. Revista Jovens Pesquisadores, v. 5, n. 1.</t>
    </r>
  </si>
  <si>
    <r>
      <t xml:space="preserve">CAMPOS, Vicente Falconi. </t>
    </r>
    <r>
      <rPr>
        <b/>
        <sz val="11"/>
        <color theme="1"/>
        <rFont val="Calibri"/>
        <family val="2"/>
        <scheme val="minor"/>
      </rPr>
      <t xml:space="preserve">Gerenciamento pelas diretrizes. </t>
    </r>
    <r>
      <rPr>
        <sz val="11"/>
        <color theme="1"/>
        <rFont val="Calibri"/>
        <family val="2"/>
        <scheme val="minor"/>
      </rPr>
      <t>1996.</t>
    </r>
  </si>
  <si>
    <t>Número de saídas do processo (produtos ou serviços)</t>
  </si>
  <si>
    <t>Número de oportunidades de defeito por saída (produtos ou serviços)</t>
  </si>
  <si>
    <t>Defeitos por Milhão de Oportunidades</t>
  </si>
  <si>
    <t>Nível Sigma estimado</t>
  </si>
  <si>
    <r>
      <t xml:space="preserve">Adaptado de:  FALCONI Consultores de Resultado. </t>
    </r>
    <r>
      <rPr>
        <b/>
        <sz val="11"/>
        <color theme="1"/>
        <rFont val="Calibri"/>
        <family val="2"/>
        <scheme val="minor"/>
      </rPr>
      <t>Treinamento: Gerenciamento pelas Diretrizes avançado,</t>
    </r>
    <r>
      <rPr>
        <sz val="11"/>
        <color theme="1"/>
        <rFont val="Calibri"/>
        <family val="2"/>
        <scheme val="minor"/>
      </rPr>
      <t xml:space="preserve"> 2019.</t>
    </r>
  </si>
  <si>
    <r>
      <t xml:space="preserve">Adaptado de:  FALCONI Consultores de Resultado. </t>
    </r>
    <r>
      <rPr>
        <b/>
        <sz val="11"/>
        <color theme="1"/>
        <rFont val="Calibri"/>
        <family val="2"/>
        <scheme val="minor"/>
      </rPr>
      <t>Treinamento: Gerenciamento pelas Diretrizes avançado</t>
    </r>
    <r>
      <rPr>
        <sz val="11"/>
        <color theme="1"/>
        <rFont val="Calibri"/>
        <family val="2"/>
        <scheme val="minor"/>
      </rPr>
      <t>, 2019.</t>
    </r>
  </si>
  <si>
    <t>O projeto pode ser finalizado com 4 a 8 meses de execução?</t>
  </si>
  <si>
    <t>Informação coletada</t>
  </si>
  <si>
    <t>Analistas</t>
  </si>
  <si>
    <t>% P/T</t>
  </si>
  <si>
    <t>%R&amp;R</t>
  </si>
  <si>
    <t>Nº de categorias distintas</t>
  </si>
  <si>
    <t>% Peça a Peça</t>
  </si>
  <si>
    <t>Plano de Ação Genérico</t>
  </si>
  <si>
    <t>% Medição</t>
  </si>
  <si>
    <t>Diâmetro de bobinas de embalagem</t>
  </si>
  <si>
    <t>Densidade do óleo</t>
  </si>
  <si>
    <t>Peso da embalagem</t>
  </si>
  <si>
    <t>% de cobre na liga metálica</t>
  </si>
  <si>
    <t>Seiti Sakumoto e Gustavo Calegari</t>
  </si>
  <si>
    <t>Análise dos Resultados</t>
  </si>
  <si>
    <r>
      <rPr>
        <b/>
        <sz val="11"/>
        <color theme="1"/>
        <rFont val="Calibri"/>
        <family val="2"/>
        <scheme val="minor"/>
      </rPr>
      <t>Zack Swimney</t>
    </r>
    <r>
      <rPr>
        <sz val="11"/>
        <color theme="1"/>
        <rFont val="Calibri"/>
        <family val="2"/>
        <scheme val="minor"/>
      </rPr>
      <t xml:space="preserve"> (acesso em fev. 2019: www.isixsigma.com/tools-templates/project-charter/six-sigma-project-charter)</t>
    </r>
  </si>
  <si>
    <r>
      <t xml:space="preserve">Inserir o caminho ou arquivo em Inserir&gt;Objeto
 </t>
    </r>
    <r>
      <rPr>
        <i/>
        <sz val="11"/>
        <color theme="1"/>
        <rFont val="Calibri"/>
        <family val="2"/>
        <scheme val="minor"/>
      </rPr>
      <t>C:/Projeto01/Definir [Exemplo]</t>
    </r>
  </si>
  <si>
    <t>Alcance da Meta: Gráfico de Séries Temporais - Minitab</t>
  </si>
  <si>
    <t>Cálculo de Ganho Real - R$</t>
  </si>
  <si>
    <t>Modo de Falha</t>
  </si>
  <si>
    <t>Efeitos</t>
  </si>
  <si>
    <t>Etapa do Processo</t>
  </si>
  <si>
    <t>Causas</t>
  </si>
  <si>
    <t>S</t>
  </si>
  <si>
    <t>O</t>
  </si>
  <si>
    <t>Controles</t>
  </si>
  <si>
    <t>RPN</t>
  </si>
  <si>
    <t>1º Porquê</t>
  </si>
  <si>
    <t>2º Porquê</t>
  </si>
  <si>
    <t>3º Porquê</t>
  </si>
  <si>
    <t>4º Porquê</t>
  </si>
  <si>
    <t>5º Porquê</t>
  </si>
  <si>
    <t>Tipo de teste</t>
  </si>
  <si>
    <t>Dados coletados</t>
  </si>
  <si>
    <t>Hipótese testada</t>
  </si>
  <si>
    <t>Hipótese confirmada</t>
  </si>
  <si>
    <t>Caminho da análise</t>
  </si>
  <si>
    <t>[Exmplo] Hipótese de que há diferença no comportamento do processo antes e depois do projeto (melhoria)</t>
  </si>
  <si>
    <t>Teste de média (t 2 amostras)
Teste de variâncias</t>
  </si>
  <si>
    <t>% de perdas de matéria-prima
R$ perdidos de matéria-prima</t>
  </si>
  <si>
    <t>C://Green-Belt/Testes</t>
  </si>
  <si>
    <t>Variável (y) de resposta</t>
  </si>
  <si>
    <t>Variáveis do modelo (x)</t>
  </si>
  <si>
    <t>R²</t>
  </si>
  <si>
    <t>p-valor</t>
  </si>
  <si>
    <t>VIF</t>
  </si>
  <si>
    <t>Resíduos centrados?</t>
  </si>
  <si>
    <t>Resíduos normais?</t>
  </si>
  <si>
    <t>Estoque de Produto Acabado (R$)</t>
  </si>
  <si>
    <t>Necessidade de Capital de Giro (R$)</t>
  </si>
  <si>
    <t>Estoque de Matéria-Prima (R$)</t>
  </si>
  <si>
    <t>Valor a Receber (R$)</t>
  </si>
  <si>
    <t>Sim</t>
  </si>
  <si>
    <t>C://Green-belt/Regressão</t>
  </si>
  <si>
    <t>Tipo de análise</t>
  </si>
  <si>
    <t>Foi possível comprovar?</t>
  </si>
  <si>
    <t>Para avaliar se um projeto é mesmo LSS, preencha a tabela abaixo de acordo com o grau de concordância.
- Os primeiros 3 critérios são excludentes: se seu projeto não se encaixar nos três, o direcionamento deve ser revisto;
- Os outros 4 critérios são decidisivos e deveriam ser atendidos também, mas não impedem o projeto de acontecer. São obstáculos críticos que devem ser superados.</t>
  </si>
  <si>
    <t>O Project Charter é o documento que lança o projeto e serve como resumo da iniciativa. 
Além de preenchido, deve ser validado pelo Champion em sua totalidade.
Dentre as informações, as mais importantes são: Meta, equipe do projeto, prazos, descrição do problema e escopo.</t>
  </si>
  <si>
    <t>O SIPOC é o mapeamento macro do processo, que garante que a equipe se ambiente ao trabalho que envolve o resultado a melhorar. É importante, por exemplo, para quando os belts do projeto não são da área de escopo.</t>
  </si>
  <si>
    <t>Há diferença estatística entre um momento e outro</t>
  </si>
  <si>
    <t>A voz do cliente é utilizada para capturar o que seu cliente espera de um determinado processo, ou seja, o que ele considera bom. 
Já a VOB é o que o seu processo consegue produzir. Ambos, VOC e VOB andam sempre juntos em um programa de melhoria como o Six Sigma.
Entender a voz dos diferentes clientes e garantir a sua satistação é essencial para qualquer empresa.</t>
  </si>
  <si>
    <t>A Árvore de Indicadores é utilizada para priorizar o escopo, partindo a partir da meta e desdobrando is itens conforme faça sentido para encontrar problemas menores mas que, quando resulvidos, solucionem um problema maior.</t>
  </si>
  <si>
    <t>O ganho pode ser projetado tanto no indicador do tipo técnico quanto no próprio volume financeiro. É importante projetar o ganho do projeto para entender se o esforço trará a recompensa conforme o esperado.</t>
  </si>
  <si>
    <t>O diagrama de Gantt é um gráfico usado para ilustrar o avanço das diferentes etapas de um projeto. Os intervalos de tempo representando o início e fim de cada fase aparecem como barras coloridas sobre o eixo horizontal do gráfico.</t>
  </si>
  <si>
    <t>O Mapa Mental é utilizado para organizar as ideias e as pendências que surgem ao longo de cada etapa do projeto. Pode ser construído como a equipe quiser, desde que feito em grupo e que represente as informações de forma lógica.</t>
  </si>
  <si>
    <t>Mapeamento de processos é uma ferramenta gerencial que tem como objetivo identificar as informações, o fluxo, as partes envolvidas, capacidades, competências e recursos para atender todos os componentes necessários fazendo com que todas as atividades de uma empresa ou negócio saiam conforme o planejado, com poucas alterações e sem problemas.</t>
  </si>
  <si>
    <t>O Diagrama de Ishikawa, também conhecido como Diagrama de Causa e Efeito ou Diagrama Espinha de peixe, é um gráfico cuja finalidade é organizar o raciocínio em discussões de um problema prioritário, em processos diversos, especialmente na produção industrial.</t>
  </si>
  <si>
    <t>Os índices de capacidade são razões da distribuição do processo e da distribuição da especificação. Eles são valores sem unidade, de forma que você pode usá-los para comparar a capacidade de diferentes processos. Alguns índices de capacidade consideram a média ou alvo do processo. Diversos profissionais consideram 1,33 como um valor de aceitação mínimo para índices de capacidade; e a maioria dos profissionais acredita que um valor menor que 1 não é aceitável.</t>
  </si>
  <si>
    <t>Procedimento Operacional Padrão (POP') é uma descrição detalhada de todas as operações necessárias para a realização de uma tarefa, ou seja, é um roteiro padronizado para realizar uma atividade.</t>
  </si>
  <si>
    <t>Melhoria</t>
  </si>
  <si>
    <t>Área</t>
  </si>
  <si>
    <t>DMAIC</t>
  </si>
  <si>
    <t>Concluída</t>
  </si>
  <si>
    <r>
      <rPr>
        <b/>
        <sz val="22"/>
        <color theme="0"/>
        <rFont val="Calibri"/>
        <family val="2"/>
        <scheme val="minor"/>
      </rPr>
      <t xml:space="preserve">                                  FMEA</t>
    </r>
    <r>
      <rPr>
        <b/>
        <sz val="11"/>
        <color theme="0"/>
        <rFont val="Calibri"/>
        <family val="2"/>
        <scheme val="minor"/>
      </rPr>
      <t xml:space="preserve"> </t>
    </r>
    <r>
      <rPr>
        <sz val="14"/>
        <color theme="0"/>
        <rFont val="Calibri"/>
        <family val="2"/>
        <scheme val="minor"/>
      </rPr>
      <t>- ANÁLISE DE RISCOS - ANÁLISE DOS MODOS DE FALHAS, EFEITOS, CAUSAS E CONTROLES</t>
    </r>
  </si>
  <si>
    <t>Qual é o processo?</t>
  </si>
  <si>
    <t>Quais são as entradas?</t>
  </si>
  <si>
    <t>MODO DE FALHAS</t>
  </si>
  <si>
    <t>EFEITO</t>
  </si>
  <si>
    <t>SEVERIDADE</t>
  </si>
  <si>
    <t>&gt; SEVERIDADE</t>
  </si>
  <si>
    <t>CAUSAS</t>
  </si>
  <si>
    <t>OCORRÊNCIA</t>
  </si>
  <si>
    <t>CONTROLES</t>
  </si>
  <si>
    <t>DETECÇÃO</t>
  </si>
  <si>
    <t>&lt;DETECÇÃO</t>
  </si>
  <si>
    <t>O que pode falhar?</t>
  </si>
  <si>
    <t>O que acontece?</t>
  </si>
  <si>
    <t>O que causa a falha?</t>
  </si>
  <si>
    <t>Modos de Falhas</t>
  </si>
  <si>
    <t>Pareto - Causas</t>
  </si>
  <si>
    <t>Preparar almoço</t>
  </si>
  <si>
    <t>Cozinhar arroz</t>
  </si>
  <si>
    <t>Queimar o arroz</t>
  </si>
  <si>
    <t>Insatisfação</t>
  </si>
  <si>
    <t>Desatenção</t>
  </si>
  <si>
    <t>Espetar o garfo</t>
  </si>
  <si>
    <t>Desperdício</t>
  </si>
  <si>
    <t>Falta de experiência</t>
  </si>
  <si>
    <t>Deixar semi tampado</t>
  </si>
  <si>
    <t>Salgar demais</t>
  </si>
  <si>
    <t>Dosar sal chacoalhando</t>
  </si>
  <si>
    <t>Atrasa o almoço</t>
  </si>
  <si>
    <t>Muitas panelas ligadas</t>
  </si>
  <si>
    <t xml:space="preserve">Problemas no controlador </t>
  </si>
  <si>
    <t>Não usar saleiro</t>
  </si>
  <si>
    <t>Experimentar</t>
  </si>
  <si>
    <t>A tampa do saleiro cair</t>
  </si>
  <si>
    <t>Cozinhar feijão</t>
  </si>
  <si>
    <t>Esquecer na pressão o feijão</t>
  </si>
  <si>
    <t>Feijão fica muito mole</t>
  </si>
  <si>
    <t>Alarme</t>
  </si>
  <si>
    <t>Tirar da pressão muito cedo</t>
  </si>
  <si>
    <t>Não marcar tempo</t>
  </si>
  <si>
    <t>Feijão fica duro</t>
  </si>
  <si>
    <t>Perde tempo</t>
  </si>
  <si>
    <t>Não deixar de molho</t>
  </si>
  <si>
    <t>Demora mais para cozinhar</t>
  </si>
  <si>
    <t>Avaliar SERASA</t>
  </si>
  <si>
    <t>Consultar cadastro</t>
  </si>
  <si>
    <t>Liberar limite de crédito</t>
  </si>
  <si>
    <t>Avaliar garantias</t>
  </si>
  <si>
    <t>Formalizar garantias</t>
  </si>
  <si>
    <t>Necessidade de crédito</t>
  </si>
  <si>
    <t>Situação cadastral</t>
  </si>
  <si>
    <t>Relacionamento</t>
  </si>
  <si>
    <t>Custo da produção</t>
  </si>
  <si>
    <t>Nível da tecnologia</t>
  </si>
  <si>
    <t>Inadimplência (%)</t>
  </si>
  <si>
    <t>Renegociações (%)</t>
  </si>
  <si>
    <t>Avaliação Compra x Limite</t>
  </si>
  <si>
    <t>Crédito liberado</t>
  </si>
  <si>
    <t>Garantias a serem acatadas</t>
  </si>
  <si>
    <t>Venda</t>
  </si>
  <si>
    <t>Crédito liberado ou não</t>
  </si>
  <si>
    <t xml:space="preserve">Financeira </t>
  </si>
  <si>
    <t>Operações</t>
  </si>
  <si>
    <t>Sistemas</t>
  </si>
  <si>
    <t>Avaliar cliente</t>
  </si>
  <si>
    <t>Histórico do cliente</t>
  </si>
  <si>
    <t>Informações sobre o cliente</t>
  </si>
  <si>
    <t>Diretoria Financeira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</si>
</sst>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&quot;R$&quot;\ * #,##0.00_-;\-&quot;R$&quot;\ * #,##0.00_-;_-&quot;R$&quot;\ * &quot;-&quot;??_-;_-@_-"/>
    <numFmt numFmtId="165" formatCode="0.0"/>
    <numFmt numFmtId="166" formatCode="0.0%"/>
    <numFmt numFmtId="167" formatCode="0.000"/>
    <numFmt numFmtId="168" formatCode="[$-416]mmm\-yy;@"/>
    <numFmt numFmtId="169" formatCode="#,###.0,"/>
    <numFmt numFmtId="170" formatCode="0.000%"/>
    <numFmt numFmtId="171" formatCode="_-&quot;R$&quot;\ * #,##0.000_-;\-&quot;R$&quot;\ * #,##0.000_-;_-&quot;R$&quot;\ * &quot;-&quot;???_-;_-@_-"/>
    <numFmt numFmtId="172" formatCode="_-&quot;R$&quot;\ * #,##0.00_-;\-&quot;R$&quot;\ * #,##0.00_-;_-&quot;R$&quot;\ * &quot;-&quot;???_-;_-@_-"/>
  </numFmts>
  <fonts count="6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sz val="11"/>
      <color theme="0"/>
      <name val="Wingdings 3"/>
      <family val="1"/>
      <charset val="2"/>
    </font>
    <font>
      <b/>
      <sz val="14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color rgb="FFFF0000"/>
      <name val="Calibri"/>
      <family val="2"/>
      <scheme val="minor"/>
    </font>
    <font>
      <b/>
      <sz val="9"/>
      <color theme="0"/>
      <name val="Arial"/>
      <family val="2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6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color theme="0" tint="-0.499984740745262"/>
      <name val="Wingdings"/>
      <charset val="2"/>
    </font>
    <font>
      <sz val="10"/>
      <color theme="0"/>
      <name val="Arial"/>
      <family val="2"/>
    </font>
    <font>
      <sz val="8"/>
      <color theme="1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sz val="11"/>
      <color rgb="FFE6E6E6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sz val="3"/>
      <color theme="0"/>
      <name val="Calibri"/>
      <family val="2"/>
      <scheme val="minor"/>
    </font>
    <font>
      <sz val="3"/>
      <color theme="1"/>
      <name val="Calibri"/>
      <family val="2"/>
      <scheme val="minor"/>
    </font>
    <font>
      <b/>
      <sz val="11"/>
      <color theme="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rgb="FF009A7D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"/>
      <name val="Arial"/>
      <family val="2"/>
    </font>
    <font>
      <i/>
      <sz val="10"/>
      <color theme="0" tint="-0.499984740745262"/>
      <name val="Calibri"/>
      <family val="2"/>
      <scheme val="minor"/>
    </font>
    <font>
      <b/>
      <sz val="14"/>
      <color rgb="FF005849"/>
      <name val="Calibri"/>
      <family val="2"/>
      <scheme val="minor"/>
    </font>
    <font>
      <sz val="9"/>
      <name val="Arial"/>
      <family val="2"/>
    </font>
    <font>
      <i/>
      <sz val="9"/>
      <name val="Arial"/>
      <family val="2"/>
    </font>
    <font>
      <i/>
      <sz val="9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44">
    <fill>
      <patternFill patternType="none"/>
    </fill>
    <fill>
      <patternFill patternType="gray125"/>
    </fill>
    <fill>
      <patternFill patternType="solid">
        <fgColor rgb="FF00584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8068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3BB785"/>
        <bgColor indexed="64"/>
      </patternFill>
    </fill>
    <fill>
      <patternFill patternType="solid">
        <fgColor rgb="FF2C8863"/>
        <bgColor indexed="64"/>
      </patternFill>
    </fill>
    <fill>
      <patternFill patternType="solid">
        <fgColor rgb="FF30946C"/>
        <bgColor indexed="64"/>
      </patternFill>
    </fill>
    <fill>
      <patternFill patternType="solid">
        <fgColor rgb="FF35A578"/>
        <bgColor indexed="64"/>
      </patternFill>
    </fill>
    <fill>
      <patternFill patternType="solid">
        <fgColor rgb="FF00745E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9A7D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8E76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2BA2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rgb="FF008E73"/>
        <bgColor indexed="64"/>
      </patternFill>
    </fill>
    <fill>
      <patternFill patternType="solid">
        <fgColor rgb="FF00604E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00866C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895"/>
        <bgColor indexed="64"/>
      </patternFill>
    </fill>
    <fill>
      <patternFill patternType="solid">
        <fgColor rgb="FF00A888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</fills>
  <borders count="207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rgb="FF30946C"/>
      </top>
      <bottom/>
      <diagonal/>
    </border>
    <border>
      <left/>
      <right/>
      <top/>
      <bottom style="thick">
        <color rgb="FF30946C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/>
      <right/>
      <top style="thin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1" tint="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 style="thin">
        <color theme="0" tint="-0.24994659260841701"/>
      </left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 style="thin">
        <color theme="1" tint="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1" tint="0.499984740745262"/>
      </right>
      <top/>
      <bottom style="thin">
        <color theme="0" tint="-0.24994659260841701"/>
      </bottom>
      <diagonal/>
    </border>
    <border>
      <left style="thin">
        <color theme="0" tint="-0.249977111117893"/>
      </left>
      <right/>
      <top style="thin">
        <color indexed="64"/>
      </top>
      <bottom/>
      <diagonal/>
    </border>
    <border>
      <left style="thin">
        <color theme="0" tint="-0.249977111117893"/>
      </left>
      <right/>
      <top/>
      <bottom style="thin">
        <color indexed="64"/>
      </bottom>
      <diagonal/>
    </border>
    <border>
      <left style="thin">
        <color theme="1" tint="0.499984740745262"/>
      </left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auto="1"/>
      </left>
      <right/>
      <top/>
      <bottom style="thin">
        <color theme="0"/>
      </bottom>
      <diagonal/>
    </border>
    <border>
      <left style="medium">
        <color auto="1"/>
      </left>
      <right/>
      <top style="thin">
        <color theme="0"/>
      </top>
      <bottom style="thin">
        <color theme="0"/>
      </bottom>
      <diagonal/>
    </border>
    <border>
      <left style="medium">
        <color auto="1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medium">
        <color theme="0"/>
      </left>
      <right style="thin">
        <color theme="0"/>
      </right>
      <top/>
      <bottom/>
      <diagonal/>
    </border>
    <border>
      <left style="thin">
        <color theme="0"/>
      </left>
      <right style="medium">
        <color theme="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/>
      </top>
      <bottom style="thin">
        <color theme="0" tint="-0.24994659260841701"/>
      </bottom>
      <diagonal/>
    </border>
    <border>
      <left/>
      <right/>
      <top style="thin">
        <color theme="0"/>
      </top>
      <bottom style="thin">
        <color theme="0" tint="-0.24994659260841701"/>
      </bottom>
      <diagonal/>
    </border>
    <border>
      <left style="thin">
        <color theme="0" tint="-0.14996795556505021"/>
      </left>
      <right/>
      <top/>
      <bottom/>
      <diagonal/>
    </border>
    <border>
      <left/>
      <right/>
      <top style="thin">
        <color theme="0"/>
      </top>
      <bottom style="thick">
        <color theme="0"/>
      </bottom>
      <diagonal/>
    </border>
    <border>
      <left/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 style="thin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hair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hair">
        <color auto="1"/>
      </top>
      <bottom style="medium">
        <color theme="0"/>
      </bottom>
      <diagonal/>
    </border>
    <border>
      <left style="medium">
        <color theme="0"/>
      </left>
      <right/>
      <top style="hair">
        <color auto="1"/>
      </top>
      <bottom style="medium">
        <color theme="0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n">
        <color theme="0" tint="-0.24994659260841701"/>
      </left>
      <right/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medium">
        <color theme="0"/>
      </bottom>
      <diagonal/>
    </border>
    <border>
      <left style="thick">
        <color theme="0"/>
      </left>
      <right style="thick">
        <color theme="0" tint="-4.9989318521683403E-2"/>
      </right>
      <top style="thick">
        <color theme="0" tint="-4.9989318521683403E-2"/>
      </top>
      <bottom style="thick">
        <color theme="0" tint="-4.9989318521683403E-2"/>
      </bottom>
      <diagonal/>
    </border>
    <border>
      <left style="thick">
        <color theme="0" tint="-4.9989318521683403E-2"/>
      </left>
      <right style="thick">
        <color theme="0" tint="-4.9989318521683403E-2"/>
      </right>
      <top style="thick">
        <color theme="0" tint="-4.9989318521683403E-2"/>
      </top>
      <bottom style="thick">
        <color theme="0" tint="-4.9989318521683403E-2"/>
      </bottom>
      <diagonal/>
    </border>
    <border>
      <left style="thick">
        <color theme="0" tint="-4.9989318521683403E-2"/>
      </left>
      <right/>
      <top style="thick">
        <color theme="0" tint="-4.9989318521683403E-2"/>
      </top>
      <bottom style="thick">
        <color theme="0" tint="-4.9989318521683403E-2"/>
      </bottom>
      <diagonal/>
    </border>
    <border>
      <left style="thick">
        <color theme="0"/>
      </left>
      <right style="thick">
        <color theme="0" tint="-4.9989318521683403E-2"/>
      </right>
      <top style="thick">
        <color theme="0" tint="-4.9989318521683403E-2"/>
      </top>
      <bottom/>
      <diagonal/>
    </border>
    <border>
      <left style="thick">
        <color theme="0" tint="-4.9989318521683403E-2"/>
      </left>
      <right style="thick">
        <color theme="0" tint="-4.9989318521683403E-2"/>
      </right>
      <top style="thick">
        <color theme="0" tint="-4.9989318521683403E-2"/>
      </top>
      <bottom/>
      <diagonal/>
    </border>
    <border>
      <left style="thick">
        <color theme="0" tint="-4.9989318521683403E-2"/>
      </left>
      <right/>
      <top style="thick">
        <color theme="0" tint="-4.9989318521683403E-2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medium">
        <color auto="1"/>
      </top>
      <bottom/>
      <diagonal/>
    </border>
    <border>
      <left/>
      <right style="thin">
        <color theme="0" tint="-0.24994659260841701"/>
      </right>
      <top style="thin">
        <color theme="0"/>
      </top>
      <bottom/>
      <diagonal/>
    </border>
    <border>
      <left/>
      <right/>
      <top style="medium">
        <color auto="1"/>
      </top>
      <bottom/>
      <diagonal/>
    </border>
    <border>
      <left style="mediumDashed">
        <color theme="0" tint="-0.14996795556505021"/>
      </left>
      <right/>
      <top/>
      <bottom/>
      <diagonal/>
    </border>
    <border>
      <left/>
      <right style="mediumDashed">
        <color theme="0" tint="-0.14996795556505021"/>
      </right>
      <top/>
      <bottom/>
      <diagonal/>
    </border>
    <border>
      <left style="mediumDashed">
        <color theme="0" tint="-0.14996795556505021"/>
      </left>
      <right/>
      <top/>
      <bottom style="mediumDashed">
        <color theme="0" tint="-0.14996795556505021"/>
      </bottom>
      <diagonal/>
    </border>
    <border>
      <left/>
      <right/>
      <top/>
      <bottom style="mediumDashed">
        <color theme="0" tint="-0.14996795556505021"/>
      </bottom>
      <diagonal/>
    </border>
    <border>
      <left/>
      <right style="mediumDashed">
        <color theme="0" tint="-0.14996795556505021"/>
      </right>
      <top/>
      <bottom style="mediumDashed">
        <color theme="0" tint="-0.14996795556505021"/>
      </bottom>
      <diagonal/>
    </border>
    <border>
      <left style="mediumDashed">
        <color theme="0" tint="-0.14996795556505021"/>
      </left>
      <right style="medium">
        <color theme="0"/>
      </right>
      <top style="mediumDashed">
        <color theme="0" tint="-0.1499679555650502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Dashed">
        <color theme="0" tint="-0.14996795556505021"/>
      </top>
      <bottom style="medium">
        <color theme="0"/>
      </bottom>
      <diagonal/>
    </border>
    <border>
      <left style="medium">
        <color theme="0"/>
      </left>
      <right style="mediumDashed">
        <color theme="0" tint="-0.14996795556505021"/>
      </right>
      <top style="mediumDashed">
        <color theme="0" tint="-0.14996795556505021"/>
      </top>
      <bottom style="medium">
        <color theme="0"/>
      </bottom>
      <diagonal/>
    </border>
    <border>
      <left style="mediumDashed">
        <color theme="0" tint="-0.14996795556505021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Dashed">
        <color theme="0" tint="-0.14996795556505021"/>
      </right>
      <top style="medium">
        <color theme="0"/>
      </top>
      <bottom style="medium">
        <color theme="0"/>
      </bottom>
      <diagonal/>
    </border>
    <border>
      <left style="mediumDashed">
        <color theme="0" tint="-0.14996795556505021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Dashed">
        <color theme="0" tint="-0.14996795556505021"/>
      </right>
      <top style="medium">
        <color theme="0"/>
      </top>
      <bottom/>
      <diagonal/>
    </border>
    <border>
      <left style="mediumDashed">
        <color theme="0" tint="-0.14996795556505021"/>
      </left>
      <right/>
      <top/>
      <bottom style="thin">
        <color indexed="64"/>
      </bottom>
      <diagonal/>
    </border>
    <border>
      <left/>
      <right style="mediumDashed">
        <color theme="0" tint="-0.14996795556505021"/>
      </right>
      <top/>
      <bottom style="thin">
        <color indexed="64"/>
      </bottom>
      <diagonal/>
    </border>
    <border>
      <left style="mediumDashed">
        <color theme="0" tint="-0.14996795556505021"/>
      </left>
      <right/>
      <top style="thin">
        <color indexed="64"/>
      </top>
      <bottom/>
      <diagonal/>
    </border>
    <border>
      <left/>
      <right style="mediumDashed">
        <color theme="0" tint="-0.14996795556505021"/>
      </right>
      <top style="thin">
        <color indexed="64"/>
      </top>
      <bottom/>
      <diagonal/>
    </border>
    <border>
      <left style="mediumDashed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Dashed">
        <color theme="0" tint="-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Dashed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 style="mediumDashed">
        <color theme="0" tint="-0.14996795556505021"/>
      </right>
      <top style="thin">
        <color theme="0" tint="-0.24994659260841701"/>
      </top>
      <bottom style="thin">
        <color auto="1"/>
      </bottom>
      <diagonal/>
    </border>
    <border>
      <left style="mediumDashed">
        <color theme="0" tint="-0.1499679555650502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Dashed">
        <color theme="0" tint="-0.14996795556505021"/>
      </right>
      <top/>
      <bottom style="thin">
        <color theme="0" tint="-0.24994659260841701"/>
      </bottom>
      <diagonal/>
    </border>
    <border>
      <left style="mediumDashed">
        <color theme="0" tint="-0.14996795556505021"/>
      </left>
      <right/>
      <top/>
      <bottom style="medium">
        <color theme="0" tint="-0.14993743705557422"/>
      </bottom>
      <diagonal/>
    </border>
    <border>
      <left/>
      <right/>
      <top/>
      <bottom style="medium">
        <color theme="0" tint="-0.14993743705557422"/>
      </bottom>
      <diagonal/>
    </border>
    <border>
      <left/>
      <right style="mediumDashed">
        <color theme="0" tint="-0.14996795556505021"/>
      </right>
      <top/>
      <bottom style="medium">
        <color theme="0" tint="-0.14993743705557422"/>
      </bottom>
      <diagonal/>
    </border>
    <border>
      <left/>
      <right style="thin">
        <color rgb="FF00B895"/>
      </right>
      <top/>
      <bottom/>
      <diagonal/>
    </border>
    <border>
      <left style="thin">
        <color rgb="FF00B895"/>
      </left>
      <right style="thin">
        <color rgb="FF00B895"/>
      </right>
      <top/>
      <bottom/>
      <diagonal/>
    </border>
    <border>
      <left style="thin">
        <color rgb="FF00B895"/>
      </left>
      <right style="thick">
        <color theme="0"/>
      </right>
      <top/>
      <bottom/>
      <diagonal/>
    </border>
    <border>
      <left style="thin">
        <color rgb="FF00B895"/>
      </left>
      <right/>
      <top/>
      <bottom/>
      <diagonal/>
    </border>
    <border>
      <left style="thick">
        <color theme="0"/>
      </left>
      <right style="thin">
        <color rgb="FF00B895"/>
      </right>
      <top/>
      <bottom/>
      <diagonal/>
    </border>
    <border>
      <left/>
      <right/>
      <top/>
      <bottom style="medium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ck">
        <color theme="0" tint="-0.24994659260841701"/>
      </bottom>
      <diagonal/>
    </border>
    <border>
      <left style="thin">
        <color theme="0" tint="-0.24994659260841701"/>
      </left>
      <right/>
      <top/>
      <bottom style="thick">
        <color theme="0" tint="-0.24994659260841701"/>
      </bottom>
      <diagonal/>
    </border>
    <border>
      <left/>
      <right/>
      <top style="thick">
        <color theme="0" tint="-0.24994659260841701"/>
      </top>
      <bottom/>
      <diagonal/>
    </border>
    <border>
      <left/>
      <right/>
      <top style="thin">
        <color theme="0" tint="-0.24994659260841701"/>
      </top>
      <bottom style="thick">
        <color theme="0" tint="-0.24994659260841701"/>
      </bottom>
      <diagonal/>
    </border>
    <border>
      <left/>
      <right/>
      <top style="medium">
        <color theme="0" tint="-0.24994659260841701"/>
      </top>
      <bottom style="thin">
        <color theme="0" tint="-0.24994659260841701"/>
      </bottom>
      <diagonal/>
    </border>
    <border>
      <left/>
      <right/>
      <top/>
      <bottom style="dotted">
        <color theme="0" tint="-0.24994659260841701"/>
      </bottom>
      <diagonal/>
    </border>
    <border>
      <left/>
      <right/>
      <top style="dotted">
        <color theme="0" tint="-0.24994659260841701"/>
      </top>
      <bottom style="dotted">
        <color theme="0" tint="-0.24994659260841701"/>
      </bottom>
      <diagonal/>
    </border>
    <border>
      <left/>
      <right/>
      <top style="dotted">
        <color theme="0" tint="-0.24994659260841701"/>
      </top>
      <bottom style="medium">
        <color theme="0" tint="-0.24994659260841701"/>
      </bottom>
      <diagonal/>
    </border>
    <border>
      <left/>
      <right/>
      <top style="medium">
        <color theme="0" tint="-0.24994659260841701"/>
      </top>
      <bottom style="dotted">
        <color theme="0" tint="-0.24994659260841701"/>
      </bottom>
      <diagonal/>
    </border>
    <border>
      <left/>
      <right/>
      <top style="dotted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dotted">
        <color theme="0" tint="-0.24994659260841701"/>
      </bottom>
      <diagonal/>
    </border>
    <border>
      <left/>
      <right/>
      <top style="dotted">
        <color theme="0" tint="-0.24994659260841701"/>
      </top>
      <bottom style="thick">
        <color theme="0" tint="-0.24994659260841701"/>
      </bottom>
      <diagonal/>
    </border>
    <border>
      <left/>
      <right/>
      <top style="thick">
        <color theme="0" tint="-0.24994659260841701"/>
      </top>
      <bottom style="dotted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ck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theme="0" tint="-0.34998626667073579"/>
      </right>
      <top style="medium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indexed="64"/>
      </bottom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8" fillId="0" borderId="0"/>
    <xf numFmtId="9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03">
    <xf numFmtId="0" fontId="0" fillId="0" borderId="0" xfId="0"/>
    <xf numFmtId="0" fontId="3" fillId="0" borderId="0" xfId="0" applyFont="1"/>
    <xf numFmtId="0" fontId="3" fillId="7" borderId="12" xfId="0" applyFont="1" applyFill="1" applyBorder="1" applyAlignment="1">
      <alignment horizontal="center"/>
    </xf>
    <xf numFmtId="0" fontId="0" fillId="0" borderId="15" xfId="0" applyBorder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3" fillId="0" borderId="14" xfId="0" applyFont="1" applyBorder="1" applyAlignment="1">
      <alignment horizontal="center"/>
    </xf>
    <xf numFmtId="0" fontId="0" fillId="0" borderId="14" xfId="0" applyBorder="1" applyAlignment="1">
      <alignment horizontal="left"/>
    </xf>
    <xf numFmtId="0" fontId="0" fillId="0" borderId="19" xfId="0" applyBorder="1"/>
    <xf numFmtId="165" fontId="0" fillId="0" borderId="19" xfId="0" applyNumberFormat="1" applyBorder="1"/>
    <xf numFmtId="0" fontId="17" fillId="0" borderId="0" xfId="0" applyFont="1"/>
    <xf numFmtId="0" fontId="0" fillId="7" borderId="16" xfId="0" applyFill="1" applyBorder="1" applyAlignment="1">
      <alignment horizontal="center" vertical="center"/>
    </xf>
    <xf numFmtId="0" fontId="2" fillId="5" borderId="30" xfId="0" applyFont="1" applyFill="1" applyBorder="1" applyAlignment="1">
      <alignment horizontal="center"/>
    </xf>
    <xf numFmtId="0" fontId="2" fillId="5" borderId="31" xfId="0" applyFont="1" applyFill="1" applyBorder="1" applyAlignment="1">
      <alignment horizontal="center"/>
    </xf>
    <xf numFmtId="0" fontId="2" fillId="5" borderId="32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7" xfId="0" applyBorder="1" applyAlignment="1">
      <alignment vertical="center"/>
    </xf>
    <xf numFmtId="0" fontId="0" fillId="0" borderId="28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0" xfId="0" applyAlignment="1">
      <alignment horizontal="center"/>
    </xf>
    <xf numFmtId="0" fontId="5" fillId="10" borderId="0" xfId="0" applyFont="1" applyFill="1"/>
    <xf numFmtId="0" fontId="5" fillId="10" borderId="33" xfId="0" applyFont="1" applyFill="1" applyBorder="1"/>
    <xf numFmtId="0" fontId="22" fillId="4" borderId="7" xfId="0" applyFont="1" applyFill="1" applyBorder="1" applyAlignment="1">
      <alignment horizontal="center" vertical="center" wrapText="1"/>
    </xf>
    <xf numFmtId="0" fontId="21" fillId="0" borderId="0" xfId="0" applyFont="1"/>
    <xf numFmtId="166" fontId="21" fillId="0" borderId="0" xfId="1" applyNumberFormat="1" applyFont="1"/>
    <xf numFmtId="166" fontId="21" fillId="0" borderId="0" xfId="0" applyNumberFormat="1" applyFont="1"/>
    <xf numFmtId="9" fontId="0" fillId="0" borderId="0" xfId="1" applyFont="1"/>
    <xf numFmtId="166" fontId="0" fillId="0" borderId="0" xfId="1" applyNumberFormat="1" applyFont="1"/>
    <xf numFmtId="166" fontId="0" fillId="0" borderId="0" xfId="0" applyNumberFormat="1"/>
    <xf numFmtId="9" fontId="0" fillId="0" borderId="0" xfId="0" applyNumberFormat="1"/>
    <xf numFmtId="0" fontId="23" fillId="5" borderId="30" xfId="0" applyFont="1" applyFill="1" applyBorder="1" applyAlignment="1">
      <alignment horizontal="center"/>
    </xf>
    <xf numFmtId="0" fontId="23" fillId="5" borderId="31" xfId="0" applyFont="1" applyFill="1" applyBorder="1" applyAlignment="1">
      <alignment horizontal="center"/>
    </xf>
    <xf numFmtId="0" fontId="23" fillId="5" borderId="32" xfId="0" applyFont="1" applyFill="1" applyBorder="1" applyAlignment="1">
      <alignment horizontal="center"/>
    </xf>
    <xf numFmtId="0" fontId="4" fillId="0" borderId="0" xfId="0" applyFont="1"/>
    <xf numFmtId="0" fontId="10" fillId="0" borderId="0" xfId="0" applyFont="1"/>
    <xf numFmtId="0" fontId="32" fillId="0" borderId="0" xfId="0" applyFont="1"/>
    <xf numFmtId="0" fontId="35" fillId="0" borderId="0" xfId="0" applyFont="1" applyAlignment="1">
      <alignment horizontal="center"/>
    </xf>
    <xf numFmtId="0" fontId="24" fillId="0" borderId="0" xfId="0" applyFont="1" applyAlignment="1">
      <alignment horizontal="left"/>
    </xf>
    <xf numFmtId="0" fontId="0" fillId="0" borderId="6" xfId="0" applyBorder="1"/>
    <xf numFmtId="0" fontId="0" fillId="0" borderId="33" xfId="0" applyBorder="1"/>
    <xf numFmtId="0" fontId="0" fillId="25" borderId="3" xfId="0" applyFill="1" applyBorder="1"/>
    <xf numFmtId="0" fontId="0" fillId="4" borderId="48" xfId="0" applyFill="1" applyBorder="1"/>
    <xf numFmtId="0" fontId="0" fillId="19" borderId="61" xfId="0" applyFill="1" applyBorder="1"/>
    <xf numFmtId="0" fontId="0" fillId="0" borderId="4" xfId="0" applyBorder="1"/>
    <xf numFmtId="0" fontId="0" fillId="0" borderId="50" xfId="0" applyBorder="1"/>
    <xf numFmtId="0" fontId="0" fillId="0" borderId="2" xfId="0" applyBorder="1"/>
    <xf numFmtId="0" fontId="18" fillId="0" borderId="0" xfId="3"/>
    <xf numFmtId="0" fontId="13" fillId="16" borderId="7" xfId="3" applyFont="1" applyFill="1" applyBorder="1"/>
    <xf numFmtId="10" fontId="0" fillId="0" borderId="77" xfId="4" applyNumberFormat="1" applyFont="1" applyBorder="1" applyAlignment="1">
      <alignment horizontal="center"/>
    </xf>
    <xf numFmtId="10" fontId="0" fillId="0" borderId="7" xfId="4" applyNumberFormat="1" applyFont="1" applyBorder="1" applyAlignment="1">
      <alignment horizontal="center"/>
    </xf>
    <xf numFmtId="10" fontId="0" fillId="0" borderId="7" xfId="6" applyNumberFormat="1" applyFont="1" applyBorder="1" applyAlignment="1">
      <alignment horizontal="center"/>
    </xf>
    <xf numFmtId="0" fontId="1" fillId="0" borderId="7" xfId="7" applyBorder="1" applyAlignment="1">
      <alignment horizontal="center"/>
    </xf>
    <xf numFmtId="0" fontId="11" fillId="11" borderId="59" xfId="3" applyFont="1" applyFill="1" applyBorder="1" applyAlignment="1">
      <alignment horizontal="right"/>
    </xf>
    <xf numFmtId="0" fontId="36" fillId="9" borderId="48" xfId="3" applyFont="1" applyFill="1" applyBorder="1"/>
    <xf numFmtId="0" fontId="11" fillId="11" borderId="49" xfId="3" applyFont="1" applyFill="1" applyBorder="1" applyAlignment="1">
      <alignment horizontal="right"/>
    </xf>
    <xf numFmtId="0" fontId="36" fillId="9" borderId="61" xfId="3" applyFont="1" applyFill="1" applyBorder="1"/>
    <xf numFmtId="0" fontId="36" fillId="6" borderId="74" xfId="3" applyFont="1" applyFill="1" applyBorder="1" applyAlignment="1">
      <alignment horizontal="center" vertical="center" wrapText="1"/>
    </xf>
    <xf numFmtId="0" fontId="36" fillId="6" borderId="66" xfId="3" applyFont="1" applyFill="1" applyBorder="1" applyAlignment="1">
      <alignment horizontal="center" vertical="center" wrapText="1"/>
    </xf>
    <xf numFmtId="0" fontId="36" fillId="6" borderId="6" xfId="3" applyFont="1" applyFill="1" applyBorder="1" applyAlignment="1">
      <alignment horizontal="center" vertical="center" wrapText="1"/>
    </xf>
    <xf numFmtId="0" fontId="36" fillId="6" borderId="75" xfId="3" applyFont="1" applyFill="1" applyBorder="1" applyAlignment="1">
      <alignment horizontal="center" vertical="center" wrapText="1"/>
    </xf>
    <xf numFmtId="0" fontId="36" fillId="6" borderId="76" xfId="3" applyFont="1" applyFill="1" applyBorder="1" applyAlignment="1">
      <alignment horizontal="center" vertical="center" wrapText="1"/>
    </xf>
    <xf numFmtId="0" fontId="36" fillId="8" borderId="0" xfId="3" applyFont="1" applyFill="1" applyAlignment="1">
      <alignment horizontal="center" vertical="center" wrapText="1"/>
    </xf>
    <xf numFmtId="1" fontId="0" fillId="0" borderId="7" xfId="5" applyNumberFormat="1" applyFont="1" applyBorder="1" applyAlignment="1">
      <alignment horizontal="center"/>
    </xf>
    <xf numFmtId="1" fontId="0" fillId="0" borderId="7" xfId="4" applyNumberFormat="1" applyFont="1" applyBorder="1" applyAlignment="1">
      <alignment horizontal="center"/>
    </xf>
    <xf numFmtId="1" fontId="0" fillId="0" borderId="16" xfId="5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26" fillId="5" borderId="0" xfId="0" applyFont="1" applyFill="1"/>
    <xf numFmtId="0" fontId="2" fillId="5" borderId="0" xfId="0" applyFont="1" applyFill="1"/>
    <xf numFmtId="0" fontId="37" fillId="0" borderId="0" xfId="0" applyFont="1" applyAlignment="1">
      <alignment horizontal="right"/>
    </xf>
    <xf numFmtId="16" fontId="0" fillId="0" borderId="0" xfId="0" applyNumberFormat="1"/>
    <xf numFmtId="0" fontId="0" fillId="0" borderId="52" xfId="0" applyBorder="1"/>
    <xf numFmtId="16" fontId="0" fillId="0" borderId="52" xfId="0" applyNumberFormat="1" applyBorder="1"/>
    <xf numFmtId="0" fontId="0" fillId="0" borderId="43" xfId="0" applyBorder="1"/>
    <xf numFmtId="16" fontId="0" fillId="0" borderId="43" xfId="0" applyNumberFormat="1" applyBorder="1"/>
    <xf numFmtId="0" fontId="0" fillId="26" borderId="50" xfId="0" applyFill="1" applyBorder="1"/>
    <xf numFmtId="0" fontId="0" fillId="26" borderId="57" xfId="0" applyFill="1" applyBorder="1"/>
    <xf numFmtId="0" fontId="0" fillId="26" borderId="1" xfId="0" applyFill="1" applyBorder="1"/>
    <xf numFmtId="0" fontId="24" fillId="26" borderId="57" xfId="0" applyFont="1" applyFill="1" applyBorder="1"/>
    <xf numFmtId="0" fontId="39" fillId="26" borderId="57" xfId="0" applyFont="1" applyFill="1" applyBorder="1"/>
    <xf numFmtId="0" fontId="0" fillId="0" borderId="52" xfId="0" applyBorder="1" applyAlignment="1">
      <alignment horizontal="center"/>
    </xf>
    <xf numFmtId="0" fontId="0" fillId="0" borderId="43" xfId="0" applyBorder="1" applyAlignment="1">
      <alignment horizontal="center"/>
    </xf>
    <xf numFmtId="0" fontId="25" fillId="5" borderId="50" xfId="0" applyFont="1" applyFill="1" applyBorder="1" applyAlignment="1">
      <alignment horizontal="center" vertical="center" wrapText="1"/>
    </xf>
    <xf numFmtId="0" fontId="25" fillId="18" borderId="50" xfId="0" applyFont="1" applyFill="1" applyBorder="1" applyAlignment="1">
      <alignment horizontal="center" vertical="center" wrapText="1"/>
    </xf>
    <xf numFmtId="0" fontId="0" fillId="16" borderId="80" xfId="0" applyFill="1" applyBorder="1" applyAlignment="1">
      <alignment horizontal="left"/>
    </xf>
    <xf numFmtId="0" fontId="0" fillId="16" borderId="79" xfId="0" applyFill="1" applyBorder="1" applyAlignment="1">
      <alignment horizontal="left"/>
    </xf>
    <xf numFmtId="0" fontId="0" fillId="16" borderId="78" xfId="0" applyFill="1" applyBorder="1" applyAlignment="1">
      <alignment horizontal="left" indent="4"/>
    </xf>
    <xf numFmtId="0" fontId="24" fillId="0" borderId="0" xfId="0" applyFont="1"/>
    <xf numFmtId="0" fontId="40" fillId="0" borderId="0" xfId="0" applyFont="1"/>
    <xf numFmtId="0" fontId="0" fillId="0" borderId="52" xfId="0" applyBorder="1" applyAlignment="1">
      <alignment horizontal="center" vertical="center" wrapText="1"/>
    </xf>
    <xf numFmtId="16" fontId="0" fillId="0" borderId="52" xfId="0" applyNumberFormat="1" applyBorder="1" applyAlignment="1">
      <alignment horizontal="center" vertical="center" wrapText="1"/>
    </xf>
    <xf numFmtId="0" fontId="0" fillId="0" borderId="81" xfId="0" applyBorder="1" applyAlignment="1">
      <alignment horizontal="left" vertical="center" wrapText="1"/>
    </xf>
    <xf numFmtId="0" fontId="0" fillId="0" borderId="83" xfId="0" applyBorder="1" applyAlignment="1">
      <alignment horizontal="left" vertical="center" wrapText="1"/>
    </xf>
    <xf numFmtId="0" fontId="0" fillId="0" borderId="82" xfId="0" applyBorder="1" applyAlignment="1">
      <alignment horizontal="left" vertical="center" wrapText="1"/>
    </xf>
    <xf numFmtId="0" fontId="4" fillId="17" borderId="0" xfId="0" applyFont="1" applyFill="1"/>
    <xf numFmtId="0" fontId="0" fillId="0" borderId="84" xfId="0" applyBorder="1"/>
    <xf numFmtId="0" fontId="0" fillId="0" borderId="1" xfId="0" applyBorder="1"/>
    <xf numFmtId="0" fontId="0" fillId="0" borderId="0" xfId="0" applyAlignment="1">
      <alignment horizontal="left" wrapText="1"/>
    </xf>
    <xf numFmtId="0" fontId="2" fillId="5" borderId="2" xfId="0" applyFont="1" applyFill="1" applyBorder="1" applyAlignment="1">
      <alignment horizontal="center"/>
    </xf>
    <xf numFmtId="0" fontId="0" fillId="7" borderId="86" xfId="0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/>
    </xf>
    <xf numFmtId="0" fontId="0" fillId="7" borderId="90" xfId="0" applyFill="1" applyBorder="1" applyAlignment="1">
      <alignment horizontal="left" wrapText="1"/>
    </xf>
    <xf numFmtId="0" fontId="0" fillId="7" borderId="92" xfId="0" applyFill="1" applyBorder="1" applyAlignment="1">
      <alignment horizontal="left" wrapText="1"/>
    </xf>
    <xf numFmtId="0" fontId="0" fillId="7" borderId="91" xfId="0" applyFill="1" applyBorder="1" applyAlignment="1">
      <alignment horizontal="center" vertical="center" wrapText="1"/>
    </xf>
    <xf numFmtId="0" fontId="0" fillId="7" borderId="90" xfId="0" applyFill="1" applyBorder="1" applyAlignment="1">
      <alignment horizontal="center" vertical="center" wrapText="1"/>
    </xf>
    <xf numFmtId="0" fontId="9" fillId="5" borderId="4" xfId="2" applyFont="1" applyFill="1" applyBorder="1" applyAlignment="1">
      <alignment horizontal="center"/>
    </xf>
    <xf numFmtId="0" fontId="2" fillId="5" borderId="89" xfId="0" applyFont="1" applyFill="1" applyBorder="1" applyAlignment="1">
      <alignment horizontal="center" vertical="center"/>
    </xf>
    <xf numFmtId="0" fontId="2" fillId="2" borderId="89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3" fillId="0" borderId="0" xfId="0" applyFont="1" applyAlignment="1">
      <alignment wrapText="1"/>
    </xf>
    <xf numFmtId="0" fontId="43" fillId="0" borderId="0" xfId="0" applyFont="1"/>
    <xf numFmtId="0" fontId="44" fillId="0" borderId="0" xfId="0" applyFont="1"/>
    <xf numFmtId="0" fontId="4" fillId="17" borderId="48" xfId="0" applyFont="1" applyFill="1" applyBorder="1"/>
    <xf numFmtId="0" fontId="43" fillId="17" borderId="48" xfId="0" applyFont="1" applyFill="1" applyBorder="1"/>
    <xf numFmtId="0" fontId="3" fillId="7" borderId="91" xfId="0" applyFont="1" applyFill="1" applyBorder="1" applyAlignment="1">
      <alignment vertical="center" wrapText="1"/>
    </xf>
    <xf numFmtId="0" fontId="2" fillId="2" borderId="89" xfId="0" applyFont="1" applyFill="1" applyBorder="1" applyAlignment="1">
      <alignment horizontal="left" vertical="center"/>
    </xf>
    <xf numFmtId="0" fontId="3" fillId="7" borderId="91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2" fillId="30" borderId="0" xfId="0" applyFont="1" applyFill="1" applyAlignment="1">
      <alignment horizontal="center" vertical="center"/>
    </xf>
    <xf numFmtId="0" fontId="0" fillId="16" borderId="94" xfId="0" applyFill="1" applyBorder="1" applyAlignment="1">
      <alignment horizontal="left" vertical="center"/>
    </xf>
    <xf numFmtId="0" fontId="0" fillId="16" borderId="97" xfId="0" applyFill="1" applyBorder="1" applyAlignment="1">
      <alignment horizontal="left" vertical="center"/>
    </xf>
    <xf numFmtId="0" fontId="3" fillId="7" borderId="94" xfId="0" applyFont="1" applyFill="1" applyBorder="1" applyAlignment="1">
      <alignment horizontal="center" vertical="center"/>
    </xf>
    <xf numFmtId="0" fontId="3" fillId="7" borderId="97" xfId="0" applyFont="1" applyFill="1" applyBorder="1" applyAlignment="1">
      <alignment horizontal="center" vertical="center"/>
    </xf>
    <xf numFmtId="166" fontId="0" fillId="16" borderId="95" xfId="0" applyNumberFormat="1" applyFill="1" applyBorder="1" applyAlignment="1">
      <alignment horizontal="center" vertical="center"/>
    </xf>
    <xf numFmtId="166" fontId="0" fillId="16" borderId="98" xfId="0" applyNumberForma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 wrapText="1"/>
    </xf>
    <xf numFmtId="0" fontId="0" fillId="16" borderId="93" xfId="0" applyFill="1" applyBorder="1" applyAlignment="1">
      <alignment horizontal="center" vertical="center"/>
    </xf>
    <xf numFmtId="0" fontId="0" fillId="16" borderId="96" xfId="0" applyFill="1" applyBorder="1" applyAlignment="1">
      <alignment horizontal="center" vertical="center"/>
    </xf>
    <xf numFmtId="0" fontId="3" fillId="7" borderId="93" xfId="0" applyFont="1" applyFill="1" applyBorder="1" applyAlignment="1">
      <alignment horizontal="center" vertical="center"/>
    </xf>
    <xf numFmtId="0" fontId="3" fillId="7" borderId="96" xfId="0" applyFont="1" applyFill="1" applyBorder="1" applyAlignment="1">
      <alignment horizontal="center" vertical="center"/>
    </xf>
    <xf numFmtId="0" fontId="3" fillId="7" borderId="99" xfId="0" applyFont="1" applyFill="1" applyBorder="1" applyAlignment="1">
      <alignment horizontal="center" vertical="center"/>
    </xf>
    <xf numFmtId="0" fontId="13" fillId="7" borderId="94" xfId="0" applyFont="1" applyFill="1" applyBorder="1" applyAlignment="1">
      <alignment horizontal="center" vertical="center"/>
    </xf>
    <xf numFmtId="0" fontId="13" fillId="16" borderId="94" xfId="0" applyFont="1" applyFill="1" applyBorder="1" applyAlignment="1" applyProtection="1">
      <alignment horizontal="center" vertical="center"/>
      <protection locked="0"/>
    </xf>
    <xf numFmtId="167" fontId="11" fillId="11" borderId="94" xfId="0" applyNumberFormat="1" applyFont="1" applyFill="1" applyBorder="1" applyAlignment="1" applyProtection="1">
      <alignment horizontal="center" vertical="center"/>
      <protection hidden="1"/>
    </xf>
    <xf numFmtId="165" fontId="11" fillId="11" borderId="94" xfId="0" applyNumberFormat="1" applyFont="1" applyFill="1" applyBorder="1" applyAlignment="1" applyProtection="1">
      <alignment horizontal="center" vertical="center"/>
      <protection hidden="1"/>
    </xf>
    <xf numFmtId="0" fontId="2" fillId="18" borderId="0" xfId="0" applyFont="1" applyFill="1" applyAlignment="1">
      <alignment horizontal="center" vertical="center"/>
    </xf>
    <xf numFmtId="0" fontId="48" fillId="4" borderId="102" xfId="0" applyFont="1" applyFill="1" applyBorder="1" applyAlignment="1">
      <alignment horizontal="center" vertical="center"/>
    </xf>
    <xf numFmtId="0" fontId="48" fillId="4" borderId="103" xfId="0" applyFont="1" applyFill="1" applyBorder="1" applyAlignment="1">
      <alignment horizontal="center" vertical="center"/>
    </xf>
    <xf numFmtId="0" fontId="2" fillId="34" borderId="0" xfId="0" applyFont="1" applyFill="1" applyAlignment="1">
      <alignment horizontal="left"/>
    </xf>
    <xf numFmtId="0" fontId="2" fillId="34" borderId="0" xfId="0" applyFont="1" applyFill="1" applyAlignment="1">
      <alignment horizontal="center"/>
    </xf>
    <xf numFmtId="0" fontId="3" fillId="7" borderId="105" xfId="0" applyFont="1" applyFill="1" applyBorder="1" applyAlignment="1">
      <alignment horizontal="center"/>
    </xf>
    <xf numFmtId="0" fontId="3" fillId="7" borderId="106" xfId="0" applyFont="1" applyFill="1" applyBorder="1" applyAlignment="1">
      <alignment horizontal="center"/>
    </xf>
    <xf numFmtId="0" fontId="3" fillId="35" borderId="105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3" fillId="7" borderId="105" xfId="0" applyFont="1" applyFill="1" applyBorder="1" applyAlignment="1">
      <alignment horizontal="left" vertical="center"/>
    </xf>
    <xf numFmtId="0" fontId="0" fillId="16" borderId="105" xfId="0" applyFill="1" applyBorder="1" applyAlignment="1">
      <alignment horizontal="left" vertical="center"/>
    </xf>
    <xf numFmtId="0" fontId="0" fillId="16" borderId="105" xfId="0" applyFill="1" applyBorder="1" applyAlignment="1">
      <alignment horizontal="center" vertical="center"/>
    </xf>
    <xf numFmtId="0" fontId="0" fillId="35" borderId="105" xfId="0" applyFill="1" applyBorder="1" applyAlignment="1">
      <alignment horizontal="center" vertical="center"/>
    </xf>
    <xf numFmtId="0" fontId="2" fillId="34" borderId="109" xfId="0" applyFont="1" applyFill="1" applyBorder="1" applyAlignment="1">
      <alignment horizontal="center" vertical="center"/>
    </xf>
    <xf numFmtId="0" fontId="0" fillId="16" borderId="105" xfId="0" applyFill="1" applyBorder="1" applyAlignment="1">
      <alignment horizontal="left" vertical="center" wrapText="1"/>
    </xf>
    <xf numFmtId="0" fontId="3" fillId="7" borderId="105" xfId="0" applyFont="1" applyFill="1" applyBorder="1" applyAlignment="1">
      <alignment horizontal="left" vertical="center" wrapText="1"/>
    </xf>
    <xf numFmtId="0" fontId="25" fillId="0" borderId="0" xfId="0" applyFont="1"/>
    <xf numFmtId="0" fontId="25" fillId="34" borderId="50" xfId="0" applyFont="1" applyFill="1" applyBorder="1" applyAlignment="1">
      <alignment horizontal="center" vertical="center" wrapText="1"/>
    </xf>
    <xf numFmtId="0" fontId="50" fillId="8" borderId="0" xfId="0" applyFont="1" applyFill="1" applyAlignment="1">
      <alignment vertical="center" wrapText="1"/>
    </xf>
    <xf numFmtId="0" fontId="0" fillId="0" borderId="0" xfId="0" applyAlignment="1">
      <alignment horizontal="center" vertical="center" wrapText="1"/>
    </xf>
    <xf numFmtId="0" fontId="25" fillId="29" borderId="50" xfId="0" applyFont="1" applyFill="1" applyBorder="1" applyAlignment="1">
      <alignment horizontal="center" vertical="center" wrapText="1"/>
    </xf>
    <xf numFmtId="166" fontId="0" fillId="0" borderId="82" xfId="1" applyNumberFormat="1" applyFont="1" applyBorder="1" applyAlignment="1">
      <alignment horizontal="center" vertical="center" wrapText="1"/>
    </xf>
    <xf numFmtId="0" fontId="0" fillId="0" borderId="117" xfId="0" applyBorder="1"/>
    <xf numFmtId="166" fontId="0" fillId="0" borderId="119" xfId="1" applyNumberFormat="1" applyFont="1" applyBorder="1" applyAlignment="1">
      <alignment horizontal="center" vertical="center" wrapText="1"/>
    </xf>
    <xf numFmtId="0" fontId="0" fillId="0" borderId="119" xfId="0" applyBorder="1" applyAlignment="1">
      <alignment horizontal="left" vertical="center" wrapText="1"/>
    </xf>
    <xf numFmtId="166" fontId="0" fillId="7" borderId="118" xfId="1" applyNumberFormat="1" applyFont="1" applyFill="1" applyBorder="1" applyAlignment="1">
      <alignment horizontal="center" vertical="center" wrapText="1"/>
    </xf>
    <xf numFmtId="0" fontId="0" fillId="0" borderId="121" xfId="0" applyBorder="1"/>
    <xf numFmtId="0" fontId="0" fillId="0" borderId="122" xfId="0" applyBorder="1"/>
    <xf numFmtId="0" fontId="0" fillId="0" borderId="138" xfId="0" applyBorder="1" applyAlignment="1">
      <alignment horizontal="center"/>
    </xf>
    <xf numFmtId="0" fontId="0" fillId="0" borderId="140" xfId="0" applyBorder="1" applyAlignment="1">
      <alignment horizontal="center"/>
    </xf>
    <xf numFmtId="0" fontId="0" fillId="0" borderId="141" xfId="0" applyBorder="1"/>
    <xf numFmtId="0" fontId="0" fillId="0" borderId="143" xfId="0" applyBorder="1" applyAlignment="1">
      <alignment horizontal="center"/>
    </xf>
    <xf numFmtId="0" fontId="2" fillId="18" borderId="0" xfId="0" applyFont="1" applyFill="1" applyAlignment="1">
      <alignment horizontal="center" vertical="center" wrapText="1"/>
    </xf>
    <xf numFmtId="0" fontId="2" fillId="18" borderId="149" xfId="0" applyFont="1" applyFill="1" applyBorder="1" applyAlignment="1">
      <alignment horizontal="center" vertical="center" wrapText="1"/>
    </xf>
    <xf numFmtId="0" fontId="2" fillId="18" borderId="150" xfId="0" applyFont="1" applyFill="1" applyBorder="1" applyAlignment="1">
      <alignment horizontal="center" vertical="center" wrapText="1"/>
    </xf>
    <xf numFmtId="0" fontId="2" fillId="18" borderId="151" xfId="0" applyFont="1" applyFill="1" applyBorder="1" applyAlignment="1">
      <alignment horizontal="center" vertical="center" wrapText="1"/>
    </xf>
    <xf numFmtId="0" fontId="2" fillId="18" borderId="148" xfId="0" applyFont="1" applyFill="1" applyBorder="1" applyAlignment="1">
      <alignment horizontal="center" vertical="center" wrapText="1"/>
    </xf>
    <xf numFmtId="0" fontId="51" fillId="0" borderId="160" xfId="0" applyFont="1" applyBorder="1" applyAlignment="1">
      <alignment horizontal="center" vertical="center" wrapText="1"/>
    </xf>
    <xf numFmtId="0" fontId="51" fillId="0" borderId="161" xfId="0" applyFont="1" applyBorder="1" applyAlignment="1">
      <alignment horizontal="center" vertical="center" wrapText="1"/>
    </xf>
    <xf numFmtId="0" fontId="51" fillId="0" borderId="162" xfId="0" applyFont="1" applyBorder="1" applyAlignment="1">
      <alignment horizontal="center" vertical="center" wrapText="1"/>
    </xf>
    <xf numFmtId="0" fontId="10" fillId="0" borderId="163" xfId="0" applyFont="1" applyBorder="1" applyAlignment="1">
      <alignment horizontal="center" vertical="center" wrapText="1"/>
    </xf>
    <xf numFmtId="0" fontId="10" fillId="0" borderId="164" xfId="0" applyFont="1" applyBorder="1" applyAlignment="1">
      <alignment horizontal="center" vertical="center" wrapText="1"/>
    </xf>
    <xf numFmtId="0" fontId="10" fillId="0" borderId="165" xfId="0" applyFont="1" applyBorder="1" applyAlignment="1">
      <alignment horizontal="center" vertical="center" wrapText="1"/>
    </xf>
    <xf numFmtId="0" fontId="10" fillId="0" borderId="166" xfId="0" applyFont="1" applyBorder="1" applyAlignment="1">
      <alignment horizontal="center" vertical="center" wrapText="1"/>
    </xf>
    <xf numFmtId="0" fontId="10" fillId="0" borderId="167" xfId="0" applyFont="1" applyBorder="1" applyAlignment="1">
      <alignment horizontal="center" vertical="center" wrapText="1"/>
    </xf>
    <xf numFmtId="0" fontId="48" fillId="18" borderId="0" xfId="0" applyFont="1" applyFill="1" applyAlignment="1">
      <alignment horizontal="center" vertical="center" wrapText="1"/>
    </xf>
    <xf numFmtId="0" fontId="48" fillId="34" borderId="0" xfId="0" applyFont="1" applyFill="1" applyAlignment="1">
      <alignment horizontal="center" vertical="center" wrapText="1"/>
    </xf>
    <xf numFmtId="0" fontId="48" fillId="15" borderId="0" xfId="0" applyFont="1" applyFill="1" applyAlignment="1">
      <alignment horizontal="center" vertical="center" wrapText="1"/>
    </xf>
    <xf numFmtId="168" fontId="2" fillId="17" borderId="0" xfId="0" applyNumberFormat="1" applyFont="1" applyFill="1"/>
    <xf numFmtId="168" fontId="3" fillId="7" borderId="168" xfId="0" applyNumberFormat="1" applyFont="1" applyFill="1" applyBorder="1"/>
    <xf numFmtId="0" fontId="0" fillId="0" borderId="169" xfId="0" applyBorder="1"/>
    <xf numFmtId="168" fontId="3" fillId="7" borderId="104" xfId="0" applyNumberFormat="1" applyFont="1" applyFill="1" applyBorder="1"/>
    <xf numFmtId="0" fontId="0" fillId="0" borderId="102" xfId="0" applyBorder="1"/>
    <xf numFmtId="0" fontId="55" fillId="0" borderId="0" xfId="0" applyFont="1"/>
    <xf numFmtId="168" fontId="3" fillId="7" borderId="170" xfId="0" applyNumberFormat="1" applyFont="1" applyFill="1" applyBorder="1"/>
    <xf numFmtId="0" fontId="0" fillId="0" borderId="153" xfId="0" applyBorder="1"/>
    <xf numFmtId="0" fontId="0" fillId="0" borderId="171" xfId="0" applyBorder="1"/>
    <xf numFmtId="0" fontId="0" fillId="0" borderId="168" xfId="0" applyBorder="1"/>
    <xf numFmtId="0" fontId="0" fillId="0" borderId="104" xfId="0" applyBorder="1"/>
    <xf numFmtId="0" fontId="0" fillId="0" borderId="170" xfId="0" applyBorder="1"/>
    <xf numFmtId="0" fontId="1" fillId="0" borderId="0" xfId="9" applyAlignment="1">
      <alignment horizontal="center"/>
    </xf>
    <xf numFmtId="0" fontId="1" fillId="0" borderId="0" xfId="9"/>
    <xf numFmtId="169" fontId="49" fillId="31" borderId="0" xfId="9" applyNumberFormat="1" applyFont="1" applyFill="1" applyAlignment="1">
      <alignment horizontal="center"/>
    </xf>
    <xf numFmtId="0" fontId="49" fillId="8" borderId="0" xfId="9" applyFont="1" applyFill="1"/>
    <xf numFmtId="164" fontId="1" fillId="0" borderId="0" xfId="9" applyNumberFormat="1" applyAlignment="1">
      <alignment horizontal="center"/>
    </xf>
    <xf numFmtId="169" fontId="0" fillId="0" borderId="43" xfId="10" applyNumberFormat="1" applyFont="1" applyBorder="1"/>
    <xf numFmtId="164" fontId="3" fillId="7" borderId="43" xfId="9" applyNumberFormat="1" applyFont="1" applyFill="1" applyBorder="1"/>
    <xf numFmtId="164" fontId="54" fillId="7" borderId="43" xfId="9" applyNumberFormat="1" applyFont="1" applyFill="1" applyBorder="1"/>
    <xf numFmtId="0" fontId="1" fillId="0" borderId="43" xfId="9" applyBorder="1"/>
    <xf numFmtId="170" fontId="0" fillId="0" borderId="43" xfId="11" applyNumberFormat="1" applyFont="1" applyBorder="1"/>
    <xf numFmtId="172" fontId="1" fillId="0" borderId="43" xfId="9" applyNumberFormat="1" applyBorder="1"/>
    <xf numFmtId="0" fontId="54" fillId="7" borderId="43" xfId="9" applyFont="1" applyFill="1" applyBorder="1"/>
    <xf numFmtId="164" fontId="1" fillId="0" borderId="43" xfId="9" applyNumberFormat="1" applyBorder="1"/>
    <xf numFmtId="172" fontId="54" fillId="7" borderId="43" xfId="9" applyNumberFormat="1" applyFont="1" applyFill="1" applyBorder="1"/>
    <xf numFmtId="169" fontId="54" fillId="7" borderId="43" xfId="10" applyNumberFormat="1" applyFont="1" applyFill="1" applyBorder="1"/>
    <xf numFmtId="172" fontId="54" fillId="7" borderId="43" xfId="10" applyNumberFormat="1" applyFont="1" applyFill="1" applyBorder="1"/>
    <xf numFmtId="172" fontId="54" fillId="7" borderId="43" xfId="5" applyNumberFormat="1" applyFont="1" applyFill="1" applyBorder="1"/>
    <xf numFmtId="171" fontId="54" fillId="7" borderId="43" xfId="9" applyNumberFormat="1" applyFont="1" applyFill="1" applyBorder="1"/>
    <xf numFmtId="0" fontId="3" fillId="16" borderId="43" xfId="9" applyFont="1" applyFill="1" applyBorder="1"/>
    <xf numFmtId="0" fontId="2" fillId="34" borderId="0" xfId="0" applyFont="1" applyFill="1" applyAlignment="1">
      <alignment horizontal="center" vertical="center" wrapText="1"/>
    </xf>
    <xf numFmtId="0" fontId="2" fillId="15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4" borderId="0" xfId="0" applyFont="1" applyFill="1" applyAlignment="1">
      <alignment horizontal="center" vertical="center"/>
    </xf>
    <xf numFmtId="0" fontId="56" fillId="0" borderId="0" xfId="0" applyFont="1" applyAlignment="1">
      <alignment horizontal="center"/>
    </xf>
    <xf numFmtId="0" fontId="18" fillId="37" borderId="105" xfId="3" applyFill="1" applyBorder="1" applyAlignment="1">
      <alignment horizontal="center" vertical="center" wrapText="1"/>
    </xf>
    <xf numFmtId="0" fontId="18" fillId="37" borderId="106" xfId="3" applyFill="1" applyBorder="1" applyAlignment="1">
      <alignment horizontal="center" vertical="center" wrapText="1"/>
    </xf>
    <xf numFmtId="0" fontId="11" fillId="18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/>
    </xf>
    <xf numFmtId="0" fontId="2" fillId="18" borderId="0" xfId="0" applyFont="1" applyFill="1" applyAlignment="1">
      <alignment horizontal="center"/>
    </xf>
    <xf numFmtId="0" fontId="2" fillId="15" borderId="0" xfId="0" applyFont="1" applyFill="1" applyAlignment="1">
      <alignment horizontal="center"/>
    </xf>
    <xf numFmtId="0" fontId="2" fillId="15" borderId="0" xfId="0" applyFont="1" applyFill="1" applyAlignment="1">
      <alignment horizontal="center" vertical="center"/>
    </xf>
    <xf numFmtId="9" fontId="0" fillId="7" borderId="90" xfId="0" applyNumberFormat="1" applyFill="1" applyBorder="1" applyAlignment="1">
      <alignment horizontal="center" vertical="center" wrapText="1"/>
    </xf>
    <xf numFmtId="0" fontId="0" fillId="7" borderId="107" xfId="0" applyFill="1" applyBorder="1" applyAlignment="1">
      <alignment horizontal="center" vertical="center" wrapText="1"/>
    </xf>
    <xf numFmtId="0" fontId="3" fillId="7" borderId="16" xfId="0" applyFont="1" applyFill="1" applyBorder="1" applyAlignment="1">
      <alignment horizontal="center"/>
    </xf>
    <xf numFmtId="0" fontId="61" fillId="7" borderId="94" xfId="0" applyFont="1" applyFill="1" applyBorder="1" applyAlignment="1">
      <alignment horizontal="center" vertical="center"/>
    </xf>
    <xf numFmtId="0" fontId="61" fillId="7" borderId="95" xfId="0" applyFont="1" applyFill="1" applyBorder="1" applyAlignment="1">
      <alignment horizontal="center" vertical="center"/>
    </xf>
    <xf numFmtId="0" fontId="0" fillId="7" borderId="94" xfId="0" applyFill="1" applyBorder="1" applyAlignment="1">
      <alignment horizontal="center" vertical="center"/>
    </xf>
    <xf numFmtId="0" fontId="3" fillId="7" borderId="16" xfId="0" applyFont="1" applyFill="1" applyBorder="1" applyAlignment="1">
      <alignment horizontal="center" vertical="center"/>
    </xf>
    <xf numFmtId="0" fontId="0" fillId="0" borderId="183" xfId="0" applyBorder="1" applyAlignment="1">
      <alignment horizontal="center"/>
    </xf>
    <xf numFmtId="0" fontId="0" fillId="0" borderId="185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190" xfId="0" applyBorder="1" applyAlignment="1">
      <alignment horizontal="center"/>
    </xf>
    <xf numFmtId="0" fontId="0" fillId="0" borderId="188" xfId="0" applyBorder="1" applyAlignment="1">
      <alignment horizontal="left"/>
    </xf>
    <xf numFmtId="0" fontId="0" fillId="0" borderId="194" xfId="0" applyBorder="1"/>
    <xf numFmtId="0" fontId="0" fillId="0" borderId="194" xfId="0" applyBorder="1" applyAlignment="1">
      <alignment horizontal="center"/>
    </xf>
    <xf numFmtId="0" fontId="0" fillId="0" borderId="194" xfId="0" applyBorder="1" applyAlignment="1">
      <alignment horizontal="left"/>
    </xf>
    <xf numFmtId="0" fontId="0" fillId="0" borderId="195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198" xfId="0" applyBorder="1"/>
    <xf numFmtId="0" fontId="0" fillId="0" borderId="198" xfId="0" applyBorder="1" applyAlignment="1">
      <alignment horizontal="center"/>
    </xf>
    <xf numFmtId="0" fontId="0" fillId="0" borderId="198" xfId="0" applyBorder="1" applyAlignment="1">
      <alignment horizontal="left"/>
    </xf>
    <xf numFmtId="0" fontId="0" fillId="0" borderId="199" xfId="0" applyBorder="1" applyAlignment="1">
      <alignment horizontal="center"/>
    </xf>
    <xf numFmtId="0" fontId="0" fillId="0" borderId="201" xfId="0" applyBorder="1" applyAlignment="1">
      <alignment vertical="center"/>
    </xf>
    <xf numFmtId="0" fontId="0" fillId="0" borderId="201" xfId="0" applyBorder="1"/>
    <xf numFmtId="0" fontId="0" fillId="0" borderId="198" xfId="0" applyBorder="1" applyAlignment="1">
      <alignment vertical="center"/>
    </xf>
    <xf numFmtId="0" fontId="0" fillId="0" borderId="203" xfId="0" applyBorder="1" applyAlignment="1">
      <alignment horizontal="center"/>
    </xf>
    <xf numFmtId="0" fontId="0" fillId="0" borderId="198" xfId="0" applyBorder="1" applyAlignment="1">
      <alignment horizontal="center" vertical="center"/>
    </xf>
    <xf numFmtId="0" fontId="0" fillId="0" borderId="204" xfId="0" applyBorder="1" applyAlignment="1">
      <alignment horizontal="center"/>
    </xf>
    <xf numFmtId="0" fontId="0" fillId="0" borderId="205" xfId="0" applyBorder="1" applyAlignment="1">
      <alignment horizontal="center" vertical="center"/>
    </xf>
    <xf numFmtId="0" fontId="0" fillId="0" borderId="205" xfId="0" applyBorder="1" applyAlignment="1">
      <alignment horizontal="center"/>
    </xf>
    <xf numFmtId="0" fontId="0" fillId="0" borderId="205" xfId="0" applyBorder="1"/>
    <xf numFmtId="0" fontId="0" fillId="0" borderId="205" xfId="0" applyBorder="1" applyAlignment="1">
      <alignment horizontal="left"/>
    </xf>
    <xf numFmtId="0" fontId="0" fillId="0" borderId="20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7" xfId="0" applyBorder="1"/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6" xfId="0" applyBorder="1"/>
    <xf numFmtId="0" fontId="0" fillId="0" borderId="7" xfId="0" applyBorder="1" applyAlignment="1">
      <alignment horizontal="left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9" fillId="5" borderId="3" xfId="2" applyFont="1" applyFill="1" applyBorder="1" applyAlignment="1">
      <alignment horizontal="center" vertical="center"/>
    </xf>
    <xf numFmtId="0" fontId="9" fillId="5" borderId="4" xfId="2" applyFont="1" applyFill="1" applyBorder="1" applyAlignment="1">
      <alignment horizontal="center" vertical="center"/>
    </xf>
    <xf numFmtId="0" fontId="5" fillId="10" borderId="0" xfId="0" applyFont="1" applyFill="1" applyAlignment="1">
      <alignment horizontal="left"/>
    </xf>
    <xf numFmtId="0" fontId="21" fillId="0" borderId="0" xfId="0" applyFont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7" fillId="7" borderId="1" xfId="0" applyFont="1" applyFill="1" applyBorder="1" applyAlignment="1">
      <alignment horizontal="center" vertical="center"/>
    </xf>
    <xf numFmtId="0" fontId="28" fillId="20" borderId="38" xfId="0" applyFont="1" applyFill="1" applyBorder="1" applyAlignment="1">
      <alignment horizontal="left" vertical="center"/>
    </xf>
    <xf numFmtId="0" fontId="28" fillId="20" borderId="0" xfId="0" applyFont="1" applyFill="1" applyAlignment="1">
      <alignment horizontal="left" vertical="center"/>
    </xf>
    <xf numFmtId="0" fontId="28" fillId="20" borderId="56" xfId="0" applyFont="1" applyFill="1" applyBorder="1" applyAlignment="1">
      <alignment horizontal="left" vertical="center"/>
    </xf>
    <xf numFmtId="0" fontId="28" fillId="20" borderId="50" xfId="0" applyFont="1" applyFill="1" applyBorder="1" applyAlignment="1">
      <alignment horizontal="left" vertical="center"/>
    </xf>
    <xf numFmtId="0" fontId="29" fillId="21" borderId="58" xfId="0" applyFont="1" applyFill="1" applyBorder="1" applyAlignment="1">
      <alignment horizontal="left" vertical="center"/>
    </xf>
    <xf numFmtId="0" fontId="29" fillId="21" borderId="1" xfId="0" applyFont="1" applyFill="1" applyBorder="1" applyAlignment="1">
      <alignment horizontal="left" vertical="center"/>
    </xf>
    <xf numFmtId="0" fontId="29" fillId="21" borderId="56" xfId="0" applyFont="1" applyFill="1" applyBorder="1" applyAlignment="1">
      <alignment horizontal="left" vertical="center"/>
    </xf>
    <xf numFmtId="0" fontId="29" fillId="21" borderId="50" xfId="0" applyFont="1" applyFill="1" applyBorder="1" applyAlignment="1">
      <alignment horizontal="left" vertical="center"/>
    </xf>
    <xf numFmtId="0" fontId="29" fillId="21" borderId="38" xfId="0" applyFont="1" applyFill="1" applyBorder="1" applyAlignment="1">
      <alignment horizontal="left" vertical="center"/>
    </xf>
    <xf numFmtId="0" fontId="29" fillId="21" borderId="0" xfId="0" applyFont="1" applyFill="1" applyAlignment="1">
      <alignment horizontal="left" vertical="center"/>
    </xf>
    <xf numFmtId="0" fontId="2" fillId="5" borderId="10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4" fillId="6" borderId="54" xfId="0" applyFont="1" applyFill="1" applyBorder="1" applyAlignment="1">
      <alignment horizontal="left" vertical="center" wrapText="1" indent="1"/>
    </xf>
    <xf numFmtId="0" fontId="4" fillId="6" borderId="14" xfId="0" applyFont="1" applyFill="1" applyBorder="1" applyAlignment="1">
      <alignment horizontal="left" vertical="center" wrapText="1" indent="1"/>
    </xf>
    <xf numFmtId="0" fontId="4" fillId="6" borderId="11" xfId="0" applyFont="1" applyFill="1" applyBorder="1" applyAlignment="1">
      <alignment horizontal="left" vertical="center" wrapText="1" indent="1"/>
    </xf>
    <xf numFmtId="0" fontId="4" fillId="6" borderId="55" xfId="0" applyFont="1" applyFill="1" applyBorder="1" applyAlignment="1">
      <alignment horizontal="left" vertical="center" wrapText="1" indent="1"/>
    </xf>
    <xf numFmtId="0" fontId="4" fillId="6" borderId="15" xfId="0" applyFont="1" applyFill="1" applyBorder="1" applyAlignment="1">
      <alignment horizontal="left" vertical="center" wrapText="1" indent="1"/>
    </xf>
    <xf numFmtId="0" fontId="4" fillId="6" borderId="13" xfId="0" applyFont="1" applyFill="1" applyBorder="1" applyAlignment="1">
      <alignment horizontal="left" vertical="center" wrapText="1" indent="1"/>
    </xf>
    <xf numFmtId="0" fontId="0" fillId="0" borderId="42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7" xfId="0" applyBorder="1" applyAlignment="1">
      <alignment horizontal="center"/>
    </xf>
    <xf numFmtId="0" fontId="10" fillId="28" borderId="36" xfId="0" applyFont="1" applyFill="1" applyBorder="1" applyAlignment="1">
      <alignment horizontal="left" vertical="top"/>
    </xf>
    <xf numFmtId="0" fontId="10" fillId="28" borderId="34" xfId="0" applyFont="1" applyFill="1" applyBorder="1" applyAlignment="1">
      <alignment horizontal="left" vertical="top"/>
    </xf>
    <xf numFmtId="0" fontId="10" fillId="28" borderId="37" xfId="0" applyFont="1" applyFill="1" applyBorder="1" applyAlignment="1">
      <alignment horizontal="left" vertical="top"/>
    </xf>
    <xf numFmtId="0" fontId="27" fillId="17" borderId="40" xfId="0" applyFont="1" applyFill="1" applyBorder="1" applyAlignment="1">
      <alignment horizontal="left" vertical="top" indent="2"/>
    </xf>
    <xf numFmtId="0" fontId="27" fillId="17" borderId="35" xfId="0" applyFont="1" applyFill="1" applyBorder="1" applyAlignment="1">
      <alignment horizontal="left" vertical="top" indent="2"/>
    </xf>
    <xf numFmtId="0" fontId="27" fillId="17" borderId="41" xfId="0" applyFont="1" applyFill="1" applyBorder="1" applyAlignment="1">
      <alignment horizontal="left" vertical="top" indent="2"/>
    </xf>
    <xf numFmtId="0" fontId="27" fillId="17" borderId="38" xfId="0" applyFont="1" applyFill="1" applyBorder="1" applyAlignment="1">
      <alignment horizontal="left" vertical="top" wrapText="1" indent="2"/>
    </xf>
    <xf numFmtId="0" fontId="27" fillId="17" borderId="0" xfId="0" applyFont="1" applyFill="1" applyAlignment="1">
      <alignment horizontal="left" vertical="top" indent="2"/>
    </xf>
    <xf numFmtId="0" fontId="27" fillId="17" borderId="39" xfId="0" applyFont="1" applyFill="1" applyBorder="1" applyAlignment="1">
      <alignment horizontal="left" vertical="top" indent="2"/>
    </xf>
    <xf numFmtId="0" fontId="27" fillId="17" borderId="38" xfId="0" applyFont="1" applyFill="1" applyBorder="1" applyAlignment="1">
      <alignment horizontal="left" vertical="top" indent="2"/>
    </xf>
    <xf numFmtId="0" fontId="10" fillId="28" borderId="38" xfId="0" applyFont="1" applyFill="1" applyBorder="1" applyAlignment="1">
      <alignment horizontal="left" vertical="top"/>
    </xf>
    <xf numFmtId="0" fontId="10" fillId="28" borderId="0" xfId="0" applyFont="1" applyFill="1" applyAlignment="1">
      <alignment horizontal="left" vertical="top"/>
    </xf>
    <xf numFmtId="0" fontId="10" fillId="28" borderId="39" xfId="0" applyFont="1" applyFill="1" applyBorder="1" applyAlignment="1">
      <alignment horizontal="left" vertical="top"/>
    </xf>
    <xf numFmtId="0" fontId="27" fillId="17" borderId="0" xfId="0" applyFont="1" applyFill="1" applyAlignment="1">
      <alignment horizontal="left" vertical="top" wrapText="1" indent="2"/>
    </xf>
    <xf numFmtId="0" fontId="27" fillId="17" borderId="39" xfId="0" applyFont="1" applyFill="1" applyBorder="1" applyAlignment="1">
      <alignment horizontal="left" vertical="top" wrapText="1" indent="2"/>
    </xf>
    <xf numFmtId="0" fontId="0" fillId="0" borderId="52" xfId="0" applyBorder="1" applyAlignment="1">
      <alignment horizontal="center"/>
    </xf>
    <xf numFmtId="0" fontId="0" fillId="0" borderId="53" xfId="0" applyBorder="1" applyAlignment="1">
      <alignment horizontal="center"/>
    </xf>
    <xf numFmtId="0" fontId="4" fillId="8" borderId="16" xfId="0" applyFont="1" applyFill="1" applyBorder="1" applyAlignment="1">
      <alignment horizontal="center" vertical="center"/>
    </xf>
    <xf numFmtId="0" fontId="4" fillId="8" borderId="17" xfId="0" applyFont="1" applyFill="1" applyBorder="1" applyAlignment="1">
      <alignment horizontal="center" vertical="center"/>
    </xf>
    <xf numFmtId="0" fontId="4" fillId="8" borderId="18" xfId="0" applyFont="1" applyFill="1" applyBorder="1" applyAlignment="1">
      <alignment horizontal="center" vertical="center"/>
    </xf>
    <xf numFmtId="0" fontId="0" fillId="0" borderId="51" xfId="0" applyBorder="1" applyAlignment="1">
      <alignment horizontal="center"/>
    </xf>
    <xf numFmtId="0" fontId="0" fillId="0" borderId="15" xfId="0" applyBorder="1" applyAlignment="1">
      <alignment wrapText="1"/>
    </xf>
    <xf numFmtId="0" fontId="0" fillId="0" borderId="15" xfId="0" applyBorder="1"/>
    <xf numFmtId="0" fontId="0" fillId="0" borderId="13" xfId="0" applyBorder="1"/>
    <xf numFmtId="0" fontId="3" fillId="7" borderId="15" xfId="0" applyFont="1" applyFill="1" applyBorder="1" applyAlignment="1">
      <alignment horizontal="center"/>
    </xf>
    <xf numFmtId="0" fontId="10" fillId="0" borderId="6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10" xfId="0" applyBorder="1" applyAlignment="1">
      <alignment horizontal="left" vertical="center" wrapText="1"/>
    </xf>
    <xf numFmtId="0" fontId="0" fillId="0" borderId="14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4" fillId="8" borderId="5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4" fontId="3" fillId="26" borderId="3" xfId="0" applyNumberFormat="1" applyFont="1" applyFill="1" applyBorder="1" applyAlignment="1">
      <alignment horizontal="left" vertical="center" wrapText="1"/>
    </xf>
    <xf numFmtId="14" fontId="3" fillId="26" borderId="4" xfId="0" applyNumberFormat="1" applyFont="1" applyFill="1" applyBorder="1" applyAlignment="1">
      <alignment horizontal="left" vertical="center" wrapText="1"/>
    </xf>
    <xf numFmtId="0" fontId="0" fillId="26" borderId="63" xfId="0" applyFill="1" applyBorder="1" applyAlignment="1">
      <alignment horizontal="left" indent="1"/>
    </xf>
    <xf numFmtId="0" fontId="0" fillId="26" borderId="57" xfId="0" applyFill="1" applyBorder="1" applyAlignment="1">
      <alignment horizontal="left" indent="1"/>
    </xf>
    <xf numFmtId="0" fontId="0" fillId="26" borderId="64" xfId="0" applyFill="1" applyBorder="1" applyAlignment="1">
      <alignment horizontal="left" indent="1"/>
    </xf>
    <xf numFmtId="0" fontId="0" fillId="26" borderId="1" xfId="0" applyFill="1" applyBorder="1" applyAlignment="1">
      <alignment horizontal="left" indent="1"/>
    </xf>
    <xf numFmtId="0" fontId="3" fillId="26" borderId="3" xfId="0" applyFont="1" applyFill="1" applyBorder="1" applyAlignment="1">
      <alignment horizontal="left" vertical="center" wrapText="1"/>
    </xf>
    <xf numFmtId="0" fontId="0" fillId="26" borderId="3" xfId="0" applyFill="1" applyBorder="1" applyAlignment="1">
      <alignment horizontal="center" vertical="center" wrapText="1"/>
    </xf>
    <xf numFmtId="0" fontId="4" fillId="6" borderId="65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0" fillId="26" borderId="62" xfId="0" applyFill="1" applyBorder="1" applyAlignment="1">
      <alignment horizontal="left" indent="1"/>
    </xf>
    <xf numFmtId="0" fontId="0" fillId="26" borderId="50" xfId="0" applyFill="1" applyBorder="1" applyAlignment="1">
      <alignment horizontal="left" indent="1"/>
    </xf>
    <xf numFmtId="0" fontId="7" fillId="7" borderId="61" xfId="0" applyFont="1" applyFill="1" applyBorder="1" applyAlignment="1">
      <alignment horizontal="center"/>
    </xf>
    <xf numFmtId="0" fontId="7" fillId="7" borderId="5" xfId="0" applyFont="1" applyFill="1" applyBorder="1" applyAlignment="1">
      <alignment horizontal="center"/>
    </xf>
    <xf numFmtId="0" fontId="7" fillId="7" borderId="61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  <xf numFmtId="0" fontId="23" fillId="6" borderId="5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 wrapText="1"/>
    </xf>
    <xf numFmtId="0" fontId="23" fillId="6" borderId="49" xfId="0" applyFont="1" applyFill="1" applyBorder="1" applyAlignment="1">
      <alignment horizontal="center" vertical="center" wrapText="1"/>
    </xf>
    <xf numFmtId="0" fontId="23" fillId="6" borderId="6" xfId="0" applyFont="1" applyFill="1" applyBorder="1" applyAlignment="1">
      <alignment horizontal="center" vertical="center" wrapText="1"/>
    </xf>
    <xf numFmtId="0" fontId="23" fillId="6" borderId="0" xfId="0" applyFont="1" applyFill="1" applyAlignment="1">
      <alignment horizontal="center" vertical="center" wrapText="1"/>
    </xf>
    <xf numFmtId="0" fontId="23" fillId="6" borderId="33" xfId="0" applyFont="1" applyFill="1" applyBorder="1" applyAlignment="1">
      <alignment horizontal="center" vertical="center" wrapText="1"/>
    </xf>
    <xf numFmtId="0" fontId="23" fillId="8" borderId="1" xfId="0" applyFont="1" applyFill="1" applyBorder="1" applyAlignment="1">
      <alignment horizontal="center" vertical="center"/>
    </xf>
    <xf numFmtId="0" fontId="23" fillId="8" borderId="49" xfId="0" applyFont="1" applyFill="1" applyBorder="1" applyAlignment="1">
      <alignment horizontal="center" vertical="center"/>
    </xf>
    <xf numFmtId="0" fontId="23" fillId="8" borderId="0" xfId="0" applyFont="1" applyFill="1" applyAlignment="1">
      <alignment horizontal="center" vertical="center"/>
    </xf>
    <xf numFmtId="0" fontId="23" fillId="8" borderId="33" xfId="0" applyFont="1" applyFill="1" applyBorder="1" applyAlignment="1">
      <alignment horizontal="center" vertical="center"/>
    </xf>
    <xf numFmtId="0" fontId="23" fillId="8" borderId="57" xfId="0" applyFont="1" applyFill="1" applyBorder="1" applyAlignment="1">
      <alignment horizontal="left" vertical="center"/>
    </xf>
    <xf numFmtId="0" fontId="23" fillId="8" borderId="59" xfId="0" applyFont="1" applyFill="1" applyBorder="1" applyAlignment="1">
      <alignment horizontal="left" vertical="center"/>
    </xf>
    <xf numFmtId="0" fontId="23" fillId="6" borderId="48" xfId="0" applyFont="1" applyFill="1" applyBorder="1" applyAlignment="1">
      <alignment horizontal="left" vertical="center" wrapText="1"/>
    </xf>
    <xf numFmtId="0" fontId="5" fillId="5" borderId="2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23" fillId="6" borderId="5" xfId="0" applyFont="1" applyFill="1" applyBorder="1" applyAlignment="1">
      <alignment horizontal="left" vertical="center" wrapText="1"/>
    </xf>
    <xf numFmtId="0" fontId="23" fillId="6" borderId="1" xfId="0" applyFont="1" applyFill="1" applyBorder="1" applyAlignment="1">
      <alignment horizontal="left" vertical="center" wrapText="1"/>
    </xf>
    <xf numFmtId="0" fontId="23" fillId="6" borderId="49" xfId="0" applyFont="1" applyFill="1" applyBorder="1" applyAlignment="1">
      <alignment horizontal="left" vertical="center" wrapText="1"/>
    </xf>
    <xf numFmtId="0" fontId="23" fillId="6" borderId="6" xfId="0" applyFont="1" applyFill="1" applyBorder="1" applyAlignment="1">
      <alignment horizontal="left" vertical="center" wrapText="1"/>
    </xf>
    <xf numFmtId="0" fontId="23" fillId="6" borderId="0" xfId="0" applyFont="1" applyFill="1" applyAlignment="1">
      <alignment horizontal="left" vertical="center" wrapText="1"/>
    </xf>
    <xf numFmtId="0" fontId="23" fillId="6" borderId="33" xfId="0" applyFont="1" applyFill="1" applyBorder="1" applyAlignment="1">
      <alignment horizontal="left" vertical="center" wrapText="1"/>
    </xf>
    <xf numFmtId="0" fontId="23" fillId="6" borderId="4" xfId="0" applyFont="1" applyFill="1" applyBorder="1" applyAlignment="1">
      <alignment horizontal="left" vertical="center" wrapText="1"/>
    </xf>
    <xf numFmtId="0" fontId="23" fillId="6" borderId="50" xfId="0" applyFont="1" applyFill="1" applyBorder="1" applyAlignment="1">
      <alignment horizontal="left" vertical="center" wrapText="1"/>
    </xf>
    <xf numFmtId="0" fontId="23" fillId="6" borderId="2" xfId="0" applyFont="1" applyFill="1" applyBorder="1" applyAlignment="1">
      <alignment horizontal="left" vertical="center" wrapText="1"/>
    </xf>
    <xf numFmtId="0" fontId="0" fillId="7" borderId="48" xfId="0" applyFill="1" applyBorder="1" applyAlignment="1">
      <alignment horizontal="center"/>
    </xf>
    <xf numFmtId="0" fontId="0" fillId="7" borderId="61" xfId="0" applyFill="1" applyBorder="1" applyAlignment="1">
      <alignment horizontal="center"/>
    </xf>
    <xf numFmtId="0" fontId="0" fillId="7" borderId="60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0" fillId="26" borderId="48" xfId="0" applyFill="1" applyBorder="1" applyAlignment="1">
      <alignment horizontal="left" vertical="center" wrapText="1"/>
    </xf>
    <xf numFmtId="0" fontId="0" fillId="26" borderId="60" xfId="0" applyFill="1" applyBorder="1" applyAlignment="1">
      <alignment horizontal="left" vertical="center" wrapText="1"/>
    </xf>
    <xf numFmtId="0" fontId="4" fillId="9" borderId="61" xfId="0" applyFont="1" applyFill="1" applyBorder="1" applyAlignment="1">
      <alignment horizontal="left"/>
    </xf>
    <xf numFmtId="0" fontId="4" fillId="9" borderId="59" xfId="0" applyFont="1" applyFill="1" applyBorder="1" applyAlignment="1">
      <alignment horizontal="left"/>
    </xf>
    <xf numFmtId="0" fontId="4" fillId="9" borderId="48" xfId="0" applyFont="1" applyFill="1" applyBorder="1" applyAlignment="1">
      <alignment horizontal="left"/>
    </xf>
    <xf numFmtId="0" fontId="4" fillId="9" borderId="49" xfId="0" applyFont="1" applyFill="1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0" xfId="0" applyBorder="1" applyAlignment="1">
      <alignment horizontal="left" wrapText="1"/>
    </xf>
    <xf numFmtId="0" fontId="0" fillId="0" borderId="14" xfId="0" applyBorder="1" applyAlignment="1">
      <alignment horizontal="left"/>
    </xf>
    <xf numFmtId="0" fontId="0" fillId="0" borderId="11" xfId="0" applyBorder="1" applyAlignment="1">
      <alignment horizontal="left"/>
    </xf>
    <xf numFmtId="0" fontId="30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/>
    </xf>
    <xf numFmtId="0" fontId="34" fillId="27" borderId="67" xfId="0" applyFont="1" applyFill="1" applyBorder="1" applyAlignment="1">
      <alignment horizontal="center" vertical="center" wrapText="1"/>
    </xf>
    <xf numFmtId="0" fontId="34" fillId="27" borderId="68" xfId="0" applyFont="1" applyFill="1" applyBorder="1" applyAlignment="1">
      <alignment horizontal="center" vertical="center" wrapText="1"/>
    </xf>
    <xf numFmtId="0" fontId="34" fillId="23" borderId="68" xfId="0" applyFont="1" applyFill="1" applyBorder="1" applyAlignment="1">
      <alignment horizontal="center" vertical="center" wrapText="1"/>
    </xf>
    <xf numFmtId="0" fontId="34" fillId="24" borderId="68" xfId="0" applyFont="1" applyFill="1" applyBorder="1" applyAlignment="1">
      <alignment horizontal="center" vertical="center" wrapText="1"/>
    </xf>
    <xf numFmtId="0" fontId="34" fillId="0" borderId="68" xfId="0" applyFont="1" applyBorder="1" applyAlignment="1">
      <alignment horizontal="center" vertical="center" wrapText="1"/>
    </xf>
    <xf numFmtId="0" fontId="34" fillId="0" borderId="69" xfId="0" applyFont="1" applyBorder="1" applyAlignment="1">
      <alignment horizontal="center" vertical="center" wrapText="1"/>
    </xf>
    <xf numFmtId="0" fontId="34" fillId="27" borderId="69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/>
    </xf>
    <xf numFmtId="0" fontId="32" fillId="27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34" fillId="16" borderId="67" xfId="0" applyFont="1" applyFill="1" applyBorder="1" applyAlignment="1">
      <alignment horizontal="center" vertical="center" wrapText="1"/>
    </xf>
    <xf numFmtId="0" fontId="34" fillId="16" borderId="68" xfId="0" applyFont="1" applyFill="1" applyBorder="1" applyAlignment="1">
      <alignment horizontal="center" vertical="center" wrapText="1"/>
    </xf>
    <xf numFmtId="0" fontId="34" fillId="16" borderId="69" xfId="0" applyFont="1" applyFill="1" applyBorder="1" applyAlignment="1">
      <alignment horizontal="center" vertical="center" wrapText="1"/>
    </xf>
    <xf numFmtId="0" fontId="4" fillId="22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4" fillId="15" borderId="0" xfId="0" applyFont="1" applyFill="1" applyAlignment="1">
      <alignment horizontal="center" wrapText="1"/>
    </xf>
    <xf numFmtId="0" fontId="4" fillId="15" borderId="0" xfId="0" applyFont="1" applyFill="1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5" borderId="0" xfId="0" applyFont="1" applyFill="1" applyAlignment="1">
      <alignment horizontal="center"/>
    </xf>
    <xf numFmtId="0" fontId="4" fillId="22" borderId="0" xfId="0" applyFont="1" applyFill="1" applyAlignment="1">
      <alignment horizontal="center" wrapText="1"/>
    </xf>
    <xf numFmtId="0" fontId="4" fillId="22" borderId="0" xfId="0" applyFont="1" applyFill="1" applyAlignment="1">
      <alignment horizontal="center"/>
    </xf>
    <xf numFmtId="0" fontId="3" fillId="7" borderId="15" xfId="0" applyFont="1" applyFill="1" applyBorder="1" applyAlignment="1">
      <alignment horizontal="center" vertical="center"/>
    </xf>
    <xf numFmtId="0" fontId="0" fillId="0" borderId="14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24" fillId="7" borderId="59" xfId="0" applyFont="1" applyFill="1" applyBorder="1" applyAlignment="1">
      <alignment horizontal="left"/>
    </xf>
    <xf numFmtId="0" fontId="24" fillId="7" borderId="48" xfId="0" applyFont="1" applyFill="1" applyBorder="1" applyAlignment="1">
      <alignment horizontal="left"/>
    </xf>
    <xf numFmtId="0" fontId="24" fillId="7" borderId="60" xfId="0" applyFont="1" applyFill="1" applyBorder="1" applyAlignment="1">
      <alignment horizontal="left"/>
    </xf>
    <xf numFmtId="0" fontId="24" fillId="7" borderId="49" xfId="0" applyFont="1" applyFill="1" applyBorder="1" applyAlignment="1">
      <alignment horizontal="left"/>
    </xf>
    <xf numFmtId="0" fontId="24" fillId="7" borderId="61" xfId="0" applyFont="1" applyFill="1" applyBorder="1" applyAlignment="1">
      <alignment horizontal="left"/>
    </xf>
    <xf numFmtId="0" fontId="24" fillId="7" borderId="5" xfId="0" applyFont="1" applyFill="1" applyBorder="1" applyAlignment="1">
      <alignment horizontal="left"/>
    </xf>
    <xf numFmtId="0" fontId="31" fillId="5" borderId="0" xfId="0" applyFont="1" applyFill="1" applyAlignment="1">
      <alignment horizontal="center" vertical="center" textRotation="90"/>
    </xf>
    <xf numFmtId="0" fontId="24" fillId="7" borderId="2" xfId="0" applyFont="1" applyFill="1" applyBorder="1" applyAlignment="1">
      <alignment horizontal="left"/>
    </xf>
    <xf numFmtId="0" fontId="24" fillId="7" borderId="3" xfId="0" applyFont="1" applyFill="1" applyBorder="1" applyAlignment="1">
      <alignment horizontal="left"/>
    </xf>
    <xf numFmtId="0" fontId="24" fillId="7" borderId="4" xfId="0" applyFont="1" applyFill="1" applyBorder="1" applyAlignment="1">
      <alignment horizontal="left"/>
    </xf>
    <xf numFmtId="0" fontId="6" fillId="15" borderId="0" xfId="0" applyFont="1" applyFill="1" applyAlignment="1">
      <alignment horizontal="center" vertical="center" textRotation="90" wrapText="1"/>
    </xf>
    <xf numFmtId="0" fontId="6" fillId="15" borderId="0" xfId="0" applyFont="1" applyFill="1" applyAlignment="1">
      <alignment horizontal="center" vertical="center" textRotation="90"/>
    </xf>
    <xf numFmtId="0" fontId="6" fillId="22" borderId="0" xfId="0" applyFont="1" applyFill="1" applyAlignment="1">
      <alignment horizontal="center" vertical="center" textRotation="90" wrapText="1"/>
    </xf>
    <xf numFmtId="0" fontId="6" fillId="22" borderId="0" xfId="0" applyFont="1" applyFill="1" applyAlignment="1">
      <alignment horizontal="center" vertical="center" textRotation="90"/>
    </xf>
    <xf numFmtId="0" fontId="5" fillId="9" borderId="0" xfId="0" applyFont="1" applyFill="1" applyAlignment="1">
      <alignment horizontal="center" vertical="center"/>
    </xf>
    <xf numFmtId="0" fontId="35" fillId="0" borderId="0" xfId="0" applyFont="1" applyAlignment="1">
      <alignment horizontal="center" vertical="top" textRotation="180"/>
    </xf>
    <xf numFmtId="0" fontId="5" fillId="22" borderId="5" xfId="0" applyFont="1" applyFill="1" applyBorder="1" applyAlignment="1">
      <alignment horizontal="center" vertical="center"/>
    </xf>
    <xf numFmtId="0" fontId="5" fillId="22" borderId="1" xfId="0" applyFont="1" applyFill="1" applyBorder="1" applyAlignment="1">
      <alignment horizontal="center" vertical="center"/>
    </xf>
    <xf numFmtId="0" fontId="5" fillId="22" borderId="49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 textRotation="90" wrapText="1"/>
    </xf>
    <xf numFmtId="0" fontId="6" fillId="2" borderId="0" xfId="0" applyFont="1" applyFill="1" applyAlignment="1">
      <alignment horizontal="center" vertical="center" textRotation="90"/>
    </xf>
    <xf numFmtId="0" fontId="2" fillId="4" borderId="48" xfId="0" applyFont="1" applyFill="1" applyBorder="1" applyAlignment="1">
      <alignment horizontal="left"/>
    </xf>
    <xf numFmtId="0" fontId="2" fillId="25" borderId="3" xfId="0" applyFont="1" applyFill="1" applyBorder="1" applyAlignment="1">
      <alignment horizontal="left"/>
    </xf>
    <xf numFmtId="0" fontId="4" fillId="19" borderId="61" xfId="0" applyFont="1" applyFill="1" applyBorder="1" applyAlignment="1">
      <alignment horizontal="left"/>
    </xf>
    <xf numFmtId="0" fontId="0" fillId="0" borderId="0" xfId="0" applyAlignment="1">
      <alignment horizontal="left" wrapText="1"/>
    </xf>
    <xf numFmtId="0" fontId="0" fillId="0" borderId="71" xfId="0" applyBorder="1" applyAlignment="1">
      <alignment horizontal="left" wrapText="1"/>
    </xf>
    <xf numFmtId="0" fontId="0" fillId="0" borderId="15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3" fillId="7" borderId="70" xfId="0" applyFont="1" applyFill="1" applyBorder="1" applyAlignment="1">
      <alignment horizontal="center" vertical="center"/>
    </xf>
    <xf numFmtId="0" fontId="3" fillId="7" borderId="12" xfId="0" applyFont="1" applyFill="1" applyBorder="1" applyAlignment="1">
      <alignment horizontal="center" vertical="center"/>
    </xf>
    <xf numFmtId="0" fontId="10" fillId="7" borderId="15" xfId="0" applyFont="1" applyFill="1" applyBorder="1" applyAlignment="1">
      <alignment horizontal="center"/>
    </xf>
    <xf numFmtId="0" fontId="2" fillId="6" borderId="57" xfId="0" applyFont="1" applyFill="1" applyBorder="1" applyAlignment="1">
      <alignment horizontal="left" wrapText="1"/>
    </xf>
    <xf numFmtId="0" fontId="2" fillId="6" borderId="1" xfId="0" applyFont="1" applyFill="1" applyBorder="1" applyAlignment="1">
      <alignment horizontal="left" wrapText="1"/>
    </xf>
    <xf numFmtId="0" fontId="2" fillId="6" borderId="50" xfId="0" applyFont="1" applyFill="1" applyBorder="1" applyAlignment="1">
      <alignment horizontal="left" wrapText="1"/>
    </xf>
    <xf numFmtId="0" fontId="0" fillId="0" borderId="16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0" fontId="3" fillId="16" borderId="78" xfId="0" applyFont="1" applyFill="1" applyBorder="1" applyAlignment="1">
      <alignment horizontal="left"/>
    </xf>
    <xf numFmtId="0" fontId="3" fillId="16" borderId="80" xfId="0" applyFont="1" applyFill="1" applyBorder="1" applyAlignment="1">
      <alignment horizontal="left"/>
    </xf>
    <xf numFmtId="0" fontId="3" fillId="16" borderId="79" xfId="0" applyFont="1" applyFill="1" applyBorder="1" applyAlignment="1">
      <alignment horizontal="left"/>
    </xf>
    <xf numFmtId="0" fontId="0" fillId="16" borderId="43" xfId="0" applyFill="1" applyBorder="1" applyAlignment="1">
      <alignment horizontal="left" indent="2"/>
    </xf>
    <xf numFmtId="0" fontId="0" fillId="16" borderId="78" xfId="0" applyFill="1" applyBorder="1" applyAlignment="1">
      <alignment horizontal="left" indent="4"/>
    </xf>
    <xf numFmtId="0" fontId="0" fillId="16" borderId="80" xfId="0" applyFill="1" applyBorder="1" applyAlignment="1">
      <alignment horizontal="left" indent="4"/>
    </xf>
    <xf numFmtId="0" fontId="0" fillId="16" borderId="79" xfId="0" applyFill="1" applyBorder="1" applyAlignment="1">
      <alignment horizontal="left" indent="4"/>
    </xf>
    <xf numFmtId="0" fontId="0" fillId="16" borderId="78" xfId="0" applyFill="1" applyBorder="1" applyAlignment="1">
      <alignment horizontal="left" indent="2"/>
    </xf>
    <xf numFmtId="0" fontId="0" fillId="16" borderId="80" xfId="0" applyFill="1" applyBorder="1" applyAlignment="1">
      <alignment horizontal="left" indent="2"/>
    </xf>
    <xf numFmtId="0" fontId="0" fillId="16" borderId="79" xfId="0" applyFill="1" applyBorder="1" applyAlignment="1">
      <alignment horizontal="left" indent="2"/>
    </xf>
    <xf numFmtId="0" fontId="3" fillId="16" borderId="43" xfId="0" applyFont="1" applyFill="1" applyBorder="1" applyAlignment="1">
      <alignment horizontal="left"/>
    </xf>
    <xf numFmtId="0" fontId="0" fillId="0" borderId="81" xfId="0" applyBorder="1" applyAlignment="1">
      <alignment horizontal="center"/>
    </xf>
    <xf numFmtId="0" fontId="0" fillId="0" borderId="82" xfId="0" applyBorder="1" applyAlignment="1">
      <alignment horizontal="center"/>
    </xf>
    <xf numFmtId="0" fontId="25" fillId="5" borderId="50" xfId="0" applyFont="1" applyFill="1" applyBorder="1" applyAlignment="1">
      <alignment horizontal="center" vertical="center"/>
    </xf>
    <xf numFmtId="0" fontId="25" fillId="5" borderId="0" xfId="0" applyFont="1" applyFill="1" applyAlignment="1">
      <alignment horizontal="center"/>
    </xf>
    <xf numFmtId="0" fontId="3" fillId="16" borderId="81" xfId="0" applyFont="1" applyFill="1" applyBorder="1" applyAlignment="1">
      <alignment horizontal="left"/>
    </xf>
    <xf numFmtId="0" fontId="3" fillId="16" borderId="83" xfId="0" applyFont="1" applyFill="1" applyBorder="1" applyAlignment="1">
      <alignment horizontal="left"/>
    </xf>
    <xf numFmtId="0" fontId="3" fillId="16" borderId="82" xfId="0" applyFont="1" applyFill="1" applyBorder="1" applyAlignment="1">
      <alignment horizontal="left"/>
    </xf>
    <xf numFmtId="0" fontId="38" fillId="2" borderId="50" xfId="0" applyFont="1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/>
    </xf>
    <xf numFmtId="0" fontId="3" fillId="7" borderId="16" xfId="0" applyFont="1" applyFill="1" applyBorder="1" applyAlignment="1">
      <alignment horizontal="center"/>
    </xf>
    <xf numFmtId="0" fontId="3" fillId="7" borderId="17" xfId="0" applyFont="1" applyFill="1" applyBorder="1" applyAlignment="1">
      <alignment horizontal="center"/>
    </xf>
    <xf numFmtId="0" fontId="3" fillId="7" borderId="18" xfId="0" applyFont="1" applyFill="1" applyBorder="1" applyAlignment="1">
      <alignment horizontal="center"/>
    </xf>
    <xf numFmtId="0" fontId="25" fillId="5" borderId="50" xfId="0" applyFont="1" applyFill="1" applyBorder="1" applyAlignment="1">
      <alignment horizontal="center" vertical="center" wrapText="1"/>
    </xf>
    <xf numFmtId="0" fontId="25" fillId="2" borderId="50" xfId="0" applyFont="1" applyFill="1" applyBorder="1" applyAlignment="1">
      <alignment horizontal="center" vertical="center"/>
    </xf>
    <xf numFmtId="0" fontId="0" fillId="0" borderId="81" xfId="0" applyBorder="1" applyAlignment="1">
      <alignment horizontal="center" vertical="center" wrapText="1"/>
    </xf>
    <xf numFmtId="0" fontId="0" fillId="0" borderId="82" xfId="0" applyBorder="1" applyAlignment="1">
      <alignment horizontal="center" vertical="center" wrapText="1"/>
    </xf>
    <xf numFmtId="0" fontId="3" fillId="16" borderId="81" xfId="0" applyFont="1" applyFill="1" applyBorder="1" applyAlignment="1">
      <alignment vertical="center" wrapText="1"/>
    </xf>
    <xf numFmtId="0" fontId="3" fillId="16" borderId="83" xfId="0" applyFont="1" applyFill="1" applyBorder="1" applyAlignment="1">
      <alignment vertical="center" wrapText="1"/>
    </xf>
    <xf numFmtId="0" fontId="3" fillId="16" borderId="82" xfId="0" applyFont="1" applyFill="1" applyBorder="1" applyAlignment="1">
      <alignment vertical="center" wrapText="1"/>
    </xf>
    <xf numFmtId="0" fontId="42" fillId="0" borderId="0" xfId="0" applyFont="1" applyAlignment="1">
      <alignment horizontal="left" vertical="center" wrapText="1"/>
    </xf>
    <xf numFmtId="0" fontId="5" fillId="10" borderId="33" xfId="0" applyFont="1" applyFill="1" applyBorder="1" applyAlignment="1">
      <alignment horizontal="left"/>
    </xf>
    <xf numFmtId="0" fontId="2" fillId="15" borderId="89" xfId="0" applyFont="1" applyFill="1" applyBorder="1" applyAlignment="1">
      <alignment horizontal="center" vertical="center" wrapText="1"/>
    </xf>
    <xf numFmtId="0" fontId="2" fillId="34" borderId="0" xfId="0" applyFont="1" applyFill="1" applyAlignment="1">
      <alignment horizontal="center" vertical="center"/>
    </xf>
    <xf numFmtId="0" fontId="24" fillId="7" borderId="91" xfId="0" applyFont="1" applyFill="1" applyBorder="1" applyAlignment="1">
      <alignment horizontal="left" vertical="center" wrapText="1"/>
    </xf>
    <xf numFmtId="0" fontId="24" fillId="7" borderId="92" xfId="0" applyFont="1" applyFill="1" applyBorder="1" applyAlignment="1">
      <alignment horizontal="left" vertical="center" wrapText="1"/>
    </xf>
    <xf numFmtId="0" fontId="0" fillId="7" borderId="105" xfId="0" applyFill="1" applyBorder="1" applyAlignment="1">
      <alignment horizontal="left" vertical="center" wrapText="1"/>
    </xf>
    <xf numFmtId="0" fontId="0" fillId="7" borderId="90" xfId="0" applyFill="1" applyBorder="1" applyAlignment="1">
      <alignment horizontal="left" vertical="center" wrapText="1"/>
    </xf>
    <xf numFmtId="9" fontId="0" fillId="7" borderId="91" xfId="0" applyNumberFormat="1" applyFill="1" applyBorder="1" applyAlignment="1">
      <alignment horizontal="center" vertical="center" wrapText="1"/>
    </xf>
    <xf numFmtId="9" fontId="0" fillId="7" borderId="105" xfId="0" applyNumberFormat="1" applyFill="1" applyBorder="1" applyAlignment="1">
      <alignment horizontal="center" vertical="center" wrapText="1"/>
    </xf>
    <xf numFmtId="0" fontId="0" fillId="7" borderId="91" xfId="0" applyFill="1" applyBorder="1" applyAlignment="1">
      <alignment horizontal="center" vertical="center" wrapText="1"/>
    </xf>
    <xf numFmtId="0" fontId="0" fillId="7" borderId="105" xfId="0" applyFill="1" applyBorder="1" applyAlignment="1">
      <alignment horizontal="center" vertical="center" wrapText="1"/>
    </xf>
    <xf numFmtId="0" fontId="0" fillId="7" borderId="90" xfId="0" applyFill="1" applyBorder="1" applyAlignment="1">
      <alignment horizontal="center" vertical="center" wrapText="1"/>
    </xf>
    <xf numFmtId="0" fontId="0" fillId="7" borderId="92" xfId="0" applyFill="1" applyBorder="1" applyAlignment="1">
      <alignment horizontal="center" vertical="center" wrapText="1"/>
    </xf>
    <xf numFmtId="0" fontId="0" fillId="7" borderId="106" xfId="0" applyFill="1" applyBorder="1" applyAlignment="1">
      <alignment horizontal="center" vertical="center" wrapText="1"/>
    </xf>
    <xf numFmtId="0" fontId="0" fillId="7" borderId="107" xfId="0" applyFill="1" applyBorder="1" applyAlignment="1">
      <alignment horizontal="center" vertical="center" wrapText="1"/>
    </xf>
    <xf numFmtId="0" fontId="0" fillId="7" borderId="108" xfId="0" applyFill="1" applyBorder="1" applyAlignment="1">
      <alignment horizontal="center" vertical="center" wrapText="1"/>
    </xf>
    <xf numFmtId="0" fontId="0" fillId="7" borderId="172" xfId="0" applyFill="1" applyBorder="1" applyAlignment="1">
      <alignment horizontal="center" vertical="center" wrapText="1"/>
    </xf>
    <xf numFmtId="0" fontId="24" fillId="7" borderId="91" xfId="0" applyFont="1" applyFill="1" applyBorder="1" applyAlignment="1">
      <alignment horizontal="center" vertical="center" wrapText="1"/>
    </xf>
    <xf numFmtId="0" fontId="24" fillId="7" borderId="92" xfId="0" applyFont="1" applyFill="1" applyBorder="1" applyAlignment="1">
      <alignment horizontal="center" vertical="center" wrapText="1"/>
    </xf>
    <xf numFmtId="0" fontId="2" fillId="18" borderId="89" xfId="0" applyFont="1" applyFill="1" applyBorder="1" applyAlignment="1">
      <alignment horizontal="center" vertical="center"/>
    </xf>
    <xf numFmtId="0" fontId="0" fillId="7" borderId="91" xfId="0" applyFill="1" applyBorder="1" applyAlignment="1">
      <alignment horizontal="left" vertical="center" wrapText="1"/>
    </xf>
    <xf numFmtId="0" fontId="0" fillId="7" borderId="92" xfId="0" applyFill="1" applyBorder="1" applyAlignment="1">
      <alignment horizontal="left" vertical="center" wrapText="1"/>
    </xf>
    <xf numFmtId="0" fontId="2" fillId="15" borderId="89" xfId="0" applyFont="1" applyFill="1" applyBorder="1" applyAlignment="1">
      <alignment horizontal="center" vertical="center"/>
    </xf>
    <xf numFmtId="0" fontId="24" fillId="7" borderId="108" xfId="0" applyFont="1" applyFill="1" applyBorder="1" applyAlignment="1">
      <alignment horizontal="center" vertical="center" wrapText="1"/>
    </xf>
    <xf numFmtId="0" fontId="24" fillId="7" borderId="172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59" fillId="37" borderId="90" xfId="3" applyFont="1" applyFill="1" applyBorder="1" applyAlignment="1">
      <alignment horizontal="left" vertical="center" wrapText="1"/>
    </xf>
    <xf numFmtId="0" fontId="60" fillId="37" borderId="90" xfId="0" applyFont="1" applyFill="1" applyBorder="1" applyAlignment="1">
      <alignment horizontal="left" vertical="center" wrapText="1"/>
    </xf>
    <xf numFmtId="0" fontId="60" fillId="37" borderId="91" xfId="0" applyFont="1" applyFill="1" applyBorder="1" applyAlignment="1">
      <alignment horizontal="left" vertical="center" wrapText="1"/>
    </xf>
    <xf numFmtId="0" fontId="18" fillId="37" borderId="107" xfId="3" applyFill="1" applyBorder="1" applyAlignment="1">
      <alignment horizontal="center" vertical="center" wrapText="1"/>
    </xf>
    <xf numFmtId="0" fontId="59" fillId="37" borderId="107" xfId="3" applyFont="1" applyFill="1" applyBorder="1" applyAlignment="1">
      <alignment horizontal="left" vertical="center" wrapText="1"/>
    </xf>
    <xf numFmtId="0" fontId="60" fillId="37" borderId="107" xfId="0" applyFont="1" applyFill="1" applyBorder="1" applyAlignment="1">
      <alignment horizontal="left" vertical="center" wrapText="1"/>
    </xf>
    <xf numFmtId="0" fontId="60" fillId="37" borderId="108" xfId="0" applyFont="1" applyFill="1" applyBorder="1" applyAlignment="1">
      <alignment horizontal="left" vertical="center" wrapText="1"/>
    </xf>
    <xf numFmtId="0" fontId="18" fillId="37" borderId="90" xfId="3" applyFill="1" applyBorder="1" applyAlignment="1">
      <alignment horizontal="center" vertical="center" wrapText="1"/>
    </xf>
    <xf numFmtId="0" fontId="13" fillId="7" borderId="107" xfId="3" applyFont="1" applyFill="1" applyBorder="1" applyAlignment="1">
      <alignment horizontal="left" vertical="center" wrapText="1"/>
    </xf>
    <xf numFmtId="0" fontId="58" fillId="7" borderId="107" xfId="3" applyFont="1" applyFill="1" applyBorder="1" applyAlignment="1">
      <alignment horizontal="left" vertical="center" wrapText="1"/>
    </xf>
    <xf numFmtId="0" fontId="58" fillId="7" borderId="90" xfId="3" applyFont="1" applyFill="1" applyBorder="1" applyAlignment="1">
      <alignment horizontal="left" vertical="center" wrapText="1"/>
    </xf>
    <xf numFmtId="0" fontId="13" fillId="7" borderId="90" xfId="3" applyFont="1" applyFill="1" applyBorder="1" applyAlignment="1">
      <alignment horizontal="left" vertical="center" wrapText="1"/>
    </xf>
    <xf numFmtId="0" fontId="11" fillId="34" borderId="0" xfId="0" applyFont="1" applyFill="1" applyAlignment="1">
      <alignment horizontal="center" vertical="center" wrapText="1"/>
    </xf>
    <xf numFmtId="0" fontId="11" fillId="15" borderId="0" xfId="0" applyFont="1" applyFill="1" applyAlignment="1">
      <alignment horizontal="center" vertical="center" wrapText="1"/>
    </xf>
    <xf numFmtId="0" fontId="2" fillId="18" borderId="0" xfId="0" applyFont="1" applyFill="1" applyAlignment="1">
      <alignment horizontal="center" vertical="center" wrapText="1"/>
    </xf>
    <xf numFmtId="0" fontId="36" fillId="30" borderId="0" xfId="0" applyFont="1" applyFill="1" applyAlignment="1">
      <alignment horizontal="center"/>
    </xf>
    <xf numFmtId="0" fontId="2" fillId="29" borderId="0" xfId="0" applyFont="1" applyFill="1" applyAlignment="1">
      <alignment horizontal="center" vertical="center"/>
    </xf>
    <xf numFmtId="0" fontId="0" fillId="16" borderId="94" xfId="0" applyFill="1" applyBorder="1" applyAlignment="1">
      <alignment horizontal="left" vertical="center" wrapText="1"/>
    </xf>
    <xf numFmtId="0" fontId="0" fillId="16" borderId="95" xfId="0" applyFill="1" applyBorder="1" applyAlignment="1">
      <alignment horizontal="left" vertical="center" wrapText="1"/>
    </xf>
    <xf numFmtId="0" fontId="36" fillId="13" borderId="0" xfId="0" applyFont="1" applyFill="1" applyAlignment="1">
      <alignment horizontal="center"/>
    </xf>
    <xf numFmtId="0" fontId="3" fillId="7" borderId="94" xfId="0" applyFont="1" applyFill="1" applyBorder="1" applyAlignment="1">
      <alignment horizontal="left" vertical="center" wrapText="1"/>
    </xf>
    <xf numFmtId="0" fontId="2" fillId="30" borderId="0" xfId="0" applyFont="1" applyFill="1" applyAlignment="1">
      <alignment horizontal="center" vertical="center"/>
    </xf>
    <xf numFmtId="0" fontId="0" fillId="16" borderId="100" xfId="0" applyFill="1" applyBorder="1" applyAlignment="1">
      <alignment horizontal="left" wrapText="1"/>
    </xf>
    <xf numFmtId="0" fontId="0" fillId="16" borderId="101" xfId="0" applyFill="1" applyBorder="1" applyAlignment="1">
      <alignment horizontal="left" wrapText="1"/>
    </xf>
    <xf numFmtId="0" fontId="3" fillId="7" borderId="97" xfId="0" applyFont="1" applyFill="1" applyBorder="1" applyAlignment="1">
      <alignment horizontal="left" vertical="center" wrapText="1"/>
    </xf>
    <xf numFmtId="0" fontId="0" fillId="16" borderId="97" xfId="0" applyFill="1" applyBorder="1" applyAlignment="1">
      <alignment horizontal="left" vertical="center" wrapText="1"/>
    </xf>
    <xf numFmtId="0" fontId="0" fillId="16" borderId="98" xfId="0" applyFill="1" applyBorder="1" applyAlignment="1">
      <alignment horizontal="left" vertical="center" wrapText="1"/>
    </xf>
    <xf numFmtId="0" fontId="7" fillId="7" borderId="15" xfId="0" applyFont="1" applyFill="1" applyBorder="1" applyAlignment="1">
      <alignment horizontal="center"/>
    </xf>
    <xf numFmtId="0" fontId="24" fillId="16" borderId="93" xfId="0" applyFont="1" applyFill="1" applyBorder="1" applyAlignment="1">
      <alignment horizontal="left" vertical="center" wrapText="1"/>
    </xf>
    <xf numFmtId="0" fontId="24" fillId="16" borderId="94" xfId="0" applyFont="1" applyFill="1" applyBorder="1" applyAlignment="1">
      <alignment horizontal="left" vertical="center" wrapText="1"/>
    </xf>
    <xf numFmtId="0" fontId="24" fillId="16" borderId="96" xfId="0" applyFont="1" applyFill="1" applyBorder="1" applyAlignment="1">
      <alignment horizontal="left" vertical="center" wrapText="1"/>
    </xf>
    <xf numFmtId="0" fontId="24" fillId="16" borderId="97" xfId="0" applyFont="1" applyFill="1" applyBorder="1" applyAlignment="1">
      <alignment horizontal="left" vertical="center" wrapText="1"/>
    </xf>
    <xf numFmtId="0" fontId="45" fillId="13" borderId="0" xfId="0" applyFont="1" applyFill="1" applyAlignment="1">
      <alignment horizontal="center" vertical="center"/>
    </xf>
    <xf numFmtId="0" fontId="45" fillId="13" borderId="71" xfId="0" applyFont="1" applyFill="1" applyBorder="1" applyAlignment="1">
      <alignment horizontal="center" vertical="center"/>
    </xf>
    <xf numFmtId="0" fontId="4" fillId="40" borderId="0" xfId="0" applyFont="1" applyFill="1" applyAlignment="1">
      <alignment horizontal="left"/>
    </xf>
    <xf numFmtId="0" fontId="0" fillId="0" borderId="182" xfId="0" applyBorder="1" applyAlignment="1">
      <alignment horizontal="center" vertical="center"/>
    </xf>
    <xf numFmtId="0" fontId="0" fillId="0" borderId="187" xfId="0" applyBorder="1" applyAlignment="1">
      <alignment horizontal="center" vertical="center"/>
    </xf>
    <xf numFmtId="0" fontId="0" fillId="0" borderId="183" xfId="0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4" fillId="41" borderId="184" xfId="0" applyFont="1" applyFill="1" applyBorder="1" applyAlignment="1">
      <alignment horizontal="center" vertical="center"/>
    </xf>
    <xf numFmtId="0" fontId="4" fillId="41" borderId="189" xfId="0" applyFont="1" applyFill="1" applyBorder="1" applyAlignment="1">
      <alignment horizontal="center" vertical="center"/>
    </xf>
    <xf numFmtId="0" fontId="4" fillId="42" borderId="184" xfId="0" applyFont="1" applyFill="1" applyBorder="1" applyAlignment="1">
      <alignment horizontal="center" vertical="center"/>
    </xf>
    <xf numFmtId="0" fontId="4" fillId="42" borderId="189" xfId="0" applyFont="1" applyFill="1" applyBorder="1" applyAlignment="1">
      <alignment horizontal="center" vertical="center"/>
    </xf>
    <xf numFmtId="0" fontId="2" fillId="43" borderId="186" xfId="0" applyFont="1" applyFill="1" applyBorder="1" applyAlignment="1">
      <alignment horizontal="center" vertical="center"/>
    </xf>
    <xf numFmtId="0" fontId="2" fillId="43" borderId="191" xfId="0" applyFont="1" applyFill="1" applyBorder="1" applyAlignment="1">
      <alignment horizontal="center" vertical="center"/>
    </xf>
    <xf numFmtId="0" fontId="0" fillId="0" borderId="201" xfId="0" applyBorder="1" applyAlignment="1">
      <alignment horizontal="left" vertical="center"/>
    </xf>
    <xf numFmtId="0" fontId="0" fillId="0" borderId="200" xfId="0" applyBorder="1" applyAlignment="1">
      <alignment horizontal="left" vertical="center"/>
    </xf>
    <xf numFmtId="0" fontId="0" fillId="0" borderId="201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197" xfId="0" applyBorder="1" applyAlignment="1">
      <alignment horizontal="left" vertical="center"/>
    </xf>
    <xf numFmtId="0" fontId="0" fillId="0" borderId="192" xfId="0" applyBorder="1" applyAlignment="1">
      <alignment horizontal="center" vertical="center"/>
    </xf>
    <xf numFmtId="0" fontId="0" fillId="0" borderId="196" xfId="0" applyBorder="1" applyAlignment="1">
      <alignment horizontal="center" vertical="center"/>
    </xf>
    <xf numFmtId="0" fontId="0" fillId="0" borderId="202" xfId="0" applyBorder="1" applyAlignment="1">
      <alignment horizontal="center" vertical="center"/>
    </xf>
    <xf numFmtId="0" fontId="0" fillId="0" borderId="193" xfId="0" applyBorder="1" applyAlignment="1">
      <alignment horizontal="center" vertical="center"/>
    </xf>
    <xf numFmtId="0" fontId="24" fillId="7" borderId="93" xfId="0" applyFont="1" applyFill="1" applyBorder="1" applyAlignment="1">
      <alignment horizontal="left" vertical="center"/>
    </xf>
    <xf numFmtId="0" fontId="24" fillId="7" borderId="94" xfId="0" applyFont="1" applyFill="1" applyBorder="1" applyAlignment="1">
      <alignment horizontal="left" vertical="center"/>
    </xf>
    <xf numFmtId="0" fontId="54" fillId="7" borderId="94" xfId="0" applyFont="1" applyFill="1" applyBorder="1" applyAlignment="1">
      <alignment horizontal="left" vertical="center"/>
    </xf>
    <xf numFmtId="0" fontId="2" fillId="15" borderId="0" xfId="0" applyFont="1" applyFill="1" applyAlignment="1">
      <alignment horizontal="center"/>
    </xf>
    <xf numFmtId="0" fontId="2" fillId="34" borderId="0" xfId="0" applyFont="1" applyFill="1" applyAlignment="1">
      <alignment horizontal="center"/>
    </xf>
    <xf numFmtId="0" fontId="2" fillId="18" borderId="0" xfId="0" applyFont="1" applyFill="1" applyAlignment="1">
      <alignment horizontal="center"/>
    </xf>
    <xf numFmtId="0" fontId="0" fillId="7" borderId="90" xfId="0" applyFill="1" applyBorder="1" applyAlignment="1">
      <alignment horizontal="center"/>
    </xf>
    <xf numFmtId="0" fontId="0" fillId="7" borderId="91" xfId="0" applyFill="1" applyBorder="1" applyAlignment="1">
      <alignment horizontal="center"/>
    </xf>
    <xf numFmtId="0" fontId="23" fillId="39" borderId="0" xfId="0" applyFont="1" applyFill="1" applyAlignment="1">
      <alignment horizontal="center"/>
    </xf>
    <xf numFmtId="0" fontId="49" fillId="38" borderId="0" xfId="0" applyFont="1" applyFill="1" applyAlignment="1">
      <alignment horizontal="center"/>
    </xf>
    <xf numFmtId="0" fontId="49" fillId="2" borderId="0" xfId="0" applyFont="1" applyFill="1" applyAlignment="1">
      <alignment horizontal="center"/>
    </xf>
    <xf numFmtId="0" fontId="23" fillId="15" borderId="0" xfId="0" applyFont="1" applyFill="1" applyAlignment="1">
      <alignment horizontal="center"/>
    </xf>
    <xf numFmtId="0" fontId="23" fillId="34" borderId="0" xfId="0" applyFont="1" applyFill="1" applyAlignment="1">
      <alignment horizontal="center"/>
    </xf>
    <xf numFmtId="0" fontId="23" fillId="29" borderId="0" xfId="0" applyFont="1" applyFill="1" applyAlignment="1">
      <alignment horizontal="center"/>
    </xf>
    <xf numFmtId="0" fontId="23" fillId="18" borderId="0" xfId="0" applyFont="1" applyFill="1" applyAlignment="1">
      <alignment horizontal="center"/>
    </xf>
    <xf numFmtId="0" fontId="3" fillId="7" borderId="93" xfId="0" applyFont="1" applyFill="1" applyBorder="1" applyAlignment="1">
      <alignment horizontal="center" vertical="center" wrapText="1"/>
    </xf>
    <xf numFmtId="0" fontId="3" fillId="7" borderId="94" xfId="0" applyFont="1" applyFill="1" applyBorder="1" applyAlignment="1">
      <alignment horizontal="center" vertical="center" wrapText="1"/>
    </xf>
    <xf numFmtId="0" fontId="0" fillId="7" borderId="94" xfId="0" applyFill="1" applyBorder="1" applyAlignment="1">
      <alignment horizontal="center" vertical="center" wrapText="1"/>
    </xf>
    <xf numFmtId="0" fontId="0" fillId="7" borderId="95" xfId="0" applyFill="1" applyBorder="1" applyAlignment="1">
      <alignment horizontal="center" vertical="center" wrapText="1"/>
    </xf>
    <xf numFmtId="0" fontId="3" fillId="7" borderId="173" xfId="0" applyFont="1" applyFill="1" applyBorder="1" applyAlignment="1">
      <alignment horizontal="center" vertical="center" wrapText="1"/>
    </xf>
    <xf numFmtId="0" fontId="49" fillId="34" borderId="0" xfId="0" applyFont="1" applyFill="1" applyAlignment="1">
      <alignment horizontal="center"/>
    </xf>
    <xf numFmtId="0" fontId="49" fillId="29" borderId="0" xfId="0" applyFont="1" applyFill="1" applyAlignment="1">
      <alignment horizontal="center"/>
    </xf>
    <xf numFmtId="0" fontId="49" fillId="18" borderId="0" xfId="0" applyFont="1" applyFill="1" applyAlignment="1">
      <alignment horizontal="center"/>
    </xf>
    <xf numFmtId="0" fontId="3" fillId="7" borderId="93" xfId="0" applyFont="1" applyFill="1" applyBorder="1" applyAlignment="1">
      <alignment horizontal="center" vertical="center"/>
    </xf>
    <xf numFmtId="0" fontId="3" fillId="7" borderId="94" xfId="0" applyFont="1" applyFill="1" applyBorder="1" applyAlignment="1">
      <alignment horizontal="center" vertical="center"/>
    </xf>
    <xf numFmtId="0" fontId="0" fillId="7" borderId="94" xfId="0" applyFill="1" applyBorder="1" applyAlignment="1">
      <alignment horizontal="center" vertical="center"/>
    </xf>
    <xf numFmtId="0" fontId="0" fillId="7" borderId="95" xfId="0" applyFill="1" applyBorder="1" applyAlignment="1">
      <alignment horizontal="center" vertical="center"/>
    </xf>
    <xf numFmtId="0" fontId="0" fillId="7" borderId="98" xfId="0" applyFill="1" applyBorder="1" applyAlignment="1">
      <alignment horizontal="center" vertical="center"/>
    </xf>
    <xf numFmtId="0" fontId="0" fillId="7" borderId="96" xfId="0" applyFill="1" applyBorder="1" applyAlignment="1">
      <alignment horizontal="center" vertical="center"/>
    </xf>
    <xf numFmtId="0" fontId="0" fillId="7" borderId="180" xfId="0" applyFill="1" applyBorder="1" applyAlignment="1">
      <alignment horizontal="center" vertical="center"/>
    </xf>
    <xf numFmtId="0" fontId="0" fillId="7" borderId="175" xfId="0" applyFill="1" applyBorder="1" applyAlignment="1">
      <alignment horizontal="center" vertical="center"/>
    </xf>
    <xf numFmtId="0" fontId="0" fillId="7" borderId="181" xfId="0" applyFill="1" applyBorder="1" applyAlignment="1">
      <alignment horizontal="center" vertical="center"/>
    </xf>
    <xf numFmtId="0" fontId="0" fillId="7" borderId="177" xfId="0" applyFill="1" applyBorder="1" applyAlignment="1">
      <alignment horizontal="center" vertical="center"/>
    </xf>
    <xf numFmtId="0" fontId="0" fillId="7" borderId="174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176" xfId="0" applyFill="1" applyBorder="1" applyAlignment="1">
      <alignment horizontal="center" vertical="center"/>
    </xf>
    <xf numFmtId="0" fontId="2" fillId="38" borderId="0" xfId="0" applyFont="1" applyFill="1" applyAlignment="1">
      <alignment horizontal="center" vertical="center"/>
    </xf>
    <xf numFmtId="0" fontId="3" fillId="7" borderId="174" xfId="0" applyFont="1" applyFill="1" applyBorder="1" applyAlignment="1">
      <alignment horizontal="center" vertical="center"/>
    </xf>
    <xf numFmtId="0" fontId="3" fillId="7" borderId="96" xfId="0" applyFont="1" applyFill="1" applyBorder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7" borderId="175" xfId="0" applyFont="1" applyFill="1" applyBorder="1" applyAlignment="1">
      <alignment horizontal="center" vertical="center"/>
    </xf>
    <xf numFmtId="0" fontId="3" fillId="7" borderId="176" xfId="0" applyFont="1" applyFill="1" applyBorder="1" applyAlignment="1">
      <alignment horizontal="center" vertical="center"/>
    </xf>
    <xf numFmtId="0" fontId="3" fillId="7" borderId="177" xfId="0" applyFont="1" applyFill="1" applyBorder="1" applyAlignment="1">
      <alignment horizontal="center" vertical="center"/>
    </xf>
    <xf numFmtId="9" fontId="0" fillId="7" borderId="97" xfId="0" applyNumberFormat="1" applyFill="1" applyBorder="1" applyAlignment="1">
      <alignment horizontal="center" vertical="center"/>
    </xf>
    <xf numFmtId="0" fontId="0" fillId="7" borderId="178" xfId="0" applyFill="1" applyBorder="1" applyAlignment="1">
      <alignment horizontal="center" vertical="center"/>
    </xf>
    <xf numFmtId="0" fontId="0" fillId="7" borderId="179" xfId="0" applyFill="1" applyBorder="1" applyAlignment="1">
      <alignment horizontal="center" vertical="center"/>
    </xf>
    <xf numFmtId="0" fontId="24" fillId="7" borderId="94" xfId="0" applyFont="1" applyFill="1" applyBorder="1" applyAlignment="1">
      <alignment horizontal="center" vertical="center"/>
    </xf>
    <xf numFmtId="0" fontId="24" fillId="7" borderId="95" xfId="0" applyFont="1" applyFill="1" applyBorder="1" applyAlignment="1">
      <alignment horizontal="center" vertical="center"/>
    </xf>
    <xf numFmtId="0" fontId="2" fillId="29" borderId="0" xfId="0" applyFont="1" applyFill="1" applyAlignment="1">
      <alignment horizontal="center"/>
    </xf>
    <xf numFmtId="0" fontId="2" fillId="39" borderId="0" xfId="0" applyFont="1" applyFill="1" applyAlignment="1">
      <alignment horizontal="center"/>
    </xf>
    <xf numFmtId="0" fontId="0" fillId="0" borderId="10" xfId="0" applyBorder="1" applyAlignment="1">
      <alignment horizontal="center" vertical="top" wrapText="1"/>
    </xf>
    <xf numFmtId="0" fontId="0" fillId="0" borderId="14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0" fillId="7" borderId="91" xfId="0" applyFill="1" applyBorder="1" applyAlignment="1">
      <alignment horizontal="center" vertical="center"/>
    </xf>
    <xf numFmtId="0" fontId="0" fillId="7" borderId="92" xfId="0" applyFill="1" applyBorder="1" applyAlignment="1">
      <alignment horizontal="center" vertical="center"/>
    </xf>
    <xf numFmtId="0" fontId="4" fillId="33" borderId="0" xfId="0" applyFont="1" applyFill="1" applyAlignment="1">
      <alignment horizontal="center" vertical="center"/>
    </xf>
    <xf numFmtId="0" fontId="2" fillId="18" borderId="0" xfId="0" applyFont="1" applyFill="1" applyAlignment="1">
      <alignment horizontal="left"/>
    </xf>
    <xf numFmtId="0" fontId="41" fillId="16" borderId="91" xfId="0" applyFont="1" applyFill="1" applyBorder="1" applyAlignment="1">
      <alignment horizontal="left"/>
    </xf>
    <xf numFmtId="0" fontId="41" fillId="16" borderId="92" xfId="0" applyFont="1" applyFill="1" applyBorder="1" applyAlignment="1">
      <alignment horizontal="left"/>
    </xf>
    <xf numFmtId="0" fontId="41" fillId="16" borderId="105" xfId="0" applyFont="1" applyFill="1" applyBorder="1" applyAlignment="1">
      <alignment horizontal="left"/>
    </xf>
    <xf numFmtId="0" fontId="41" fillId="16" borderId="90" xfId="0" applyFont="1" applyFill="1" applyBorder="1" applyAlignment="1">
      <alignment horizontal="left"/>
    </xf>
    <xf numFmtId="0" fontId="41" fillId="16" borderId="107" xfId="0" applyFont="1" applyFill="1" applyBorder="1" applyAlignment="1">
      <alignment horizontal="left"/>
    </xf>
    <xf numFmtId="0" fontId="41" fillId="16" borderId="108" xfId="0" applyFont="1" applyFill="1" applyBorder="1" applyAlignment="1">
      <alignment horizontal="left"/>
    </xf>
    <xf numFmtId="0" fontId="0" fillId="0" borderId="83" xfId="0" applyBorder="1" applyAlignment="1">
      <alignment horizontal="center" vertical="center" wrapText="1"/>
    </xf>
    <xf numFmtId="0" fontId="52" fillId="0" borderId="111" xfId="0" applyFont="1" applyBorder="1" applyAlignment="1">
      <alignment horizontal="center" vertical="center" wrapText="1"/>
    </xf>
    <xf numFmtId="0" fontId="52" fillId="0" borderId="112" xfId="0" applyFont="1" applyBorder="1" applyAlignment="1">
      <alignment horizontal="center" vertical="center" wrapText="1"/>
    </xf>
    <xf numFmtId="0" fontId="3" fillId="7" borderId="105" xfId="0" applyFont="1" applyFill="1" applyBorder="1" applyAlignment="1">
      <alignment horizontal="center" vertical="center"/>
    </xf>
    <xf numFmtId="0" fontId="3" fillId="7" borderId="90" xfId="0" applyFont="1" applyFill="1" applyBorder="1" applyAlignment="1">
      <alignment horizontal="center" vertical="center"/>
    </xf>
    <xf numFmtId="0" fontId="52" fillId="0" borderId="113" xfId="0" applyFont="1" applyBorder="1" applyAlignment="1">
      <alignment horizontal="center" vertical="center" wrapText="1"/>
    </xf>
    <xf numFmtId="0" fontId="2" fillId="36" borderId="0" xfId="0" applyFont="1" applyFill="1" applyAlignment="1">
      <alignment horizontal="center"/>
    </xf>
    <xf numFmtId="0" fontId="2" fillId="6" borderId="120" xfId="0" applyFont="1" applyFill="1" applyBorder="1" applyAlignment="1">
      <alignment horizontal="center"/>
    </xf>
    <xf numFmtId="0" fontId="52" fillId="0" borderId="115" xfId="0" applyFont="1" applyBorder="1" applyAlignment="1">
      <alignment horizontal="center" vertical="center" wrapText="1"/>
    </xf>
    <xf numFmtId="0" fontId="52" fillId="0" borderId="116" xfId="0" applyFont="1" applyBorder="1" applyAlignment="1">
      <alignment horizontal="center" vertical="center" wrapText="1"/>
    </xf>
    <xf numFmtId="0" fontId="2" fillId="18" borderId="89" xfId="0" applyFont="1" applyFill="1" applyBorder="1" applyAlignment="1">
      <alignment horizontal="center"/>
    </xf>
    <xf numFmtId="0" fontId="0" fillId="0" borderId="78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2" fillId="33" borderId="0" xfId="0" applyFont="1" applyFill="1" applyAlignment="1">
      <alignment horizontal="center"/>
    </xf>
    <xf numFmtId="0" fontId="25" fillId="29" borderId="50" xfId="0" applyFont="1" applyFill="1" applyBorder="1" applyAlignment="1">
      <alignment horizontal="center" vertical="center" wrapText="1"/>
    </xf>
    <xf numFmtId="0" fontId="25" fillId="34" borderId="50" xfId="0" applyFont="1" applyFill="1" applyBorder="1" applyAlignment="1">
      <alignment horizontal="center" vertical="center" wrapText="1"/>
    </xf>
    <xf numFmtId="0" fontId="0" fillId="0" borderId="81" xfId="0" applyBorder="1" applyAlignment="1">
      <alignment horizontal="center" vertical="center"/>
    </xf>
    <xf numFmtId="0" fontId="0" fillId="0" borderId="82" xfId="0" applyBorder="1" applyAlignment="1">
      <alignment horizontal="center" vertical="center"/>
    </xf>
    <xf numFmtId="0" fontId="3" fillId="7" borderId="106" xfId="0" applyFont="1" applyFill="1" applyBorder="1" applyAlignment="1">
      <alignment horizontal="center" vertical="center"/>
    </xf>
    <xf numFmtId="0" fontId="3" fillId="7" borderId="107" xfId="0" applyFont="1" applyFill="1" applyBorder="1" applyAlignment="1">
      <alignment horizontal="center" vertical="center"/>
    </xf>
    <xf numFmtId="0" fontId="52" fillId="0" borderId="114" xfId="0" applyFont="1" applyBorder="1" applyAlignment="1">
      <alignment horizontal="center" vertical="center" wrapText="1"/>
    </xf>
    <xf numFmtId="0" fontId="41" fillId="16" borderId="90" xfId="0" applyFont="1" applyFill="1" applyBorder="1" applyAlignment="1">
      <alignment horizontal="left" wrapText="1"/>
    </xf>
    <xf numFmtId="0" fontId="41" fillId="16" borderId="110" xfId="0" applyFont="1" applyFill="1" applyBorder="1" applyAlignment="1">
      <alignment horizontal="left" wrapText="1"/>
    </xf>
    <xf numFmtId="0" fontId="2" fillId="32" borderId="0" xfId="0" applyFont="1" applyFill="1" applyAlignment="1">
      <alignment horizontal="center"/>
    </xf>
    <xf numFmtId="0" fontId="2" fillId="9" borderId="0" xfId="0" applyFont="1" applyFill="1" applyAlignment="1">
      <alignment horizontal="center"/>
    </xf>
    <xf numFmtId="0" fontId="54" fillId="7" borderId="15" xfId="0" applyFont="1" applyFill="1" applyBorder="1" applyAlignment="1">
      <alignment horizontal="center"/>
    </xf>
    <xf numFmtId="0" fontId="2" fillId="18" borderId="144" xfId="0" applyFont="1" applyFill="1" applyBorder="1" applyAlignment="1">
      <alignment horizontal="center"/>
    </xf>
    <xf numFmtId="0" fontId="2" fillId="18" borderId="145" xfId="0" applyFont="1" applyFill="1" applyBorder="1" applyAlignment="1">
      <alignment horizontal="center"/>
    </xf>
    <xf numFmtId="0" fontId="2" fillId="18" borderId="146" xfId="0" applyFont="1" applyFill="1" applyBorder="1" applyAlignment="1">
      <alignment horizontal="center"/>
    </xf>
    <xf numFmtId="0" fontId="0" fillId="16" borderId="135" xfId="0" applyFill="1" applyBorder="1" applyAlignment="1">
      <alignment horizontal="left"/>
    </xf>
    <xf numFmtId="0" fontId="0" fillId="16" borderId="14" xfId="0" applyFill="1" applyBorder="1" applyAlignment="1">
      <alignment horizontal="left"/>
    </xf>
    <xf numFmtId="0" fontId="0" fillId="16" borderId="136" xfId="0" applyFill="1" applyBorder="1" applyAlignment="1">
      <alignment horizontal="left"/>
    </xf>
    <xf numFmtId="0" fontId="0" fillId="16" borderId="121" xfId="0" applyFill="1" applyBorder="1" applyAlignment="1">
      <alignment horizontal="left"/>
    </xf>
    <xf numFmtId="0" fontId="0" fillId="16" borderId="0" xfId="0" applyFill="1" applyAlignment="1">
      <alignment horizontal="left"/>
    </xf>
    <xf numFmtId="0" fontId="0" fillId="16" borderId="122" xfId="0" applyFill="1" applyBorder="1" applyAlignment="1">
      <alignment horizontal="left"/>
    </xf>
    <xf numFmtId="0" fontId="0" fillId="16" borderId="142" xfId="0" applyFill="1" applyBorder="1" applyAlignment="1">
      <alignment horizontal="center"/>
    </xf>
    <xf numFmtId="0" fontId="0" fillId="16" borderId="52" xfId="0" applyFill="1" applyBorder="1" applyAlignment="1">
      <alignment horizontal="center"/>
    </xf>
    <xf numFmtId="0" fontId="0" fillId="16" borderId="137" xfId="0" applyFill="1" applyBorder="1" applyAlignment="1">
      <alignment horizontal="center"/>
    </xf>
    <xf numFmtId="0" fontId="0" fillId="16" borderId="43" xfId="0" applyFill="1" applyBorder="1" applyAlignment="1">
      <alignment horizontal="center"/>
    </xf>
    <xf numFmtId="0" fontId="0" fillId="16" borderId="139" xfId="0" applyFill="1" applyBorder="1" applyAlignment="1">
      <alignment horizontal="center"/>
    </xf>
    <xf numFmtId="0" fontId="0" fillId="16" borderId="140" xfId="0" applyFill="1" applyBorder="1" applyAlignment="1">
      <alignment horizontal="center"/>
    </xf>
    <xf numFmtId="0" fontId="0" fillId="16" borderId="121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0" fillId="16" borderId="122" xfId="0" applyFill="1" applyBorder="1" applyAlignment="1">
      <alignment horizontal="center" vertical="center" wrapText="1"/>
    </xf>
    <xf numFmtId="0" fontId="0" fillId="16" borderId="123" xfId="0" applyFill="1" applyBorder="1" applyAlignment="1">
      <alignment horizontal="center" vertical="center" wrapText="1"/>
    </xf>
    <xf numFmtId="0" fontId="0" fillId="16" borderId="124" xfId="0" applyFill="1" applyBorder="1" applyAlignment="1">
      <alignment horizontal="center" vertical="center" wrapText="1"/>
    </xf>
    <xf numFmtId="0" fontId="0" fillId="16" borderId="125" xfId="0" applyFill="1" applyBorder="1" applyAlignment="1">
      <alignment horizontal="center" vertical="center" wrapText="1"/>
    </xf>
    <xf numFmtId="0" fontId="0" fillId="16" borderId="133" xfId="0" applyFill="1" applyBorder="1" applyAlignment="1">
      <alignment horizontal="left"/>
    </xf>
    <xf numFmtId="0" fontId="0" fillId="16" borderId="15" xfId="0" applyFill="1" applyBorder="1" applyAlignment="1">
      <alignment horizontal="left"/>
    </xf>
    <xf numFmtId="0" fontId="0" fillId="16" borderId="134" xfId="0" applyFill="1" applyBorder="1" applyAlignment="1">
      <alignment horizontal="left"/>
    </xf>
    <xf numFmtId="0" fontId="2" fillId="34" borderId="126" xfId="0" applyFont="1" applyFill="1" applyBorder="1" applyAlignment="1">
      <alignment horizontal="center" vertical="center" wrapText="1"/>
    </xf>
    <xf numFmtId="0" fontId="2" fillId="34" borderId="127" xfId="0" applyFont="1" applyFill="1" applyBorder="1" applyAlignment="1">
      <alignment horizontal="center" vertical="center" wrapText="1"/>
    </xf>
    <xf numFmtId="0" fontId="2" fillId="34" borderId="129" xfId="0" applyFont="1" applyFill="1" applyBorder="1" applyAlignment="1">
      <alignment horizontal="center" vertical="center" wrapText="1"/>
    </xf>
    <xf numFmtId="0" fontId="2" fillId="34" borderId="94" xfId="0" applyFont="1" applyFill="1" applyBorder="1" applyAlignment="1">
      <alignment horizontal="center" vertical="center" wrapText="1"/>
    </xf>
    <xf numFmtId="0" fontId="2" fillId="18" borderId="127" xfId="0" applyFont="1" applyFill="1" applyBorder="1" applyAlignment="1">
      <alignment horizontal="center" vertical="center" wrapText="1"/>
    </xf>
    <xf numFmtId="0" fontId="2" fillId="18" borderId="94" xfId="0" applyFont="1" applyFill="1" applyBorder="1" applyAlignment="1">
      <alignment horizontal="center" vertical="center" wrapText="1"/>
    </xf>
    <xf numFmtId="0" fontId="2" fillId="18" borderId="127" xfId="0" applyFont="1" applyFill="1" applyBorder="1" applyAlignment="1">
      <alignment horizontal="left"/>
    </xf>
    <xf numFmtId="0" fontId="2" fillId="18" borderId="128" xfId="0" applyFont="1" applyFill="1" applyBorder="1" applyAlignment="1">
      <alignment horizontal="left"/>
    </xf>
    <xf numFmtId="0" fontId="2" fillId="18" borderId="94" xfId="0" applyFont="1" applyFill="1" applyBorder="1" applyAlignment="1">
      <alignment horizontal="left"/>
    </xf>
    <xf numFmtId="0" fontId="2" fillId="18" borderId="130" xfId="0" applyFont="1" applyFill="1" applyBorder="1" applyAlignment="1">
      <alignment horizontal="left"/>
    </xf>
    <xf numFmtId="0" fontId="7" fillId="7" borderId="129" xfId="0" applyFont="1" applyFill="1" applyBorder="1" applyAlignment="1">
      <alignment horizontal="left" wrapText="1"/>
    </xf>
    <xf numFmtId="0" fontId="7" fillId="7" borderId="94" xfId="0" applyFont="1" applyFill="1" applyBorder="1" applyAlignment="1">
      <alignment horizontal="left"/>
    </xf>
    <xf numFmtId="0" fontId="7" fillId="7" borderId="131" xfId="0" applyFont="1" applyFill="1" applyBorder="1" applyAlignment="1">
      <alignment horizontal="left"/>
    </xf>
    <xf numFmtId="0" fontId="7" fillId="7" borderId="97" xfId="0" applyFont="1" applyFill="1" applyBorder="1" applyAlignment="1">
      <alignment horizontal="left"/>
    </xf>
    <xf numFmtId="0" fontId="3" fillId="16" borderId="94" xfId="0" applyFont="1" applyFill="1" applyBorder="1" applyAlignment="1">
      <alignment horizontal="left"/>
    </xf>
    <xf numFmtId="0" fontId="3" fillId="16" borderId="130" xfId="0" applyFont="1" applyFill="1" applyBorder="1" applyAlignment="1">
      <alignment horizontal="left"/>
    </xf>
    <xf numFmtId="0" fontId="3" fillId="16" borderId="97" xfId="0" applyFont="1" applyFill="1" applyBorder="1" applyAlignment="1">
      <alignment horizontal="left"/>
    </xf>
    <xf numFmtId="0" fontId="3" fillId="16" borderId="132" xfId="0" applyFont="1" applyFill="1" applyBorder="1" applyAlignment="1">
      <alignment horizontal="left"/>
    </xf>
    <xf numFmtId="0" fontId="10" fillId="0" borderId="157" xfId="0" applyFont="1" applyBorder="1" applyAlignment="1">
      <alignment horizontal="center" vertical="center"/>
    </xf>
    <xf numFmtId="0" fontId="10" fillId="0" borderId="153" xfId="0" applyFont="1" applyBorder="1" applyAlignment="1">
      <alignment horizontal="center" vertical="center"/>
    </xf>
    <xf numFmtId="0" fontId="47" fillId="0" borderId="104" xfId="0" applyFont="1" applyBorder="1" applyAlignment="1">
      <alignment horizontal="center" vertical="center"/>
    </xf>
    <xf numFmtId="0" fontId="47" fillId="0" borderId="156" xfId="0" applyFont="1" applyBorder="1" applyAlignment="1">
      <alignment horizontal="center" vertical="center"/>
    </xf>
    <xf numFmtId="0" fontId="51" fillId="0" borderId="162" xfId="0" applyFont="1" applyBorder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6" fillId="0" borderId="152" xfId="0" applyFont="1" applyBorder="1" applyAlignment="1">
      <alignment horizontal="center" vertical="center" wrapText="1"/>
    </xf>
    <xf numFmtId="0" fontId="0" fillId="0" borderId="157" xfId="0" applyBorder="1" applyAlignment="1">
      <alignment horizontal="center"/>
    </xf>
    <xf numFmtId="0" fontId="10" fillId="0" borderId="155" xfId="0" applyFont="1" applyBorder="1" applyAlignment="1">
      <alignment horizontal="center" vertical="center"/>
    </xf>
    <xf numFmtId="0" fontId="10" fillId="0" borderId="165" xfId="0" applyFont="1" applyBorder="1" applyAlignment="1">
      <alignment horizontal="center" vertical="center"/>
    </xf>
    <xf numFmtId="0" fontId="10" fillId="0" borderId="167" xfId="0" applyFont="1" applyBorder="1" applyAlignment="1">
      <alignment horizontal="center" vertical="center"/>
    </xf>
    <xf numFmtId="0" fontId="10" fillId="0" borderId="167" xfId="0" applyFont="1" applyBorder="1" applyAlignment="1">
      <alignment horizontal="center" vertical="center" wrapText="1"/>
    </xf>
    <xf numFmtId="0" fontId="10" fillId="0" borderId="164" xfId="0" applyFont="1" applyBorder="1" applyAlignment="1">
      <alignment horizontal="center" vertical="center"/>
    </xf>
    <xf numFmtId="0" fontId="10" fillId="0" borderId="164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55" xfId="0" applyBorder="1" applyAlignment="1">
      <alignment horizontal="center" vertical="center" wrapText="1"/>
    </xf>
    <xf numFmtId="0" fontId="10" fillId="0" borderId="163" xfId="0" applyFont="1" applyBorder="1" applyAlignment="1">
      <alignment horizontal="center" vertical="center"/>
    </xf>
    <xf numFmtId="0" fontId="51" fillId="0" borderId="161" xfId="0" applyFont="1" applyBorder="1" applyAlignment="1">
      <alignment horizontal="center" vertical="center" wrapText="1"/>
    </xf>
    <xf numFmtId="0" fontId="51" fillId="0" borderId="160" xfId="0" applyFont="1" applyBorder="1" applyAlignment="1">
      <alignment horizontal="center" vertical="center" wrapText="1"/>
    </xf>
    <xf numFmtId="0" fontId="2" fillId="18" borderId="147" xfId="0" applyFont="1" applyFill="1" applyBorder="1" applyAlignment="1">
      <alignment horizontal="center" vertical="center" wrapText="1"/>
    </xf>
    <xf numFmtId="0" fontId="2" fillId="18" borderId="148" xfId="0" applyFont="1" applyFill="1" applyBorder="1" applyAlignment="1">
      <alignment horizontal="center" vertical="center" wrapText="1"/>
    </xf>
    <xf numFmtId="0" fontId="2" fillId="18" borderId="149" xfId="0" applyFont="1" applyFill="1" applyBorder="1" applyAlignment="1">
      <alignment horizontal="center" vertical="center" wrapText="1"/>
    </xf>
    <xf numFmtId="0" fontId="2" fillId="18" borderId="151" xfId="0" applyFont="1" applyFill="1" applyBorder="1" applyAlignment="1">
      <alignment horizontal="center" vertical="center" wrapText="1"/>
    </xf>
    <xf numFmtId="0" fontId="10" fillId="0" borderId="165" xfId="0" applyFont="1" applyBorder="1" applyAlignment="1">
      <alignment horizontal="center" vertical="center" wrapText="1"/>
    </xf>
    <xf numFmtId="0" fontId="10" fillId="0" borderId="166" xfId="0" applyFont="1" applyBorder="1" applyAlignment="1">
      <alignment horizontal="center" vertical="center"/>
    </xf>
    <xf numFmtId="0" fontId="10" fillId="0" borderId="166" xfId="0" applyFont="1" applyBorder="1" applyAlignment="1">
      <alignment horizontal="center" vertical="center" wrapText="1"/>
    </xf>
    <xf numFmtId="0" fontId="0" fillId="0" borderId="15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47" fillId="0" borderId="104" xfId="0" applyFont="1" applyBorder="1" applyAlignment="1">
      <alignment horizontal="center" vertical="center" wrapText="1"/>
    </xf>
    <xf numFmtId="0" fontId="47" fillId="0" borderId="156" xfId="0" applyFont="1" applyBorder="1" applyAlignment="1">
      <alignment horizontal="center" vertical="center" wrapText="1"/>
    </xf>
    <xf numFmtId="0" fontId="10" fillId="0" borderId="163" xfId="0" applyFont="1" applyBorder="1" applyAlignment="1">
      <alignment horizontal="center" vertical="center" wrapText="1"/>
    </xf>
    <xf numFmtId="0" fontId="10" fillId="0" borderId="159" xfId="0" applyFont="1" applyBorder="1" applyAlignment="1">
      <alignment horizontal="center" vertical="center"/>
    </xf>
    <xf numFmtId="0" fontId="10" fillId="0" borderId="80" xfId="0" applyFont="1" applyBorder="1" applyAlignment="1">
      <alignment horizontal="center" vertical="center"/>
    </xf>
    <xf numFmtId="0" fontId="10" fillId="0" borderId="158" xfId="0" applyFont="1" applyBorder="1" applyAlignment="1">
      <alignment horizontal="center" vertical="center"/>
    </xf>
    <xf numFmtId="0" fontId="2" fillId="34" borderId="69" xfId="0" applyFont="1" applyFill="1" applyBorder="1" applyAlignment="1">
      <alignment horizontal="center" vertical="center"/>
    </xf>
    <xf numFmtId="0" fontId="2" fillId="34" borderId="67" xfId="0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 wrapText="1"/>
    </xf>
    <xf numFmtId="0" fontId="51" fillId="0" borderId="152" xfId="0" applyFont="1" applyBorder="1" applyAlignment="1">
      <alignment horizontal="center" vertical="center" wrapText="1"/>
    </xf>
    <xf numFmtId="0" fontId="2" fillId="18" borderId="150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left"/>
    </xf>
    <xf numFmtId="0" fontId="0" fillId="0" borderId="18" xfId="0" applyBorder="1" applyAlignment="1">
      <alignment horizontal="left"/>
    </xf>
    <xf numFmtId="0" fontId="11" fillId="18" borderId="2" xfId="3" applyFont="1" applyFill="1" applyBorder="1" applyAlignment="1">
      <alignment horizontal="center"/>
    </xf>
    <xf numFmtId="0" fontId="11" fillId="18" borderId="3" xfId="3" applyFont="1" applyFill="1" applyBorder="1" applyAlignment="1">
      <alignment horizontal="center"/>
    </xf>
    <xf numFmtId="0" fontId="11" fillId="18" borderId="4" xfId="3" applyFont="1" applyFill="1" applyBorder="1" applyAlignment="1">
      <alignment horizontal="center"/>
    </xf>
    <xf numFmtId="0" fontId="11" fillId="5" borderId="72" xfId="3" applyFont="1" applyFill="1" applyBorder="1" applyAlignment="1">
      <alignment horizontal="center"/>
    </xf>
    <xf numFmtId="0" fontId="11" fillId="5" borderId="3" xfId="3" applyFont="1" applyFill="1" applyBorder="1" applyAlignment="1">
      <alignment horizontal="center"/>
    </xf>
    <xf numFmtId="0" fontId="11" fillId="5" borderId="73" xfId="3" applyFont="1" applyFill="1" applyBorder="1" applyAlignment="1">
      <alignment horizontal="center"/>
    </xf>
    <xf numFmtId="0" fontId="11" fillId="2" borderId="72" xfId="3" applyFont="1" applyFill="1" applyBorder="1" applyAlignment="1">
      <alignment horizontal="center"/>
    </xf>
    <xf numFmtId="0" fontId="11" fillId="2" borderId="3" xfId="3" applyFont="1" applyFill="1" applyBorder="1" applyAlignment="1">
      <alignment horizontal="center"/>
    </xf>
    <xf numFmtId="0" fontId="11" fillId="2" borderId="4" xfId="3" applyFont="1" applyFill="1" applyBorder="1" applyAlignment="1">
      <alignment horizontal="center"/>
    </xf>
    <xf numFmtId="0" fontId="36" fillId="9" borderId="61" xfId="3" applyFont="1" applyFill="1" applyBorder="1" applyAlignment="1">
      <alignment horizontal="center"/>
    </xf>
    <xf numFmtId="0" fontId="36" fillId="9" borderId="5" xfId="3" applyFont="1" applyFill="1" applyBorder="1" applyAlignment="1">
      <alignment horizontal="center"/>
    </xf>
    <xf numFmtId="0" fontId="13" fillId="7" borderId="15" xfId="3" applyFont="1" applyFill="1" applyBorder="1" applyAlignment="1">
      <alignment horizontal="center"/>
    </xf>
    <xf numFmtId="0" fontId="11" fillId="11" borderId="61" xfId="3" applyFont="1" applyFill="1" applyBorder="1" applyAlignment="1">
      <alignment horizontal="right"/>
    </xf>
    <xf numFmtId="0" fontId="11" fillId="11" borderId="48" xfId="3" applyFont="1" applyFill="1" applyBorder="1" applyAlignment="1">
      <alignment horizontal="right"/>
    </xf>
    <xf numFmtId="0" fontId="36" fillId="9" borderId="48" xfId="3" applyFont="1" applyFill="1" applyBorder="1" applyAlignment="1">
      <alignment horizontal="center"/>
    </xf>
    <xf numFmtId="0" fontId="36" fillId="9" borderId="60" xfId="3" applyFont="1" applyFill="1" applyBorder="1" applyAlignment="1">
      <alignment horizontal="center"/>
    </xf>
    <xf numFmtId="0" fontId="0" fillId="0" borderId="17" xfId="0" applyBorder="1" applyAlignment="1">
      <alignment horizontal="left" wrapText="1"/>
    </xf>
    <xf numFmtId="0" fontId="0" fillId="0" borderId="18" xfId="0" applyBorder="1" applyAlignment="1">
      <alignment horizontal="left" wrapText="1"/>
    </xf>
    <xf numFmtId="0" fontId="0" fillId="7" borderId="93" xfId="0" applyFill="1" applyBorder="1" applyAlignment="1">
      <alignment horizontal="center"/>
    </xf>
    <xf numFmtId="0" fontId="0" fillId="7" borderId="94" xfId="0" applyFill="1" applyBorder="1" applyAlignment="1">
      <alignment horizontal="center"/>
    </xf>
    <xf numFmtId="0" fontId="0" fillId="7" borderId="95" xfId="0" applyFill="1" applyBorder="1" applyAlignment="1">
      <alignment horizontal="center"/>
    </xf>
    <xf numFmtId="0" fontId="2" fillId="38" borderId="0" xfId="0" applyFont="1" applyFill="1" applyAlignment="1">
      <alignment horizontal="center"/>
    </xf>
    <xf numFmtId="164" fontId="57" fillId="7" borderId="15" xfId="8" applyFont="1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49" fillId="18" borderId="0" xfId="9" applyFont="1" applyFill="1" applyAlignment="1">
      <alignment horizont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4" fillId="9" borderId="16" xfId="0" applyFont="1" applyFill="1" applyBorder="1" applyAlignment="1">
      <alignment horizontal="center" vertical="center"/>
    </xf>
    <xf numFmtId="0" fontId="4" fillId="9" borderId="17" xfId="0" applyFont="1" applyFill="1" applyBorder="1" applyAlignment="1">
      <alignment horizontal="center" vertical="center"/>
    </xf>
    <xf numFmtId="0" fontId="4" fillId="9" borderId="18" xfId="0" applyFont="1" applyFill="1" applyBorder="1" applyAlignment="1">
      <alignment horizontal="center" vertical="center"/>
    </xf>
    <xf numFmtId="165" fontId="18" fillId="0" borderId="19" xfId="0" applyNumberFormat="1" applyFont="1" applyBorder="1" applyAlignment="1">
      <alignment horizontal="right"/>
    </xf>
    <xf numFmtId="0" fontId="15" fillId="0" borderId="12" xfId="0" applyFont="1" applyBorder="1" applyAlignment="1">
      <alignment horizontal="left" vertical="center" wrapText="1"/>
    </xf>
    <xf numFmtId="0" fontId="15" fillId="0" borderId="15" xfId="0" applyFont="1" applyBorder="1" applyAlignment="1">
      <alignment horizontal="left" vertical="center" wrapText="1"/>
    </xf>
    <xf numFmtId="0" fontId="13" fillId="0" borderId="10" xfId="0" applyFont="1" applyBorder="1" applyAlignment="1">
      <alignment horizontal="left" vertical="center" wrapText="1"/>
    </xf>
    <xf numFmtId="0" fontId="13" fillId="0" borderId="14" xfId="0" applyFont="1" applyBorder="1" applyAlignment="1">
      <alignment horizontal="left" vertical="center" wrapText="1"/>
    </xf>
    <xf numFmtId="0" fontId="11" fillId="6" borderId="16" xfId="0" applyFont="1" applyFill="1" applyBorder="1" applyAlignment="1">
      <alignment horizontal="center" vertical="center"/>
    </xf>
    <xf numFmtId="0" fontId="11" fillId="6" borderId="18" xfId="0" applyFont="1" applyFill="1" applyBorder="1" applyAlignment="1">
      <alignment horizontal="center" vertical="center"/>
    </xf>
    <xf numFmtId="0" fontId="12" fillId="14" borderId="7" xfId="0" applyFont="1" applyFill="1" applyBorder="1" applyAlignment="1">
      <alignment horizontal="center" vertical="center"/>
    </xf>
    <xf numFmtId="0" fontId="12" fillId="13" borderId="7" xfId="0" applyFont="1" applyFill="1" applyBorder="1" applyAlignment="1">
      <alignment horizontal="center" vertical="center"/>
    </xf>
    <xf numFmtId="0" fontId="12" fillId="12" borderId="7" xfId="0" applyFont="1" applyFill="1" applyBorder="1" applyAlignment="1">
      <alignment horizontal="center" vertical="center"/>
    </xf>
    <xf numFmtId="0" fontId="19" fillId="0" borderId="20" xfId="0" applyFont="1" applyBorder="1" applyAlignment="1">
      <alignment horizontal="left"/>
    </xf>
    <xf numFmtId="0" fontId="0" fillId="0" borderId="1" xfId="0" applyBorder="1" applyAlignment="1">
      <alignment horizontal="center"/>
    </xf>
    <xf numFmtId="0" fontId="12" fillId="11" borderId="7" xfId="0" applyFont="1" applyFill="1" applyBorder="1" applyAlignment="1">
      <alignment horizontal="center" vertical="center"/>
    </xf>
    <xf numFmtId="0" fontId="3" fillId="7" borderId="87" xfId="0" applyFont="1" applyFill="1" applyBorder="1" applyAlignment="1">
      <alignment horizontal="left" vertical="center" wrapText="1"/>
    </xf>
    <xf numFmtId="0" fontId="0" fillId="7" borderId="87" xfId="0" applyFill="1" applyBorder="1" applyAlignment="1">
      <alignment horizontal="left" vertical="center" wrapText="1"/>
    </xf>
    <xf numFmtId="0" fontId="0" fillId="7" borderId="88" xfId="0" applyFill="1" applyBorder="1" applyAlignment="1">
      <alignment horizontal="left" vertical="center" wrapText="1"/>
    </xf>
    <xf numFmtId="0" fontId="3" fillId="7" borderId="88" xfId="0" applyFont="1" applyFill="1" applyBorder="1" applyAlignment="1">
      <alignment horizontal="left" vertical="center" wrapText="1"/>
    </xf>
    <xf numFmtId="0" fontId="3" fillId="7" borderId="85" xfId="0" applyFont="1" applyFill="1" applyBorder="1" applyAlignment="1">
      <alignment horizontal="left" vertical="center" wrapText="1"/>
    </xf>
    <xf numFmtId="0" fontId="3" fillId="7" borderId="86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</cellXfs>
  <cellStyles count="12">
    <cellStyle name="Currency" xfId="8" builtinId="4"/>
    <cellStyle name="Hyperlink" xfId="2" builtinId="8"/>
    <cellStyle name="Moeda 2" xfId="10" xr:uid="{00000000-0005-0000-0000-000002000000}"/>
    <cellStyle name="Moeda 2 2" xfId="5" xr:uid="{00000000-0005-0000-0000-000003000000}"/>
    <cellStyle name="Normal" xfId="0" builtinId="0"/>
    <cellStyle name="Normal 2 2" xfId="3" xr:uid="{00000000-0005-0000-0000-000005000000}"/>
    <cellStyle name="Normal 4" xfId="9" xr:uid="{00000000-0005-0000-0000-000006000000}"/>
    <cellStyle name="Normal 5" xfId="7" xr:uid="{00000000-0005-0000-0000-000007000000}"/>
    <cellStyle name="Percent" xfId="1" builtinId="5"/>
    <cellStyle name="Porcentagem 2 2" xfId="4" xr:uid="{00000000-0005-0000-0000-000009000000}"/>
    <cellStyle name="Porcentagem 3" xfId="11" xr:uid="{00000000-0005-0000-0000-00000A000000}"/>
    <cellStyle name="Porcentagem 4" xfId="6" xr:uid="{00000000-0005-0000-0000-00000B000000}"/>
  </cellStyles>
  <dxfs count="239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ont>
        <b/>
        <i val="0"/>
        <color rgb="FF008000"/>
      </font>
    </dxf>
    <dxf>
      <font>
        <b/>
        <i val="0"/>
        <color rgb="FFC09200"/>
      </font>
    </dxf>
    <dxf>
      <font>
        <b/>
        <i val="0"/>
        <color rgb="FFC0000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ont>
        <b/>
        <i val="0"/>
        <color theme="0"/>
      </font>
      <fill>
        <patternFill>
          <bgColor rgb="FFD6A3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333399"/>
        </patternFill>
      </fill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CC0000"/>
        </patternFill>
      </fill>
    </dxf>
    <dxf>
      <font>
        <b/>
        <i val="0"/>
        <color theme="0"/>
      </font>
      <fill>
        <patternFill>
          <bgColor rgb="FFDEA9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C0000"/>
        </patternFill>
      </fill>
    </dxf>
    <dxf>
      <font>
        <b/>
        <i val="0"/>
        <color theme="0"/>
      </font>
      <fill>
        <patternFill>
          <bgColor rgb="FFDEA9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C0000"/>
        </patternFill>
      </fill>
    </dxf>
    <dxf>
      <font>
        <b/>
        <i val="0"/>
        <color theme="0"/>
      </font>
      <fill>
        <patternFill>
          <bgColor rgb="FFDEA9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 patternType="solid">
          <bgColor theme="0"/>
        </patternFill>
      </fill>
    </dxf>
    <dxf>
      <font>
        <color theme="0"/>
      </font>
    </dxf>
    <dxf>
      <font>
        <sz val="3"/>
      </font>
    </dxf>
    <dxf>
      <alignment wrapText="0" readingOrder="0"/>
    </dxf>
    <dxf>
      <alignment wrapText="0" readingOrder="0"/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 patternType="solid">
          <bgColor theme="0"/>
        </patternFill>
      </fill>
    </dxf>
    <dxf>
      <font>
        <color theme="0"/>
      </font>
    </dxf>
    <dxf>
      <font>
        <sz val="3"/>
      </font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 patternType="solid">
          <bgColor theme="0"/>
        </patternFill>
      </fill>
    </dxf>
    <dxf>
      <font>
        <color theme="0"/>
      </font>
    </dxf>
    <dxf>
      <font>
        <sz val="3"/>
      </font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 patternType="solid">
          <bgColor theme="0"/>
        </patternFill>
      </fill>
    </dxf>
    <dxf>
      <font>
        <color theme="0"/>
      </font>
    </dxf>
    <dxf>
      <font>
        <sz val="3"/>
      </font>
    </dxf>
    <dxf>
      <alignment wrapText="0" readingOrder="0"/>
    </dxf>
    <dxf>
      <alignment wrapText="0" readingOrder="0"/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ont>
        <b/>
        <i val="0"/>
        <color theme="0"/>
      </font>
      <fill>
        <patternFill>
          <bgColor rgb="FFD6A3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333399"/>
        </patternFill>
      </fill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ont>
        <b/>
        <i val="0"/>
        <color theme="0"/>
      </font>
      <fill>
        <patternFill>
          <bgColor rgb="FFD6A3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333399"/>
        </patternFill>
      </fill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D6A3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333399"/>
        </patternFill>
      </fill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D6A3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333399"/>
        </patternFill>
      </fill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EAB2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2" tint="-0.24994659260841701"/>
        </patternFill>
      </fill>
    </dxf>
  </dxfs>
  <tableStyles count="0" defaultTableStyle="TableStyleMedium2" defaultPivotStyle="PivotStyleLight16"/>
  <colors>
    <mruColors>
      <color rgb="FF00B895"/>
      <color rgb="FF00A888"/>
      <color rgb="FF008E73"/>
      <color rgb="FF009A7D"/>
      <color rgb="FF00866C"/>
      <color rgb="FF005849"/>
      <color rgb="FF00745E"/>
      <color rgb="FFC09200"/>
      <color rgb="FF008000"/>
      <color rgb="FF4D4D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'1. Painel Principal'!$S$8</c:f>
          <c:strCache>
            <c:ptCount val="1"/>
            <c:pt idx="0">
              <c:v>Em andamento</c:v>
            </c:pt>
          </c:strCache>
        </c:strRef>
      </c:tx>
      <c:layout>
        <c:manualLayout>
          <c:xMode val="edge"/>
          <c:yMode val="edge"/>
          <c:x val="1.8891492577275331E-2"/>
          <c:y val="1.7191946047070736E-2"/>
        </c:manualLayout>
      </c:layout>
      <c:overlay val="1"/>
      <c:txPr>
        <a:bodyPr/>
        <a:lstStyle/>
        <a:p>
          <a:pPr>
            <a:defRPr sz="9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585946727063044E-3"/>
          <c:y val="0.30508433860357853"/>
          <c:w val="0.98588281065458749"/>
          <c:h val="0.6271191417067373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8068"/>
            </a:solidFill>
          </c:spPr>
          <c:invertIfNegative val="0"/>
          <c:dLbls>
            <c:numFmt formatCode="0%" sourceLinked="0"/>
            <c:spPr>
              <a:solidFill>
                <a:schemeClr val="bg1"/>
              </a:solidFill>
              <a:ln>
                <a:solidFill>
                  <a:srgbClr val="00745E"/>
                </a:solidFill>
              </a:ln>
            </c:spPr>
            <c:txPr>
              <a:bodyPr/>
              <a:lstStyle/>
              <a:p>
                <a:pPr>
                  <a:defRPr sz="1000" b="1">
                    <a:solidFill>
                      <a:srgbClr val="00745E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'1. Painel Principal'!$S$9</c:f>
              <c:numCache>
                <c:formatCode>0.0%</c:formatCode>
                <c:ptCount val="1"/>
                <c:pt idx="0">
                  <c:v>0.1111111111111111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BA-456F-AC9A-F5F7209B37C6}"/>
            </c:ext>
          </c:extLst>
        </c:ser>
        <c:ser>
          <c:idx val="1"/>
          <c:order val="1"/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ACBA-456F-AC9A-F5F7209B37C6}"/>
              </c:ext>
            </c:extLst>
          </c:dPt>
          <c:val>
            <c:numRef>
              <c:f>'1. Painel Principal'!$T$9</c:f>
              <c:numCache>
                <c:formatCode>0.0%</c:formatCode>
                <c:ptCount val="1"/>
                <c:pt idx="0">
                  <c:v>0.88888888888888884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CBA-456F-AC9A-F5F7209B3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63113472"/>
        <c:axId val="161635072"/>
      </c:barChart>
      <c:catAx>
        <c:axId val="163113472"/>
        <c:scaling>
          <c:orientation val="minMax"/>
        </c:scaling>
        <c:delete val="1"/>
        <c:axPos val="l"/>
        <c:majorTickMark val="out"/>
        <c:minorTickMark val="none"/>
        <c:tickLblPos val="nextTo"/>
        <c:crossAx val="161635072"/>
        <c:crosses val="autoZero"/>
        <c:auto val="1"/>
        <c:lblAlgn val="ctr"/>
        <c:lblOffset val="100"/>
        <c:noMultiLvlLbl val="0"/>
      </c:catAx>
      <c:valAx>
        <c:axId val="161635072"/>
        <c:scaling>
          <c:orientation val="minMax"/>
          <c:max val="1"/>
        </c:scaling>
        <c:delete val="1"/>
        <c:axPos val="b"/>
        <c:numFmt formatCode="0.0%" sourceLinked="1"/>
        <c:majorTickMark val="out"/>
        <c:minorTickMark val="none"/>
        <c:tickLblPos val="nextTo"/>
        <c:crossAx val="16311347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'1. Painel Principal'!$S$5</c:f>
          <c:strCache>
            <c:ptCount val="1"/>
            <c:pt idx="0">
              <c:v>Em andamento</c:v>
            </c:pt>
          </c:strCache>
        </c:strRef>
      </c:tx>
      <c:layout>
        <c:manualLayout>
          <c:xMode val="edge"/>
          <c:yMode val="edge"/>
          <c:x val="1.8891492577275331E-2"/>
          <c:y val="1.7191946047070736E-2"/>
        </c:manualLayout>
      </c:layout>
      <c:overlay val="1"/>
      <c:txPr>
        <a:bodyPr/>
        <a:lstStyle/>
        <a:p>
          <a:pPr>
            <a:defRPr sz="9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585946727063044E-3"/>
          <c:y val="0.30508433860357853"/>
          <c:w val="0.98588281065458749"/>
          <c:h val="0.6271191417067373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8068"/>
            </a:solidFill>
          </c:spPr>
          <c:invertIfNegative val="0"/>
          <c:dLbls>
            <c:numFmt formatCode="0%" sourceLinked="0"/>
            <c:spPr>
              <a:solidFill>
                <a:schemeClr val="bg1"/>
              </a:solidFill>
              <a:ln>
                <a:solidFill>
                  <a:srgbClr val="00745E"/>
                </a:solidFill>
              </a:ln>
            </c:spPr>
            <c:txPr>
              <a:bodyPr/>
              <a:lstStyle/>
              <a:p>
                <a:pPr>
                  <a:defRPr sz="1000" b="1">
                    <a:solidFill>
                      <a:srgbClr val="00745E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'1. Painel Principal'!$S$6</c:f>
              <c:numCache>
                <c:formatCode>0.0%</c:formatCode>
                <c:ptCount val="1"/>
                <c:pt idx="0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9E-42F6-8A8A-F8DF039ED474}"/>
            </c:ext>
          </c:extLst>
        </c:ser>
        <c:ser>
          <c:idx val="1"/>
          <c:order val="1"/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559E-42F6-8A8A-F8DF039ED474}"/>
              </c:ext>
            </c:extLst>
          </c:dPt>
          <c:val>
            <c:numRef>
              <c:f>'1. Painel Principal'!$T$6</c:f>
              <c:numCache>
                <c:formatCode>0.0%</c:formatCode>
                <c:ptCount val="1"/>
                <c:pt idx="0">
                  <c:v>0.66666666666666674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59E-42F6-8A8A-F8DF039ED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63114496"/>
        <c:axId val="162144832"/>
      </c:barChart>
      <c:catAx>
        <c:axId val="163114496"/>
        <c:scaling>
          <c:orientation val="minMax"/>
        </c:scaling>
        <c:delete val="1"/>
        <c:axPos val="l"/>
        <c:majorTickMark val="out"/>
        <c:minorTickMark val="none"/>
        <c:tickLblPos val="nextTo"/>
        <c:crossAx val="162144832"/>
        <c:crosses val="autoZero"/>
        <c:auto val="1"/>
        <c:lblAlgn val="ctr"/>
        <c:lblOffset val="100"/>
        <c:noMultiLvlLbl val="0"/>
      </c:catAx>
      <c:valAx>
        <c:axId val="162144832"/>
        <c:scaling>
          <c:orientation val="minMax"/>
          <c:max val="1"/>
        </c:scaling>
        <c:delete val="1"/>
        <c:axPos val="b"/>
        <c:numFmt formatCode="0.0%" sourceLinked="1"/>
        <c:majorTickMark val="out"/>
        <c:minorTickMark val="none"/>
        <c:tickLblPos val="nextTo"/>
        <c:crossAx val="163114496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'1. Painel Principal'!$S$13</c:f>
          <c:strCache>
            <c:ptCount val="1"/>
            <c:pt idx="0">
              <c:v>Em andamento</c:v>
            </c:pt>
          </c:strCache>
        </c:strRef>
      </c:tx>
      <c:layout>
        <c:manualLayout>
          <c:xMode val="edge"/>
          <c:yMode val="edge"/>
          <c:x val="1.8891492577275331E-2"/>
          <c:y val="1.7191946047070736E-2"/>
        </c:manualLayout>
      </c:layout>
      <c:overlay val="1"/>
      <c:txPr>
        <a:bodyPr/>
        <a:lstStyle/>
        <a:p>
          <a:pPr>
            <a:defRPr sz="9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585946727063044E-3"/>
          <c:y val="0.30508433860357853"/>
          <c:w val="0.98588281065458749"/>
          <c:h val="0.6271191417067373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8068"/>
            </a:solidFill>
          </c:spPr>
          <c:invertIfNegative val="0"/>
          <c:dLbls>
            <c:numFmt formatCode="0%" sourceLinked="0"/>
            <c:spPr>
              <a:solidFill>
                <a:schemeClr val="bg1"/>
              </a:solidFill>
              <a:ln>
                <a:solidFill>
                  <a:srgbClr val="00745E"/>
                </a:solidFill>
              </a:ln>
            </c:spPr>
            <c:txPr>
              <a:bodyPr/>
              <a:lstStyle/>
              <a:p>
                <a:pPr>
                  <a:defRPr sz="1000" b="1">
                    <a:solidFill>
                      <a:srgbClr val="00745E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'1. Painel Principal'!$S$14</c:f>
              <c:numCache>
                <c:formatCode>0%</c:formatCode>
                <c:ptCount val="1"/>
                <c:pt idx="0">
                  <c:v>0.125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B2-4759-B12C-6A9F7C5CD8A2}"/>
            </c:ext>
          </c:extLst>
        </c:ser>
        <c:ser>
          <c:idx val="1"/>
          <c:order val="1"/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E7B2-4759-B12C-6A9F7C5CD8A2}"/>
              </c:ext>
            </c:extLst>
          </c:dPt>
          <c:val>
            <c:numRef>
              <c:f>'1. Painel Principal'!$T$14</c:f>
              <c:numCache>
                <c:formatCode>0%</c:formatCode>
                <c:ptCount val="1"/>
                <c:pt idx="0">
                  <c:v>0.875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B2-4759-B12C-6A9F7C5CD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63934720"/>
        <c:axId val="162146560"/>
      </c:barChart>
      <c:catAx>
        <c:axId val="163934720"/>
        <c:scaling>
          <c:orientation val="minMax"/>
        </c:scaling>
        <c:delete val="1"/>
        <c:axPos val="l"/>
        <c:majorTickMark val="out"/>
        <c:minorTickMark val="none"/>
        <c:tickLblPos val="nextTo"/>
        <c:crossAx val="162146560"/>
        <c:crosses val="autoZero"/>
        <c:auto val="1"/>
        <c:lblAlgn val="ctr"/>
        <c:lblOffset val="100"/>
        <c:noMultiLvlLbl val="0"/>
      </c:catAx>
      <c:valAx>
        <c:axId val="162146560"/>
        <c:scaling>
          <c:orientation val="minMax"/>
          <c:max val="1"/>
        </c:scaling>
        <c:delete val="1"/>
        <c:axPos val="b"/>
        <c:numFmt formatCode="0%" sourceLinked="1"/>
        <c:majorTickMark val="out"/>
        <c:minorTickMark val="none"/>
        <c:tickLblPos val="nextTo"/>
        <c:crossAx val="16393472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'1. Painel Principal'!$S$16</c:f>
          <c:strCache>
            <c:ptCount val="1"/>
            <c:pt idx="0">
              <c:v>Em andamento</c:v>
            </c:pt>
          </c:strCache>
        </c:strRef>
      </c:tx>
      <c:layout>
        <c:manualLayout>
          <c:xMode val="edge"/>
          <c:yMode val="edge"/>
          <c:x val="1.8891492577275331E-2"/>
          <c:y val="1.7191946047070736E-2"/>
        </c:manualLayout>
      </c:layout>
      <c:overlay val="1"/>
      <c:txPr>
        <a:bodyPr/>
        <a:lstStyle/>
        <a:p>
          <a:pPr>
            <a:defRPr sz="9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585946727063044E-3"/>
          <c:y val="0.30508433860357853"/>
          <c:w val="0.98588281065458749"/>
          <c:h val="0.6271191417067373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8068"/>
            </a:solidFill>
          </c:spPr>
          <c:invertIfNegative val="0"/>
          <c:dLbls>
            <c:numFmt formatCode="0%" sourceLinked="0"/>
            <c:spPr>
              <a:solidFill>
                <a:schemeClr val="bg1"/>
              </a:solidFill>
              <a:ln>
                <a:solidFill>
                  <a:srgbClr val="00745E"/>
                </a:solidFill>
              </a:ln>
            </c:spPr>
            <c:txPr>
              <a:bodyPr/>
              <a:lstStyle/>
              <a:p>
                <a:pPr>
                  <a:defRPr sz="1000" b="1">
                    <a:solidFill>
                      <a:srgbClr val="00745E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'1. Painel Principal'!$S$17</c:f>
              <c:numCache>
                <c:formatCode>0%</c:formatCode>
                <c:ptCount val="1"/>
                <c:pt idx="0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E-4C9F-98FC-67424D571795}"/>
            </c:ext>
          </c:extLst>
        </c:ser>
        <c:ser>
          <c:idx val="1"/>
          <c:order val="1"/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13DE-4C9F-98FC-67424D571795}"/>
              </c:ext>
            </c:extLst>
          </c:dPt>
          <c:val>
            <c:numRef>
              <c:f>'1. Painel Principal'!$T$17</c:f>
              <c:numCache>
                <c:formatCode>0%</c:formatCode>
                <c:ptCount val="1"/>
                <c:pt idx="0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E-4C9F-98FC-67424D5717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63935744"/>
        <c:axId val="162148288"/>
      </c:barChart>
      <c:catAx>
        <c:axId val="163935744"/>
        <c:scaling>
          <c:orientation val="minMax"/>
        </c:scaling>
        <c:delete val="1"/>
        <c:axPos val="l"/>
        <c:majorTickMark val="out"/>
        <c:minorTickMark val="none"/>
        <c:tickLblPos val="nextTo"/>
        <c:crossAx val="162148288"/>
        <c:crosses val="autoZero"/>
        <c:auto val="1"/>
        <c:lblAlgn val="ctr"/>
        <c:lblOffset val="100"/>
        <c:noMultiLvlLbl val="0"/>
      </c:catAx>
      <c:valAx>
        <c:axId val="162148288"/>
        <c:scaling>
          <c:orientation val="minMax"/>
          <c:max val="1"/>
        </c:scaling>
        <c:delete val="1"/>
        <c:axPos val="b"/>
        <c:numFmt formatCode="0%" sourceLinked="1"/>
        <c:majorTickMark val="out"/>
        <c:minorTickMark val="none"/>
        <c:tickLblPos val="nextTo"/>
        <c:crossAx val="163935744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'1. Painel Principal'!$S$21</c:f>
          <c:strCache>
            <c:ptCount val="1"/>
            <c:pt idx="0">
              <c:v>Em andamento</c:v>
            </c:pt>
          </c:strCache>
        </c:strRef>
      </c:tx>
      <c:layout>
        <c:manualLayout>
          <c:xMode val="edge"/>
          <c:yMode val="edge"/>
          <c:x val="1.8891492577275331E-2"/>
          <c:y val="1.7191946047070736E-2"/>
        </c:manualLayout>
      </c:layout>
      <c:overlay val="1"/>
      <c:txPr>
        <a:bodyPr/>
        <a:lstStyle/>
        <a:p>
          <a:pPr>
            <a:defRPr sz="9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585946727063044E-3"/>
          <c:y val="0.30508433860357853"/>
          <c:w val="0.98588281065458749"/>
          <c:h val="0.6271191417067373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8068"/>
            </a:solidFill>
          </c:spPr>
          <c:invertIfNegative val="0"/>
          <c:dLbls>
            <c:numFmt formatCode="0%" sourceLinked="0"/>
            <c:spPr>
              <a:solidFill>
                <a:schemeClr val="bg1"/>
              </a:solidFill>
              <a:ln>
                <a:solidFill>
                  <a:srgbClr val="00745E"/>
                </a:solidFill>
              </a:ln>
            </c:spPr>
            <c:txPr>
              <a:bodyPr/>
              <a:lstStyle/>
              <a:p>
                <a:pPr>
                  <a:defRPr sz="1000" b="1">
                    <a:solidFill>
                      <a:srgbClr val="00745E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'1. Painel Principal'!$S$22</c:f>
              <c:numCache>
                <c:formatCode>0%</c:formatCode>
                <c:ptCount val="1"/>
                <c:pt idx="0">
                  <c:v>0.1111111111111111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0D-4F38-912A-F0F460B2D068}"/>
            </c:ext>
          </c:extLst>
        </c:ser>
        <c:ser>
          <c:idx val="1"/>
          <c:order val="1"/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CD0D-4F38-912A-F0F460B2D068}"/>
              </c:ext>
            </c:extLst>
          </c:dPt>
          <c:val>
            <c:numRef>
              <c:f>'1. Painel Principal'!$T$22</c:f>
              <c:numCache>
                <c:formatCode>0%</c:formatCode>
                <c:ptCount val="1"/>
                <c:pt idx="0">
                  <c:v>0.88888888888888884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0D-4F38-912A-F0F460B2D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63936768"/>
        <c:axId val="162150016"/>
      </c:barChart>
      <c:catAx>
        <c:axId val="163936768"/>
        <c:scaling>
          <c:orientation val="minMax"/>
        </c:scaling>
        <c:delete val="1"/>
        <c:axPos val="l"/>
        <c:majorTickMark val="out"/>
        <c:minorTickMark val="none"/>
        <c:tickLblPos val="nextTo"/>
        <c:crossAx val="162150016"/>
        <c:crosses val="autoZero"/>
        <c:auto val="1"/>
        <c:lblAlgn val="ctr"/>
        <c:lblOffset val="100"/>
        <c:noMultiLvlLbl val="0"/>
      </c:catAx>
      <c:valAx>
        <c:axId val="162150016"/>
        <c:scaling>
          <c:orientation val="minMax"/>
          <c:max val="1"/>
        </c:scaling>
        <c:delete val="1"/>
        <c:axPos val="b"/>
        <c:numFmt formatCode="0%" sourceLinked="1"/>
        <c:majorTickMark val="out"/>
        <c:minorTickMark val="none"/>
        <c:tickLblPos val="nextTo"/>
        <c:crossAx val="163936768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364705979150723"/>
          <c:y val="6.9444444444444441E-3"/>
          <c:w val="0.44514106583072099"/>
          <c:h val="0.98611111111111116"/>
        </c:manualLayout>
      </c:layout>
      <c:doughnutChart>
        <c:varyColors val="1"/>
        <c:ser>
          <c:idx val="1"/>
          <c:order val="1"/>
          <c:spPr>
            <a:ln w="28575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28575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A860-4258-B6B5-E6B1CA84ABAD}"/>
              </c:ext>
            </c:extLst>
          </c:dPt>
          <c:dPt>
            <c:idx val="1"/>
            <c:bubble3D val="0"/>
            <c:spPr>
              <a:solidFill>
                <a:srgbClr val="D6A300"/>
              </a:solidFill>
              <a:ln w="28575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A860-4258-B6B5-E6B1CA84ABAD}"/>
              </c:ext>
            </c:extLst>
          </c:dPt>
          <c:dPt>
            <c:idx val="2"/>
            <c:bubble3D val="0"/>
            <c:spPr>
              <a:solidFill>
                <a:srgbClr val="008068"/>
              </a:solidFill>
              <a:ln w="28575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A860-4258-B6B5-E6B1CA84ABAD}"/>
              </c:ext>
            </c:extLst>
          </c:dPt>
          <c:dPt>
            <c:idx val="3"/>
            <c:bubble3D val="0"/>
            <c:spPr>
              <a:solidFill>
                <a:srgbClr val="0066CC"/>
              </a:solidFill>
              <a:ln w="28575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A860-4258-B6B5-E6B1CA84ABAD}"/>
              </c:ext>
            </c:extLst>
          </c:dPt>
          <c:cat>
            <c:strRef>
              <c:f>'1. Painel Principal'!$B$27:$B$30</c:f>
              <c:strCache>
                <c:ptCount val="4"/>
                <c:pt idx="0">
                  <c:v>Atrasado</c:v>
                </c:pt>
                <c:pt idx="1">
                  <c:v>Início Atrasado</c:v>
                </c:pt>
                <c:pt idx="2">
                  <c:v>Concluído</c:v>
                </c:pt>
                <c:pt idx="3">
                  <c:v>Em Andamento</c:v>
                </c:pt>
              </c:strCache>
            </c:strRef>
          </c:cat>
          <c:val>
            <c:numRef>
              <c:f>'1. Painel Principal'!$C$27:$C$30</c:f>
              <c:numCache>
                <c:formatCode>General</c:formatCode>
                <c:ptCount val="4"/>
                <c:pt idx="0">
                  <c:v>19</c:v>
                </c:pt>
                <c:pt idx="1">
                  <c:v>0</c:v>
                </c:pt>
                <c:pt idx="2">
                  <c:v>38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60-4258-B6B5-E6B1CA84ABAD}"/>
            </c:ext>
          </c:extLst>
        </c:ser>
        <c:ser>
          <c:idx val="0"/>
          <c:order val="0"/>
          <c:spPr>
            <a:ln w="381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81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A860-4258-B6B5-E6B1CA84ABAD}"/>
              </c:ext>
            </c:extLst>
          </c:dPt>
          <c:dPt>
            <c:idx val="1"/>
            <c:bubble3D val="0"/>
            <c:spPr>
              <a:solidFill>
                <a:srgbClr val="D6A300"/>
              </a:solidFill>
              <a:ln w="381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C-A860-4258-B6B5-E6B1CA84ABAD}"/>
              </c:ext>
            </c:extLst>
          </c:dPt>
          <c:dPt>
            <c:idx val="2"/>
            <c:bubble3D val="0"/>
            <c:spPr>
              <a:solidFill>
                <a:srgbClr val="008068"/>
              </a:solidFill>
              <a:ln w="381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E-A860-4258-B6B5-E6B1CA84ABAD}"/>
              </c:ext>
            </c:extLst>
          </c:dPt>
          <c:dPt>
            <c:idx val="3"/>
            <c:bubble3D val="0"/>
            <c:spPr>
              <a:solidFill>
                <a:srgbClr val="0066CC"/>
              </a:solidFill>
              <a:ln w="381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10-A860-4258-B6B5-E6B1CA84ABAD}"/>
              </c:ext>
            </c:extLst>
          </c:dPt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860-4258-B6B5-E6B1CA84ABAD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</c:spPr>
            <c:txPr>
              <a:bodyPr/>
              <a:lstStyle/>
              <a:p>
                <a:pPr>
                  <a:defRPr sz="1400" b="1">
                    <a:solidFill>
                      <a:schemeClr val="tx1">
                        <a:lumMod val="75000"/>
                        <a:lumOff val="2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'1. Painel Principal'!$B$27:$B$30</c:f>
              <c:strCache>
                <c:ptCount val="4"/>
                <c:pt idx="0">
                  <c:v>Atrasado</c:v>
                </c:pt>
                <c:pt idx="1">
                  <c:v>Início Atrasado</c:v>
                </c:pt>
                <c:pt idx="2">
                  <c:v>Concluído</c:v>
                </c:pt>
                <c:pt idx="3">
                  <c:v>Em Andamento</c:v>
                </c:pt>
              </c:strCache>
            </c:strRef>
          </c:cat>
          <c:val>
            <c:numRef>
              <c:f>'1. Painel Principal'!$C$27:$C$30</c:f>
              <c:numCache>
                <c:formatCode>General</c:formatCode>
                <c:ptCount val="4"/>
                <c:pt idx="0">
                  <c:v>19</c:v>
                </c:pt>
                <c:pt idx="1">
                  <c:v>0</c:v>
                </c:pt>
                <c:pt idx="2">
                  <c:v>38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860-4258-B6B5-E6B1CA84A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layout>
        <c:manualLayout>
          <c:xMode val="edge"/>
          <c:yMode val="edge"/>
          <c:x val="3.2526185010572522E-3"/>
          <c:y val="0.29070683872849229"/>
          <c:w val="0.26951149851895434"/>
          <c:h val="0.41858595800524934"/>
        </c:manualLayout>
      </c:layout>
      <c:overlay val="0"/>
      <c:txPr>
        <a:bodyPr/>
        <a:lstStyle/>
        <a:p>
          <a:pPr rtl="0">
            <a:defRPr sz="14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093377281328209"/>
          <c:y val="9.5930664916885386E-2"/>
          <c:w val="0.5505675395226759"/>
          <c:h val="0.82202792359288424"/>
        </c:manualLayout>
      </c:layout>
      <c:doughnutChart>
        <c:varyColors val="1"/>
        <c:ser>
          <c:idx val="0"/>
          <c:order val="0"/>
          <c:spPr>
            <a:ln w="381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81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B935-49F4-BFF4-E11D29052D05}"/>
              </c:ext>
            </c:extLst>
          </c:dPt>
          <c:dPt>
            <c:idx val="1"/>
            <c:bubble3D val="0"/>
            <c:spPr>
              <a:solidFill>
                <a:srgbClr val="D6A300"/>
              </a:solidFill>
              <a:ln w="381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B935-49F4-BFF4-E11D29052D05}"/>
              </c:ext>
            </c:extLst>
          </c:dPt>
          <c:dPt>
            <c:idx val="2"/>
            <c:bubble3D val="0"/>
            <c:spPr>
              <a:solidFill>
                <a:srgbClr val="008068"/>
              </a:solidFill>
              <a:ln w="381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B935-49F4-BFF4-E11D29052D05}"/>
              </c:ext>
            </c:extLst>
          </c:dPt>
          <c:dPt>
            <c:idx val="3"/>
            <c:bubble3D val="0"/>
            <c:spPr>
              <a:solidFill>
                <a:srgbClr val="0066CC"/>
              </a:solidFill>
              <a:ln w="381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B935-49F4-BFF4-E11D29052D05}"/>
              </c:ext>
            </c:extLst>
          </c:dPt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935-49F4-BFF4-E11D29052D05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</c:spPr>
            <c:txPr>
              <a:bodyPr/>
              <a:lstStyle/>
              <a:p>
                <a:pPr>
                  <a:defRPr sz="1400" b="1">
                    <a:solidFill>
                      <a:schemeClr val="tx1">
                        <a:lumMod val="75000"/>
                        <a:lumOff val="2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'1. Painel Principal'!$B$28:$B$31</c:f>
              <c:strCache>
                <c:ptCount val="4"/>
                <c:pt idx="0">
                  <c:v>Início Atrasado</c:v>
                </c:pt>
                <c:pt idx="1">
                  <c:v>Concluído</c:v>
                </c:pt>
                <c:pt idx="2">
                  <c:v>Em Andamento</c:v>
                </c:pt>
                <c:pt idx="3">
                  <c:v>Inserir Datas</c:v>
                </c:pt>
              </c:strCache>
            </c:strRef>
          </c:cat>
          <c:val>
            <c:numRef>
              <c:f>'1. Painel Principal'!$L$28:$L$31</c:f>
              <c:numCache>
                <c:formatCode>General</c:formatCode>
                <c:ptCount val="4"/>
                <c:pt idx="0">
                  <c:v>9</c:v>
                </c:pt>
                <c:pt idx="1">
                  <c:v>0</c:v>
                </c:pt>
                <c:pt idx="2">
                  <c:v>10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935-49F4-BFF4-E11D29052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093377281328209"/>
          <c:y val="9.5930664916885386E-2"/>
          <c:w val="0.5505675395226759"/>
          <c:h val="0.82202792359288424"/>
        </c:manualLayout>
      </c:layout>
      <c:doughnutChart>
        <c:varyColors val="1"/>
        <c:ser>
          <c:idx val="0"/>
          <c:order val="0"/>
          <c:spPr>
            <a:ln w="381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81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B9FB-472F-8BCE-C287C1047AD9}"/>
              </c:ext>
            </c:extLst>
          </c:dPt>
          <c:dPt>
            <c:idx val="1"/>
            <c:bubble3D val="0"/>
            <c:spPr>
              <a:solidFill>
                <a:srgbClr val="D6A300"/>
              </a:solidFill>
              <a:ln w="381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B9FB-472F-8BCE-C287C1047AD9}"/>
              </c:ext>
            </c:extLst>
          </c:dPt>
          <c:dPt>
            <c:idx val="2"/>
            <c:bubble3D val="0"/>
            <c:spPr>
              <a:solidFill>
                <a:srgbClr val="008068"/>
              </a:solidFill>
              <a:ln w="381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B9FB-472F-8BCE-C287C1047AD9}"/>
              </c:ext>
            </c:extLst>
          </c:dPt>
          <c:dPt>
            <c:idx val="3"/>
            <c:bubble3D val="0"/>
            <c:spPr>
              <a:solidFill>
                <a:srgbClr val="0066CC"/>
              </a:solidFill>
              <a:ln w="381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B9FB-472F-8BCE-C287C1047AD9}"/>
              </c:ext>
            </c:extLst>
          </c:dPt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9FB-472F-8BCE-C287C1047AD9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</c:spPr>
            <c:txPr>
              <a:bodyPr/>
              <a:lstStyle/>
              <a:p>
                <a:pPr>
                  <a:defRPr sz="1400" b="1">
                    <a:solidFill>
                      <a:schemeClr val="tx1">
                        <a:lumMod val="75000"/>
                        <a:lumOff val="2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'1. Painel Principal'!$B$28:$B$31</c:f>
              <c:strCache>
                <c:ptCount val="4"/>
                <c:pt idx="0">
                  <c:v>Início Atrasado</c:v>
                </c:pt>
                <c:pt idx="1">
                  <c:v>Concluído</c:v>
                </c:pt>
                <c:pt idx="2">
                  <c:v>Em Andamento</c:v>
                </c:pt>
                <c:pt idx="3">
                  <c:v>Inserir Datas</c:v>
                </c:pt>
              </c:strCache>
            </c:strRef>
          </c:cat>
          <c:val>
            <c:numRef>
              <c:f>'1. Painel Principal'!$R$28:$R$32</c:f>
              <c:numCache>
                <c:formatCode>General</c:formatCode>
                <c:ptCount val="5"/>
                <c:pt idx="0">
                  <c:v>16</c:v>
                </c:pt>
                <c:pt idx="1">
                  <c:v>0</c:v>
                </c:pt>
                <c:pt idx="2">
                  <c:v>26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9FB-472F-8BCE-C287C1047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/>
            </a:pPr>
            <a:r>
              <a:rPr lang="pt-BR" sz="1600"/>
              <a:t>Ganho projetado</a:t>
            </a:r>
            <a:br>
              <a:rPr lang="pt-BR" sz="1600"/>
            </a:br>
            <a:r>
              <a:rPr lang="pt-BR" sz="1200" b="0"/>
              <a:t>(Indicador)</a:t>
            </a:r>
          </a:p>
        </c:rich>
      </c:tx>
      <c:layout>
        <c:manualLayout>
          <c:xMode val="edge"/>
          <c:yMode val="edge"/>
          <c:x val="1.1111133475780017E-2"/>
          <c:y val="2.5751081663709121E-2"/>
        </c:manualLayout>
      </c:layout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strRef>
              <c:f>'1.6'!$C$27:$C$31</c:f>
              <c:strCache>
                <c:ptCount val="5"/>
                <c:pt idx="0">
                  <c:v>Baseline</c:v>
                </c:pt>
                <c:pt idx="1">
                  <c:v>Benchmarking</c:v>
                </c:pt>
                <c:pt idx="2">
                  <c:v>Lacuna</c:v>
                </c:pt>
                <c:pt idx="3">
                  <c:v>Ganho</c:v>
                </c:pt>
                <c:pt idx="4">
                  <c:v>Meta</c:v>
                </c:pt>
              </c:strCache>
            </c:strRef>
          </c:cat>
          <c:val>
            <c:numRef>
              <c:f>'1.6'!$D$27:$D$31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0374-4D69-A48B-7615D1F0ABFC}"/>
            </c:ext>
          </c:extLst>
        </c:ser>
        <c:ser>
          <c:idx val="1"/>
          <c:order val="1"/>
          <c:invertIfNegative val="0"/>
          <c:dPt>
            <c:idx val="0"/>
            <c:invertIfNegative val="0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0374-4D69-A48B-7615D1F0ABFC}"/>
              </c:ext>
            </c:extLst>
          </c:dPt>
          <c:dPt>
            <c:idx val="1"/>
            <c:invertIfNegative val="0"/>
            <c:bubble3D val="0"/>
            <c:spPr>
              <a:solidFill>
                <a:srgbClr val="008068"/>
              </a:solidFill>
            </c:spPr>
            <c:extLst>
              <c:ext xmlns:c16="http://schemas.microsoft.com/office/drawing/2014/chart" uri="{C3380CC4-5D6E-409C-BE32-E72D297353CC}">
                <c16:uniqueId val="{00000004-0374-4D69-A48B-7615D1F0ABFC}"/>
              </c:ext>
            </c:extLst>
          </c:dPt>
          <c:dPt>
            <c:idx val="2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6-0374-4D69-A48B-7615D1F0ABFC}"/>
              </c:ext>
            </c:extLst>
          </c:dPt>
          <c:dPt>
            <c:idx val="3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8-0374-4D69-A48B-7615D1F0ABFC}"/>
              </c:ext>
            </c:extLst>
          </c:dPt>
          <c:dPt>
            <c:idx val="4"/>
            <c:invertIfNegative val="0"/>
            <c:bubble3D val="0"/>
            <c:spPr>
              <a:solidFill>
                <a:srgbClr val="008068"/>
              </a:solidFill>
            </c:spPr>
            <c:extLst>
              <c:ext xmlns:c16="http://schemas.microsoft.com/office/drawing/2014/chart" uri="{C3380CC4-5D6E-409C-BE32-E72D297353CC}">
                <c16:uniqueId val="{0000000A-0374-4D69-A48B-7615D1F0ABFC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374-4D69-A48B-7615D1F0ABF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374-4D69-A48B-7615D1F0ABFC}"/>
                </c:ext>
              </c:extLst>
            </c:dLbl>
            <c:spPr>
              <a:noFill/>
            </c:spPr>
            <c:txPr>
              <a:bodyPr/>
              <a:lstStyle/>
              <a:p>
                <a:pPr>
                  <a:defRPr sz="12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'1.6'!$C$27:$C$31</c:f>
              <c:strCache>
                <c:ptCount val="5"/>
                <c:pt idx="0">
                  <c:v>Baseline</c:v>
                </c:pt>
                <c:pt idx="1">
                  <c:v>Benchmarking</c:v>
                </c:pt>
                <c:pt idx="2">
                  <c:v>Lacuna</c:v>
                </c:pt>
                <c:pt idx="3">
                  <c:v>Ganho</c:v>
                </c:pt>
                <c:pt idx="4">
                  <c:v>Meta</c:v>
                </c:pt>
              </c:strCache>
            </c:strRef>
          </c:cat>
          <c:val>
            <c:numRef>
              <c:f>'1.6'!$E$27:$E$31</c:f>
              <c:numCache>
                <c:formatCode>General</c:formatCode>
                <c:ptCount val="5"/>
                <c:pt idx="0">
                  <c:v>0.28999999999999998</c:v>
                </c:pt>
                <c:pt idx="1">
                  <c:v>0.1</c:v>
                </c:pt>
                <c:pt idx="2">
                  <c:v>0.1</c:v>
                </c:pt>
                <c:pt idx="3">
                  <c:v>0.19</c:v>
                </c:pt>
                <c:pt idx="4">
                  <c:v>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374-4D69-A48B-7615D1F0ABFC}"/>
            </c:ext>
          </c:extLst>
        </c:ser>
        <c:ser>
          <c:idx val="2"/>
          <c:order val="2"/>
          <c:invertIfNegative val="0"/>
          <c:dPt>
            <c:idx val="2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D-0374-4D69-A48B-7615D1F0ABFC}"/>
              </c:ext>
            </c:extLst>
          </c:dPt>
          <c:dPt>
            <c:idx val="3"/>
            <c:invertIfNegative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F-0374-4D69-A48B-7615D1F0AB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'1.6'!$C$27:$C$31</c:f>
              <c:strCache>
                <c:ptCount val="5"/>
                <c:pt idx="0">
                  <c:v>Baseline</c:v>
                </c:pt>
                <c:pt idx="1">
                  <c:v>Benchmarking</c:v>
                </c:pt>
                <c:pt idx="2">
                  <c:v>Lacuna</c:v>
                </c:pt>
                <c:pt idx="3">
                  <c:v>Ganho</c:v>
                </c:pt>
                <c:pt idx="4">
                  <c:v>Meta</c:v>
                </c:pt>
              </c:strCache>
            </c:strRef>
          </c:cat>
          <c:val>
            <c:numRef>
              <c:f>'1.6'!$F$27:$F$31</c:f>
              <c:numCache>
                <c:formatCode>General</c:formatCode>
                <c:ptCount val="5"/>
                <c:pt idx="2">
                  <c:v>0.18999999999999997</c:v>
                </c:pt>
                <c:pt idx="3">
                  <c:v>9.9999999999999978E-2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374-4D69-A48B-7615D1F0A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5453824"/>
        <c:axId val="165933568"/>
      </c:barChart>
      <c:catAx>
        <c:axId val="1654538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solidFill>
                  <a:sysClr val="windowText" lastClr="000000"/>
                </a:solidFill>
              </a:defRPr>
            </a:pPr>
            <a:endParaRPr lang="en-US"/>
          </a:p>
        </c:txPr>
        <c:crossAx val="165933568"/>
        <c:crosses val="autoZero"/>
        <c:auto val="1"/>
        <c:lblAlgn val="ctr"/>
        <c:lblOffset val="100"/>
        <c:noMultiLvlLbl val="0"/>
      </c:catAx>
      <c:valAx>
        <c:axId val="16593356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6545382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pt-BR" sz="1600"/>
              <a:t>Ganho projetado</a:t>
            </a:r>
          </a:p>
          <a:p>
            <a:pPr algn="l">
              <a:defRPr/>
            </a:pPr>
            <a:r>
              <a:rPr lang="pt-BR" sz="1200" b="0"/>
              <a:t>(R$)</a:t>
            </a:r>
          </a:p>
        </c:rich>
      </c:tx>
      <c:layout>
        <c:manualLayout>
          <c:xMode val="edge"/>
          <c:yMode val="edge"/>
          <c:x val="1.3518701507831956E-2"/>
          <c:y val="2.5750202757502026E-2"/>
        </c:manualLayout>
      </c:layout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strRef>
              <c:f>'1.6'!$N$27:$N$29</c:f>
              <c:strCache>
                <c:ptCount val="3"/>
                <c:pt idx="0">
                  <c:v>Baseline</c:v>
                </c:pt>
                <c:pt idx="1">
                  <c:v>Ganho projetado</c:v>
                </c:pt>
                <c:pt idx="2">
                  <c:v>Meta</c:v>
                </c:pt>
              </c:strCache>
            </c:strRef>
          </c:cat>
          <c:val>
            <c:numRef>
              <c:f>'1.6'!$O$27:$O$29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1BA9-4A40-A6F0-05DAC4CC8A8F}"/>
            </c:ext>
          </c:extLst>
        </c:ser>
        <c:ser>
          <c:idx val="1"/>
          <c:order val="1"/>
          <c:invertIfNegative val="0"/>
          <c:dPt>
            <c:idx val="0"/>
            <c:invertIfNegative val="0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1BA9-4A40-A6F0-05DAC4CC8A8F}"/>
              </c:ext>
            </c:extLst>
          </c:dPt>
          <c:dPt>
            <c:idx val="1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4-1BA9-4A40-A6F0-05DAC4CC8A8F}"/>
              </c:ext>
            </c:extLst>
          </c:dPt>
          <c:dPt>
            <c:idx val="2"/>
            <c:invertIfNegative val="0"/>
            <c:bubble3D val="0"/>
            <c:spPr>
              <a:solidFill>
                <a:srgbClr val="008068"/>
              </a:solidFill>
            </c:spPr>
            <c:extLst>
              <c:ext xmlns:c16="http://schemas.microsoft.com/office/drawing/2014/chart" uri="{C3380CC4-5D6E-409C-BE32-E72D297353CC}">
                <c16:uniqueId val="{00000006-1BA9-4A40-A6F0-05DAC4CC8A8F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A9-4A40-A6F0-05DAC4CC8A8F}"/>
                </c:ext>
              </c:extLst>
            </c:dLbl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'1.6'!$N$27:$N$29</c:f>
              <c:strCache>
                <c:ptCount val="3"/>
                <c:pt idx="0">
                  <c:v>Baseline</c:v>
                </c:pt>
                <c:pt idx="1">
                  <c:v>Ganho projetado</c:v>
                </c:pt>
                <c:pt idx="2">
                  <c:v>Meta</c:v>
                </c:pt>
              </c:strCache>
            </c:strRef>
          </c:cat>
          <c:val>
            <c:numRef>
              <c:f>'1.6'!$P$27:$P$29</c:f>
              <c:numCache>
                <c:formatCode>General</c:formatCode>
                <c:ptCount val="3"/>
                <c:pt idx="0">
                  <c:v>710500</c:v>
                </c:pt>
                <c:pt idx="1">
                  <c:v>465500</c:v>
                </c:pt>
                <c:pt idx="2">
                  <c:v>465500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BA9-4A40-A6F0-05DAC4CC8A8F}"/>
            </c:ext>
          </c:extLst>
        </c:ser>
        <c:ser>
          <c:idx val="2"/>
          <c:order val="2"/>
          <c:spPr>
            <a:solidFill>
              <a:srgbClr val="00B050"/>
            </a:solidFill>
          </c:spPr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'1.6'!$N$27:$N$29</c:f>
              <c:strCache>
                <c:ptCount val="3"/>
                <c:pt idx="0">
                  <c:v>Baseline</c:v>
                </c:pt>
                <c:pt idx="1">
                  <c:v>Ganho projetado</c:v>
                </c:pt>
                <c:pt idx="2">
                  <c:v>Meta</c:v>
                </c:pt>
              </c:strCache>
            </c:strRef>
          </c:cat>
          <c:val>
            <c:numRef>
              <c:f>'1.6'!$Q$27:$Q$29</c:f>
              <c:numCache>
                <c:formatCode>General</c:formatCode>
                <c:ptCount val="3"/>
                <c:pt idx="1">
                  <c:v>245000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A9-4A40-A6F0-05DAC4CC8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65455360"/>
        <c:axId val="146776064"/>
      </c:barChart>
      <c:catAx>
        <c:axId val="1654553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solidFill>
                  <a:sysClr val="windowText" lastClr="000000"/>
                </a:solidFill>
              </a:defRPr>
            </a:pPr>
            <a:endParaRPr lang="en-US"/>
          </a:p>
        </c:txPr>
        <c:crossAx val="146776064"/>
        <c:crosses val="autoZero"/>
        <c:auto val="1"/>
        <c:lblAlgn val="ctr"/>
        <c:lblOffset val="100"/>
        <c:noMultiLvlLbl val="0"/>
      </c:catAx>
      <c:valAx>
        <c:axId val="14677606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65455360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pt-BR">
                <a:solidFill>
                  <a:srgbClr val="008068"/>
                </a:solidFill>
              </a:rPr>
              <a:t>Gráfico</a:t>
            </a:r>
            <a:r>
              <a:rPr lang="pt-BR" baseline="0">
                <a:solidFill>
                  <a:srgbClr val="008068"/>
                </a:solidFill>
              </a:rPr>
              <a:t> de Gantt</a:t>
            </a:r>
            <a:br>
              <a:rPr lang="pt-BR" sz="1300" b="0" baseline="0">
                <a:solidFill>
                  <a:srgbClr val="008068"/>
                </a:solidFill>
              </a:rPr>
            </a:br>
            <a:r>
              <a:rPr lang="pt-BR" sz="1300" b="0" baseline="0">
                <a:solidFill>
                  <a:srgbClr val="008068"/>
                </a:solidFill>
              </a:rPr>
              <a:t>Cronograma do Projeto</a:t>
            </a:r>
            <a:endParaRPr lang="pt-BR" sz="1300" b="0">
              <a:solidFill>
                <a:srgbClr val="008068"/>
              </a:solidFill>
            </a:endParaRPr>
          </a:p>
        </c:rich>
      </c:tx>
      <c:layout>
        <c:manualLayout>
          <c:xMode val="edge"/>
          <c:yMode val="edge"/>
          <c:x val="6.824309751978677E-3"/>
          <c:y val="7.4949567645747036E-3"/>
        </c:manualLayout>
      </c:layout>
      <c:overlay val="1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Início previsto</c:v>
          </c:tx>
          <c:spPr>
            <a:noFill/>
          </c:spPr>
          <c:invertIfNegative val="0"/>
          <c:cat>
            <c:strRef>
              <c:f>[0]!Eixo</c:f>
              <c:strCache>
                <c:ptCount val="57"/>
                <c:pt idx="0">
                  <c:v>Elaborar o Project Charter</c:v>
                </c:pt>
                <c:pt idx="1">
                  <c:v>Definir a equipe e a dedicação</c:v>
                </c:pt>
                <c:pt idx="2">
                  <c:v>Estabelecer a meta preliminar</c:v>
                </c:pt>
                <c:pt idx="3">
                  <c:v>Validar com o Champion</c:v>
                </c:pt>
                <c:pt idx="4">
                  <c:v>Desenhar o Mapa SIPOC</c:v>
                </c:pt>
                <c:pt idx="5">
                  <c:v>Preencher e analisar VOC/VOB</c:v>
                </c:pt>
                <c:pt idx="6">
                  <c:v>Desenhar a Árvore de Indicadores</c:v>
                </c:pt>
                <c:pt idx="7">
                  <c:v>Priorizar os principais Ys</c:v>
                </c:pt>
                <c:pt idx="8">
                  <c:v>Validar com o Champion</c:v>
                </c:pt>
                <c:pt idx="9">
                  <c:v>Estabelecer a meta dos Ys</c:v>
                </c:pt>
                <c:pt idx="10">
                  <c:v>Calcular meta no indicador</c:v>
                </c:pt>
                <c:pt idx="11">
                  <c:v>Calcular ganho previsto</c:v>
                </c:pt>
                <c:pt idx="12">
                  <c:v>Validar cálculos com o financeiro</c:v>
                </c:pt>
                <c:pt idx="13">
                  <c:v>Preencher o cronograma</c:v>
                </c:pt>
                <c:pt idx="14">
                  <c:v>Desenhar Mapa Mental</c:v>
                </c:pt>
                <c:pt idx="15">
                  <c:v>Aplicar Análise GRIP: Definir</c:v>
                </c:pt>
                <c:pt idx="16">
                  <c:v>Validar etapa com Champion</c:v>
                </c:pt>
                <c:pt idx="17">
                  <c:v>Mapear o processo</c:v>
                </c:pt>
                <c:pt idx="18">
                  <c:v>Listar Ganhos Rápidos</c:v>
                </c:pt>
                <c:pt idx="19">
                  <c:v>Validar com o Champion</c:v>
                </c:pt>
                <c:pt idx="20">
                  <c:v>Levantar causas (X): Ishikawa</c:v>
                </c:pt>
                <c:pt idx="21">
                  <c:v>Priorizar causas: Matriz Causa-Efeito</c:v>
                </c:pt>
                <c:pt idx="22">
                  <c:v>Analisar o Sistema de Medição</c:v>
                </c:pt>
                <c:pt idx="23">
                  <c:v>Coletar dados do processo</c:v>
                </c:pt>
                <c:pt idx="24">
                  <c:v>Calcular a Capacidade</c:v>
                </c:pt>
                <c:pt idx="25">
                  <c:v>Desenhar Mapa Mental</c:v>
                </c:pt>
                <c:pt idx="26">
                  <c:v>Aplicar Análise GRIP: Medir</c:v>
                </c:pt>
                <c:pt idx="27">
                  <c:v>Validar etapa com Champion</c:v>
                </c:pt>
                <c:pt idx="28">
                  <c:v>Levantar causas-raíz</c:v>
                </c:pt>
                <c:pt idx="29">
                  <c:v>Elaborar o FMEA</c:v>
                </c:pt>
                <c:pt idx="30">
                  <c:v>Preencher Modos de Falha, Efeitos, Causas e Controles</c:v>
                </c:pt>
                <c:pt idx="31">
                  <c:v>Atribuir notas e priorizar</c:v>
                </c:pt>
                <c:pt idx="32">
                  <c:v>Fazer 5 Porquês com as causas do FMEA</c:v>
                </c:pt>
                <c:pt idx="33">
                  <c:v>Testar Hipóteses levantadas</c:v>
                </c:pt>
                <c:pt idx="34">
                  <c:v>Testar influência dos X nos Y: Regressão</c:v>
                </c:pt>
                <c:pt idx="35">
                  <c:v>Listar causas-raíz comprovadas</c:v>
                </c:pt>
                <c:pt idx="36">
                  <c:v>Desenhar Mapa Futuro</c:v>
                </c:pt>
                <c:pt idx="37">
                  <c:v>Listar Ganhos Rápidos</c:v>
                </c:pt>
                <c:pt idx="38">
                  <c:v>Desenhar Mapa Mental</c:v>
                </c:pt>
                <c:pt idx="39">
                  <c:v>Aplicar Análise GRIP: Analisar</c:v>
                </c:pt>
                <c:pt idx="40">
                  <c:v>Validar etapa com Champion</c:v>
                </c:pt>
                <c:pt idx="41">
                  <c:v>Gerar soluções: brainstorm</c:v>
                </c:pt>
                <c:pt idx="42">
                  <c:v>Listar soluções</c:v>
                </c:pt>
                <c:pt idx="43">
                  <c:v>Priorizar soluções</c:v>
                </c:pt>
                <c:pt idx="44">
                  <c:v>Aplicar Análise GRIP: Implementar</c:v>
                </c:pt>
                <c:pt idx="45">
                  <c:v>Validar com o Champion</c:v>
                </c:pt>
                <c:pt idx="46">
                  <c:v>Criar o Plano de Ação</c:v>
                </c:pt>
                <c:pt idx="47">
                  <c:v>Desenhar Mapa Mental</c:v>
                </c:pt>
                <c:pt idx="48">
                  <c:v>Monitorar o Y e tratar desvios</c:v>
                </c:pt>
                <c:pt idx="49">
                  <c:v>Remover causas especiais</c:v>
                </c:pt>
                <c:pt idx="50">
                  <c:v>Calcular ganho real e previsto</c:v>
                </c:pt>
                <c:pt idx="51">
                  <c:v>Padronizar o Processo</c:v>
                </c:pt>
                <c:pt idx="52">
                  <c:v>Criar CEPs, OCAP, PTPs e POPs</c:v>
                </c:pt>
                <c:pt idx="53">
                  <c:v>Treinar a operação</c:v>
                </c:pt>
                <c:pt idx="54">
                  <c:v>Calcular a nova Capacidade</c:v>
                </c:pt>
                <c:pt idx="55">
                  <c:v>Aplicar Análise GRIP: Controlar</c:v>
                </c:pt>
                <c:pt idx="56">
                  <c:v>Validar etapa com Champion</c:v>
                </c:pt>
              </c:strCache>
            </c:strRef>
          </c:cat>
          <c:val>
            <c:numRef>
              <c:f>[0]!Início_previsto</c:f>
              <c:numCache>
                <c:formatCode>d\-mmm</c:formatCode>
                <c:ptCount val="57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43493</c:v>
                </c:pt>
                <c:pt idx="29">
                  <c:v>43493</c:v>
                </c:pt>
                <c:pt idx="30">
                  <c:v>43493</c:v>
                </c:pt>
                <c:pt idx="31">
                  <c:v>43492</c:v>
                </c:pt>
                <c:pt idx="32">
                  <c:v>43492</c:v>
                </c:pt>
                <c:pt idx="33">
                  <c:v>43492</c:v>
                </c:pt>
                <c:pt idx="34">
                  <c:v>43468</c:v>
                </c:pt>
                <c:pt idx="35">
                  <c:v>43468</c:v>
                </c:pt>
                <c:pt idx="36">
                  <c:v>43469</c:v>
                </c:pt>
                <c:pt idx="37">
                  <c:v>43470</c:v>
                </c:pt>
                <c:pt idx="38">
                  <c:v>43468</c:v>
                </c:pt>
                <c:pt idx="39">
                  <c:v>43469</c:v>
                </c:pt>
                <c:pt idx="40">
                  <c:v>43470</c:v>
                </c:pt>
                <c:pt idx="41">
                  <c:v>43487</c:v>
                </c:pt>
                <c:pt idx="42">
                  <c:v>43488</c:v>
                </c:pt>
                <c:pt idx="43">
                  <c:v>43489</c:v>
                </c:pt>
                <c:pt idx="44">
                  <c:v>43490</c:v>
                </c:pt>
                <c:pt idx="45">
                  <c:v>43491</c:v>
                </c:pt>
                <c:pt idx="46">
                  <c:v>43487</c:v>
                </c:pt>
                <c:pt idx="47">
                  <c:v>43488</c:v>
                </c:pt>
                <c:pt idx="48">
                  <c:v>43489</c:v>
                </c:pt>
                <c:pt idx="49">
                  <c:v>43490</c:v>
                </c:pt>
                <c:pt idx="50">
                  <c:v>43491</c:v>
                </c:pt>
                <c:pt idx="51">
                  <c:v>43487</c:v>
                </c:pt>
                <c:pt idx="52">
                  <c:v>43488</c:v>
                </c:pt>
                <c:pt idx="53">
                  <c:v>43489</c:v>
                </c:pt>
                <c:pt idx="54">
                  <c:v>43490</c:v>
                </c:pt>
                <c:pt idx="55">
                  <c:v>43491</c:v>
                </c:pt>
                <c:pt idx="56">
                  <c:v>43470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88-4859-84F5-5C16D7FF352D}"/>
            </c:ext>
          </c:extLst>
        </c:ser>
        <c:ser>
          <c:idx val="1"/>
          <c:order val="1"/>
          <c:tx>
            <c:v>Previsto</c:v>
          </c:tx>
          <c:spPr>
            <a:noFill/>
            <a:ln w="12700">
              <a:solidFill>
                <a:srgbClr val="008068"/>
              </a:solidFill>
              <a:prstDash val="dash"/>
            </a:ln>
          </c:spPr>
          <c:invertIfNegative val="0"/>
          <c:cat>
            <c:strRef>
              <c:f>[0]!Eixo</c:f>
              <c:strCache>
                <c:ptCount val="57"/>
                <c:pt idx="0">
                  <c:v>Elaborar o Project Charter</c:v>
                </c:pt>
                <c:pt idx="1">
                  <c:v>Definir a equipe e a dedicação</c:v>
                </c:pt>
                <c:pt idx="2">
                  <c:v>Estabelecer a meta preliminar</c:v>
                </c:pt>
                <c:pt idx="3">
                  <c:v>Validar com o Champion</c:v>
                </c:pt>
                <c:pt idx="4">
                  <c:v>Desenhar o Mapa SIPOC</c:v>
                </c:pt>
                <c:pt idx="5">
                  <c:v>Preencher e analisar VOC/VOB</c:v>
                </c:pt>
                <c:pt idx="6">
                  <c:v>Desenhar a Árvore de Indicadores</c:v>
                </c:pt>
                <c:pt idx="7">
                  <c:v>Priorizar os principais Ys</c:v>
                </c:pt>
                <c:pt idx="8">
                  <c:v>Validar com o Champion</c:v>
                </c:pt>
                <c:pt idx="9">
                  <c:v>Estabelecer a meta dos Ys</c:v>
                </c:pt>
                <c:pt idx="10">
                  <c:v>Calcular meta no indicador</c:v>
                </c:pt>
                <c:pt idx="11">
                  <c:v>Calcular ganho previsto</c:v>
                </c:pt>
                <c:pt idx="12">
                  <c:v>Validar cálculos com o financeiro</c:v>
                </c:pt>
                <c:pt idx="13">
                  <c:v>Preencher o cronograma</c:v>
                </c:pt>
                <c:pt idx="14">
                  <c:v>Desenhar Mapa Mental</c:v>
                </c:pt>
                <c:pt idx="15">
                  <c:v>Aplicar Análise GRIP: Definir</c:v>
                </c:pt>
                <c:pt idx="16">
                  <c:v>Validar etapa com Champion</c:v>
                </c:pt>
                <c:pt idx="17">
                  <c:v>Mapear o processo</c:v>
                </c:pt>
                <c:pt idx="18">
                  <c:v>Listar Ganhos Rápidos</c:v>
                </c:pt>
                <c:pt idx="19">
                  <c:v>Validar com o Champion</c:v>
                </c:pt>
                <c:pt idx="20">
                  <c:v>Levantar causas (X): Ishikawa</c:v>
                </c:pt>
                <c:pt idx="21">
                  <c:v>Priorizar causas: Matriz Causa-Efeito</c:v>
                </c:pt>
                <c:pt idx="22">
                  <c:v>Analisar o Sistema de Medição</c:v>
                </c:pt>
                <c:pt idx="23">
                  <c:v>Coletar dados do processo</c:v>
                </c:pt>
                <c:pt idx="24">
                  <c:v>Calcular a Capacidade</c:v>
                </c:pt>
                <c:pt idx="25">
                  <c:v>Desenhar Mapa Mental</c:v>
                </c:pt>
                <c:pt idx="26">
                  <c:v>Aplicar Análise GRIP: Medir</c:v>
                </c:pt>
                <c:pt idx="27">
                  <c:v>Validar etapa com Champion</c:v>
                </c:pt>
                <c:pt idx="28">
                  <c:v>Levantar causas-raíz</c:v>
                </c:pt>
                <c:pt idx="29">
                  <c:v>Elaborar o FMEA</c:v>
                </c:pt>
                <c:pt idx="30">
                  <c:v>Preencher Modos de Falha, Efeitos, Causas e Controles</c:v>
                </c:pt>
                <c:pt idx="31">
                  <c:v>Atribuir notas e priorizar</c:v>
                </c:pt>
                <c:pt idx="32">
                  <c:v>Fazer 5 Porquês com as causas do FMEA</c:v>
                </c:pt>
                <c:pt idx="33">
                  <c:v>Testar Hipóteses levantadas</c:v>
                </c:pt>
                <c:pt idx="34">
                  <c:v>Testar influência dos X nos Y: Regressão</c:v>
                </c:pt>
                <c:pt idx="35">
                  <c:v>Listar causas-raíz comprovadas</c:v>
                </c:pt>
                <c:pt idx="36">
                  <c:v>Desenhar Mapa Futuro</c:v>
                </c:pt>
                <c:pt idx="37">
                  <c:v>Listar Ganhos Rápidos</c:v>
                </c:pt>
                <c:pt idx="38">
                  <c:v>Desenhar Mapa Mental</c:v>
                </c:pt>
                <c:pt idx="39">
                  <c:v>Aplicar Análise GRIP: Analisar</c:v>
                </c:pt>
                <c:pt idx="40">
                  <c:v>Validar etapa com Champion</c:v>
                </c:pt>
                <c:pt idx="41">
                  <c:v>Gerar soluções: brainstorm</c:v>
                </c:pt>
                <c:pt idx="42">
                  <c:v>Listar soluções</c:v>
                </c:pt>
                <c:pt idx="43">
                  <c:v>Priorizar soluções</c:v>
                </c:pt>
                <c:pt idx="44">
                  <c:v>Aplicar Análise GRIP: Implementar</c:v>
                </c:pt>
                <c:pt idx="45">
                  <c:v>Validar com o Champion</c:v>
                </c:pt>
                <c:pt idx="46">
                  <c:v>Criar o Plano de Ação</c:v>
                </c:pt>
                <c:pt idx="47">
                  <c:v>Desenhar Mapa Mental</c:v>
                </c:pt>
                <c:pt idx="48">
                  <c:v>Monitorar o Y e tratar desvios</c:v>
                </c:pt>
                <c:pt idx="49">
                  <c:v>Remover causas especiais</c:v>
                </c:pt>
                <c:pt idx="50">
                  <c:v>Calcular ganho real e previsto</c:v>
                </c:pt>
                <c:pt idx="51">
                  <c:v>Padronizar o Processo</c:v>
                </c:pt>
                <c:pt idx="52">
                  <c:v>Criar CEPs, OCAP, PTPs e POPs</c:v>
                </c:pt>
                <c:pt idx="53">
                  <c:v>Treinar a operação</c:v>
                </c:pt>
                <c:pt idx="54">
                  <c:v>Calcular a nova Capacidade</c:v>
                </c:pt>
                <c:pt idx="55">
                  <c:v>Aplicar Análise GRIP: Controlar</c:v>
                </c:pt>
                <c:pt idx="56">
                  <c:v>Validar etapa com Champion</c:v>
                </c:pt>
              </c:strCache>
            </c:strRef>
          </c:cat>
          <c:val>
            <c:numRef>
              <c:f>[0]!Previsto</c:f>
              <c:numCache>
                <c:formatCode>General</c:formatCode>
                <c:ptCount val="57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2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32</c:v>
                </c:pt>
                <c:pt idx="27">
                  <c:v>31</c:v>
                </c:pt>
                <c:pt idx="28">
                  <c:v>31</c:v>
                </c:pt>
                <c:pt idx="29">
                  <c:v>31</c:v>
                </c:pt>
                <c:pt idx="30">
                  <c:v>31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88-4859-84F5-5C16D7FF3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overlap val="100"/>
        <c:axId val="167553536"/>
        <c:axId val="146777792"/>
      </c:barChart>
      <c:barChart>
        <c:barDir val="bar"/>
        <c:grouping val="stacked"/>
        <c:varyColors val="0"/>
        <c:ser>
          <c:idx val="2"/>
          <c:order val="2"/>
          <c:tx>
            <c:v>Início Real</c:v>
          </c:tx>
          <c:spPr>
            <a:noFill/>
          </c:spPr>
          <c:invertIfNegative val="0"/>
          <c:cat>
            <c:strRef>
              <c:f>[0]!Eixo</c:f>
              <c:strCache>
                <c:ptCount val="57"/>
                <c:pt idx="0">
                  <c:v>Elaborar o Project Charter</c:v>
                </c:pt>
                <c:pt idx="1">
                  <c:v>Definir a equipe e a dedicação</c:v>
                </c:pt>
                <c:pt idx="2">
                  <c:v>Estabelecer a meta preliminar</c:v>
                </c:pt>
                <c:pt idx="3">
                  <c:v>Validar com o Champion</c:v>
                </c:pt>
                <c:pt idx="4">
                  <c:v>Desenhar o Mapa SIPOC</c:v>
                </c:pt>
                <c:pt idx="5">
                  <c:v>Preencher e analisar VOC/VOB</c:v>
                </c:pt>
                <c:pt idx="6">
                  <c:v>Desenhar a Árvore de Indicadores</c:v>
                </c:pt>
                <c:pt idx="7">
                  <c:v>Priorizar os principais Ys</c:v>
                </c:pt>
                <c:pt idx="8">
                  <c:v>Validar com o Champion</c:v>
                </c:pt>
                <c:pt idx="9">
                  <c:v>Estabelecer a meta dos Ys</c:v>
                </c:pt>
                <c:pt idx="10">
                  <c:v>Calcular meta no indicador</c:v>
                </c:pt>
                <c:pt idx="11">
                  <c:v>Calcular ganho previsto</c:v>
                </c:pt>
                <c:pt idx="12">
                  <c:v>Validar cálculos com o financeiro</c:v>
                </c:pt>
                <c:pt idx="13">
                  <c:v>Preencher o cronograma</c:v>
                </c:pt>
                <c:pt idx="14">
                  <c:v>Desenhar Mapa Mental</c:v>
                </c:pt>
                <c:pt idx="15">
                  <c:v>Aplicar Análise GRIP: Definir</c:v>
                </c:pt>
                <c:pt idx="16">
                  <c:v>Validar etapa com Champion</c:v>
                </c:pt>
                <c:pt idx="17">
                  <c:v>Mapear o processo</c:v>
                </c:pt>
                <c:pt idx="18">
                  <c:v>Listar Ganhos Rápidos</c:v>
                </c:pt>
                <c:pt idx="19">
                  <c:v>Validar com o Champion</c:v>
                </c:pt>
                <c:pt idx="20">
                  <c:v>Levantar causas (X): Ishikawa</c:v>
                </c:pt>
                <c:pt idx="21">
                  <c:v>Priorizar causas: Matriz Causa-Efeito</c:v>
                </c:pt>
                <c:pt idx="22">
                  <c:v>Analisar o Sistema de Medição</c:v>
                </c:pt>
                <c:pt idx="23">
                  <c:v>Coletar dados do processo</c:v>
                </c:pt>
                <c:pt idx="24">
                  <c:v>Calcular a Capacidade</c:v>
                </c:pt>
                <c:pt idx="25">
                  <c:v>Desenhar Mapa Mental</c:v>
                </c:pt>
                <c:pt idx="26">
                  <c:v>Aplicar Análise GRIP: Medir</c:v>
                </c:pt>
                <c:pt idx="27">
                  <c:v>Validar etapa com Champion</c:v>
                </c:pt>
                <c:pt idx="28">
                  <c:v>Levantar causas-raíz</c:v>
                </c:pt>
                <c:pt idx="29">
                  <c:v>Elaborar o FMEA</c:v>
                </c:pt>
                <c:pt idx="30">
                  <c:v>Preencher Modos de Falha, Efeitos, Causas e Controles</c:v>
                </c:pt>
                <c:pt idx="31">
                  <c:v>Atribuir notas e priorizar</c:v>
                </c:pt>
                <c:pt idx="32">
                  <c:v>Fazer 5 Porquês com as causas do FMEA</c:v>
                </c:pt>
                <c:pt idx="33">
                  <c:v>Testar Hipóteses levantadas</c:v>
                </c:pt>
                <c:pt idx="34">
                  <c:v>Testar influência dos X nos Y: Regressão</c:v>
                </c:pt>
                <c:pt idx="35">
                  <c:v>Listar causas-raíz comprovadas</c:v>
                </c:pt>
                <c:pt idx="36">
                  <c:v>Desenhar Mapa Futuro</c:v>
                </c:pt>
                <c:pt idx="37">
                  <c:v>Listar Ganhos Rápidos</c:v>
                </c:pt>
                <c:pt idx="38">
                  <c:v>Desenhar Mapa Mental</c:v>
                </c:pt>
                <c:pt idx="39">
                  <c:v>Aplicar Análise GRIP: Analisar</c:v>
                </c:pt>
                <c:pt idx="40">
                  <c:v>Validar etapa com Champion</c:v>
                </c:pt>
                <c:pt idx="41">
                  <c:v>Gerar soluções: brainstorm</c:v>
                </c:pt>
                <c:pt idx="42">
                  <c:v>Listar soluções</c:v>
                </c:pt>
                <c:pt idx="43">
                  <c:v>Priorizar soluções</c:v>
                </c:pt>
                <c:pt idx="44">
                  <c:v>Aplicar Análise GRIP: Implementar</c:v>
                </c:pt>
                <c:pt idx="45">
                  <c:v>Validar com o Champion</c:v>
                </c:pt>
                <c:pt idx="46">
                  <c:v>Criar o Plano de Ação</c:v>
                </c:pt>
                <c:pt idx="47">
                  <c:v>Desenhar Mapa Mental</c:v>
                </c:pt>
                <c:pt idx="48">
                  <c:v>Monitorar o Y e tratar desvios</c:v>
                </c:pt>
                <c:pt idx="49">
                  <c:v>Remover causas especiais</c:v>
                </c:pt>
                <c:pt idx="50">
                  <c:v>Calcular ganho real e previsto</c:v>
                </c:pt>
                <c:pt idx="51">
                  <c:v>Padronizar o Processo</c:v>
                </c:pt>
                <c:pt idx="52">
                  <c:v>Criar CEPs, OCAP, PTPs e POPs</c:v>
                </c:pt>
                <c:pt idx="53">
                  <c:v>Treinar a operação</c:v>
                </c:pt>
                <c:pt idx="54">
                  <c:v>Calcular a nova Capacidade</c:v>
                </c:pt>
                <c:pt idx="55">
                  <c:v>Aplicar Análise GRIP: Controlar</c:v>
                </c:pt>
                <c:pt idx="56">
                  <c:v>Validar etapa com Champion</c:v>
                </c:pt>
              </c:strCache>
            </c:strRef>
          </c:cat>
          <c:val>
            <c:numRef>
              <c:f>[0]!Início_real</c:f>
              <c:numCache>
                <c:formatCode>d\-mmm</c:formatCode>
                <c:ptCount val="57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43474</c:v>
                </c:pt>
                <c:pt idx="7">
                  <c:v>43475</c:v>
                </c:pt>
                <c:pt idx="8">
                  <c:v>43476</c:v>
                </c:pt>
                <c:pt idx="9">
                  <c:v>43477</c:v>
                </c:pt>
                <c:pt idx="10">
                  <c:v>43478</c:v>
                </c:pt>
                <c:pt idx="11">
                  <c:v>43479</c:v>
                </c:pt>
                <c:pt idx="12">
                  <c:v>43480</c:v>
                </c:pt>
                <c:pt idx="13">
                  <c:v>43481</c:v>
                </c:pt>
                <c:pt idx="14">
                  <c:v>43482</c:v>
                </c:pt>
                <c:pt idx="15">
                  <c:v>43483</c:v>
                </c:pt>
                <c:pt idx="16">
                  <c:v>43484</c:v>
                </c:pt>
                <c:pt idx="17">
                  <c:v>43485</c:v>
                </c:pt>
                <c:pt idx="18">
                  <c:v>43486</c:v>
                </c:pt>
                <c:pt idx="19">
                  <c:v>43487</c:v>
                </c:pt>
                <c:pt idx="20">
                  <c:v>43488</c:v>
                </c:pt>
                <c:pt idx="21">
                  <c:v>43489</c:v>
                </c:pt>
                <c:pt idx="22">
                  <c:v>43490</c:v>
                </c:pt>
                <c:pt idx="23">
                  <c:v>43491</c:v>
                </c:pt>
                <c:pt idx="24">
                  <c:v>43492</c:v>
                </c:pt>
                <c:pt idx="25">
                  <c:v>43493</c:v>
                </c:pt>
                <c:pt idx="26">
                  <c:v>0</c:v>
                </c:pt>
                <c:pt idx="27">
                  <c:v>43495</c:v>
                </c:pt>
                <c:pt idx="28">
                  <c:v>43495</c:v>
                </c:pt>
                <c:pt idx="29">
                  <c:v>43495</c:v>
                </c:pt>
                <c:pt idx="30">
                  <c:v>43495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43468</c:v>
                </c:pt>
                <c:pt idx="35">
                  <c:v>43468</c:v>
                </c:pt>
                <c:pt idx="36">
                  <c:v>43469</c:v>
                </c:pt>
                <c:pt idx="37">
                  <c:v>43470</c:v>
                </c:pt>
                <c:pt idx="38">
                  <c:v>43468</c:v>
                </c:pt>
                <c:pt idx="39">
                  <c:v>43469</c:v>
                </c:pt>
                <c:pt idx="40">
                  <c:v>43470</c:v>
                </c:pt>
                <c:pt idx="41">
                  <c:v>43489</c:v>
                </c:pt>
                <c:pt idx="42">
                  <c:v>43490</c:v>
                </c:pt>
                <c:pt idx="43">
                  <c:v>43491</c:v>
                </c:pt>
                <c:pt idx="44">
                  <c:v>43492</c:v>
                </c:pt>
                <c:pt idx="45">
                  <c:v>43493</c:v>
                </c:pt>
                <c:pt idx="46">
                  <c:v>43489</c:v>
                </c:pt>
                <c:pt idx="47">
                  <c:v>43490</c:v>
                </c:pt>
                <c:pt idx="48">
                  <c:v>43491</c:v>
                </c:pt>
                <c:pt idx="49">
                  <c:v>43492</c:v>
                </c:pt>
                <c:pt idx="50">
                  <c:v>43493</c:v>
                </c:pt>
                <c:pt idx="51">
                  <c:v>43489</c:v>
                </c:pt>
                <c:pt idx="52">
                  <c:v>43490</c:v>
                </c:pt>
                <c:pt idx="53">
                  <c:v>43491</c:v>
                </c:pt>
                <c:pt idx="54">
                  <c:v>43492</c:v>
                </c:pt>
                <c:pt idx="55">
                  <c:v>43493</c:v>
                </c:pt>
                <c:pt idx="56">
                  <c:v>43470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88-4859-84F5-5C16D7FF352D}"/>
            </c:ext>
          </c:extLst>
        </c:ser>
        <c:ser>
          <c:idx val="3"/>
          <c:order val="3"/>
          <c:tx>
            <c:strRef>
              <c:f>'1.7'!$S$45</c:f>
              <c:strCache>
                <c:ptCount val="1"/>
                <c:pt idx="0">
                  <c:v>Concluído</c:v>
                </c:pt>
              </c:strCache>
            </c:strRef>
          </c:tx>
          <c:spPr>
            <a:solidFill>
              <a:srgbClr val="339966">
                <a:alpha val="74118"/>
              </a:srgbClr>
            </a:solidFill>
          </c:spPr>
          <c:invertIfNegative val="0"/>
          <c:cat>
            <c:strRef>
              <c:f>[0]!Eixo</c:f>
              <c:strCache>
                <c:ptCount val="57"/>
                <c:pt idx="0">
                  <c:v>Elaborar o Project Charter</c:v>
                </c:pt>
                <c:pt idx="1">
                  <c:v>Definir a equipe e a dedicação</c:v>
                </c:pt>
                <c:pt idx="2">
                  <c:v>Estabelecer a meta preliminar</c:v>
                </c:pt>
                <c:pt idx="3">
                  <c:v>Validar com o Champion</c:v>
                </c:pt>
                <c:pt idx="4">
                  <c:v>Desenhar o Mapa SIPOC</c:v>
                </c:pt>
                <c:pt idx="5">
                  <c:v>Preencher e analisar VOC/VOB</c:v>
                </c:pt>
                <c:pt idx="6">
                  <c:v>Desenhar a Árvore de Indicadores</c:v>
                </c:pt>
                <c:pt idx="7">
                  <c:v>Priorizar os principais Ys</c:v>
                </c:pt>
                <c:pt idx="8">
                  <c:v>Validar com o Champion</c:v>
                </c:pt>
                <c:pt idx="9">
                  <c:v>Estabelecer a meta dos Ys</c:v>
                </c:pt>
                <c:pt idx="10">
                  <c:v>Calcular meta no indicador</c:v>
                </c:pt>
                <c:pt idx="11">
                  <c:v>Calcular ganho previsto</c:v>
                </c:pt>
                <c:pt idx="12">
                  <c:v>Validar cálculos com o financeiro</c:v>
                </c:pt>
                <c:pt idx="13">
                  <c:v>Preencher o cronograma</c:v>
                </c:pt>
                <c:pt idx="14">
                  <c:v>Desenhar Mapa Mental</c:v>
                </c:pt>
                <c:pt idx="15">
                  <c:v>Aplicar Análise GRIP: Definir</c:v>
                </c:pt>
                <c:pt idx="16">
                  <c:v>Validar etapa com Champion</c:v>
                </c:pt>
                <c:pt idx="17">
                  <c:v>Mapear o processo</c:v>
                </c:pt>
                <c:pt idx="18">
                  <c:v>Listar Ganhos Rápidos</c:v>
                </c:pt>
                <c:pt idx="19">
                  <c:v>Validar com o Champion</c:v>
                </c:pt>
                <c:pt idx="20">
                  <c:v>Levantar causas (X): Ishikawa</c:v>
                </c:pt>
                <c:pt idx="21">
                  <c:v>Priorizar causas: Matriz Causa-Efeito</c:v>
                </c:pt>
                <c:pt idx="22">
                  <c:v>Analisar o Sistema de Medição</c:v>
                </c:pt>
                <c:pt idx="23">
                  <c:v>Coletar dados do processo</c:v>
                </c:pt>
                <c:pt idx="24">
                  <c:v>Calcular a Capacidade</c:v>
                </c:pt>
                <c:pt idx="25">
                  <c:v>Desenhar Mapa Mental</c:v>
                </c:pt>
                <c:pt idx="26">
                  <c:v>Aplicar Análise GRIP: Medir</c:v>
                </c:pt>
                <c:pt idx="27">
                  <c:v>Validar etapa com Champion</c:v>
                </c:pt>
                <c:pt idx="28">
                  <c:v>Levantar causas-raíz</c:v>
                </c:pt>
                <c:pt idx="29">
                  <c:v>Elaborar o FMEA</c:v>
                </c:pt>
                <c:pt idx="30">
                  <c:v>Preencher Modos de Falha, Efeitos, Causas e Controles</c:v>
                </c:pt>
                <c:pt idx="31">
                  <c:v>Atribuir notas e priorizar</c:v>
                </c:pt>
                <c:pt idx="32">
                  <c:v>Fazer 5 Porquês com as causas do FMEA</c:v>
                </c:pt>
                <c:pt idx="33">
                  <c:v>Testar Hipóteses levantadas</c:v>
                </c:pt>
                <c:pt idx="34">
                  <c:v>Testar influência dos X nos Y: Regressão</c:v>
                </c:pt>
                <c:pt idx="35">
                  <c:v>Listar causas-raíz comprovadas</c:v>
                </c:pt>
                <c:pt idx="36">
                  <c:v>Desenhar Mapa Futuro</c:v>
                </c:pt>
                <c:pt idx="37">
                  <c:v>Listar Ganhos Rápidos</c:v>
                </c:pt>
                <c:pt idx="38">
                  <c:v>Desenhar Mapa Mental</c:v>
                </c:pt>
                <c:pt idx="39">
                  <c:v>Aplicar Análise GRIP: Analisar</c:v>
                </c:pt>
                <c:pt idx="40">
                  <c:v>Validar etapa com Champion</c:v>
                </c:pt>
                <c:pt idx="41">
                  <c:v>Gerar soluções: brainstorm</c:v>
                </c:pt>
                <c:pt idx="42">
                  <c:v>Listar soluções</c:v>
                </c:pt>
                <c:pt idx="43">
                  <c:v>Priorizar soluções</c:v>
                </c:pt>
                <c:pt idx="44">
                  <c:v>Aplicar Análise GRIP: Implementar</c:v>
                </c:pt>
                <c:pt idx="45">
                  <c:v>Validar com o Champion</c:v>
                </c:pt>
                <c:pt idx="46">
                  <c:v>Criar o Plano de Ação</c:v>
                </c:pt>
                <c:pt idx="47">
                  <c:v>Desenhar Mapa Mental</c:v>
                </c:pt>
                <c:pt idx="48">
                  <c:v>Monitorar o Y e tratar desvios</c:v>
                </c:pt>
                <c:pt idx="49">
                  <c:v>Remover causas especiais</c:v>
                </c:pt>
                <c:pt idx="50">
                  <c:v>Calcular ganho real e previsto</c:v>
                </c:pt>
                <c:pt idx="51">
                  <c:v>Padronizar o Processo</c:v>
                </c:pt>
                <c:pt idx="52">
                  <c:v>Criar CEPs, OCAP, PTPs e POPs</c:v>
                </c:pt>
                <c:pt idx="53">
                  <c:v>Treinar a operação</c:v>
                </c:pt>
                <c:pt idx="54">
                  <c:v>Calcular a nova Capacidade</c:v>
                </c:pt>
                <c:pt idx="55">
                  <c:v>Aplicar Análise GRIP: Controlar</c:v>
                </c:pt>
                <c:pt idx="56">
                  <c:v>Validar etapa com Champion</c:v>
                </c:pt>
              </c:strCache>
            </c:strRef>
          </c:cat>
          <c:val>
            <c:numRef>
              <c:f>[0]!Concluído</c:f>
              <c:numCache>
                <c:formatCode>General</c:formatCode>
                <c:ptCount val="57"/>
                <c:pt idx="0">
                  <c:v>10</c:v>
                </c:pt>
                <c:pt idx="1">
                  <c:v>10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8</c:v>
                </c:pt>
                <c:pt idx="25">
                  <c:v>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8</c:v>
                </c:pt>
                <c:pt idx="45">
                  <c:v>8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8</c:v>
                </c:pt>
                <c:pt idx="50">
                  <c:v>8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8</c:v>
                </c:pt>
                <c:pt idx="55">
                  <c:v>8</c:v>
                </c:pt>
                <c:pt idx="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88-4859-84F5-5C16D7FF352D}"/>
            </c:ext>
          </c:extLst>
        </c:ser>
        <c:ser>
          <c:idx val="4"/>
          <c:order val="4"/>
          <c:tx>
            <c:strRef>
              <c:f>'1.7'!$T$45</c:f>
              <c:strCache>
                <c:ptCount val="1"/>
                <c:pt idx="0">
                  <c:v>Atrasado</c:v>
                </c:pt>
              </c:strCache>
            </c:strRef>
          </c:tx>
          <c:spPr>
            <a:solidFill>
              <a:srgbClr val="CC0000">
                <a:alpha val="67059"/>
              </a:srgbClr>
            </a:solidFill>
          </c:spPr>
          <c:invertIfNegative val="0"/>
          <c:cat>
            <c:strRef>
              <c:f>[0]!Eixo</c:f>
              <c:strCache>
                <c:ptCount val="57"/>
                <c:pt idx="0">
                  <c:v>Elaborar o Project Charter</c:v>
                </c:pt>
                <c:pt idx="1">
                  <c:v>Definir a equipe e a dedicação</c:v>
                </c:pt>
                <c:pt idx="2">
                  <c:v>Estabelecer a meta preliminar</c:v>
                </c:pt>
                <c:pt idx="3">
                  <c:v>Validar com o Champion</c:v>
                </c:pt>
                <c:pt idx="4">
                  <c:v>Desenhar o Mapa SIPOC</c:v>
                </c:pt>
                <c:pt idx="5">
                  <c:v>Preencher e analisar VOC/VOB</c:v>
                </c:pt>
                <c:pt idx="6">
                  <c:v>Desenhar a Árvore de Indicadores</c:v>
                </c:pt>
                <c:pt idx="7">
                  <c:v>Priorizar os principais Ys</c:v>
                </c:pt>
                <c:pt idx="8">
                  <c:v>Validar com o Champion</c:v>
                </c:pt>
                <c:pt idx="9">
                  <c:v>Estabelecer a meta dos Ys</c:v>
                </c:pt>
                <c:pt idx="10">
                  <c:v>Calcular meta no indicador</c:v>
                </c:pt>
                <c:pt idx="11">
                  <c:v>Calcular ganho previsto</c:v>
                </c:pt>
                <c:pt idx="12">
                  <c:v>Validar cálculos com o financeiro</c:v>
                </c:pt>
                <c:pt idx="13">
                  <c:v>Preencher o cronograma</c:v>
                </c:pt>
                <c:pt idx="14">
                  <c:v>Desenhar Mapa Mental</c:v>
                </c:pt>
                <c:pt idx="15">
                  <c:v>Aplicar Análise GRIP: Definir</c:v>
                </c:pt>
                <c:pt idx="16">
                  <c:v>Validar etapa com Champion</c:v>
                </c:pt>
                <c:pt idx="17">
                  <c:v>Mapear o processo</c:v>
                </c:pt>
                <c:pt idx="18">
                  <c:v>Listar Ganhos Rápidos</c:v>
                </c:pt>
                <c:pt idx="19">
                  <c:v>Validar com o Champion</c:v>
                </c:pt>
                <c:pt idx="20">
                  <c:v>Levantar causas (X): Ishikawa</c:v>
                </c:pt>
                <c:pt idx="21">
                  <c:v>Priorizar causas: Matriz Causa-Efeito</c:v>
                </c:pt>
                <c:pt idx="22">
                  <c:v>Analisar o Sistema de Medição</c:v>
                </c:pt>
                <c:pt idx="23">
                  <c:v>Coletar dados do processo</c:v>
                </c:pt>
                <c:pt idx="24">
                  <c:v>Calcular a Capacidade</c:v>
                </c:pt>
                <c:pt idx="25">
                  <c:v>Desenhar Mapa Mental</c:v>
                </c:pt>
                <c:pt idx="26">
                  <c:v>Aplicar Análise GRIP: Medir</c:v>
                </c:pt>
                <c:pt idx="27">
                  <c:v>Validar etapa com Champion</c:v>
                </c:pt>
                <c:pt idx="28">
                  <c:v>Levantar causas-raíz</c:v>
                </c:pt>
                <c:pt idx="29">
                  <c:v>Elaborar o FMEA</c:v>
                </c:pt>
                <c:pt idx="30">
                  <c:v>Preencher Modos de Falha, Efeitos, Causas e Controles</c:v>
                </c:pt>
                <c:pt idx="31">
                  <c:v>Atribuir notas e priorizar</c:v>
                </c:pt>
                <c:pt idx="32">
                  <c:v>Fazer 5 Porquês com as causas do FMEA</c:v>
                </c:pt>
                <c:pt idx="33">
                  <c:v>Testar Hipóteses levantadas</c:v>
                </c:pt>
                <c:pt idx="34">
                  <c:v>Testar influência dos X nos Y: Regressão</c:v>
                </c:pt>
                <c:pt idx="35">
                  <c:v>Listar causas-raíz comprovadas</c:v>
                </c:pt>
                <c:pt idx="36">
                  <c:v>Desenhar Mapa Futuro</c:v>
                </c:pt>
                <c:pt idx="37">
                  <c:v>Listar Ganhos Rápidos</c:v>
                </c:pt>
                <c:pt idx="38">
                  <c:v>Desenhar Mapa Mental</c:v>
                </c:pt>
                <c:pt idx="39">
                  <c:v>Aplicar Análise GRIP: Analisar</c:v>
                </c:pt>
                <c:pt idx="40">
                  <c:v>Validar etapa com Champion</c:v>
                </c:pt>
                <c:pt idx="41">
                  <c:v>Gerar soluções: brainstorm</c:v>
                </c:pt>
                <c:pt idx="42">
                  <c:v>Listar soluções</c:v>
                </c:pt>
                <c:pt idx="43">
                  <c:v>Priorizar soluções</c:v>
                </c:pt>
                <c:pt idx="44">
                  <c:v>Aplicar Análise GRIP: Implementar</c:v>
                </c:pt>
                <c:pt idx="45">
                  <c:v>Validar com o Champion</c:v>
                </c:pt>
                <c:pt idx="46">
                  <c:v>Criar o Plano de Ação</c:v>
                </c:pt>
                <c:pt idx="47">
                  <c:v>Desenhar Mapa Mental</c:v>
                </c:pt>
                <c:pt idx="48">
                  <c:v>Monitorar o Y e tratar desvios</c:v>
                </c:pt>
                <c:pt idx="49">
                  <c:v>Remover causas especiais</c:v>
                </c:pt>
                <c:pt idx="50">
                  <c:v>Calcular ganho real e previsto</c:v>
                </c:pt>
                <c:pt idx="51">
                  <c:v>Padronizar o Processo</c:v>
                </c:pt>
                <c:pt idx="52">
                  <c:v>Criar CEPs, OCAP, PTPs e POPs</c:v>
                </c:pt>
                <c:pt idx="53">
                  <c:v>Treinar a operação</c:v>
                </c:pt>
                <c:pt idx="54">
                  <c:v>Calcular a nova Capacidade</c:v>
                </c:pt>
                <c:pt idx="55">
                  <c:v>Aplicar Análise GRIP: Controlar</c:v>
                </c:pt>
                <c:pt idx="56">
                  <c:v>Validar etapa com Champion</c:v>
                </c:pt>
              </c:strCache>
            </c:strRef>
          </c:cat>
          <c:val>
            <c:numRef>
              <c:f>[0]!Atrasado</c:f>
              <c:numCache>
                <c:formatCode>General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2149</c:v>
                </c:pt>
                <c:pt idx="3">
                  <c:v>2148</c:v>
                </c:pt>
                <c:pt idx="4">
                  <c:v>2147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2122</c:v>
                </c:pt>
                <c:pt idx="28">
                  <c:v>2122</c:v>
                </c:pt>
                <c:pt idx="29">
                  <c:v>2122</c:v>
                </c:pt>
                <c:pt idx="30">
                  <c:v>2122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2149</c:v>
                </c:pt>
                <c:pt idx="35">
                  <c:v>2149</c:v>
                </c:pt>
                <c:pt idx="36">
                  <c:v>2148</c:v>
                </c:pt>
                <c:pt idx="37">
                  <c:v>2147</c:v>
                </c:pt>
                <c:pt idx="38">
                  <c:v>2149</c:v>
                </c:pt>
                <c:pt idx="39">
                  <c:v>2148</c:v>
                </c:pt>
                <c:pt idx="40">
                  <c:v>2147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88-4859-84F5-5C16D7FF352D}"/>
            </c:ext>
          </c:extLst>
        </c:ser>
        <c:ser>
          <c:idx val="5"/>
          <c:order val="5"/>
          <c:tx>
            <c:strRef>
              <c:f>'1.7'!$U$45</c:f>
              <c:strCache>
                <c:ptCount val="1"/>
                <c:pt idx="0">
                  <c:v>Em andamento</c:v>
                </c:pt>
              </c:strCache>
            </c:strRef>
          </c:tx>
          <c:spPr>
            <a:solidFill>
              <a:srgbClr val="0033CC">
                <a:alpha val="67059"/>
              </a:srgbClr>
            </a:solidFill>
          </c:spPr>
          <c:invertIfNegative val="0"/>
          <c:cat>
            <c:strRef>
              <c:f>[0]!Eixo</c:f>
              <c:strCache>
                <c:ptCount val="57"/>
                <c:pt idx="0">
                  <c:v>Elaborar o Project Charter</c:v>
                </c:pt>
                <c:pt idx="1">
                  <c:v>Definir a equipe e a dedicação</c:v>
                </c:pt>
                <c:pt idx="2">
                  <c:v>Estabelecer a meta preliminar</c:v>
                </c:pt>
                <c:pt idx="3">
                  <c:v>Validar com o Champion</c:v>
                </c:pt>
                <c:pt idx="4">
                  <c:v>Desenhar o Mapa SIPOC</c:v>
                </c:pt>
                <c:pt idx="5">
                  <c:v>Preencher e analisar VOC/VOB</c:v>
                </c:pt>
                <c:pt idx="6">
                  <c:v>Desenhar a Árvore de Indicadores</c:v>
                </c:pt>
                <c:pt idx="7">
                  <c:v>Priorizar os principais Ys</c:v>
                </c:pt>
                <c:pt idx="8">
                  <c:v>Validar com o Champion</c:v>
                </c:pt>
                <c:pt idx="9">
                  <c:v>Estabelecer a meta dos Ys</c:v>
                </c:pt>
                <c:pt idx="10">
                  <c:v>Calcular meta no indicador</c:v>
                </c:pt>
                <c:pt idx="11">
                  <c:v>Calcular ganho previsto</c:v>
                </c:pt>
                <c:pt idx="12">
                  <c:v>Validar cálculos com o financeiro</c:v>
                </c:pt>
                <c:pt idx="13">
                  <c:v>Preencher o cronograma</c:v>
                </c:pt>
                <c:pt idx="14">
                  <c:v>Desenhar Mapa Mental</c:v>
                </c:pt>
                <c:pt idx="15">
                  <c:v>Aplicar Análise GRIP: Definir</c:v>
                </c:pt>
                <c:pt idx="16">
                  <c:v>Validar etapa com Champion</c:v>
                </c:pt>
                <c:pt idx="17">
                  <c:v>Mapear o processo</c:v>
                </c:pt>
                <c:pt idx="18">
                  <c:v>Listar Ganhos Rápidos</c:v>
                </c:pt>
                <c:pt idx="19">
                  <c:v>Validar com o Champion</c:v>
                </c:pt>
                <c:pt idx="20">
                  <c:v>Levantar causas (X): Ishikawa</c:v>
                </c:pt>
                <c:pt idx="21">
                  <c:v>Priorizar causas: Matriz Causa-Efeito</c:v>
                </c:pt>
                <c:pt idx="22">
                  <c:v>Analisar o Sistema de Medição</c:v>
                </c:pt>
                <c:pt idx="23">
                  <c:v>Coletar dados do processo</c:v>
                </c:pt>
                <c:pt idx="24">
                  <c:v>Calcular a Capacidade</c:v>
                </c:pt>
                <c:pt idx="25">
                  <c:v>Desenhar Mapa Mental</c:v>
                </c:pt>
                <c:pt idx="26">
                  <c:v>Aplicar Análise GRIP: Medir</c:v>
                </c:pt>
                <c:pt idx="27">
                  <c:v>Validar etapa com Champion</c:v>
                </c:pt>
                <c:pt idx="28">
                  <c:v>Levantar causas-raíz</c:v>
                </c:pt>
                <c:pt idx="29">
                  <c:v>Elaborar o FMEA</c:v>
                </c:pt>
                <c:pt idx="30">
                  <c:v>Preencher Modos de Falha, Efeitos, Causas e Controles</c:v>
                </c:pt>
                <c:pt idx="31">
                  <c:v>Atribuir notas e priorizar</c:v>
                </c:pt>
                <c:pt idx="32">
                  <c:v>Fazer 5 Porquês com as causas do FMEA</c:v>
                </c:pt>
                <c:pt idx="33">
                  <c:v>Testar Hipóteses levantadas</c:v>
                </c:pt>
                <c:pt idx="34">
                  <c:v>Testar influência dos X nos Y: Regressão</c:v>
                </c:pt>
                <c:pt idx="35">
                  <c:v>Listar causas-raíz comprovadas</c:v>
                </c:pt>
                <c:pt idx="36">
                  <c:v>Desenhar Mapa Futuro</c:v>
                </c:pt>
                <c:pt idx="37">
                  <c:v>Listar Ganhos Rápidos</c:v>
                </c:pt>
                <c:pt idx="38">
                  <c:v>Desenhar Mapa Mental</c:v>
                </c:pt>
                <c:pt idx="39">
                  <c:v>Aplicar Análise GRIP: Analisar</c:v>
                </c:pt>
                <c:pt idx="40">
                  <c:v>Validar etapa com Champion</c:v>
                </c:pt>
                <c:pt idx="41">
                  <c:v>Gerar soluções: brainstorm</c:v>
                </c:pt>
                <c:pt idx="42">
                  <c:v>Listar soluções</c:v>
                </c:pt>
                <c:pt idx="43">
                  <c:v>Priorizar soluções</c:v>
                </c:pt>
                <c:pt idx="44">
                  <c:v>Aplicar Análise GRIP: Implementar</c:v>
                </c:pt>
                <c:pt idx="45">
                  <c:v>Validar com o Champion</c:v>
                </c:pt>
                <c:pt idx="46">
                  <c:v>Criar o Plano de Ação</c:v>
                </c:pt>
                <c:pt idx="47">
                  <c:v>Desenhar Mapa Mental</c:v>
                </c:pt>
                <c:pt idx="48">
                  <c:v>Monitorar o Y e tratar desvios</c:v>
                </c:pt>
                <c:pt idx="49">
                  <c:v>Remover causas especiais</c:v>
                </c:pt>
                <c:pt idx="50">
                  <c:v>Calcular ganho real e previsto</c:v>
                </c:pt>
                <c:pt idx="51">
                  <c:v>Padronizar o Processo</c:v>
                </c:pt>
                <c:pt idx="52">
                  <c:v>Criar CEPs, OCAP, PTPs e POPs</c:v>
                </c:pt>
                <c:pt idx="53">
                  <c:v>Treinar a operação</c:v>
                </c:pt>
                <c:pt idx="54">
                  <c:v>Calcular a nova Capacidade</c:v>
                </c:pt>
                <c:pt idx="55">
                  <c:v>Aplicar Análise GRIP: Controlar</c:v>
                </c:pt>
                <c:pt idx="56">
                  <c:v>Validar etapa com Champion</c:v>
                </c:pt>
              </c:strCache>
            </c:strRef>
          </c:cat>
          <c:val>
            <c:numRef>
              <c:f>[0]!Andamento</c:f>
              <c:numCache>
                <c:formatCode>General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88-4859-84F5-5C16D7FF3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overlap val="100"/>
        <c:axId val="167554048"/>
        <c:axId val="146778368"/>
      </c:barChart>
      <c:catAx>
        <c:axId val="16755353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50" b="0"/>
            </a:pPr>
            <a:endParaRPr lang="en-US"/>
          </a:p>
        </c:txPr>
        <c:crossAx val="146777792"/>
        <c:crosses val="autoZero"/>
        <c:auto val="1"/>
        <c:lblAlgn val="ctr"/>
        <c:lblOffset val="100"/>
        <c:noMultiLvlLbl val="0"/>
      </c:catAx>
      <c:valAx>
        <c:axId val="146777792"/>
        <c:scaling>
          <c:orientation val="minMax"/>
          <c:min val="43466"/>
        </c:scaling>
        <c:delete val="0"/>
        <c:axPos val="t"/>
        <c:numFmt formatCode="[$-416]mmm\-yy;@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en-US"/>
          </a:p>
        </c:txPr>
        <c:crossAx val="167553536"/>
        <c:crosses val="autoZero"/>
        <c:crossBetween val="between"/>
        <c:majorUnit val="30"/>
      </c:valAx>
      <c:valAx>
        <c:axId val="146778368"/>
        <c:scaling>
          <c:orientation val="minMax"/>
          <c:max val="43560"/>
          <c:min val="43420"/>
        </c:scaling>
        <c:delete val="1"/>
        <c:axPos val="t"/>
        <c:numFmt formatCode="d\-mmm" sourceLinked="1"/>
        <c:majorTickMark val="out"/>
        <c:minorTickMark val="none"/>
        <c:tickLblPos val="nextTo"/>
        <c:crossAx val="167554048"/>
        <c:crosses val="autoZero"/>
        <c:crossBetween val="between"/>
      </c:valAx>
      <c:catAx>
        <c:axId val="167554048"/>
        <c:scaling>
          <c:orientation val="maxMin"/>
        </c:scaling>
        <c:delete val="1"/>
        <c:axPos val="r"/>
        <c:numFmt formatCode="General" sourceLinked="1"/>
        <c:majorTickMark val="out"/>
        <c:minorTickMark val="none"/>
        <c:tickLblPos val="nextTo"/>
        <c:crossAx val="146778368"/>
        <c:crosses val="max"/>
        <c:auto val="1"/>
        <c:lblAlgn val="ctr"/>
        <c:lblOffset val="100"/>
        <c:noMultiLvlLbl val="0"/>
      </c:catAx>
    </c:plotArea>
    <c:legend>
      <c:legendPos val="t"/>
      <c:legendEntry>
        <c:idx val="0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65234979348511679"/>
          <c:y val="1.1242435146862054E-2"/>
          <c:w val="0.32391680548128199"/>
          <c:h val="3.8418292651799801E-2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400"/>
            </a:pPr>
            <a:r>
              <a:rPr lang="en-US" sz="1400"/>
              <a:t>Priorização por Quantificação: </a:t>
            </a:r>
            <a:r>
              <a:rPr lang="en-US" sz="1400" b="0"/>
              <a:t>Causas primárias</a:t>
            </a:r>
          </a:p>
        </c:rich>
      </c:tx>
      <c:layout>
        <c:manualLayout>
          <c:xMode val="edge"/>
          <c:yMode val="edge"/>
          <c:x val="1.5156822832015726E-2"/>
          <c:y val="2.00920807933682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3.9532794249775384E-2"/>
          <c:y val="0.11080782557542587"/>
          <c:w val="0.92093441150044919"/>
          <c:h val="0.40337436213576178"/>
        </c:manualLayout>
      </c:layout>
      <c:barChart>
        <c:barDir val="col"/>
        <c:grouping val="clustered"/>
        <c:varyColors val="0"/>
        <c:ser>
          <c:idx val="0"/>
          <c:order val="0"/>
          <c:tx>
            <c:v>Priorização</c:v>
          </c:tx>
          <c:spPr>
            <a:solidFill>
              <a:srgbClr val="009A7D"/>
            </a:solidFill>
          </c:spPr>
          <c:invertIfNegative val="0"/>
          <c:dLbls>
            <c:spPr>
              <a:solidFill>
                <a:schemeClr val="bg1"/>
              </a:solidFill>
              <a:ln>
                <a:solidFill>
                  <a:sysClr val="windowText" lastClr="000000"/>
                </a:solidFill>
              </a:ln>
            </c:spPr>
            <c:txPr>
              <a:bodyPr/>
              <a:lstStyle/>
              <a:p>
                <a:pPr>
                  <a:defRPr sz="1200" b="1"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'2.4.1'!$B$79:$B$162</c:f>
              <c:strCache>
                <c:ptCount val="6"/>
                <c:pt idx="0">
                  <c:v>Redução preço de venda líquido</c:v>
                </c:pt>
                <c:pt idx="1">
                  <c:v>Estourar orçamento</c:v>
                </c:pt>
                <c:pt idx="2">
                  <c:v>Perca de Rentabilidade</c:v>
                </c:pt>
                <c:pt idx="3">
                  <c:v>Queda do Volume de vendas</c:v>
                </c:pt>
                <c:pt idx="4">
                  <c:v>Diminuição da competitividade</c:v>
                </c:pt>
                <c:pt idx="5">
                  <c:v>Inviabilização do negócio</c:v>
                </c:pt>
              </c:strCache>
            </c:strRef>
          </c:cat>
          <c:val>
            <c:numRef>
              <c:f>[0]!Valor_Quantificação</c:f>
              <c:numCache>
                <c:formatCode>General</c:formatCode>
                <c:ptCount val="2"/>
                <c:pt idx="0">
                  <c:v>300</c:v>
                </c:pt>
                <c:pt idx="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BD-467F-ABDB-206CBF76A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29"/>
        <c:axId val="255999488"/>
        <c:axId val="167979840"/>
      </c:barChart>
      <c:catAx>
        <c:axId val="2559994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-5400000" vert="horz"/>
          <a:lstStyle/>
          <a:p>
            <a:pPr>
              <a:defRPr sz="1200"/>
            </a:pPr>
            <a:endParaRPr lang="en-US"/>
          </a:p>
        </c:txPr>
        <c:crossAx val="167979840"/>
        <c:crosses val="autoZero"/>
        <c:auto val="1"/>
        <c:lblAlgn val="ctr"/>
        <c:lblOffset val="100"/>
        <c:noMultiLvlLbl val="0"/>
      </c:catAx>
      <c:valAx>
        <c:axId val="167979840"/>
        <c:scaling>
          <c:orientation val="minMax"/>
          <c:min val="1.0000000000000003E-4"/>
        </c:scaling>
        <c:delete val="1"/>
        <c:axPos val="l"/>
        <c:numFmt formatCode="General" sourceLinked="1"/>
        <c:majorTickMark val="out"/>
        <c:minorTickMark val="none"/>
        <c:tickLblPos val="nextTo"/>
        <c:crossAx val="255999488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400"/>
            </a:pPr>
            <a:r>
              <a:rPr lang="en-US" sz="1400"/>
              <a:t>Priorização por Impacto e Ocorrência: </a:t>
            </a:r>
            <a:r>
              <a:rPr lang="en-US" sz="1400" b="0"/>
              <a:t>Causas primárias</a:t>
            </a:r>
          </a:p>
        </c:rich>
      </c:tx>
      <c:layout>
        <c:manualLayout>
          <c:xMode val="edge"/>
          <c:yMode val="edge"/>
          <c:x val="1.5156822832015726E-2"/>
          <c:y val="2.00920807933682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3.9532794249775384E-2"/>
          <c:y val="0.11080782557542587"/>
          <c:w val="0.92093441150044919"/>
          <c:h val="0.403374362135761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'2.4.1'!$J$78</c:f>
              <c:strCache>
                <c:ptCount val="1"/>
                <c:pt idx="0">
                  <c:v>Quantificação</c:v>
                </c:pt>
              </c:strCache>
            </c:strRef>
          </c:tx>
          <c:spPr>
            <a:solidFill>
              <a:srgbClr val="009A7D"/>
            </a:solidFill>
          </c:spPr>
          <c:invertIfNegative val="0"/>
          <c:dLbls>
            <c:spPr>
              <a:solidFill>
                <a:schemeClr val="bg1"/>
              </a:solidFill>
              <a:ln>
                <a:solidFill>
                  <a:sysClr val="windowText" lastClr="000000"/>
                </a:solidFill>
              </a:ln>
            </c:spPr>
            <c:txPr>
              <a:bodyPr/>
              <a:lstStyle/>
              <a:p>
                <a:pPr>
                  <a:defRPr sz="1200" b="1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'2.4.1'!$I$79:$I$162</c:f>
              <c:strCache>
                <c:ptCount val="6"/>
                <c:pt idx="0">
                  <c:v>Inviabilização do negócio</c:v>
                </c:pt>
                <c:pt idx="1">
                  <c:v>Estourar orçamento</c:v>
                </c:pt>
                <c:pt idx="2">
                  <c:v>Perca de Rentabilidade</c:v>
                </c:pt>
                <c:pt idx="3">
                  <c:v>Redução preço de venda líquido</c:v>
                </c:pt>
                <c:pt idx="4">
                  <c:v>Diminuição da competitividade</c:v>
                </c:pt>
                <c:pt idx="5">
                  <c:v>Queda do Volume de vendas</c:v>
                </c:pt>
              </c:strCache>
            </c:strRef>
          </c:cat>
          <c:val>
            <c:numRef>
              <c:f>[0]!Valor_impacto_prim</c:f>
              <c:numCache>
                <c:formatCode>General</c:formatCode>
                <c:ptCount val="6"/>
                <c:pt idx="0">
                  <c:v>35</c:v>
                </c:pt>
                <c:pt idx="1">
                  <c:v>27</c:v>
                </c:pt>
                <c:pt idx="2">
                  <c:v>15</c:v>
                </c:pt>
                <c:pt idx="3">
                  <c:v>9</c:v>
                </c:pt>
                <c:pt idx="4">
                  <c:v>3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C8-45B5-BC92-B5E5BFC3F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30"/>
        <c:axId val="257032704"/>
        <c:axId val="167981568"/>
      </c:barChart>
      <c:catAx>
        <c:axId val="2570327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-5400000" vert="horz"/>
          <a:lstStyle/>
          <a:p>
            <a:pPr>
              <a:defRPr sz="1200"/>
            </a:pPr>
            <a:endParaRPr lang="en-US"/>
          </a:p>
        </c:txPr>
        <c:crossAx val="167981568"/>
        <c:crosses val="autoZero"/>
        <c:auto val="1"/>
        <c:lblAlgn val="ctr"/>
        <c:lblOffset val="100"/>
        <c:noMultiLvlLbl val="0"/>
      </c:catAx>
      <c:valAx>
        <c:axId val="167981568"/>
        <c:scaling>
          <c:orientation val="minMax"/>
          <c:min val="1.0000000000000003E-4"/>
        </c:scaling>
        <c:delete val="1"/>
        <c:axPos val="l"/>
        <c:numFmt formatCode="General" sourceLinked="1"/>
        <c:majorTickMark val="out"/>
        <c:minorTickMark val="none"/>
        <c:tickLblPos val="nextTo"/>
        <c:crossAx val="25703270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Priorização por Quantificação: </a:t>
            </a:r>
            <a:r>
              <a:rPr lang="en-US" sz="1400" b="0"/>
              <a:t>Causas Raiz</a:t>
            </a:r>
          </a:p>
        </c:rich>
      </c:tx>
      <c:layout>
        <c:manualLayout>
          <c:xMode val="edge"/>
          <c:yMode val="edge"/>
          <c:x val="7.522077004075554E-5"/>
          <c:y val="1.7759431026984546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'2.4.1'!$G$78</c:f>
              <c:strCache>
                <c:ptCount val="1"/>
                <c:pt idx="0">
                  <c:v>Quantificação</c:v>
                </c:pt>
              </c:strCache>
            </c:strRef>
          </c:tx>
          <c:spPr>
            <a:solidFill>
              <a:srgbClr val="009A7D"/>
            </a:solidFill>
          </c:spPr>
          <c:invertIfNegative val="0"/>
          <c:dLbls>
            <c:spPr>
              <a:solidFill>
                <a:schemeClr val="bg1"/>
              </a:solidFill>
              <a:ln>
                <a:solidFill>
                  <a:sysClr val="windowText" lastClr="000000"/>
                </a:solidFill>
              </a:ln>
            </c:spPr>
            <c:txPr>
              <a:bodyPr/>
              <a:lstStyle/>
              <a:p>
                <a:pPr>
                  <a:defRPr sz="1200" b="1"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'2.4.1'!$E$79:$F$544</c:f>
              <c:multiLvlStrCache>
                <c:ptCount val="28"/>
                <c:lvl>
                  <c:pt idx="0">
                    <c:v>Gestão de clientes (promoções) ruim</c:v>
                  </c:pt>
                  <c:pt idx="1">
                    <c:v>Valores altos de contratos</c:v>
                  </c:pt>
                  <c:pt idx="2">
                    <c:v>Má gestão</c:v>
                  </c:pt>
                  <c:pt idx="3">
                    <c:v>Falta de conhecimento do representante</c:v>
                  </c:pt>
                  <c:pt idx="4">
                    <c:v>Dependência de Kas</c:v>
                  </c:pt>
                  <c:pt idx="5">
                    <c:v>Falta de ferramentas de gestão</c:v>
                  </c:pt>
                  <c:pt idx="6">
                    <c:v>Má gestão</c:v>
                  </c:pt>
                  <c:pt idx="7">
                    <c:v>Dependência de Kas</c:v>
                  </c:pt>
                  <c:pt idx="8">
                    <c:v>Valores altos de contratos</c:v>
                  </c:pt>
                  <c:pt idx="9">
                    <c:v>Falta de conhecimento do representante</c:v>
                  </c:pt>
                  <c:pt idx="10">
                    <c:v>Gestão de clientes (promoções) ruim</c:v>
                  </c:pt>
                  <c:pt idx="11">
                    <c:v>Falta de ferramentas de gestão</c:v>
                  </c:pt>
                  <c:pt idx="12">
                    <c:v>Gestão de clientes (promoções) ruim</c:v>
                  </c:pt>
                  <c:pt idx="13">
                    <c:v>Valores altos de contratos</c:v>
                  </c:pt>
                  <c:pt idx="14">
                    <c:v>Má gestão</c:v>
                  </c:pt>
                  <c:pt idx="15">
                    <c:v>Falta de conhecimento do representante</c:v>
                  </c:pt>
                  <c:pt idx="16">
                    <c:v>Dependência de Kas</c:v>
                  </c:pt>
                  <c:pt idx="17">
                    <c:v>Falta de ferramentas de gestão</c:v>
                  </c:pt>
                  <c:pt idx="18">
                    <c:v>Não ter ferramenta adequada de gestão</c:v>
                  </c:pt>
                  <c:pt idx="19">
                    <c:v>Direcionamento da Gerência</c:v>
                  </c:pt>
                  <c:pt idx="20">
                    <c:v>Não ter ferramenta adequada de gestão</c:v>
                  </c:pt>
                  <c:pt idx="21">
                    <c:v>Direcionamento da Gerência</c:v>
                  </c:pt>
                  <c:pt idx="22">
                    <c:v>Gestão de clientes (promoções) ruim</c:v>
                  </c:pt>
                  <c:pt idx="23">
                    <c:v>Valores altos de contratos</c:v>
                  </c:pt>
                  <c:pt idx="24">
                    <c:v>Má gestão</c:v>
                  </c:pt>
                  <c:pt idx="25">
                    <c:v>Falta de conhecimento do representante</c:v>
                  </c:pt>
                  <c:pt idx="26">
                    <c:v>Dependência de Kas</c:v>
                  </c:pt>
                  <c:pt idx="27">
                    <c:v>Falta de ferramentas de gestão</c:v>
                  </c:pt>
                </c:lvl>
                <c:lvl>
                  <c:pt idx="0">
                    <c:v>Redução preço de venda líquido</c:v>
                  </c:pt>
                  <c:pt idx="6">
                    <c:v>Estourar orçamento</c:v>
                  </c:pt>
                  <c:pt idx="12">
                    <c:v>Perca de Rentabilidade</c:v>
                  </c:pt>
                  <c:pt idx="18">
                    <c:v>Queda do Volume de vendas</c:v>
                  </c:pt>
                  <c:pt idx="20">
                    <c:v>Diminuição da competitividade</c:v>
                  </c:pt>
                  <c:pt idx="22">
                    <c:v>Inviabilização do negócio</c:v>
                  </c:pt>
                </c:lvl>
              </c:multiLvlStrCache>
            </c:multiLvlStrRef>
          </c:cat>
          <c:val>
            <c:numRef>
              <c:f>[0]!Valor_quanti_raiz</c:f>
              <c:numCache>
                <c:formatCode>General</c:formatCode>
                <c:ptCount val="12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70</c:v>
                </c:pt>
                <c:pt idx="7">
                  <c:v>60</c:v>
                </c:pt>
                <c:pt idx="8">
                  <c:v>30</c:v>
                </c:pt>
                <c:pt idx="9">
                  <c:v>20</c:v>
                </c:pt>
                <c:pt idx="10">
                  <c:v>10</c:v>
                </c:pt>
                <c:pt idx="1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CF-4F0C-AB59-3AAF2D011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257033728"/>
        <c:axId val="167983296"/>
      </c:barChart>
      <c:catAx>
        <c:axId val="2570337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1000"/>
            </a:pPr>
            <a:endParaRPr lang="en-US"/>
          </a:p>
        </c:txPr>
        <c:crossAx val="167983296"/>
        <c:crosses val="autoZero"/>
        <c:auto val="1"/>
        <c:lblAlgn val="ctr"/>
        <c:lblOffset val="100"/>
        <c:noMultiLvlLbl val="0"/>
      </c:catAx>
      <c:valAx>
        <c:axId val="167983296"/>
        <c:scaling>
          <c:orientation val="minMax"/>
          <c:min val="1.0000000000000003E-4"/>
        </c:scaling>
        <c:delete val="1"/>
        <c:axPos val="l"/>
        <c:numFmt formatCode="General" sourceLinked="1"/>
        <c:majorTickMark val="out"/>
        <c:minorTickMark val="none"/>
        <c:tickLblPos val="nextTo"/>
        <c:crossAx val="257033728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Priorização por Impacto e Ocorrência:</a:t>
            </a:r>
            <a:r>
              <a:rPr lang="en-US" sz="1400" b="0"/>
              <a:t> Causas Raiz</a:t>
            </a:r>
          </a:p>
        </c:rich>
      </c:tx>
      <c:layout>
        <c:manualLayout>
          <c:xMode val="edge"/>
          <c:yMode val="edge"/>
          <c:x val="7.522077004075554E-5"/>
          <c:y val="1.7759431026984546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'2.4.1'!$P$78</c:f>
              <c:strCache>
                <c:ptCount val="1"/>
                <c:pt idx="0">
                  <c:v>Quantificação</c:v>
                </c:pt>
              </c:strCache>
            </c:strRef>
          </c:tx>
          <c:spPr>
            <a:solidFill>
              <a:srgbClr val="009A7D"/>
            </a:solidFill>
          </c:spPr>
          <c:invertIfNegative val="0"/>
          <c:dLbls>
            <c:spPr>
              <a:solidFill>
                <a:schemeClr val="bg1"/>
              </a:solidFill>
              <a:ln>
                <a:solidFill>
                  <a:sysClr val="windowText" lastClr="000000"/>
                </a:solidFill>
              </a:ln>
            </c:spPr>
            <c:txPr>
              <a:bodyPr/>
              <a:lstStyle/>
              <a:p>
                <a:pPr>
                  <a:defRPr sz="1200" b="1"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'2.4.1'!$N$79:$O$544</c:f>
              <c:multiLvlStrCache>
                <c:ptCount val="28"/>
                <c:lvl>
                  <c:pt idx="0">
                    <c:v>Falta de conhecimento do representante</c:v>
                  </c:pt>
                  <c:pt idx="1">
                    <c:v>Má gestão</c:v>
                  </c:pt>
                  <c:pt idx="2">
                    <c:v>Valores altos de contratos</c:v>
                  </c:pt>
                  <c:pt idx="3">
                    <c:v>Falta de ferramentas de gestão</c:v>
                  </c:pt>
                  <c:pt idx="4">
                    <c:v>Dependência de Kas</c:v>
                  </c:pt>
                  <c:pt idx="5">
                    <c:v>Gestão de clientes (promoções) ruim</c:v>
                  </c:pt>
                  <c:pt idx="6">
                    <c:v>Gestão de clientes (promoções) ruim</c:v>
                  </c:pt>
                  <c:pt idx="7">
                    <c:v>Dependência de Kas</c:v>
                  </c:pt>
                  <c:pt idx="8">
                    <c:v>Falta de ferramentas de gestão</c:v>
                  </c:pt>
                  <c:pt idx="9">
                    <c:v>Falta de conhecimento do representante</c:v>
                  </c:pt>
                  <c:pt idx="10">
                    <c:v>Valores altos de contratos</c:v>
                  </c:pt>
                  <c:pt idx="11">
                    <c:v>Má gestão</c:v>
                  </c:pt>
                  <c:pt idx="12">
                    <c:v>Valores altos de contratos</c:v>
                  </c:pt>
                  <c:pt idx="13">
                    <c:v>Falta de ferramentas de gestão</c:v>
                  </c:pt>
                  <c:pt idx="14">
                    <c:v>Falta de conhecimento do representante</c:v>
                  </c:pt>
                  <c:pt idx="15">
                    <c:v>Má gestão</c:v>
                  </c:pt>
                  <c:pt idx="16">
                    <c:v>Dependência de Kas</c:v>
                  </c:pt>
                  <c:pt idx="17">
                    <c:v>Gestão de clientes (promoções) ruim</c:v>
                  </c:pt>
                  <c:pt idx="18">
                    <c:v>Valores altos de contratos</c:v>
                  </c:pt>
                  <c:pt idx="19">
                    <c:v>Dependência de Kas</c:v>
                  </c:pt>
                  <c:pt idx="20">
                    <c:v>Má gestão</c:v>
                  </c:pt>
                  <c:pt idx="21">
                    <c:v>Falta de conhecimento do representante</c:v>
                  </c:pt>
                  <c:pt idx="22">
                    <c:v>Gestão de clientes (promoções) ruim</c:v>
                  </c:pt>
                  <c:pt idx="23">
                    <c:v>Falta de ferramentas de gestão</c:v>
                  </c:pt>
                  <c:pt idx="24">
                    <c:v>Direcionamento da Gerência</c:v>
                  </c:pt>
                  <c:pt idx="25">
                    <c:v>Não ter ferramenta adequada de gestão</c:v>
                  </c:pt>
                  <c:pt idx="26">
                    <c:v>Não ter ferramenta adequada de gestão</c:v>
                  </c:pt>
                  <c:pt idx="27">
                    <c:v>Direcionamento da Gerência</c:v>
                  </c:pt>
                </c:lvl>
                <c:lvl>
                  <c:pt idx="0">
                    <c:v>Inviabilização do negócio</c:v>
                  </c:pt>
                  <c:pt idx="6">
                    <c:v>Estourar orçamento</c:v>
                  </c:pt>
                  <c:pt idx="12">
                    <c:v>Perca de Rentabilidade</c:v>
                  </c:pt>
                  <c:pt idx="18">
                    <c:v>Redução preço de venda líquido</c:v>
                  </c:pt>
                  <c:pt idx="24">
                    <c:v>Diminuição da competitividade</c:v>
                  </c:pt>
                  <c:pt idx="26">
                    <c:v>Queda do Volume de vendas</c:v>
                  </c:pt>
                </c:lvl>
              </c:multiLvlStrCache>
            </c:multiLvlStrRef>
          </c:cat>
          <c:val>
            <c:numRef>
              <c:f>[0]!Valor_impacto_raiz</c:f>
              <c:numCache>
                <c:formatCode>General</c:formatCode>
                <c:ptCount val="28"/>
                <c:pt idx="0">
                  <c:v>63</c:v>
                </c:pt>
                <c:pt idx="1">
                  <c:v>49</c:v>
                </c:pt>
                <c:pt idx="2">
                  <c:v>27</c:v>
                </c:pt>
                <c:pt idx="3">
                  <c:v>15</c:v>
                </c:pt>
                <c:pt idx="4">
                  <c:v>5</c:v>
                </c:pt>
                <c:pt idx="5">
                  <c:v>1</c:v>
                </c:pt>
                <c:pt idx="6">
                  <c:v>63</c:v>
                </c:pt>
                <c:pt idx="7">
                  <c:v>27</c:v>
                </c:pt>
                <c:pt idx="8">
                  <c:v>25</c:v>
                </c:pt>
                <c:pt idx="9">
                  <c:v>15</c:v>
                </c:pt>
                <c:pt idx="10">
                  <c:v>3</c:v>
                </c:pt>
                <c:pt idx="11">
                  <c:v>0</c:v>
                </c:pt>
                <c:pt idx="12">
                  <c:v>9</c:v>
                </c:pt>
                <c:pt idx="13">
                  <c:v>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63</c:v>
                </c:pt>
                <c:pt idx="19">
                  <c:v>45</c:v>
                </c:pt>
                <c:pt idx="20">
                  <c:v>25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  <c:pt idx="24">
                  <c:v>3</c:v>
                </c:pt>
                <c:pt idx="25">
                  <c:v>0</c:v>
                </c:pt>
                <c:pt idx="26">
                  <c:v>5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3E-41D5-B031-09F1DB7D3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257034752"/>
        <c:axId val="256852544"/>
      </c:barChart>
      <c:catAx>
        <c:axId val="2570347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1000"/>
            </a:pPr>
            <a:endParaRPr lang="en-US"/>
          </a:p>
        </c:txPr>
        <c:crossAx val="256852544"/>
        <c:crosses val="autoZero"/>
        <c:auto val="1"/>
        <c:lblAlgn val="ctr"/>
        <c:lblOffset val="100"/>
        <c:noMultiLvlLbl val="0"/>
      </c:catAx>
      <c:valAx>
        <c:axId val="256852544"/>
        <c:scaling>
          <c:orientation val="minMax"/>
          <c:min val="1.0000000000000002E-3"/>
        </c:scaling>
        <c:delete val="1"/>
        <c:axPos val="l"/>
        <c:numFmt formatCode="General" sourceLinked="1"/>
        <c:majorTickMark val="out"/>
        <c:minorTickMark val="none"/>
        <c:tickLblPos val="nextTo"/>
        <c:crossAx val="257034752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'5.4'!$B$30:$F$30</c:f>
          <c:strCache>
            <c:ptCount val="5"/>
            <c:pt idx="0">
              <c:v>Rentabilidade (y)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61036706349207"/>
          <c:y val="0.1078152583868193"/>
          <c:w val="0.87234102182539686"/>
          <c:h val="0.63976444120955467"/>
        </c:manualLayout>
      </c:layout>
      <c:lineChart>
        <c:grouping val="standard"/>
        <c:varyColors val="0"/>
        <c:ser>
          <c:idx val="0"/>
          <c:order val="0"/>
          <c:tx>
            <c:strRef>
              <c:f>'5.4'!$B$31</c:f>
              <c:strCache>
                <c:ptCount val="1"/>
                <c:pt idx="0">
                  <c:v>Meta (LIE)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'5.4'!$A$32:$A$69</c:f>
              <c:numCache>
                <c:formatCode>[$-416]mmm\-yy;@</c:formatCode>
                <c:ptCount val="38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  <c:pt idx="12">
                  <c:v>42705</c:v>
                </c:pt>
                <c:pt idx="13">
                  <c:v>42736</c:v>
                </c:pt>
                <c:pt idx="14">
                  <c:v>42767</c:v>
                </c:pt>
                <c:pt idx="15">
                  <c:v>42795</c:v>
                </c:pt>
                <c:pt idx="16">
                  <c:v>42826</c:v>
                </c:pt>
                <c:pt idx="17">
                  <c:v>42856</c:v>
                </c:pt>
                <c:pt idx="18">
                  <c:v>42887</c:v>
                </c:pt>
                <c:pt idx="19">
                  <c:v>42917</c:v>
                </c:pt>
                <c:pt idx="20">
                  <c:v>42948</c:v>
                </c:pt>
                <c:pt idx="21">
                  <c:v>42979</c:v>
                </c:pt>
                <c:pt idx="22">
                  <c:v>43009</c:v>
                </c:pt>
                <c:pt idx="23">
                  <c:v>43040</c:v>
                </c:pt>
                <c:pt idx="24">
                  <c:v>43070</c:v>
                </c:pt>
                <c:pt idx="25">
                  <c:v>43070</c:v>
                </c:pt>
                <c:pt idx="26">
                  <c:v>43101</c:v>
                </c:pt>
                <c:pt idx="27">
                  <c:v>43132</c:v>
                </c:pt>
                <c:pt idx="28">
                  <c:v>43160</c:v>
                </c:pt>
                <c:pt idx="29">
                  <c:v>43191</c:v>
                </c:pt>
                <c:pt idx="30">
                  <c:v>43221</c:v>
                </c:pt>
                <c:pt idx="31">
                  <c:v>43252</c:v>
                </c:pt>
                <c:pt idx="32">
                  <c:v>43282</c:v>
                </c:pt>
                <c:pt idx="33">
                  <c:v>43313</c:v>
                </c:pt>
                <c:pt idx="34">
                  <c:v>43344</c:v>
                </c:pt>
                <c:pt idx="35">
                  <c:v>43374</c:v>
                </c:pt>
                <c:pt idx="36">
                  <c:v>43405</c:v>
                </c:pt>
                <c:pt idx="37">
                  <c:v>43435</c:v>
                </c:pt>
              </c:numCache>
            </c:numRef>
          </c:cat>
          <c:val>
            <c:numRef>
              <c:f>'5.4'!$B$32:$B$69</c:f>
              <c:numCache>
                <c:formatCode>General</c:formatCode>
                <c:ptCount val="38"/>
                <c:pt idx="0">
                  <c:v>8.9999999999999998E-4</c:v>
                </c:pt>
                <c:pt idx="1">
                  <c:v>8.9999999999999998E-4</c:v>
                </c:pt>
                <c:pt idx="2">
                  <c:v>8.9999999999999998E-4</c:v>
                </c:pt>
                <c:pt idx="3">
                  <c:v>8.9999999999999998E-4</c:v>
                </c:pt>
                <c:pt idx="4">
                  <c:v>8.9999999999999998E-4</c:v>
                </c:pt>
                <c:pt idx="5">
                  <c:v>8.9999999999999998E-4</c:v>
                </c:pt>
                <c:pt idx="6">
                  <c:v>8.9999999999999998E-4</c:v>
                </c:pt>
                <c:pt idx="7">
                  <c:v>8.9999999999999998E-4</c:v>
                </c:pt>
                <c:pt idx="8">
                  <c:v>8.9999999999999998E-4</c:v>
                </c:pt>
                <c:pt idx="9">
                  <c:v>8.9999999999999998E-4</c:v>
                </c:pt>
                <c:pt idx="10">
                  <c:v>8.9999999999999998E-4</c:v>
                </c:pt>
                <c:pt idx="11">
                  <c:v>8.9999999999999998E-4</c:v>
                </c:pt>
                <c:pt idx="13">
                  <c:v>1.1000000000000001E-3</c:v>
                </c:pt>
                <c:pt idx="14">
                  <c:v>1.1000000000000001E-3</c:v>
                </c:pt>
                <c:pt idx="15">
                  <c:v>1.1000000000000001E-3</c:v>
                </c:pt>
                <c:pt idx="16">
                  <c:v>1.1000000000000001E-3</c:v>
                </c:pt>
                <c:pt idx="17">
                  <c:v>1.1000000000000001E-3</c:v>
                </c:pt>
                <c:pt idx="18">
                  <c:v>1.1000000000000001E-3</c:v>
                </c:pt>
                <c:pt idx="19">
                  <c:v>1.1000000000000001E-3</c:v>
                </c:pt>
                <c:pt idx="20">
                  <c:v>1.1000000000000001E-3</c:v>
                </c:pt>
                <c:pt idx="21">
                  <c:v>1.1000000000000001E-3</c:v>
                </c:pt>
                <c:pt idx="22">
                  <c:v>1.1000000000000001E-3</c:v>
                </c:pt>
                <c:pt idx="23">
                  <c:v>1.1000000000000001E-3</c:v>
                </c:pt>
                <c:pt idx="24">
                  <c:v>1.1000000000000001E-3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A-4B4C-861E-446F7BB763AC}"/>
            </c:ext>
          </c:extLst>
        </c:ser>
        <c:ser>
          <c:idx val="1"/>
          <c:order val="1"/>
          <c:tx>
            <c:strRef>
              <c:f>'5.4'!$C$31</c:f>
              <c:strCache>
                <c:ptCount val="1"/>
                <c:pt idx="0">
                  <c:v>Média (acum.)</c:v>
                </c:pt>
              </c:strCache>
            </c:strRef>
          </c:tx>
          <c:spPr>
            <a:ln w="31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'5.4'!$A$32:$A$69</c:f>
              <c:numCache>
                <c:formatCode>[$-416]mmm\-yy;@</c:formatCode>
                <c:ptCount val="38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  <c:pt idx="12">
                  <c:v>42705</c:v>
                </c:pt>
                <c:pt idx="13">
                  <c:v>42736</c:v>
                </c:pt>
                <c:pt idx="14">
                  <c:v>42767</c:v>
                </c:pt>
                <c:pt idx="15">
                  <c:v>42795</c:v>
                </c:pt>
                <c:pt idx="16">
                  <c:v>42826</c:v>
                </c:pt>
                <c:pt idx="17">
                  <c:v>42856</c:v>
                </c:pt>
                <c:pt idx="18">
                  <c:v>42887</c:v>
                </c:pt>
                <c:pt idx="19">
                  <c:v>42917</c:v>
                </c:pt>
                <c:pt idx="20">
                  <c:v>42948</c:v>
                </c:pt>
                <c:pt idx="21">
                  <c:v>42979</c:v>
                </c:pt>
                <c:pt idx="22">
                  <c:v>43009</c:v>
                </c:pt>
                <c:pt idx="23">
                  <c:v>43040</c:v>
                </c:pt>
                <c:pt idx="24">
                  <c:v>43070</c:v>
                </c:pt>
                <c:pt idx="25">
                  <c:v>43070</c:v>
                </c:pt>
                <c:pt idx="26">
                  <c:v>43101</c:v>
                </c:pt>
                <c:pt idx="27">
                  <c:v>43132</c:v>
                </c:pt>
                <c:pt idx="28">
                  <c:v>43160</c:v>
                </c:pt>
                <c:pt idx="29">
                  <c:v>43191</c:v>
                </c:pt>
                <c:pt idx="30">
                  <c:v>43221</c:v>
                </c:pt>
                <c:pt idx="31">
                  <c:v>43252</c:v>
                </c:pt>
                <c:pt idx="32">
                  <c:v>43282</c:v>
                </c:pt>
                <c:pt idx="33">
                  <c:v>43313</c:v>
                </c:pt>
                <c:pt idx="34">
                  <c:v>43344</c:v>
                </c:pt>
                <c:pt idx="35">
                  <c:v>43374</c:v>
                </c:pt>
                <c:pt idx="36">
                  <c:v>43405</c:v>
                </c:pt>
                <c:pt idx="37">
                  <c:v>43435</c:v>
                </c:pt>
              </c:numCache>
            </c:numRef>
          </c:cat>
          <c:val>
            <c:numRef>
              <c:f>'5.4'!$C$32:$C$69</c:f>
              <c:numCache>
                <c:formatCode>General</c:formatCode>
                <c:ptCount val="38"/>
                <c:pt idx="0">
                  <c:v>-9.7799999999999998E-2</c:v>
                </c:pt>
                <c:pt idx="1">
                  <c:v>-9.7799999999999998E-2</c:v>
                </c:pt>
                <c:pt idx="2">
                  <c:v>-9.7799999999999998E-2</c:v>
                </c:pt>
                <c:pt idx="3">
                  <c:v>-9.7799999999999998E-2</c:v>
                </c:pt>
                <c:pt idx="4">
                  <c:v>-9.7799999999999998E-2</c:v>
                </c:pt>
                <c:pt idx="5">
                  <c:v>-9.7799999999999998E-2</c:v>
                </c:pt>
                <c:pt idx="6">
                  <c:v>-9.7799999999999998E-2</c:v>
                </c:pt>
                <c:pt idx="7">
                  <c:v>-9.7799999999999998E-2</c:v>
                </c:pt>
                <c:pt idx="8">
                  <c:v>-9.7799999999999998E-2</c:v>
                </c:pt>
                <c:pt idx="9">
                  <c:v>-9.7799999999999998E-2</c:v>
                </c:pt>
                <c:pt idx="10">
                  <c:v>-9.7799999999999998E-2</c:v>
                </c:pt>
                <c:pt idx="11">
                  <c:v>-9.7799999999999998E-2</c:v>
                </c:pt>
                <c:pt idx="13">
                  <c:v>-5.2999999999999999E-2</c:v>
                </c:pt>
                <c:pt idx="14">
                  <c:v>-5.2999999999999999E-2</c:v>
                </c:pt>
                <c:pt idx="15">
                  <c:v>-5.2999999999999999E-2</c:v>
                </c:pt>
                <c:pt idx="16">
                  <c:v>-5.2999999999999999E-2</c:v>
                </c:pt>
                <c:pt idx="17">
                  <c:v>-5.2999999999999999E-2</c:v>
                </c:pt>
                <c:pt idx="18">
                  <c:v>-5.2999999999999999E-2</c:v>
                </c:pt>
                <c:pt idx="19">
                  <c:v>-5.2999999999999999E-2</c:v>
                </c:pt>
                <c:pt idx="20">
                  <c:v>-5.2999999999999999E-2</c:v>
                </c:pt>
                <c:pt idx="21">
                  <c:v>-5.2999999999999999E-2</c:v>
                </c:pt>
                <c:pt idx="22">
                  <c:v>-5.2999999999999999E-2</c:v>
                </c:pt>
                <c:pt idx="23">
                  <c:v>-5.2999999999999999E-2</c:v>
                </c:pt>
                <c:pt idx="24">
                  <c:v>-5.2999999999999999E-2</c:v>
                </c:pt>
                <c:pt idx="26">
                  <c:v>-1.3599999999999999E-2</c:v>
                </c:pt>
                <c:pt idx="27">
                  <c:v>-1.3599999999999999E-2</c:v>
                </c:pt>
                <c:pt idx="28">
                  <c:v>-1.3599999999999999E-2</c:v>
                </c:pt>
                <c:pt idx="29">
                  <c:v>-1.3599999999999999E-2</c:v>
                </c:pt>
                <c:pt idx="30">
                  <c:v>-1.3599999999999999E-2</c:v>
                </c:pt>
                <c:pt idx="31">
                  <c:v>-1.3599999999999999E-2</c:v>
                </c:pt>
                <c:pt idx="32">
                  <c:v>-1.3599999999999999E-2</c:v>
                </c:pt>
                <c:pt idx="33">
                  <c:v>-1.3599999999999999E-2</c:v>
                </c:pt>
                <c:pt idx="34">
                  <c:v>-1.3599999999999999E-2</c:v>
                </c:pt>
                <c:pt idx="35">
                  <c:v>-1.3599999999999999E-2</c:v>
                </c:pt>
                <c:pt idx="36">
                  <c:v>-1.3599999999999999E-2</c:v>
                </c:pt>
                <c:pt idx="37">
                  <c:v>-1.3599999999999999E-2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5A-4B4C-861E-446F7BB763AC}"/>
            </c:ext>
          </c:extLst>
        </c:ser>
        <c:ser>
          <c:idx val="2"/>
          <c:order val="2"/>
          <c:tx>
            <c:strRef>
              <c:f>'5.4'!$D$31</c:f>
              <c:strCache>
                <c:ptCount val="1"/>
                <c:pt idx="0">
                  <c:v>LIC</c:v>
                </c:pt>
              </c:strCache>
            </c:strRef>
          </c:tx>
          <c:spPr>
            <a:ln w="31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'5.4'!$A$32:$A$69</c:f>
              <c:numCache>
                <c:formatCode>[$-416]mmm\-yy;@</c:formatCode>
                <c:ptCount val="38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  <c:pt idx="12">
                  <c:v>42705</c:v>
                </c:pt>
                <c:pt idx="13">
                  <c:v>42736</c:v>
                </c:pt>
                <c:pt idx="14">
                  <c:v>42767</c:v>
                </c:pt>
                <c:pt idx="15">
                  <c:v>42795</c:v>
                </c:pt>
                <c:pt idx="16">
                  <c:v>42826</c:v>
                </c:pt>
                <c:pt idx="17">
                  <c:v>42856</c:v>
                </c:pt>
                <c:pt idx="18">
                  <c:v>42887</c:v>
                </c:pt>
                <c:pt idx="19">
                  <c:v>42917</c:v>
                </c:pt>
                <c:pt idx="20">
                  <c:v>42948</c:v>
                </c:pt>
                <c:pt idx="21">
                  <c:v>42979</c:v>
                </c:pt>
                <c:pt idx="22">
                  <c:v>43009</c:v>
                </c:pt>
                <c:pt idx="23">
                  <c:v>43040</c:v>
                </c:pt>
                <c:pt idx="24">
                  <c:v>43070</c:v>
                </c:pt>
                <c:pt idx="25">
                  <c:v>43070</c:v>
                </c:pt>
                <c:pt idx="26">
                  <c:v>43101</c:v>
                </c:pt>
                <c:pt idx="27">
                  <c:v>43132</c:v>
                </c:pt>
                <c:pt idx="28">
                  <c:v>43160</c:v>
                </c:pt>
                <c:pt idx="29">
                  <c:v>43191</c:v>
                </c:pt>
                <c:pt idx="30">
                  <c:v>43221</c:v>
                </c:pt>
                <c:pt idx="31">
                  <c:v>43252</c:v>
                </c:pt>
                <c:pt idx="32">
                  <c:v>43282</c:v>
                </c:pt>
                <c:pt idx="33">
                  <c:v>43313</c:v>
                </c:pt>
                <c:pt idx="34">
                  <c:v>43344</c:v>
                </c:pt>
                <c:pt idx="35">
                  <c:v>43374</c:v>
                </c:pt>
                <c:pt idx="36">
                  <c:v>43405</c:v>
                </c:pt>
                <c:pt idx="37">
                  <c:v>43435</c:v>
                </c:pt>
              </c:numCache>
            </c:numRef>
          </c:cat>
          <c:val>
            <c:numRef>
              <c:f>'5.4'!$D$32:$D$69</c:f>
              <c:numCache>
                <c:formatCode>General</c:formatCode>
                <c:ptCount val="38"/>
                <c:pt idx="0">
                  <c:v>-0.2364</c:v>
                </c:pt>
                <c:pt idx="1">
                  <c:v>-0.2364</c:v>
                </c:pt>
                <c:pt idx="2">
                  <c:v>-0.2364</c:v>
                </c:pt>
                <c:pt idx="3">
                  <c:v>-0.2364</c:v>
                </c:pt>
                <c:pt idx="4">
                  <c:v>-0.2364</c:v>
                </c:pt>
                <c:pt idx="5">
                  <c:v>-0.2364</c:v>
                </c:pt>
                <c:pt idx="6">
                  <c:v>-0.2364</c:v>
                </c:pt>
                <c:pt idx="7">
                  <c:v>-0.2364</c:v>
                </c:pt>
                <c:pt idx="8">
                  <c:v>-0.2364</c:v>
                </c:pt>
                <c:pt idx="9">
                  <c:v>-0.2364</c:v>
                </c:pt>
                <c:pt idx="10">
                  <c:v>-0.2364</c:v>
                </c:pt>
                <c:pt idx="11">
                  <c:v>-0.2364</c:v>
                </c:pt>
                <c:pt idx="13">
                  <c:v>-0.25109999999999999</c:v>
                </c:pt>
                <c:pt idx="14">
                  <c:v>-0.25109999999999999</c:v>
                </c:pt>
                <c:pt idx="15">
                  <c:v>-0.25109999999999999</c:v>
                </c:pt>
                <c:pt idx="16">
                  <c:v>-0.25109999999999999</c:v>
                </c:pt>
                <c:pt idx="17">
                  <c:v>-0.25109999999999999</c:v>
                </c:pt>
                <c:pt idx="18">
                  <c:v>-0.25109999999999999</c:v>
                </c:pt>
                <c:pt idx="19">
                  <c:v>-0.25109999999999999</c:v>
                </c:pt>
                <c:pt idx="20">
                  <c:v>-0.25109999999999999</c:v>
                </c:pt>
                <c:pt idx="21">
                  <c:v>-0.25109999999999999</c:v>
                </c:pt>
                <c:pt idx="22">
                  <c:v>-0.25109999999999999</c:v>
                </c:pt>
                <c:pt idx="23">
                  <c:v>-0.25109999999999999</c:v>
                </c:pt>
                <c:pt idx="24">
                  <c:v>-0.25109999999999999</c:v>
                </c:pt>
                <c:pt idx="26">
                  <c:v>-0.19370000000000001</c:v>
                </c:pt>
                <c:pt idx="27">
                  <c:v>-0.19370000000000001</c:v>
                </c:pt>
                <c:pt idx="28">
                  <c:v>-0.19370000000000001</c:v>
                </c:pt>
                <c:pt idx="29">
                  <c:v>-0.19370000000000001</c:v>
                </c:pt>
                <c:pt idx="30">
                  <c:v>-0.19370000000000001</c:v>
                </c:pt>
                <c:pt idx="31">
                  <c:v>-0.19370000000000001</c:v>
                </c:pt>
                <c:pt idx="32">
                  <c:v>-0.19370000000000001</c:v>
                </c:pt>
                <c:pt idx="33">
                  <c:v>-0.19370000000000001</c:v>
                </c:pt>
                <c:pt idx="34">
                  <c:v>-0.19370000000000001</c:v>
                </c:pt>
                <c:pt idx="35">
                  <c:v>-0.19370000000000001</c:v>
                </c:pt>
                <c:pt idx="36">
                  <c:v>-0.19370000000000001</c:v>
                </c:pt>
                <c:pt idx="37">
                  <c:v>-0.19370000000000001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5A-4B4C-861E-446F7BB763AC}"/>
            </c:ext>
          </c:extLst>
        </c:ser>
        <c:ser>
          <c:idx val="3"/>
          <c:order val="3"/>
          <c:tx>
            <c:strRef>
              <c:f>'5.4'!$E$31</c:f>
              <c:strCache>
                <c:ptCount val="1"/>
                <c:pt idx="0">
                  <c:v>LSC</c:v>
                </c:pt>
              </c:strCache>
            </c:strRef>
          </c:tx>
          <c:spPr>
            <a:ln w="31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'5.4'!$A$32:$A$69</c:f>
              <c:numCache>
                <c:formatCode>[$-416]mmm\-yy;@</c:formatCode>
                <c:ptCount val="38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  <c:pt idx="12">
                  <c:v>42705</c:v>
                </c:pt>
                <c:pt idx="13">
                  <c:v>42736</c:v>
                </c:pt>
                <c:pt idx="14">
                  <c:v>42767</c:v>
                </c:pt>
                <c:pt idx="15">
                  <c:v>42795</c:v>
                </c:pt>
                <c:pt idx="16">
                  <c:v>42826</c:v>
                </c:pt>
                <c:pt idx="17">
                  <c:v>42856</c:v>
                </c:pt>
                <c:pt idx="18">
                  <c:v>42887</c:v>
                </c:pt>
                <c:pt idx="19">
                  <c:v>42917</c:v>
                </c:pt>
                <c:pt idx="20">
                  <c:v>42948</c:v>
                </c:pt>
                <c:pt idx="21">
                  <c:v>42979</c:v>
                </c:pt>
                <c:pt idx="22">
                  <c:v>43009</c:v>
                </c:pt>
                <c:pt idx="23">
                  <c:v>43040</c:v>
                </c:pt>
                <c:pt idx="24">
                  <c:v>43070</c:v>
                </c:pt>
                <c:pt idx="25">
                  <c:v>43070</c:v>
                </c:pt>
                <c:pt idx="26">
                  <c:v>43101</c:v>
                </c:pt>
                <c:pt idx="27">
                  <c:v>43132</c:v>
                </c:pt>
                <c:pt idx="28">
                  <c:v>43160</c:v>
                </c:pt>
                <c:pt idx="29">
                  <c:v>43191</c:v>
                </c:pt>
                <c:pt idx="30">
                  <c:v>43221</c:v>
                </c:pt>
                <c:pt idx="31">
                  <c:v>43252</c:v>
                </c:pt>
                <c:pt idx="32">
                  <c:v>43282</c:v>
                </c:pt>
                <c:pt idx="33">
                  <c:v>43313</c:v>
                </c:pt>
                <c:pt idx="34">
                  <c:v>43344</c:v>
                </c:pt>
                <c:pt idx="35">
                  <c:v>43374</c:v>
                </c:pt>
                <c:pt idx="36">
                  <c:v>43405</c:v>
                </c:pt>
                <c:pt idx="37">
                  <c:v>43435</c:v>
                </c:pt>
              </c:numCache>
            </c:numRef>
          </c:cat>
          <c:val>
            <c:numRef>
              <c:f>'5.4'!$E$32:$E$69</c:f>
              <c:numCache>
                <c:formatCode>General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0.1363</c:v>
                </c:pt>
                <c:pt idx="14">
                  <c:v>0.1363</c:v>
                </c:pt>
                <c:pt idx="15">
                  <c:v>0.1363</c:v>
                </c:pt>
                <c:pt idx="16">
                  <c:v>0.1363</c:v>
                </c:pt>
                <c:pt idx="17">
                  <c:v>0.1363</c:v>
                </c:pt>
                <c:pt idx="18">
                  <c:v>0.1363</c:v>
                </c:pt>
                <c:pt idx="19">
                  <c:v>0.1363</c:v>
                </c:pt>
                <c:pt idx="20">
                  <c:v>0.1363</c:v>
                </c:pt>
                <c:pt idx="21">
                  <c:v>0.1363</c:v>
                </c:pt>
                <c:pt idx="22">
                  <c:v>0.1363</c:v>
                </c:pt>
                <c:pt idx="23">
                  <c:v>0.1363</c:v>
                </c:pt>
                <c:pt idx="24">
                  <c:v>0.1363</c:v>
                </c:pt>
                <c:pt idx="26">
                  <c:v>0.19370000000000001</c:v>
                </c:pt>
                <c:pt idx="27">
                  <c:v>0.19370000000000001</c:v>
                </c:pt>
                <c:pt idx="28">
                  <c:v>0.19370000000000001</c:v>
                </c:pt>
                <c:pt idx="29">
                  <c:v>0.19370000000000001</c:v>
                </c:pt>
                <c:pt idx="30">
                  <c:v>0.19370000000000001</c:v>
                </c:pt>
                <c:pt idx="31">
                  <c:v>0.19370000000000001</c:v>
                </c:pt>
                <c:pt idx="32">
                  <c:v>0.19370000000000001</c:v>
                </c:pt>
                <c:pt idx="33">
                  <c:v>0.19370000000000001</c:v>
                </c:pt>
                <c:pt idx="34">
                  <c:v>0.19370000000000001</c:v>
                </c:pt>
                <c:pt idx="35">
                  <c:v>0.19370000000000001</c:v>
                </c:pt>
                <c:pt idx="36">
                  <c:v>0.19370000000000001</c:v>
                </c:pt>
                <c:pt idx="37">
                  <c:v>0.19370000000000001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95A-4B4C-861E-446F7BB763AC}"/>
            </c:ext>
          </c:extLst>
        </c:ser>
        <c:ser>
          <c:idx val="4"/>
          <c:order val="4"/>
          <c:tx>
            <c:strRef>
              <c:f>'5.4'!$F$31</c:f>
              <c:strCache>
                <c:ptCount val="1"/>
                <c:pt idx="0">
                  <c:v>Realizado (%)</c:v>
                </c:pt>
              </c:strCache>
            </c:strRef>
          </c:tx>
          <c:spPr>
            <a:ln w="19050" cap="rnd">
              <a:solidFill>
                <a:srgbClr val="00866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66C"/>
              </a:solidFill>
              <a:ln w="19050">
                <a:solidFill>
                  <a:srgbClr val="00866C"/>
                </a:solidFill>
              </a:ln>
              <a:effectLst/>
            </c:spPr>
          </c:marker>
          <c:cat>
            <c:numRef>
              <c:f>'5.4'!$A$32:$A$69</c:f>
              <c:numCache>
                <c:formatCode>[$-416]mmm\-yy;@</c:formatCode>
                <c:ptCount val="38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  <c:pt idx="12">
                  <c:v>42705</c:v>
                </c:pt>
                <c:pt idx="13">
                  <c:v>42736</c:v>
                </c:pt>
                <c:pt idx="14">
                  <c:v>42767</c:v>
                </c:pt>
                <c:pt idx="15">
                  <c:v>42795</c:v>
                </c:pt>
                <c:pt idx="16">
                  <c:v>42826</c:v>
                </c:pt>
                <c:pt idx="17">
                  <c:v>42856</c:v>
                </c:pt>
                <c:pt idx="18">
                  <c:v>42887</c:v>
                </c:pt>
                <c:pt idx="19">
                  <c:v>42917</c:v>
                </c:pt>
                <c:pt idx="20">
                  <c:v>42948</c:v>
                </c:pt>
                <c:pt idx="21">
                  <c:v>42979</c:v>
                </c:pt>
                <c:pt idx="22">
                  <c:v>43009</c:v>
                </c:pt>
                <c:pt idx="23">
                  <c:v>43040</c:v>
                </c:pt>
                <c:pt idx="24">
                  <c:v>43070</c:v>
                </c:pt>
                <c:pt idx="25">
                  <c:v>43070</c:v>
                </c:pt>
                <c:pt idx="26">
                  <c:v>43101</c:v>
                </c:pt>
                <c:pt idx="27">
                  <c:v>43132</c:v>
                </c:pt>
                <c:pt idx="28">
                  <c:v>43160</c:v>
                </c:pt>
                <c:pt idx="29">
                  <c:v>43191</c:v>
                </c:pt>
                <c:pt idx="30">
                  <c:v>43221</c:v>
                </c:pt>
                <c:pt idx="31">
                  <c:v>43252</c:v>
                </c:pt>
                <c:pt idx="32">
                  <c:v>43282</c:v>
                </c:pt>
                <c:pt idx="33">
                  <c:v>43313</c:v>
                </c:pt>
                <c:pt idx="34">
                  <c:v>43344</c:v>
                </c:pt>
                <c:pt idx="35">
                  <c:v>43374</c:v>
                </c:pt>
                <c:pt idx="36">
                  <c:v>43405</c:v>
                </c:pt>
                <c:pt idx="37">
                  <c:v>43435</c:v>
                </c:pt>
              </c:numCache>
            </c:numRef>
          </c:cat>
          <c:val>
            <c:numRef>
              <c:f>'5.4'!$F$32:$F$69</c:f>
              <c:numCache>
                <c:formatCode>General</c:formatCode>
                <c:ptCount val="38"/>
                <c:pt idx="0">
                  <c:v>-0.25040000000000001</c:v>
                </c:pt>
                <c:pt idx="1">
                  <c:v>-7.7799999999999994E-2</c:v>
                </c:pt>
                <c:pt idx="2">
                  <c:v>-3.8600000000000002E-2</c:v>
                </c:pt>
                <c:pt idx="3">
                  <c:v>-6.5000000000000002E-2</c:v>
                </c:pt>
                <c:pt idx="4">
                  <c:v>-0.1235</c:v>
                </c:pt>
                <c:pt idx="5">
                  <c:v>-0.1492</c:v>
                </c:pt>
                <c:pt idx="6">
                  <c:v>-5.0900000000000001E-2</c:v>
                </c:pt>
                <c:pt idx="7">
                  <c:v>-4.4200000000000003E-2</c:v>
                </c:pt>
                <c:pt idx="8">
                  <c:v>-0.12809999999999999</c:v>
                </c:pt>
                <c:pt idx="9">
                  <c:v>-0.1147</c:v>
                </c:pt>
                <c:pt idx="10">
                  <c:v>-0.10390000000000001</c:v>
                </c:pt>
                <c:pt idx="11">
                  <c:v>-0.11219999999999999</c:v>
                </c:pt>
                <c:pt idx="13">
                  <c:v>-8.5000000000000006E-2</c:v>
                </c:pt>
                <c:pt idx="14">
                  <c:v>-0.1142</c:v>
                </c:pt>
                <c:pt idx="15">
                  <c:v>-3.5099999999999999E-2</c:v>
                </c:pt>
                <c:pt idx="16">
                  <c:v>-5.0299999999999997E-2</c:v>
                </c:pt>
                <c:pt idx="17">
                  <c:v>-5.67E-2</c:v>
                </c:pt>
                <c:pt idx="18">
                  <c:v>5.3E-3</c:v>
                </c:pt>
                <c:pt idx="19">
                  <c:v>-9.1999999999999998E-2</c:v>
                </c:pt>
                <c:pt idx="20">
                  <c:v>6.3E-3</c:v>
                </c:pt>
                <c:pt idx="21">
                  <c:v>-3.6900000000000002E-2</c:v>
                </c:pt>
                <c:pt idx="22">
                  <c:v>2.93E-2</c:v>
                </c:pt>
                <c:pt idx="23">
                  <c:v>-0.2021</c:v>
                </c:pt>
                <c:pt idx="24">
                  <c:v>-0.129</c:v>
                </c:pt>
                <c:pt idx="26">
                  <c:v>-1.3599999999999999E-2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95A-4B4C-861E-446F7BB76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1718016"/>
        <c:axId val="260196608"/>
      </c:lineChart>
      <c:dateAx>
        <c:axId val="261718016"/>
        <c:scaling>
          <c:orientation val="minMax"/>
        </c:scaling>
        <c:delete val="0"/>
        <c:axPos val="b"/>
        <c:numFmt formatCode="[$-416]mmm\-yy;@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196608"/>
        <c:crosses val="autoZero"/>
        <c:auto val="1"/>
        <c:lblOffset val="0"/>
        <c:baseTimeUnit val="months"/>
      </c:dateAx>
      <c:valAx>
        <c:axId val="260196608"/>
        <c:scaling>
          <c:orientation val="minMax"/>
          <c:min val="-0.26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718016"/>
        <c:crosses val="autoZero"/>
        <c:crossBetween val="midCat"/>
        <c:majorUnit val="8.0000000000000016E-2"/>
        <c:minorUnit val="4.0000000000000008E-2"/>
      </c:valAx>
      <c:spPr>
        <a:solidFill>
          <a:schemeClr val="bg1"/>
        </a:solidFill>
        <a:ln>
          <a:solidFill>
            <a:schemeClr val="bg1">
              <a:lumMod val="50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7954740951498711"/>
          <c:w val="1"/>
          <c:h val="0.100284523258122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EECE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'5.4'!$G$30:$K$30</c:f>
          <c:strCache>
            <c:ptCount val="5"/>
            <c:pt idx="0">
              <c:v>Descontos Comerciais (x)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61036706349207"/>
          <c:y val="0.1078152583868193"/>
          <c:w val="0.87234102182539686"/>
          <c:h val="0.63976444120955467"/>
        </c:manualLayout>
      </c:layout>
      <c:lineChart>
        <c:grouping val="standard"/>
        <c:varyColors val="0"/>
        <c:ser>
          <c:idx val="0"/>
          <c:order val="0"/>
          <c:tx>
            <c:strRef>
              <c:f>'5.4'!$G$31</c:f>
              <c:strCache>
                <c:ptCount val="1"/>
                <c:pt idx="0">
                  <c:v>Meta (LSE)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'5.4'!$A$32:$A$69</c:f>
              <c:numCache>
                <c:formatCode>[$-416]mmm\-yy;@</c:formatCode>
                <c:ptCount val="38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  <c:pt idx="12">
                  <c:v>42705</c:v>
                </c:pt>
                <c:pt idx="13">
                  <c:v>42736</c:v>
                </c:pt>
                <c:pt idx="14">
                  <c:v>42767</c:v>
                </c:pt>
                <c:pt idx="15">
                  <c:v>42795</c:v>
                </c:pt>
                <c:pt idx="16">
                  <c:v>42826</c:v>
                </c:pt>
                <c:pt idx="17">
                  <c:v>42856</c:v>
                </c:pt>
                <c:pt idx="18">
                  <c:v>42887</c:v>
                </c:pt>
                <c:pt idx="19">
                  <c:v>42917</c:v>
                </c:pt>
                <c:pt idx="20">
                  <c:v>42948</c:v>
                </c:pt>
                <c:pt idx="21">
                  <c:v>42979</c:v>
                </c:pt>
                <c:pt idx="22">
                  <c:v>43009</c:v>
                </c:pt>
                <c:pt idx="23">
                  <c:v>43040</c:v>
                </c:pt>
                <c:pt idx="24">
                  <c:v>43070</c:v>
                </c:pt>
                <c:pt idx="25">
                  <c:v>43070</c:v>
                </c:pt>
                <c:pt idx="26">
                  <c:v>43101</c:v>
                </c:pt>
                <c:pt idx="27">
                  <c:v>43132</c:v>
                </c:pt>
                <c:pt idx="28">
                  <c:v>43160</c:v>
                </c:pt>
                <c:pt idx="29">
                  <c:v>43191</c:v>
                </c:pt>
                <c:pt idx="30">
                  <c:v>43221</c:v>
                </c:pt>
                <c:pt idx="31">
                  <c:v>43252</c:v>
                </c:pt>
                <c:pt idx="32">
                  <c:v>43282</c:v>
                </c:pt>
                <c:pt idx="33">
                  <c:v>43313</c:v>
                </c:pt>
                <c:pt idx="34">
                  <c:v>43344</c:v>
                </c:pt>
                <c:pt idx="35">
                  <c:v>43374</c:v>
                </c:pt>
                <c:pt idx="36">
                  <c:v>43405</c:v>
                </c:pt>
                <c:pt idx="37">
                  <c:v>43435</c:v>
                </c:pt>
              </c:numCache>
            </c:numRef>
          </c:cat>
          <c:val>
            <c:numRef>
              <c:f>'5.4'!$G$32:$G$69</c:f>
              <c:numCache>
                <c:formatCode>General</c:formatCode>
                <c:ptCount val="38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3">
                  <c:v>0.18</c:v>
                </c:pt>
                <c:pt idx="14">
                  <c:v>0.18</c:v>
                </c:pt>
                <c:pt idx="15">
                  <c:v>0.18</c:v>
                </c:pt>
                <c:pt idx="16">
                  <c:v>0.18</c:v>
                </c:pt>
                <c:pt idx="17">
                  <c:v>0.18</c:v>
                </c:pt>
                <c:pt idx="18">
                  <c:v>0.18</c:v>
                </c:pt>
                <c:pt idx="19">
                  <c:v>0.18</c:v>
                </c:pt>
                <c:pt idx="20">
                  <c:v>0.18</c:v>
                </c:pt>
                <c:pt idx="21">
                  <c:v>0.18</c:v>
                </c:pt>
                <c:pt idx="22">
                  <c:v>0.18</c:v>
                </c:pt>
                <c:pt idx="23">
                  <c:v>0.18</c:v>
                </c:pt>
                <c:pt idx="24">
                  <c:v>0.18</c:v>
                </c:pt>
                <c:pt idx="26">
                  <c:v>0.161</c:v>
                </c:pt>
                <c:pt idx="27">
                  <c:v>0.161</c:v>
                </c:pt>
                <c:pt idx="28">
                  <c:v>0.161</c:v>
                </c:pt>
                <c:pt idx="29">
                  <c:v>0.161</c:v>
                </c:pt>
                <c:pt idx="30">
                  <c:v>0.161</c:v>
                </c:pt>
                <c:pt idx="31">
                  <c:v>0.161</c:v>
                </c:pt>
                <c:pt idx="32">
                  <c:v>0.161</c:v>
                </c:pt>
                <c:pt idx="33">
                  <c:v>0.161</c:v>
                </c:pt>
                <c:pt idx="34">
                  <c:v>0.161</c:v>
                </c:pt>
                <c:pt idx="35">
                  <c:v>0.161</c:v>
                </c:pt>
                <c:pt idx="36">
                  <c:v>0.161</c:v>
                </c:pt>
                <c:pt idx="37">
                  <c:v>0.161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A-4B4C-861E-446F7BB763AC}"/>
            </c:ext>
          </c:extLst>
        </c:ser>
        <c:ser>
          <c:idx val="1"/>
          <c:order val="1"/>
          <c:tx>
            <c:strRef>
              <c:f>'5.4'!$H$31</c:f>
              <c:strCache>
                <c:ptCount val="1"/>
                <c:pt idx="0">
                  <c:v>Média (acum.)</c:v>
                </c:pt>
              </c:strCache>
            </c:strRef>
          </c:tx>
          <c:spPr>
            <a:ln w="31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'5.4'!$A$32:$A$69</c:f>
              <c:numCache>
                <c:formatCode>[$-416]mmm\-yy;@</c:formatCode>
                <c:ptCount val="38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  <c:pt idx="12">
                  <c:v>42705</c:v>
                </c:pt>
                <c:pt idx="13">
                  <c:v>42736</c:v>
                </c:pt>
                <c:pt idx="14">
                  <c:v>42767</c:v>
                </c:pt>
                <c:pt idx="15">
                  <c:v>42795</c:v>
                </c:pt>
                <c:pt idx="16">
                  <c:v>42826</c:v>
                </c:pt>
                <c:pt idx="17">
                  <c:v>42856</c:v>
                </c:pt>
                <c:pt idx="18">
                  <c:v>42887</c:v>
                </c:pt>
                <c:pt idx="19">
                  <c:v>42917</c:v>
                </c:pt>
                <c:pt idx="20">
                  <c:v>42948</c:v>
                </c:pt>
                <c:pt idx="21">
                  <c:v>42979</c:v>
                </c:pt>
                <c:pt idx="22">
                  <c:v>43009</c:v>
                </c:pt>
                <c:pt idx="23">
                  <c:v>43040</c:v>
                </c:pt>
                <c:pt idx="24">
                  <c:v>43070</c:v>
                </c:pt>
                <c:pt idx="25">
                  <c:v>43070</c:v>
                </c:pt>
                <c:pt idx="26">
                  <c:v>43101</c:v>
                </c:pt>
                <c:pt idx="27">
                  <c:v>43132</c:v>
                </c:pt>
                <c:pt idx="28">
                  <c:v>43160</c:v>
                </c:pt>
                <c:pt idx="29">
                  <c:v>43191</c:v>
                </c:pt>
                <c:pt idx="30">
                  <c:v>43221</c:v>
                </c:pt>
                <c:pt idx="31">
                  <c:v>43252</c:v>
                </c:pt>
                <c:pt idx="32">
                  <c:v>43282</c:v>
                </c:pt>
                <c:pt idx="33">
                  <c:v>43313</c:v>
                </c:pt>
                <c:pt idx="34">
                  <c:v>43344</c:v>
                </c:pt>
                <c:pt idx="35">
                  <c:v>43374</c:v>
                </c:pt>
                <c:pt idx="36">
                  <c:v>43405</c:v>
                </c:pt>
                <c:pt idx="37">
                  <c:v>43435</c:v>
                </c:pt>
              </c:numCache>
            </c:numRef>
          </c:cat>
          <c:val>
            <c:numRef>
              <c:f>'5.4'!$H$32:$H$69</c:f>
              <c:numCache>
                <c:formatCode>General</c:formatCode>
                <c:ptCount val="38"/>
                <c:pt idx="0">
                  <c:v>0.26</c:v>
                </c:pt>
                <c:pt idx="1">
                  <c:v>0.26</c:v>
                </c:pt>
                <c:pt idx="2">
                  <c:v>0.26</c:v>
                </c:pt>
                <c:pt idx="3">
                  <c:v>0.26</c:v>
                </c:pt>
                <c:pt idx="4">
                  <c:v>0.26</c:v>
                </c:pt>
                <c:pt idx="5">
                  <c:v>0.26</c:v>
                </c:pt>
                <c:pt idx="6">
                  <c:v>0.26</c:v>
                </c:pt>
                <c:pt idx="7">
                  <c:v>0.26</c:v>
                </c:pt>
                <c:pt idx="8">
                  <c:v>0.26</c:v>
                </c:pt>
                <c:pt idx="9">
                  <c:v>0.26</c:v>
                </c:pt>
                <c:pt idx="10">
                  <c:v>0.26</c:v>
                </c:pt>
                <c:pt idx="11">
                  <c:v>0.26</c:v>
                </c:pt>
                <c:pt idx="13">
                  <c:v>0.17344800341337968</c:v>
                </c:pt>
                <c:pt idx="14">
                  <c:v>0.17344800341337968</c:v>
                </c:pt>
                <c:pt idx="15">
                  <c:v>0.17344800341337968</c:v>
                </c:pt>
                <c:pt idx="16">
                  <c:v>0.17344800341337968</c:v>
                </c:pt>
                <c:pt idx="17">
                  <c:v>0.17344800341337968</c:v>
                </c:pt>
                <c:pt idx="18">
                  <c:v>0.17344800341337968</c:v>
                </c:pt>
                <c:pt idx="19">
                  <c:v>0.17344800341337968</c:v>
                </c:pt>
                <c:pt idx="20">
                  <c:v>0.17344800341337968</c:v>
                </c:pt>
                <c:pt idx="21">
                  <c:v>0.17344800341337968</c:v>
                </c:pt>
                <c:pt idx="22">
                  <c:v>0.17344800341337968</c:v>
                </c:pt>
                <c:pt idx="23">
                  <c:v>0.17344800341337968</c:v>
                </c:pt>
                <c:pt idx="24">
                  <c:v>0.17344800341337968</c:v>
                </c:pt>
                <c:pt idx="26">
                  <c:v>0.10806457907814797</c:v>
                </c:pt>
                <c:pt idx="27">
                  <c:v>0.10806457907814797</c:v>
                </c:pt>
                <c:pt idx="28">
                  <c:v>0.10806457907814797</c:v>
                </c:pt>
                <c:pt idx="29">
                  <c:v>0.10806457907814797</c:v>
                </c:pt>
                <c:pt idx="30">
                  <c:v>0.10806457907814797</c:v>
                </c:pt>
                <c:pt idx="31">
                  <c:v>0.10806457907814797</c:v>
                </c:pt>
                <c:pt idx="32">
                  <c:v>0.10806457907814797</c:v>
                </c:pt>
                <c:pt idx="33">
                  <c:v>0.10806457907814797</c:v>
                </c:pt>
                <c:pt idx="34">
                  <c:v>0.10806457907814797</c:v>
                </c:pt>
                <c:pt idx="35">
                  <c:v>0.10806457907814797</c:v>
                </c:pt>
                <c:pt idx="36">
                  <c:v>0.10806457907814797</c:v>
                </c:pt>
                <c:pt idx="37">
                  <c:v>0.10806457907814797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5A-4B4C-861E-446F7BB763AC}"/>
            </c:ext>
          </c:extLst>
        </c:ser>
        <c:ser>
          <c:idx val="2"/>
          <c:order val="2"/>
          <c:tx>
            <c:strRef>
              <c:f>'5.4'!$I$31</c:f>
              <c:strCache>
                <c:ptCount val="1"/>
                <c:pt idx="0">
                  <c:v>LIC</c:v>
                </c:pt>
              </c:strCache>
            </c:strRef>
          </c:tx>
          <c:spPr>
            <a:ln w="31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'5.4'!$A$32:$A$69</c:f>
              <c:numCache>
                <c:formatCode>[$-416]mmm\-yy;@</c:formatCode>
                <c:ptCount val="38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  <c:pt idx="12">
                  <c:v>42705</c:v>
                </c:pt>
                <c:pt idx="13">
                  <c:v>42736</c:v>
                </c:pt>
                <c:pt idx="14">
                  <c:v>42767</c:v>
                </c:pt>
                <c:pt idx="15">
                  <c:v>42795</c:v>
                </c:pt>
                <c:pt idx="16">
                  <c:v>42826</c:v>
                </c:pt>
                <c:pt idx="17">
                  <c:v>42856</c:v>
                </c:pt>
                <c:pt idx="18">
                  <c:v>42887</c:v>
                </c:pt>
                <c:pt idx="19">
                  <c:v>42917</c:v>
                </c:pt>
                <c:pt idx="20">
                  <c:v>42948</c:v>
                </c:pt>
                <c:pt idx="21">
                  <c:v>42979</c:v>
                </c:pt>
                <c:pt idx="22">
                  <c:v>43009</c:v>
                </c:pt>
                <c:pt idx="23">
                  <c:v>43040</c:v>
                </c:pt>
                <c:pt idx="24">
                  <c:v>43070</c:v>
                </c:pt>
                <c:pt idx="25">
                  <c:v>43070</c:v>
                </c:pt>
                <c:pt idx="26">
                  <c:v>43101</c:v>
                </c:pt>
                <c:pt idx="27">
                  <c:v>43132</c:v>
                </c:pt>
                <c:pt idx="28">
                  <c:v>43160</c:v>
                </c:pt>
                <c:pt idx="29">
                  <c:v>43191</c:v>
                </c:pt>
                <c:pt idx="30">
                  <c:v>43221</c:v>
                </c:pt>
                <c:pt idx="31">
                  <c:v>43252</c:v>
                </c:pt>
                <c:pt idx="32">
                  <c:v>43282</c:v>
                </c:pt>
                <c:pt idx="33">
                  <c:v>43313</c:v>
                </c:pt>
                <c:pt idx="34">
                  <c:v>43344</c:v>
                </c:pt>
                <c:pt idx="35">
                  <c:v>43374</c:v>
                </c:pt>
                <c:pt idx="36">
                  <c:v>43405</c:v>
                </c:pt>
                <c:pt idx="37">
                  <c:v>43435</c:v>
                </c:pt>
              </c:numCache>
            </c:numRef>
          </c:cat>
          <c:val>
            <c:numRef>
              <c:f>'5.4'!$I$32:$I$69</c:f>
              <c:numCache>
                <c:formatCode>General</c:formatCode>
                <c:ptCount val="38"/>
                <c:pt idx="0">
                  <c:v>1.21E-2</c:v>
                </c:pt>
                <c:pt idx="1">
                  <c:v>1.21E-2</c:v>
                </c:pt>
                <c:pt idx="2">
                  <c:v>1.21E-2</c:v>
                </c:pt>
                <c:pt idx="3">
                  <c:v>1.21E-2</c:v>
                </c:pt>
                <c:pt idx="4">
                  <c:v>1.21E-2</c:v>
                </c:pt>
                <c:pt idx="5">
                  <c:v>1.21E-2</c:v>
                </c:pt>
                <c:pt idx="6">
                  <c:v>1.21E-2</c:v>
                </c:pt>
                <c:pt idx="7">
                  <c:v>1.21E-2</c:v>
                </c:pt>
                <c:pt idx="8">
                  <c:v>1.21E-2</c:v>
                </c:pt>
                <c:pt idx="9">
                  <c:v>1.21E-2</c:v>
                </c:pt>
                <c:pt idx="10">
                  <c:v>1.21E-2</c:v>
                </c:pt>
                <c:pt idx="11">
                  <c:v>1.21E-2</c:v>
                </c:pt>
                <c:pt idx="13">
                  <c:v>6.0600000000000001E-2</c:v>
                </c:pt>
                <c:pt idx="14">
                  <c:v>6.0600000000000001E-2</c:v>
                </c:pt>
                <c:pt idx="15">
                  <c:v>6.0600000000000001E-2</c:v>
                </c:pt>
                <c:pt idx="16">
                  <c:v>6.0600000000000001E-2</c:v>
                </c:pt>
                <c:pt idx="17">
                  <c:v>6.0600000000000001E-2</c:v>
                </c:pt>
                <c:pt idx="18">
                  <c:v>6.0600000000000001E-2</c:v>
                </c:pt>
                <c:pt idx="19">
                  <c:v>6.0600000000000001E-2</c:v>
                </c:pt>
                <c:pt idx="20">
                  <c:v>6.0600000000000001E-2</c:v>
                </c:pt>
                <c:pt idx="21">
                  <c:v>6.0600000000000001E-2</c:v>
                </c:pt>
                <c:pt idx="22">
                  <c:v>6.0600000000000001E-2</c:v>
                </c:pt>
                <c:pt idx="23">
                  <c:v>6.0600000000000001E-2</c:v>
                </c:pt>
                <c:pt idx="24">
                  <c:v>6.0600000000000001E-2</c:v>
                </c:pt>
                <c:pt idx="26">
                  <c:v>4.7800000000000002E-2</c:v>
                </c:pt>
                <c:pt idx="27">
                  <c:v>4.7800000000000002E-2</c:v>
                </c:pt>
                <c:pt idx="28">
                  <c:v>4.7800000000000002E-2</c:v>
                </c:pt>
                <c:pt idx="29">
                  <c:v>4.7800000000000002E-2</c:v>
                </c:pt>
                <c:pt idx="30">
                  <c:v>4.7800000000000002E-2</c:v>
                </c:pt>
                <c:pt idx="31">
                  <c:v>4.7800000000000002E-2</c:v>
                </c:pt>
                <c:pt idx="32">
                  <c:v>4.7800000000000002E-2</c:v>
                </c:pt>
                <c:pt idx="33">
                  <c:v>4.7800000000000002E-2</c:v>
                </c:pt>
                <c:pt idx="34">
                  <c:v>4.7800000000000002E-2</c:v>
                </c:pt>
                <c:pt idx="35">
                  <c:v>4.7800000000000002E-2</c:v>
                </c:pt>
                <c:pt idx="36">
                  <c:v>4.7800000000000002E-2</c:v>
                </c:pt>
                <c:pt idx="37">
                  <c:v>4.7800000000000002E-2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5A-4B4C-861E-446F7BB763AC}"/>
            </c:ext>
          </c:extLst>
        </c:ser>
        <c:ser>
          <c:idx val="3"/>
          <c:order val="3"/>
          <c:tx>
            <c:strRef>
              <c:f>'5.4'!$J$31</c:f>
              <c:strCache>
                <c:ptCount val="1"/>
                <c:pt idx="0">
                  <c:v>LSC</c:v>
                </c:pt>
              </c:strCache>
            </c:strRef>
          </c:tx>
          <c:spPr>
            <a:ln w="31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'5.4'!$A$32:$A$69</c:f>
              <c:numCache>
                <c:formatCode>[$-416]mmm\-yy;@</c:formatCode>
                <c:ptCount val="38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  <c:pt idx="12">
                  <c:v>42705</c:v>
                </c:pt>
                <c:pt idx="13">
                  <c:v>42736</c:v>
                </c:pt>
                <c:pt idx="14">
                  <c:v>42767</c:v>
                </c:pt>
                <c:pt idx="15">
                  <c:v>42795</c:v>
                </c:pt>
                <c:pt idx="16">
                  <c:v>42826</c:v>
                </c:pt>
                <c:pt idx="17">
                  <c:v>42856</c:v>
                </c:pt>
                <c:pt idx="18">
                  <c:v>42887</c:v>
                </c:pt>
                <c:pt idx="19">
                  <c:v>42917</c:v>
                </c:pt>
                <c:pt idx="20">
                  <c:v>42948</c:v>
                </c:pt>
                <c:pt idx="21">
                  <c:v>42979</c:v>
                </c:pt>
                <c:pt idx="22">
                  <c:v>43009</c:v>
                </c:pt>
                <c:pt idx="23">
                  <c:v>43040</c:v>
                </c:pt>
                <c:pt idx="24">
                  <c:v>43070</c:v>
                </c:pt>
                <c:pt idx="25">
                  <c:v>43070</c:v>
                </c:pt>
                <c:pt idx="26">
                  <c:v>43101</c:v>
                </c:pt>
                <c:pt idx="27">
                  <c:v>43132</c:v>
                </c:pt>
                <c:pt idx="28">
                  <c:v>43160</c:v>
                </c:pt>
                <c:pt idx="29">
                  <c:v>43191</c:v>
                </c:pt>
                <c:pt idx="30">
                  <c:v>43221</c:v>
                </c:pt>
                <c:pt idx="31">
                  <c:v>43252</c:v>
                </c:pt>
                <c:pt idx="32">
                  <c:v>43282</c:v>
                </c:pt>
                <c:pt idx="33">
                  <c:v>43313</c:v>
                </c:pt>
                <c:pt idx="34">
                  <c:v>43344</c:v>
                </c:pt>
                <c:pt idx="35">
                  <c:v>43374</c:v>
                </c:pt>
                <c:pt idx="36">
                  <c:v>43405</c:v>
                </c:pt>
                <c:pt idx="37">
                  <c:v>43435</c:v>
                </c:pt>
              </c:numCache>
            </c:numRef>
          </c:cat>
          <c:val>
            <c:numRef>
              <c:f>'5.4'!$J$32:$J$69</c:f>
              <c:numCache>
                <c:formatCode>General</c:formatCode>
                <c:ptCount val="38"/>
                <c:pt idx="0">
                  <c:v>0.48120000000000002</c:v>
                </c:pt>
                <c:pt idx="1">
                  <c:v>0.48120000000000002</c:v>
                </c:pt>
                <c:pt idx="2">
                  <c:v>0.48120000000000002</c:v>
                </c:pt>
                <c:pt idx="3">
                  <c:v>0.48120000000000002</c:v>
                </c:pt>
                <c:pt idx="4">
                  <c:v>0.48120000000000002</c:v>
                </c:pt>
                <c:pt idx="5">
                  <c:v>0.48120000000000002</c:v>
                </c:pt>
                <c:pt idx="6">
                  <c:v>0.48120000000000002</c:v>
                </c:pt>
                <c:pt idx="7">
                  <c:v>0.48120000000000002</c:v>
                </c:pt>
                <c:pt idx="8">
                  <c:v>0.48120000000000002</c:v>
                </c:pt>
                <c:pt idx="9">
                  <c:v>0.48120000000000002</c:v>
                </c:pt>
                <c:pt idx="10">
                  <c:v>0.48120000000000002</c:v>
                </c:pt>
                <c:pt idx="11">
                  <c:v>0.48120000000000002</c:v>
                </c:pt>
                <c:pt idx="13">
                  <c:v>0.28920000000000001</c:v>
                </c:pt>
                <c:pt idx="14">
                  <c:v>0.28920000000000001</c:v>
                </c:pt>
                <c:pt idx="15">
                  <c:v>0.28920000000000001</c:v>
                </c:pt>
                <c:pt idx="16">
                  <c:v>0.28920000000000001</c:v>
                </c:pt>
                <c:pt idx="17">
                  <c:v>0.28920000000000001</c:v>
                </c:pt>
                <c:pt idx="18">
                  <c:v>0.28920000000000001</c:v>
                </c:pt>
                <c:pt idx="19">
                  <c:v>0.28920000000000001</c:v>
                </c:pt>
                <c:pt idx="20">
                  <c:v>0.28920000000000001</c:v>
                </c:pt>
                <c:pt idx="21">
                  <c:v>0.28920000000000001</c:v>
                </c:pt>
                <c:pt idx="22">
                  <c:v>0.28920000000000001</c:v>
                </c:pt>
                <c:pt idx="23">
                  <c:v>0.28920000000000001</c:v>
                </c:pt>
                <c:pt idx="24">
                  <c:v>0.28920000000000001</c:v>
                </c:pt>
                <c:pt idx="26">
                  <c:v>0.27100000000000002</c:v>
                </c:pt>
                <c:pt idx="27">
                  <c:v>0.27100000000000002</c:v>
                </c:pt>
                <c:pt idx="28">
                  <c:v>0.27100000000000002</c:v>
                </c:pt>
                <c:pt idx="29">
                  <c:v>0.27100000000000002</c:v>
                </c:pt>
                <c:pt idx="30">
                  <c:v>0.27100000000000002</c:v>
                </c:pt>
                <c:pt idx="31">
                  <c:v>0.27100000000000002</c:v>
                </c:pt>
                <c:pt idx="32">
                  <c:v>0.27100000000000002</c:v>
                </c:pt>
                <c:pt idx="33">
                  <c:v>0.27100000000000002</c:v>
                </c:pt>
                <c:pt idx="34">
                  <c:v>0.27100000000000002</c:v>
                </c:pt>
                <c:pt idx="35">
                  <c:v>0.27100000000000002</c:v>
                </c:pt>
                <c:pt idx="36">
                  <c:v>0.27100000000000002</c:v>
                </c:pt>
                <c:pt idx="37">
                  <c:v>0.27100000000000002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95A-4B4C-861E-446F7BB763AC}"/>
            </c:ext>
          </c:extLst>
        </c:ser>
        <c:ser>
          <c:idx val="4"/>
          <c:order val="4"/>
          <c:tx>
            <c:strRef>
              <c:f>'5.4'!$K$31</c:f>
              <c:strCache>
                <c:ptCount val="1"/>
                <c:pt idx="0">
                  <c:v>Realizado (R$/lt)</c:v>
                </c:pt>
              </c:strCache>
            </c:strRef>
          </c:tx>
          <c:spPr>
            <a:ln w="19050" cap="rnd">
              <a:solidFill>
                <a:srgbClr val="00866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66C"/>
              </a:solidFill>
              <a:ln w="19050">
                <a:solidFill>
                  <a:srgbClr val="00866C"/>
                </a:solidFill>
              </a:ln>
              <a:effectLst/>
            </c:spPr>
          </c:marker>
          <c:cat>
            <c:numRef>
              <c:f>'5.4'!$A$32:$A$69</c:f>
              <c:numCache>
                <c:formatCode>[$-416]mmm\-yy;@</c:formatCode>
                <c:ptCount val="38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  <c:pt idx="12">
                  <c:v>42705</c:v>
                </c:pt>
                <c:pt idx="13">
                  <c:v>42736</c:v>
                </c:pt>
                <c:pt idx="14">
                  <c:v>42767</c:v>
                </c:pt>
                <c:pt idx="15">
                  <c:v>42795</c:v>
                </c:pt>
                <c:pt idx="16">
                  <c:v>42826</c:v>
                </c:pt>
                <c:pt idx="17">
                  <c:v>42856</c:v>
                </c:pt>
                <c:pt idx="18">
                  <c:v>42887</c:v>
                </c:pt>
                <c:pt idx="19">
                  <c:v>42917</c:v>
                </c:pt>
                <c:pt idx="20">
                  <c:v>42948</c:v>
                </c:pt>
                <c:pt idx="21">
                  <c:v>42979</c:v>
                </c:pt>
                <c:pt idx="22">
                  <c:v>43009</c:v>
                </c:pt>
                <c:pt idx="23">
                  <c:v>43040</c:v>
                </c:pt>
                <c:pt idx="24">
                  <c:v>43070</c:v>
                </c:pt>
                <c:pt idx="25">
                  <c:v>43070</c:v>
                </c:pt>
                <c:pt idx="26">
                  <c:v>43101</c:v>
                </c:pt>
                <c:pt idx="27">
                  <c:v>43132</c:v>
                </c:pt>
                <c:pt idx="28">
                  <c:v>43160</c:v>
                </c:pt>
                <c:pt idx="29">
                  <c:v>43191</c:v>
                </c:pt>
                <c:pt idx="30">
                  <c:v>43221</c:v>
                </c:pt>
                <c:pt idx="31">
                  <c:v>43252</c:v>
                </c:pt>
                <c:pt idx="32">
                  <c:v>43282</c:v>
                </c:pt>
                <c:pt idx="33">
                  <c:v>43313</c:v>
                </c:pt>
                <c:pt idx="34">
                  <c:v>43344</c:v>
                </c:pt>
                <c:pt idx="35">
                  <c:v>43374</c:v>
                </c:pt>
                <c:pt idx="36">
                  <c:v>43405</c:v>
                </c:pt>
                <c:pt idx="37">
                  <c:v>43435</c:v>
                </c:pt>
              </c:numCache>
            </c:numRef>
          </c:cat>
          <c:val>
            <c:numRef>
              <c:f>'5.4'!$K$32:$K$69</c:f>
              <c:numCache>
                <c:formatCode>General</c:formatCode>
                <c:ptCount val="38"/>
                <c:pt idx="0">
                  <c:v>0.46</c:v>
                </c:pt>
                <c:pt idx="1">
                  <c:v>0.16</c:v>
                </c:pt>
                <c:pt idx="2">
                  <c:v>0.23</c:v>
                </c:pt>
                <c:pt idx="3">
                  <c:v>0.27</c:v>
                </c:pt>
                <c:pt idx="4">
                  <c:v>0.2</c:v>
                </c:pt>
                <c:pt idx="5">
                  <c:v>0.15</c:v>
                </c:pt>
                <c:pt idx="6">
                  <c:v>0.16</c:v>
                </c:pt>
                <c:pt idx="7">
                  <c:v>0.14000000000000001</c:v>
                </c:pt>
                <c:pt idx="8">
                  <c:v>0.39</c:v>
                </c:pt>
                <c:pt idx="9">
                  <c:v>0.31</c:v>
                </c:pt>
                <c:pt idx="10">
                  <c:v>0.24</c:v>
                </c:pt>
                <c:pt idx="11">
                  <c:v>0.25</c:v>
                </c:pt>
                <c:pt idx="13">
                  <c:v>0.24099999999999999</c:v>
                </c:pt>
                <c:pt idx="14">
                  <c:v>0.249</c:v>
                </c:pt>
                <c:pt idx="15">
                  <c:v>0.16300000000000001</c:v>
                </c:pt>
                <c:pt idx="16">
                  <c:v>0.14199999999999999</c:v>
                </c:pt>
                <c:pt idx="17">
                  <c:v>0.114</c:v>
                </c:pt>
                <c:pt idx="18">
                  <c:v>0.123</c:v>
                </c:pt>
                <c:pt idx="19">
                  <c:v>0.22700000000000001</c:v>
                </c:pt>
                <c:pt idx="20">
                  <c:v>0.17199999999999999</c:v>
                </c:pt>
                <c:pt idx="21">
                  <c:v>0.122</c:v>
                </c:pt>
                <c:pt idx="22">
                  <c:v>0.18049999999999999</c:v>
                </c:pt>
                <c:pt idx="23">
                  <c:v>0.19</c:v>
                </c:pt>
                <c:pt idx="24">
                  <c:v>0.15654373667554827</c:v>
                </c:pt>
                <c:pt idx="26">
                  <c:v>0.10806457907814797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95A-4B4C-861E-446F7BB76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1794816"/>
        <c:axId val="260198912"/>
      </c:lineChart>
      <c:dateAx>
        <c:axId val="261794816"/>
        <c:scaling>
          <c:orientation val="minMax"/>
        </c:scaling>
        <c:delete val="0"/>
        <c:axPos val="b"/>
        <c:numFmt formatCode="[$-416]mmm\-yy;@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198912"/>
        <c:crosses val="autoZero"/>
        <c:auto val="1"/>
        <c:lblOffset val="0"/>
        <c:baseTimeUnit val="months"/>
      </c:dateAx>
      <c:valAx>
        <c:axId val="260198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794816"/>
        <c:crosses val="autoZero"/>
        <c:crossBetween val="midCat"/>
        <c:majorUnit val="8.0000000000000016E-2"/>
        <c:minorUnit val="4.0000000000000008E-2"/>
      </c:valAx>
      <c:spPr>
        <a:solidFill>
          <a:schemeClr val="bg1"/>
        </a:solidFill>
        <a:ln>
          <a:solidFill>
            <a:schemeClr val="bg1">
              <a:lumMod val="50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7954740951498711"/>
          <c:w val="1"/>
          <c:h val="0.100284523258122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EECE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'5.4'!$L$30:$P$30</c:f>
          <c:strCache>
            <c:ptCount val="5"/>
            <c:pt idx="0">
              <c:v>Preço de Venda Líquido (x)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61036706349207"/>
          <c:y val="0.1078152583868193"/>
          <c:w val="0.87549082341269846"/>
          <c:h val="0.63976444120955467"/>
        </c:manualLayout>
      </c:layout>
      <c:lineChart>
        <c:grouping val="standard"/>
        <c:varyColors val="0"/>
        <c:ser>
          <c:idx val="0"/>
          <c:order val="0"/>
          <c:tx>
            <c:strRef>
              <c:f>'5.4'!$L$31</c:f>
              <c:strCache>
                <c:ptCount val="1"/>
                <c:pt idx="0">
                  <c:v>Meta (LIE)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'5.4'!$A$32:$A$69</c:f>
              <c:numCache>
                <c:formatCode>[$-416]mmm\-yy;@</c:formatCode>
                <c:ptCount val="38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  <c:pt idx="12">
                  <c:v>42705</c:v>
                </c:pt>
                <c:pt idx="13">
                  <c:v>42736</c:v>
                </c:pt>
                <c:pt idx="14">
                  <c:v>42767</c:v>
                </c:pt>
                <c:pt idx="15">
                  <c:v>42795</c:v>
                </c:pt>
                <c:pt idx="16">
                  <c:v>42826</c:v>
                </c:pt>
                <c:pt idx="17">
                  <c:v>42856</c:v>
                </c:pt>
                <c:pt idx="18">
                  <c:v>42887</c:v>
                </c:pt>
                <c:pt idx="19">
                  <c:v>42917</c:v>
                </c:pt>
                <c:pt idx="20">
                  <c:v>42948</c:v>
                </c:pt>
                <c:pt idx="21">
                  <c:v>42979</c:v>
                </c:pt>
                <c:pt idx="22">
                  <c:v>43009</c:v>
                </c:pt>
                <c:pt idx="23">
                  <c:v>43040</c:v>
                </c:pt>
                <c:pt idx="24">
                  <c:v>43070</c:v>
                </c:pt>
                <c:pt idx="25">
                  <c:v>43070</c:v>
                </c:pt>
                <c:pt idx="26">
                  <c:v>43101</c:v>
                </c:pt>
                <c:pt idx="27">
                  <c:v>43132</c:v>
                </c:pt>
                <c:pt idx="28">
                  <c:v>43160</c:v>
                </c:pt>
                <c:pt idx="29">
                  <c:v>43191</c:v>
                </c:pt>
                <c:pt idx="30">
                  <c:v>43221</c:v>
                </c:pt>
                <c:pt idx="31">
                  <c:v>43252</c:v>
                </c:pt>
                <c:pt idx="32">
                  <c:v>43282</c:v>
                </c:pt>
                <c:pt idx="33">
                  <c:v>43313</c:v>
                </c:pt>
                <c:pt idx="34">
                  <c:v>43344</c:v>
                </c:pt>
                <c:pt idx="35">
                  <c:v>43374</c:v>
                </c:pt>
                <c:pt idx="36">
                  <c:v>43405</c:v>
                </c:pt>
                <c:pt idx="37">
                  <c:v>43435</c:v>
                </c:pt>
              </c:numCache>
            </c:numRef>
          </c:cat>
          <c:val>
            <c:numRef>
              <c:f>'5.4'!$L$32:$L$69</c:f>
              <c:numCache>
                <c:formatCode>General</c:formatCode>
                <c:ptCount val="38"/>
                <c:pt idx="0">
                  <c:v>1.69</c:v>
                </c:pt>
                <c:pt idx="1">
                  <c:v>1.69</c:v>
                </c:pt>
                <c:pt idx="2">
                  <c:v>1.69</c:v>
                </c:pt>
                <c:pt idx="3">
                  <c:v>1.69</c:v>
                </c:pt>
                <c:pt idx="4">
                  <c:v>1.69</c:v>
                </c:pt>
                <c:pt idx="5">
                  <c:v>1.69</c:v>
                </c:pt>
                <c:pt idx="6">
                  <c:v>1.69</c:v>
                </c:pt>
                <c:pt idx="7">
                  <c:v>1.69</c:v>
                </c:pt>
                <c:pt idx="8">
                  <c:v>1.69</c:v>
                </c:pt>
                <c:pt idx="9">
                  <c:v>1.69</c:v>
                </c:pt>
                <c:pt idx="10">
                  <c:v>1.69</c:v>
                </c:pt>
                <c:pt idx="11">
                  <c:v>1.69</c:v>
                </c:pt>
                <c:pt idx="13">
                  <c:v>1.68</c:v>
                </c:pt>
                <c:pt idx="14">
                  <c:v>1.68</c:v>
                </c:pt>
                <c:pt idx="15">
                  <c:v>1.68</c:v>
                </c:pt>
                <c:pt idx="16">
                  <c:v>1.68</c:v>
                </c:pt>
                <c:pt idx="17">
                  <c:v>1.68</c:v>
                </c:pt>
                <c:pt idx="18">
                  <c:v>1.68</c:v>
                </c:pt>
                <c:pt idx="19">
                  <c:v>1.68</c:v>
                </c:pt>
                <c:pt idx="20">
                  <c:v>1.68</c:v>
                </c:pt>
                <c:pt idx="21">
                  <c:v>1.68</c:v>
                </c:pt>
                <c:pt idx="22">
                  <c:v>1.68</c:v>
                </c:pt>
                <c:pt idx="23">
                  <c:v>1.68</c:v>
                </c:pt>
                <c:pt idx="24">
                  <c:v>1.68</c:v>
                </c:pt>
                <c:pt idx="26">
                  <c:v>1.7989999999999999</c:v>
                </c:pt>
                <c:pt idx="27">
                  <c:v>1.7989999999999999</c:v>
                </c:pt>
                <c:pt idx="28">
                  <c:v>1.7989999999999999</c:v>
                </c:pt>
                <c:pt idx="29">
                  <c:v>1.7989999999999999</c:v>
                </c:pt>
                <c:pt idx="30">
                  <c:v>1.7989999999999999</c:v>
                </c:pt>
                <c:pt idx="31">
                  <c:v>1.7989999999999999</c:v>
                </c:pt>
                <c:pt idx="32">
                  <c:v>1.7989999999999999</c:v>
                </c:pt>
                <c:pt idx="33">
                  <c:v>1.7989999999999999</c:v>
                </c:pt>
                <c:pt idx="34">
                  <c:v>1.7989999999999999</c:v>
                </c:pt>
                <c:pt idx="35">
                  <c:v>1.7989999999999999</c:v>
                </c:pt>
                <c:pt idx="36">
                  <c:v>1.7989999999999999</c:v>
                </c:pt>
                <c:pt idx="37">
                  <c:v>1.7989999999999999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A-4B4C-861E-446F7BB763AC}"/>
            </c:ext>
          </c:extLst>
        </c:ser>
        <c:ser>
          <c:idx val="1"/>
          <c:order val="1"/>
          <c:tx>
            <c:strRef>
              <c:f>'5.4'!$M$31</c:f>
              <c:strCache>
                <c:ptCount val="1"/>
                <c:pt idx="0">
                  <c:v>Média (acum.)</c:v>
                </c:pt>
              </c:strCache>
            </c:strRef>
          </c:tx>
          <c:spPr>
            <a:ln w="31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'5.4'!$A$32:$A$69</c:f>
              <c:numCache>
                <c:formatCode>[$-416]mmm\-yy;@</c:formatCode>
                <c:ptCount val="38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  <c:pt idx="12">
                  <c:v>42705</c:v>
                </c:pt>
                <c:pt idx="13">
                  <c:v>42736</c:v>
                </c:pt>
                <c:pt idx="14">
                  <c:v>42767</c:v>
                </c:pt>
                <c:pt idx="15">
                  <c:v>42795</c:v>
                </c:pt>
                <c:pt idx="16">
                  <c:v>42826</c:v>
                </c:pt>
                <c:pt idx="17">
                  <c:v>42856</c:v>
                </c:pt>
                <c:pt idx="18">
                  <c:v>42887</c:v>
                </c:pt>
                <c:pt idx="19">
                  <c:v>42917</c:v>
                </c:pt>
                <c:pt idx="20">
                  <c:v>42948</c:v>
                </c:pt>
                <c:pt idx="21">
                  <c:v>42979</c:v>
                </c:pt>
                <c:pt idx="22">
                  <c:v>43009</c:v>
                </c:pt>
                <c:pt idx="23">
                  <c:v>43040</c:v>
                </c:pt>
                <c:pt idx="24">
                  <c:v>43070</c:v>
                </c:pt>
                <c:pt idx="25">
                  <c:v>43070</c:v>
                </c:pt>
                <c:pt idx="26">
                  <c:v>43101</c:v>
                </c:pt>
                <c:pt idx="27">
                  <c:v>43132</c:v>
                </c:pt>
                <c:pt idx="28">
                  <c:v>43160</c:v>
                </c:pt>
                <c:pt idx="29">
                  <c:v>43191</c:v>
                </c:pt>
                <c:pt idx="30">
                  <c:v>43221</c:v>
                </c:pt>
                <c:pt idx="31">
                  <c:v>43252</c:v>
                </c:pt>
                <c:pt idx="32">
                  <c:v>43282</c:v>
                </c:pt>
                <c:pt idx="33">
                  <c:v>43313</c:v>
                </c:pt>
                <c:pt idx="34">
                  <c:v>43344</c:v>
                </c:pt>
                <c:pt idx="35">
                  <c:v>43374</c:v>
                </c:pt>
                <c:pt idx="36">
                  <c:v>43405</c:v>
                </c:pt>
                <c:pt idx="37">
                  <c:v>43435</c:v>
                </c:pt>
              </c:numCache>
            </c:numRef>
          </c:cat>
          <c:val>
            <c:numRef>
              <c:f>'5.4'!$M$32:$M$69</c:f>
              <c:numCache>
                <c:formatCode>General</c:formatCode>
                <c:ptCount val="38"/>
                <c:pt idx="0">
                  <c:v>1.52</c:v>
                </c:pt>
                <c:pt idx="1">
                  <c:v>1.52</c:v>
                </c:pt>
                <c:pt idx="2">
                  <c:v>1.52</c:v>
                </c:pt>
                <c:pt idx="3">
                  <c:v>1.52</c:v>
                </c:pt>
                <c:pt idx="4">
                  <c:v>1.52</c:v>
                </c:pt>
                <c:pt idx="5">
                  <c:v>1.52</c:v>
                </c:pt>
                <c:pt idx="6">
                  <c:v>1.52</c:v>
                </c:pt>
                <c:pt idx="7">
                  <c:v>1.52</c:v>
                </c:pt>
                <c:pt idx="8">
                  <c:v>1.52</c:v>
                </c:pt>
                <c:pt idx="9">
                  <c:v>1.52</c:v>
                </c:pt>
                <c:pt idx="10">
                  <c:v>1.52</c:v>
                </c:pt>
                <c:pt idx="11">
                  <c:v>1.52</c:v>
                </c:pt>
                <c:pt idx="13">
                  <c:v>1.7990505496737965</c:v>
                </c:pt>
                <c:pt idx="14">
                  <c:v>1.7990505496737965</c:v>
                </c:pt>
                <c:pt idx="15">
                  <c:v>1.7990505496737965</c:v>
                </c:pt>
                <c:pt idx="16">
                  <c:v>1.7990505496737965</c:v>
                </c:pt>
                <c:pt idx="17">
                  <c:v>1.7990505496737965</c:v>
                </c:pt>
                <c:pt idx="18">
                  <c:v>1.7990505496737965</c:v>
                </c:pt>
                <c:pt idx="19">
                  <c:v>1.7990505496737965</c:v>
                </c:pt>
                <c:pt idx="20">
                  <c:v>1.7990505496737965</c:v>
                </c:pt>
                <c:pt idx="21">
                  <c:v>1.7990505496737965</c:v>
                </c:pt>
                <c:pt idx="22">
                  <c:v>1.7990505496737965</c:v>
                </c:pt>
                <c:pt idx="23">
                  <c:v>1.7990505496737965</c:v>
                </c:pt>
                <c:pt idx="24">
                  <c:v>1.7990505496737965</c:v>
                </c:pt>
                <c:pt idx="26">
                  <c:v>1.7437669394321793</c:v>
                </c:pt>
                <c:pt idx="27">
                  <c:v>1.7437669394321793</c:v>
                </c:pt>
                <c:pt idx="28">
                  <c:v>1.7437669394321793</c:v>
                </c:pt>
                <c:pt idx="29">
                  <c:v>1.7437669394321793</c:v>
                </c:pt>
                <c:pt idx="30">
                  <c:v>1.7437669394321793</c:v>
                </c:pt>
                <c:pt idx="31">
                  <c:v>1.7437669394321793</c:v>
                </c:pt>
                <c:pt idx="32">
                  <c:v>1.7437669394321793</c:v>
                </c:pt>
                <c:pt idx="33">
                  <c:v>1.7437669394321793</c:v>
                </c:pt>
                <c:pt idx="34">
                  <c:v>1.7437669394321793</c:v>
                </c:pt>
                <c:pt idx="35">
                  <c:v>1.7437669394321793</c:v>
                </c:pt>
                <c:pt idx="36">
                  <c:v>1.7437669394321793</c:v>
                </c:pt>
                <c:pt idx="37">
                  <c:v>1.7437669394321793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5A-4B4C-861E-446F7BB763AC}"/>
            </c:ext>
          </c:extLst>
        </c:ser>
        <c:ser>
          <c:idx val="2"/>
          <c:order val="2"/>
          <c:tx>
            <c:strRef>
              <c:f>'5.4'!$N$31</c:f>
              <c:strCache>
                <c:ptCount val="1"/>
                <c:pt idx="0">
                  <c:v>LIC</c:v>
                </c:pt>
              </c:strCache>
            </c:strRef>
          </c:tx>
          <c:spPr>
            <a:ln w="31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'5.4'!$A$32:$A$69</c:f>
              <c:numCache>
                <c:formatCode>[$-416]mmm\-yy;@</c:formatCode>
                <c:ptCount val="38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  <c:pt idx="12">
                  <c:v>42705</c:v>
                </c:pt>
                <c:pt idx="13">
                  <c:v>42736</c:v>
                </c:pt>
                <c:pt idx="14">
                  <c:v>42767</c:v>
                </c:pt>
                <c:pt idx="15">
                  <c:v>42795</c:v>
                </c:pt>
                <c:pt idx="16">
                  <c:v>42826</c:v>
                </c:pt>
                <c:pt idx="17">
                  <c:v>42856</c:v>
                </c:pt>
                <c:pt idx="18">
                  <c:v>42887</c:v>
                </c:pt>
                <c:pt idx="19">
                  <c:v>42917</c:v>
                </c:pt>
                <c:pt idx="20">
                  <c:v>42948</c:v>
                </c:pt>
                <c:pt idx="21">
                  <c:v>42979</c:v>
                </c:pt>
                <c:pt idx="22">
                  <c:v>43009</c:v>
                </c:pt>
                <c:pt idx="23">
                  <c:v>43040</c:v>
                </c:pt>
                <c:pt idx="24">
                  <c:v>43070</c:v>
                </c:pt>
                <c:pt idx="25">
                  <c:v>43070</c:v>
                </c:pt>
                <c:pt idx="26">
                  <c:v>43101</c:v>
                </c:pt>
                <c:pt idx="27">
                  <c:v>43132</c:v>
                </c:pt>
                <c:pt idx="28">
                  <c:v>43160</c:v>
                </c:pt>
                <c:pt idx="29">
                  <c:v>43191</c:v>
                </c:pt>
                <c:pt idx="30">
                  <c:v>43221</c:v>
                </c:pt>
                <c:pt idx="31">
                  <c:v>43252</c:v>
                </c:pt>
                <c:pt idx="32">
                  <c:v>43282</c:v>
                </c:pt>
                <c:pt idx="33">
                  <c:v>43313</c:v>
                </c:pt>
                <c:pt idx="34">
                  <c:v>43344</c:v>
                </c:pt>
                <c:pt idx="35">
                  <c:v>43374</c:v>
                </c:pt>
                <c:pt idx="36">
                  <c:v>43405</c:v>
                </c:pt>
                <c:pt idx="37">
                  <c:v>43435</c:v>
                </c:pt>
              </c:numCache>
            </c:numRef>
          </c:cat>
          <c:val>
            <c:numRef>
              <c:f>'5.4'!$N$32:$N$69</c:f>
              <c:numCache>
                <c:formatCode>General</c:formatCode>
                <c:ptCount val="38"/>
                <c:pt idx="0">
                  <c:v>1.0900000000000001</c:v>
                </c:pt>
                <c:pt idx="1">
                  <c:v>1.0900000000000001</c:v>
                </c:pt>
                <c:pt idx="2">
                  <c:v>1.0900000000000001</c:v>
                </c:pt>
                <c:pt idx="3">
                  <c:v>1.0900000000000001</c:v>
                </c:pt>
                <c:pt idx="4">
                  <c:v>1.0900000000000001</c:v>
                </c:pt>
                <c:pt idx="5">
                  <c:v>1.0900000000000001</c:v>
                </c:pt>
                <c:pt idx="6">
                  <c:v>1.0900000000000001</c:v>
                </c:pt>
                <c:pt idx="7">
                  <c:v>1.0900000000000001</c:v>
                </c:pt>
                <c:pt idx="8">
                  <c:v>1.0900000000000001</c:v>
                </c:pt>
                <c:pt idx="9">
                  <c:v>1.0900000000000001</c:v>
                </c:pt>
                <c:pt idx="10">
                  <c:v>1.0900000000000001</c:v>
                </c:pt>
                <c:pt idx="11">
                  <c:v>1.0900000000000001</c:v>
                </c:pt>
                <c:pt idx="13">
                  <c:v>1.361</c:v>
                </c:pt>
                <c:pt idx="14">
                  <c:v>1.361</c:v>
                </c:pt>
                <c:pt idx="15">
                  <c:v>1.361</c:v>
                </c:pt>
                <c:pt idx="16">
                  <c:v>1.361</c:v>
                </c:pt>
                <c:pt idx="17">
                  <c:v>1.361</c:v>
                </c:pt>
                <c:pt idx="18">
                  <c:v>1.361</c:v>
                </c:pt>
                <c:pt idx="19">
                  <c:v>1.361</c:v>
                </c:pt>
                <c:pt idx="20">
                  <c:v>1.361</c:v>
                </c:pt>
                <c:pt idx="21">
                  <c:v>1.361</c:v>
                </c:pt>
                <c:pt idx="22">
                  <c:v>1.361</c:v>
                </c:pt>
                <c:pt idx="23">
                  <c:v>1.361</c:v>
                </c:pt>
                <c:pt idx="24">
                  <c:v>1.361</c:v>
                </c:pt>
                <c:pt idx="26">
                  <c:v>1.383</c:v>
                </c:pt>
                <c:pt idx="27">
                  <c:v>1.383</c:v>
                </c:pt>
                <c:pt idx="28">
                  <c:v>1.383</c:v>
                </c:pt>
                <c:pt idx="29">
                  <c:v>1.383</c:v>
                </c:pt>
                <c:pt idx="30">
                  <c:v>1.383</c:v>
                </c:pt>
                <c:pt idx="31">
                  <c:v>1.383</c:v>
                </c:pt>
                <c:pt idx="32">
                  <c:v>1.383</c:v>
                </c:pt>
                <c:pt idx="33">
                  <c:v>1.383</c:v>
                </c:pt>
                <c:pt idx="34">
                  <c:v>1.383</c:v>
                </c:pt>
                <c:pt idx="35">
                  <c:v>1.383</c:v>
                </c:pt>
                <c:pt idx="36">
                  <c:v>1.383</c:v>
                </c:pt>
                <c:pt idx="37">
                  <c:v>1.383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5A-4B4C-861E-446F7BB763AC}"/>
            </c:ext>
          </c:extLst>
        </c:ser>
        <c:ser>
          <c:idx val="3"/>
          <c:order val="3"/>
          <c:tx>
            <c:strRef>
              <c:f>'5.4'!$O$31</c:f>
              <c:strCache>
                <c:ptCount val="1"/>
                <c:pt idx="0">
                  <c:v>LSC</c:v>
                </c:pt>
              </c:strCache>
            </c:strRef>
          </c:tx>
          <c:spPr>
            <a:ln w="31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'5.4'!$A$32:$A$69</c:f>
              <c:numCache>
                <c:formatCode>[$-416]mmm\-yy;@</c:formatCode>
                <c:ptCount val="38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  <c:pt idx="12">
                  <c:v>42705</c:v>
                </c:pt>
                <c:pt idx="13">
                  <c:v>42736</c:v>
                </c:pt>
                <c:pt idx="14">
                  <c:v>42767</c:v>
                </c:pt>
                <c:pt idx="15">
                  <c:v>42795</c:v>
                </c:pt>
                <c:pt idx="16">
                  <c:v>42826</c:v>
                </c:pt>
                <c:pt idx="17">
                  <c:v>42856</c:v>
                </c:pt>
                <c:pt idx="18">
                  <c:v>42887</c:v>
                </c:pt>
                <c:pt idx="19">
                  <c:v>42917</c:v>
                </c:pt>
                <c:pt idx="20">
                  <c:v>42948</c:v>
                </c:pt>
                <c:pt idx="21">
                  <c:v>42979</c:v>
                </c:pt>
                <c:pt idx="22">
                  <c:v>43009</c:v>
                </c:pt>
                <c:pt idx="23">
                  <c:v>43040</c:v>
                </c:pt>
                <c:pt idx="24">
                  <c:v>43070</c:v>
                </c:pt>
                <c:pt idx="25">
                  <c:v>43070</c:v>
                </c:pt>
                <c:pt idx="26">
                  <c:v>43101</c:v>
                </c:pt>
                <c:pt idx="27">
                  <c:v>43132</c:v>
                </c:pt>
                <c:pt idx="28">
                  <c:v>43160</c:v>
                </c:pt>
                <c:pt idx="29">
                  <c:v>43191</c:v>
                </c:pt>
                <c:pt idx="30">
                  <c:v>43221</c:v>
                </c:pt>
                <c:pt idx="31">
                  <c:v>43252</c:v>
                </c:pt>
                <c:pt idx="32">
                  <c:v>43282</c:v>
                </c:pt>
                <c:pt idx="33">
                  <c:v>43313</c:v>
                </c:pt>
                <c:pt idx="34">
                  <c:v>43344</c:v>
                </c:pt>
                <c:pt idx="35">
                  <c:v>43374</c:v>
                </c:pt>
                <c:pt idx="36">
                  <c:v>43405</c:v>
                </c:pt>
                <c:pt idx="37">
                  <c:v>43435</c:v>
                </c:pt>
              </c:numCache>
            </c:numRef>
          </c:cat>
          <c:val>
            <c:numRef>
              <c:f>'5.4'!$O$32:$O$69</c:f>
              <c:numCache>
                <c:formatCode>General</c:formatCode>
                <c:ptCount val="38"/>
                <c:pt idx="0">
                  <c:v>1.929</c:v>
                </c:pt>
                <c:pt idx="1">
                  <c:v>1.929</c:v>
                </c:pt>
                <c:pt idx="2">
                  <c:v>1.929</c:v>
                </c:pt>
                <c:pt idx="3">
                  <c:v>1.929</c:v>
                </c:pt>
                <c:pt idx="4">
                  <c:v>1.929</c:v>
                </c:pt>
                <c:pt idx="5">
                  <c:v>1.929</c:v>
                </c:pt>
                <c:pt idx="6">
                  <c:v>1.929</c:v>
                </c:pt>
                <c:pt idx="7">
                  <c:v>1.929</c:v>
                </c:pt>
                <c:pt idx="8">
                  <c:v>1.929</c:v>
                </c:pt>
                <c:pt idx="9">
                  <c:v>1.929</c:v>
                </c:pt>
                <c:pt idx="10">
                  <c:v>1.929</c:v>
                </c:pt>
                <c:pt idx="11">
                  <c:v>1.929</c:v>
                </c:pt>
                <c:pt idx="13">
                  <c:v>2.1539999999999999</c:v>
                </c:pt>
                <c:pt idx="14">
                  <c:v>2.1539999999999999</c:v>
                </c:pt>
                <c:pt idx="15">
                  <c:v>2.1539999999999999</c:v>
                </c:pt>
                <c:pt idx="16">
                  <c:v>2.1539999999999999</c:v>
                </c:pt>
                <c:pt idx="17">
                  <c:v>2.1539999999999999</c:v>
                </c:pt>
                <c:pt idx="18">
                  <c:v>2.1539999999999999</c:v>
                </c:pt>
                <c:pt idx="19">
                  <c:v>2.1539999999999999</c:v>
                </c:pt>
                <c:pt idx="20">
                  <c:v>2.1539999999999999</c:v>
                </c:pt>
                <c:pt idx="21">
                  <c:v>2.1539999999999999</c:v>
                </c:pt>
                <c:pt idx="22">
                  <c:v>2.1539999999999999</c:v>
                </c:pt>
                <c:pt idx="23">
                  <c:v>2.1539999999999999</c:v>
                </c:pt>
                <c:pt idx="24">
                  <c:v>2.1539999999999999</c:v>
                </c:pt>
                <c:pt idx="26">
                  <c:v>2.2149999999999999</c:v>
                </c:pt>
                <c:pt idx="27">
                  <c:v>2.2149999999999999</c:v>
                </c:pt>
                <c:pt idx="28">
                  <c:v>2.2149999999999999</c:v>
                </c:pt>
                <c:pt idx="29">
                  <c:v>2.2149999999999999</c:v>
                </c:pt>
                <c:pt idx="30">
                  <c:v>2.2149999999999999</c:v>
                </c:pt>
                <c:pt idx="31">
                  <c:v>2.2149999999999999</c:v>
                </c:pt>
                <c:pt idx="32">
                  <c:v>2.2149999999999999</c:v>
                </c:pt>
                <c:pt idx="33">
                  <c:v>2.2149999999999999</c:v>
                </c:pt>
                <c:pt idx="34">
                  <c:v>2.2149999999999999</c:v>
                </c:pt>
                <c:pt idx="35">
                  <c:v>2.2149999999999999</c:v>
                </c:pt>
                <c:pt idx="36">
                  <c:v>2.2149999999999999</c:v>
                </c:pt>
                <c:pt idx="37">
                  <c:v>2.2149999999999999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95A-4B4C-861E-446F7BB763AC}"/>
            </c:ext>
          </c:extLst>
        </c:ser>
        <c:ser>
          <c:idx val="4"/>
          <c:order val="4"/>
          <c:tx>
            <c:strRef>
              <c:f>'5.4'!$P$31</c:f>
              <c:strCache>
                <c:ptCount val="1"/>
                <c:pt idx="0">
                  <c:v>Realizado (R$/lt)</c:v>
                </c:pt>
              </c:strCache>
            </c:strRef>
          </c:tx>
          <c:spPr>
            <a:ln w="19050" cap="rnd">
              <a:solidFill>
                <a:srgbClr val="00866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66C"/>
              </a:solidFill>
              <a:ln w="19050">
                <a:solidFill>
                  <a:srgbClr val="00866C"/>
                </a:solidFill>
              </a:ln>
              <a:effectLst/>
            </c:spPr>
          </c:marker>
          <c:cat>
            <c:numRef>
              <c:f>'5.4'!$A$32:$A$69</c:f>
              <c:numCache>
                <c:formatCode>[$-416]mmm\-yy;@</c:formatCode>
                <c:ptCount val="38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  <c:pt idx="12">
                  <c:v>42705</c:v>
                </c:pt>
                <c:pt idx="13">
                  <c:v>42736</c:v>
                </c:pt>
                <c:pt idx="14">
                  <c:v>42767</c:v>
                </c:pt>
                <c:pt idx="15">
                  <c:v>42795</c:v>
                </c:pt>
                <c:pt idx="16">
                  <c:v>42826</c:v>
                </c:pt>
                <c:pt idx="17">
                  <c:v>42856</c:v>
                </c:pt>
                <c:pt idx="18">
                  <c:v>42887</c:v>
                </c:pt>
                <c:pt idx="19">
                  <c:v>42917</c:v>
                </c:pt>
                <c:pt idx="20">
                  <c:v>42948</c:v>
                </c:pt>
                <c:pt idx="21">
                  <c:v>42979</c:v>
                </c:pt>
                <c:pt idx="22">
                  <c:v>43009</c:v>
                </c:pt>
                <c:pt idx="23">
                  <c:v>43040</c:v>
                </c:pt>
                <c:pt idx="24">
                  <c:v>43070</c:v>
                </c:pt>
                <c:pt idx="25">
                  <c:v>43070</c:v>
                </c:pt>
                <c:pt idx="26">
                  <c:v>43101</c:v>
                </c:pt>
                <c:pt idx="27">
                  <c:v>43132</c:v>
                </c:pt>
                <c:pt idx="28">
                  <c:v>43160</c:v>
                </c:pt>
                <c:pt idx="29">
                  <c:v>43191</c:v>
                </c:pt>
                <c:pt idx="30">
                  <c:v>43221</c:v>
                </c:pt>
                <c:pt idx="31">
                  <c:v>43252</c:v>
                </c:pt>
                <c:pt idx="32">
                  <c:v>43282</c:v>
                </c:pt>
                <c:pt idx="33">
                  <c:v>43313</c:v>
                </c:pt>
                <c:pt idx="34">
                  <c:v>43344</c:v>
                </c:pt>
                <c:pt idx="35">
                  <c:v>43374</c:v>
                </c:pt>
                <c:pt idx="36">
                  <c:v>43405</c:v>
                </c:pt>
                <c:pt idx="37">
                  <c:v>43435</c:v>
                </c:pt>
              </c:numCache>
            </c:numRef>
          </c:cat>
          <c:val>
            <c:numRef>
              <c:f>'5.4'!$P$32:$P$69</c:f>
              <c:numCache>
                <c:formatCode>General</c:formatCode>
                <c:ptCount val="38"/>
                <c:pt idx="0">
                  <c:v>1.10053</c:v>
                </c:pt>
                <c:pt idx="1">
                  <c:v>1.7512799999999999</c:v>
                </c:pt>
                <c:pt idx="2">
                  <c:v>1.5284199999999999</c:v>
                </c:pt>
                <c:pt idx="3">
                  <c:v>1.45519</c:v>
                </c:pt>
                <c:pt idx="4">
                  <c:v>1.6098699999999999</c:v>
                </c:pt>
                <c:pt idx="5">
                  <c:v>1.5650299999999999</c:v>
                </c:pt>
                <c:pt idx="6">
                  <c:v>1.66133</c:v>
                </c:pt>
                <c:pt idx="7">
                  <c:v>1.6789499999999999</c:v>
                </c:pt>
                <c:pt idx="8">
                  <c:v>1.36941</c:v>
                </c:pt>
                <c:pt idx="9">
                  <c:v>1.37384</c:v>
                </c:pt>
                <c:pt idx="10">
                  <c:v>1.4815799999999999</c:v>
                </c:pt>
                <c:pt idx="11">
                  <c:v>1.5352600000000001</c:v>
                </c:pt>
                <c:pt idx="13">
                  <c:v>1.5619000000000001</c:v>
                </c:pt>
                <c:pt idx="14">
                  <c:v>1.5831200000000001</c:v>
                </c:pt>
                <c:pt idx="15">
                  <c:v>1.8003</c:v>
                </c:pt>
                <c:pt idx="16">
                  <c:v>1.7888299999999999</c:v>
                </c:pt>
                <c:pt idx="17">
                  <c:v>1.6310500000000001</c:v>
                </c:pt>
                <c:pt idx="18">
                  <c:v>1.7029399999999999</c:v>
                </c:pt>
                <c:pt idx="19">
                  <c:v>1.62635</c:v>
                </c:pt>
                <c:pt idx="20">
                  <c:v>1.851</c:v>
                </c:pt>
                <c:pt idx="21">
                  <c:v>2.0405199999999999</c:v>
                </c:pt>
                <c:pt idx="22">
                  <c:v>2.1030099999999998</c:v>
                </c:pt>
                <c:pt idx="23">
                  <c:v>1.6454</c:v>
                </c:pt>
                <c:pt idx="26">
                  <c:v>1.7437669394321793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95A-4B4C-861E-446F7BB76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1720064"/>
        <c:axId val="260201792"/>
      </c:lineChart>
      <c:dateAx>
        <c:axId val="261720064"/>
        <c:scaling>
          <c:orientation val="minMax"/>
        </c:scaling>
        <c:delete val="0"/>
        <c:axPos val="b"/>
        <c:numFmt formatCode="[$-416]mmm\-yy;@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201792"/>
        <c:crosses val="autoZero"/>
        <c:auto val="1"/>
        <c:lblOffset val="0"/>
        <c:baseTimeUnit val="months"/>
      </c:dateAx>
      <c:valAx>
        <c:axId val="260201792"/>
        <c:scaling>
          <c:orientation val="minMax"/>
          <c:min val="1.0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720064"/>
        <c:crosses val="autoZero"/>
        <c:crossBetween val="midCat"/>
        <c:majorUnit val="0.2"/>
        <c:minorUnit val="0.1"/>
      </c:valAx>
      <c:spPr>
        <a:solidFill>
          <a:schemeClr val="bg1"/>
        </a:solidFill>
        <a:ln>
          <a:solidFill>
            <a:schemeClr val="bg1">
              <a:lumMod val="50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5.4250992063492095E-3"/>
          <c:y val="0.87954740951498711"/>
          <c:w val="0.98914955357142864"/>
          <c:h val="0.100284523258122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EECE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/>
            </a:pPr>
            <a:r>
              <a:rPr lang="pt-BR" sz="1600"/>
              <a:t>Ganho</a:t>
            </a:r>
            <a:br>
              <a:rPr lang="pt-BR" sz="1600"/>
            </a:br>
            <a:r>
              <a:rPr lang="pt-BR" sz="1200" b="0"/>
              <a:t>(Indicador)</a:t>
            </a:r>
          </a:p>
        </c:rich>
      </c:tx>
      <c:layout>
        <c:manualLayout>
          <c:xMode val="edge"/>
          <c:yMode val="edge"/>
          <c:x val="1.1111133475780017E-2"/>
          <c:y val="2.5751081663709121E-2"/>
        </c:manualLayout>
      </c:layout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strRef>
              <c:f>'1.6'!$C$27:$C$31</c:f>
              <c:strCache>
                <c:ptCount val="5"/>
                <c:pt idx="0">
                  <c:v>Baseline</c:v>
                </c:pt>
                <c:pt idx="1">
                  <c:v>Benchmarking</c:v>
                </c:pt>
                <c:pt idx="2">
                  <c:v>Lacuna</c:v>
                </c:pt>
                <c:pt idx="3">
                  <c:v>Ganho</c:v>
                </c:pt>
                <c:pt idx="4">
                  <c:v>Meta</c:v>
                </c:pt>
              </c:strCache>
            </c:strRef>
          </c:cat>
          <c:val>
            <c:numRef>
              <c:f>'1.6'!$D$27:$D$31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0374-4D69-A48B-7615D1F0ABFC}"/>
            </c:ext>
          </c:extLst>
        </c:ser>
        <c:ser>
          <c:idx val="1"/>
          <c:order val="1"/>
          <c:invertIfNegative val="0"/>
          <c:dPt>
            <c:idx val="0"/>
            <c:invertIfNegative val="0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0374-4D69-A48B-7615D1F0ABFC}"/>
              </c:ext>
            </c:extLst>
          </c:dPt>
          <c:dPt>
            <c:idx val="1"/>
            <c:invertIfNegative val="0"/>
            <c:bubble3D val="0"/>
            <c:spPr>
              <a:solidFill>
                <a:srgbClr val="008068"/>
              </a:solidFill>
            </c:spPr>
            <c:extLst>
              <c:ext xmlns:c16="http://schemas.microsoft.com/office/drawing/2014/chart" uri="{C3380CC4-5D6E-409C-BE32-E72D297353CC}">
                <c16:uniqueId val="{00000004-0374-4D69-A48B-7615D1F0ABFC}"/>
              </c:ext>
            </c:extLst>
          </c:dPt>
          <c:dPt>
            <c:idx val="2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6-0374-4D69-A48B-7615D1F0ABFC}"/>
              </c:ext>
            </c:extLst>
          </c:dPt>
          <c:dPt>
            <c:idx val="3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8-0374-4D69-A48B-7615D1F0ABFC}"/>
              </c:ext>
            </c:extLst>
          </c:dPt>
          <c:dPt>
            <c:idx val="4"/>
            <c:invertIfNegative val="0"/>
            <c:bubble3D val="0"/>
            <c:spPr>
              <a:solidFill>
                <a:srgbClr val="008068"/>
              </a:solidFill>
            </c:spPr>
            <c:extLst>
              <c:ext xmlns:c16="http://schemas.microsoft.com/office/drawing/2014/chart" uri="{C3380CC4-5D6E-409C-BE32-E72D297353CC}">
                <c16:uniqueId val="{0000000A-0374-4D69-A48B-7615D1F0ABFC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374-4D69-A48B-7615D1F0ABF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374-4D69-A48B-7615D1F0ABFC}"/>
                </c:ext>
              </c:extLst>
            </c:dLbl>
            <c:spPr>
              <a:noFill/>
            </c:spPr>
            <c:txPr>
              <a:bodyPr/>
              <a:lstStyle/>
              <a:p>
                <a:pPr>
                  <a:defRPr sz="12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'1.6'!$C$27:$C$31</c:f>
              <c:strCache>
                <c:ptCount val="5"/>
                <c:pt idx="0">
                  <c:v>Baseline</c:v>
                </c:pt>
                <c:pt idx="1">
                  <c:v>Benchmarking</c:v>
                </c:pt>
                <c:pt idx="2">
                  <c:v>Lacuna</c:v>
                </c:pt>
                <c:pt idx="3">
                  <c:v>Ganho</c:v>
                </c:pt>
                <c:pt idx="4">
                  <c:v>Meta</c:v>
                </c:pt>
              </c:strCache>
            </c:strRef>
          </c:cat>
          <c:val>
            <c:numRef>
              <c:f>'1.6'!$E$27:$E$31</c:f>
              <c:numCache>
                <c:formatCode>General</c:formatCode>
                <c:ptCount val="5"/>
                <c:pt idx="0">
                  <c:v>0.28999999999999998</c:v>
                </c:pt>
                <c:pt idx="1">
                  <c:v>0.1</c:v>
                </c:pt>
                <c:pt idx="2">
                  <c:v>0.1</c:v>
                </c:pt>
                <c:pt idx="3">
                  <c:v>0.19</c:v>
                </c:pt>
                <c:pt idx="4">
                  <c:v>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374-4D69-A48B-7615D1F0ABFC}"/>
            </c:ext>
          </c:extLst>
        </c:ser>
        <c:ser>
          <c:idx val="2"/>
          <c:order val="2"/>
          <c:invertIfNegative val="0"/>
          <c:dPt>
            <c:idx val="2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D-0374-4D69-A48B-7615D1F0ABFC}"/>
              </c:ext>
            </c:extLst>
          </c:dPt>
          <c:dPt>
            <c:idx val="3"/>
            <c:invertIfNegative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F-0374-4D69-A48B-7615D1F0AB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'1.6'!$C$27:$C$31</c:f>
              <c:strCache>
                <c:ptCount val="5"/>
                <c:pt idx="0">
                  <c:v>Baseline</c:v>
                </c:pt>
                <c:pt idx="1">
                  <c:v>Benchmarking</c:v>
                </c:pt>
                <c:pt idx="2">
                  <c:v>Lacuna</c:v>
                </c:pt>
                <c:pt idx="3">
                  <c:v>Ganho</c:v>
                </c:pt>
                <c:pt idx="4">
                  <c:v>Meta</c:v>
                </c:pt>
              </c:strCache>
            </c:strRef>
          </c:cat>
          <c:val>
            <c:numRef>
              <c:f>'1.6'!$F$27:$F$31</c:f>
              <c:numCache>
                <c:formatCode>General</c:formatCode>
                <c:ptCount val="5"/>
                <c:pt idx="2">
                  <c:v>0.18999999999999997</c:v>
                </c:pt>
                <c:pt idx="3">
                  <c:v>9.9999999999999978E-2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374-4D69-A48B-7615D1F0A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62217728"/>
        <c:axId val="168019072"/>
      </c:barChart>
      <c:catAx>
        <c:axId val="2622177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solidFill>
                  <a:sysClr val="windowText" lastClr="000000"/>
                </a:solidFill>
              </a:defRPr>
            </a:pPr>
            <a:endParaRPr lang="en-US"/>
          </a:p>
        </c:txPr>
        <c:crossAx val="168019072"/>
        <c:crosses val="autoZero"/>
        <c:auto val="1"/>
        <c:lblAlgn val="ctr"/>
        <c:lblOffset val="100"/>
        <c:noMultiLvlLbl val="0"/>
      </c:catAx>
      <c:valAx>
        <c:axId val="16801907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62217728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pt-BR" sz="1600"/>
              <a:t>Ganho</a:t>
            </a:r>
          </a:p>
          <a:p>
            <a:pPr algn="l">
              <a:defRPr/>
            </a:pPr>
            <a:r>
              <a:rPr lang="pt-BR" sz="1200" b="0"/>
              <a:t>(R$)</a:t>
            </a:r>
          </a:p>
        </c:rich>
      </c:tx>
      <c:layout>
        <c:manualLayout>
          <c:xMode val="edge"/>
          <c:yMode val="edge"/>
          <c:x val="1.3518701507831956E-2"/>
          <c:y val="2.5750202757502026E-2"/>
        </c:manualLayout>
      </c:layout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strRef>
              <c:f>'5.6'!$N$24:$N$26</c:f>
              <c:strCache>
                <c:ptCount val="3"/>
                <c:pt idx="0">
                  <c:v>Baseline</c:v>
                </c:pt>
                <c:pt idx="1">
                  <c:v>Ganho</c:v>
                </c:pt>
                <c:pt idx="2">
                  <c:v>Realizado</c:v>
                </c:pt>
              </c:strCache>
            </c:strRef>
          </c:cat>
          <c:val>
            <c:numRef>
              <c:f>'5.6'!$O$24:$O$26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1BA9-4A40-A6F0-05DAC4CC8A8F}"/>
            </c:ext>
          </c:extLst>
        </c:ser>
        <c:ser>
          <c:idx val="1"/>
          <c:order val="1"/>
          <c:invertIfNegative val="0"/>
          <c:dPt>
            <c:idx val="0"/>
            <c:invertIfNegative val="0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1BA9-4A40-A6F0-05DAC4CC8A8F}"/>
              </c:ext>
            </c:extLst>
          </c:dPt>
          <c:dPt>
            <c:idx val="1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4-1BA9-4A40-A6F0-05DAC4CC8A8F}"/>
              </c:ext>
            </c:extLst>
          </c:dPt>
          <c:dPt>
            <c:idx val="2"/>
            <c:invertIfNegative val="0"/>
            <c:bubble3D val="0"/>
            <c:spPr>
              <a:solidFill>
                <a:srgbClr val="008068"/>
              </a:solidFill>
            </c:spPr>
            <c:extLst>
              <c:ext xmlns:c16="http://schemas.microsoft.com/office/drawing/2014/chart" uri="{C3380CC4-5D6E-409C-BE32-E72D297353CC}">
                <c16:uniqueId val="{00000006-1BA9-4A40-A6F0-05DAC4CC8A8F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A9-4A40-A6F0-05DAC4CC8A8F}"/>
                </c:ext>
              </c:extLst>
            </c:dLbl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'5.6'!$N$24:$N$26</c:f>
              <c:strCache>
                <c:ptCount val="3"/>
                <c:pt idx="0">
                  <c:v>Baseline</c:v>
                </c:pt>
                <c:pt idx="1">
                  <c:v>Ganho</c:v>
                </c:pt>
                <c:pt idx="2">
                  <c:v>Realizado</c:v>
                </c:pt>
              </c:strCache>
            </c:strRef>
          </c:cat>
          <c:val>
            <c:numRef>
              <c:f>'5.6'!$P$24:$P$26</c:f>
              <c:numCache>
                <c:formatCode>General</c:formatCode>
                <c:ptCount val="3"/>
                <c:pt idx="0">
                  <c:v>710500</c:v>
                </c:pt>
                <c:pt idx="1">
                  <c:v>465500</c:v>
                </c:pt>
                <c:pt idx="2">
                  <c:v>465500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BA9-4A40-A6F0-05DAC4CC8A8F}"/>
            </c:ext>
          </c:extLst>
        </c:ser>
        <c:ser>
          <c:idx val="2"/>
          <c:order val="2"/>
          <c:spPr>
            <a:solidFill>
              <a:srgbClr val="00B050"/>
            </a:solidFill>
          </c:spPr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'5.6'!$N$24:$N$26</c:f>
              <c:strCache>
                <c:ptCount val="3"/>
                <c:pt idx="0">
                  <c:v>Baseline</c:v>
                </c:pt>
                <c:pt idx="1">
                  <c:v>Ganho</c:v>
                </c:pt>
                <c:pt idx="2">
                  <c:v>Realizado</c:v>
                </c:pt>
              </c:strCache>
            </c:strRef>
          </c:cat>
          <c:val>
            <c:numRef>
              <c:f>'5.6'!$Q$24:$Q$26</c:f>
              <c:numCache>
                <c:formatCode>General</c:formatCode>
                <c:ptCount val="3"/>
                <c:pt idx="1">
                  <c:v>245000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A9-4A40-A6F0-05DAC4CC8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2219264"/>
        <c:axId val="168021952"/>
      </c:barChart>
      <c:catAx>
        <c:axId val="2622192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solidFill>
                  <a:sysClr val="windowText" lastClr="000000"/>
                </a:solidFill>
              </a:defRPr>
            </a:pPr>
            <a:endParaRPr lang="en-US"/>
          </a:p>
        </c:txPr>
        <c:crossAx val="168021952"/>
        <c:crosses val="autoZero"/>
        <c:auto val="1"/>
        <c:lblAlgn val="ctr"/>
        <c:lblOffset val="100"/>
        <c:noMultiLvlLbl val="0"/>
      </c:catAx>
      <c:valAx>
        <c:axId val="16802195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6221926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GRPI!$O$22</c:f>
              <c:strCache>
                <c:ptCount val="1"/>
                <c:pt idx="0">
                  <c:v>D</c:v>
                </c:pt>
              </c:strCache>
            </c:strRef>
          </c:tx>
          <c:spPr>
            <a:solidFill>
              <a:srgbClr val="005849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GRPI!$P$20:$S$20</c:f>
              <c:strCache>
                <c:ptCount val="4"/>
                <c:pt idx="0">
                  <c:v>G</c:v>
                </c:pt>
                <c:pt idx="1">
                  <c:v>R</c:v>
                </c:pt>
                <c:pt idx="2">
                  <c:v>P</c:v>
                </c:pt>
                <c:pt idx="3">
                  <c:v>I</c:v>
                </c:pt>
              </c:strCache>
            </c:strRef>
          </c:cat>
          <c:val>
            <c:numRef>
              <c:f>GRPI!$P$22:$S$22</c:f>
              <c:numCache>
                <c:formatCode>General</c:formatCode>
                <c:ptCount val="4"/>
                <c:pt idx="0">
                  <c:v>8.7777777777777786</c:v>
                </c:pt>
                <c:pt idx="1">
                  <c:v>8.3636363636363633</c:v>
                </c:pt>
                <c:pt idx="2">
                  <c:v>7.5555555555555554</c:v>
                </c:pt>
                <c:pt idx="3">
                  <c:v>8.8181818181818183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E5-442F-965A-1DC807C9EA53}"/>
            </c:ext>
          </c:extLst>
        </c:ser>
        <c:ser>
          <c:idx val="1"/>
          <c:order val="1"/>
          <c:tx>
            <c:strRef>
              <c:f>GRPI!$O$23</c:f>
              <c:strCache>
                <c:ptCount val="1"/>
                <c:pt idx="0">
                  <c:v>M</c:v>
                </c:pt>
              </c:strCache>
            </c:strRef>
          </c:tx>
          <c:spPr>
            <a:solidFill>
              <a:srgbClr val="00745E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GRPI!$P$20:$S$20</c:f>
              <c:strCache>
                <c:ptCount val="4"/>
                <c:pt idx="0">
                  <c:v>G</c:v>
                </c:pt>
                <c:pt idx="1">
                  <c:v>R</c:v>
                </c:pt>
                <c:pt idx="2">
                  <c:v>P</c:v>
                </c:pt>
                <c:pt idx="3">
                  <c:v>I</c:v>
                </c:pt>
              </c:strCache>
            </c:strRef>
          </c:cat>
          <c:val>
            <c:numRef>
              <c:f>GRPI!$P$23:$S$23</c:f>
              <c:numCache>
                <c:formatCode>General</c:formatCode>
                <c:ptCount val="4"/>
                <c:pt idx="0">
                  <c:v>9.7777777777777786</c:v>
                </c:pt>
                <c:pt idx="1">
                  <c:v>9.3636363636363633</c:v>
                </c:pt>
                <c:pt idx="2">
                  <c:v>8.5555555555555554</c:v>
                </c:pt>
                <c:pt idx="3">
                  <c:v>9.8181818181818183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E5-442F-965A-1DC807C9EA53}"/>
            </c:ext>
          </c:extLst>
        </c:ser>
        <c:ser>
          <c:idx val="2"/>
          <c:order val="2"/>
          <c:tx>
            <c:strRef>
              <c:f>GRPI!$O$24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rgbClr val="008068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GRPI!$P$20:$S$20</c:f>
              <c:strCache>
                <c:ptCount val="4"/>
                <c:pt idx="0">
                  <c:v>G</c:v>
                </c:pt>
                <c:pt idx="1">
                  <c:v>R</c:v>
                </c:pt>
                <c:pt idx="2">
                  <c:v>P</c:v>
                </c:pt>
                <c:pt idx="3">
                  <c:v>I</c:v>
                </c:pt>
              </c:strCache>
            </c:strRef>
          </c:cat>
          <c:val>
            <c:numRef>
              <c:f>GRPI!$P$24:$S$24</c:f>
              <c:numCache>
                <c:formatCode>General</c:formatCode>
                <c:ptCount val="4"/>
                <c:pt idx="0">
                  <c:v>9.2777777777777786</c:v>
                </c:pt>
                <c:pt idx="1">
                  <c:v>8.8636363636363633</c:v>
                </c:pt>
                <c:pt idx="2">
                  <c:v>8.0555555555555554</c:v>
                </c:pt>
                <c:pt idx="3">
                  <c:v>9.3181818181818183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E5-442F-965A-1DC807C9EA53}"/>
            </c:ext>
          </c:extLst>
        </c:ser>
        <c:ser>
          <c:idx val="3"/>
          <c:order val="3"/>
          <c:tx>
            <c:strRef>
              <c:f>GRPI!$O$25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rgbClr val="008E76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GRPI!$P$20:$S$20</c:f>
              <c:strCache>
                <c:ptCount val="4"/>
                <c:pt idx="0">
                  <c:v>G</c:v>
                </c:pt>
                <c:pt idx="1">
                  <c:v>R</c:v>
                </c:pt>
                <c:pt idx="2">
                  <c:v>P</c:v>
                </c:pt>
                <c:pt idx="3">
                  <c:v>I</c:v>
                </c:pt>
              </c:strCache>
            </c:strRef>
          </c:cat>
          <c:val>
            <c:numRef>
              <c:f>GRPI!$P$25:$S$25</c:f>
              <c:numCache>
                <c:formatCode>General</c:formatCode>
                <c:ptCount val="4"/>
                <c:pt idx="0">
                  <c:v>8.7777777777777786</c:v>
                </c:pt>
                <c:pt idx="1">
                  <c:v>8.3636363636363633</c:v>
                </c:pt>
                <c:pt idx="2">
                  <c:v>7.5555555555555554</c:v>
                </c:pt>
                <c:pt idx="3">
                  <c:v>8.8181818181818183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DE5-442F-965A-1DC807C9EA53}"/>
            </c:ext>
          </c:extLst>
        </c:ser>
        <c:ser>
          <c:idx val="4"/>
          <c:order val="4"/>
          <c:tx>
            <c:strRef>
              <c:f>GRPI!$O$26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rgbClr val="009A7D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GRPI!$P$20:$S$20</c:f>
              <c:strCache>
                <c:ptCount val="4"/>
                <c:pt idx="0">
                  <c:v>G</c:v>
                </c:pt>
                <c:pt idx="1">
                  <c:v>R</c:v>
                </c:pt>
                <c:pt idx="2">
                  <c:v>P</c:v>
                </c:pt>
                <c:pt idx="3">
                  <c:v>I</c:v>
                </c:pt>
              </c:strCache>
            </c:strRef>
          </c:cat>
          <c:val>
            <c:numRef>
              <c:f>GRPI!$P$26:$S$26</c:f>
              <c:numCache>
                <c:formatCode>General</c:formatCode>
                <c:ptCount val="4"/>
                <c:pt idx="0">
                  <c:v>9.7777777777777786</c:v>
                </c:pt>
                <c:pt idx="1">
                  <c:v>9.3636363636363633</c:v>
                </c:pt>
                <c:pt idx="2">
                  <c:v>8.5555555555555554</c:v>
                </c:pt>
                <c:pt idx="3">
                  <c:v>9.8181818181818183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E5-442F-965A-1DC807C9EA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33"/>
        <c:axId val="262787072"/>
        <c:axId val="168024256"/>
      </c:barChart>
      <c:catAx>
        <c:axId val="262787072"/>
        <c:scaling>
          <c:orientation val="minMax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1400" b="1">
                <a:solidFill>
                  <a:schemeClr val="tx1">
                    <a:lumMod val="75000"/>
                    <a:lumOff val="25000"/>
                  </a:schemeClr>
                </a:solidFill>
              </a:defRPr>
            </a:pPr>
            <a:endParaRPr lang="en-US"/>
          </a:p>
        </c:txPr>
        <c:crossAx val="168024256"/>
        <c:crosses val="autoZero"/>
        <c:auto val="1"/>
        <c:lblAlgn val="ctr"/>
        <c:lblOffset val="100"/>
        <c:noMultiLvlLbl val="0"/>
      </c:catAx>
      <c:valAx>
        <c:axId val="16802425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62787072"/>
        <c:crosses val="autoZero"/>
        <c:crossBetween val="between"/>
      </c:valAx>
    </c:plotArea>
    <c:legend>
      <c:legendPos val="b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Pareto - Modos de Falha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pt-B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Pareto - Modos de Falha</a:t>
          </a:r>
        </a:p>
      </cx:txPr>
    </cx:title>
    <cx:plotArea>
      <cx:plotAreaRegion>
        <cx:series layoutId="clusteredColumn" uniqueId="{44D72214-775C-4926-AC1D-8CDB546D4FD9}">
          <cx:tx>
            <cx:txData>
              <cx:f>_xlchart.v1.1</cx:f>
              <cx:v>RPN</cx:v>
            </cx:txData>
          </cx:tx>
          <cx:spPr>
            <a:solidFill>
              <a:srgbClr val="009999"/>
            </a:solidFill>
          </cx:spPr>
          <cx:dataId val="0"/>
          <cx:layoutPr>
            <cx:aggregation/>
          </cx:layoutPr>
          <cx:axisId val="1"/>
        </cx:series>
        <cx:series layoutId="paretoLine" ownerIdx="0" uniqueId="{486FCD70-40A3-439A-AF33-77D2672EC0C7}">
          <cx:spPr>
            <a:ln>
              <a:solidFill>
                <a:schemeClr val="bg2">
                  <a:lumMod val="50000"/>
                </a:schemeClr>
              </a:solidFill>
            </a:ln>
          </cx:spPr>
          <cx:axisId val="2"/>
        </cx:series>
      </cx:plotAreaRegion>
      <cx:axis id="0">
        <cx:catScaling gapWidth="0"/>
        <cx:tickLabels/>
      </cx:axis>
      <cx:axis id="1">
        <cx:val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_xlchart.v1.5</cx:f>
      </cx:numDim>
    </cx:data>
  </cx:chartData>
  <cx:chart>
    <cx:title pos="t" align="ctr" overlay="0">
      <cx:tx>
        <cx:txData>
          <cx:v>Pareto - Causas dos modos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pt-B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Pareto - Causas dos modos</a:t>
          </a:r>
        </a:p>
      </cx:txPr>
    </cx:title>
    <cx:plotArea>
      <cx:plotAreaRegion>
        <cx:series layoutId="clusteredColumn" uniqueId="{8E4A46A3-0258-481E-8334-0B979FB8E9F2}">
          <cx:tx>
            <cx:txData>
              <cx:f>_xlchart.v1.4</cx:f>
              <cx:v>RPN</cx:v>
            </cx:txData>
          </cx:tx>
          <cx:spPr>
            <a:solidFill>
              <a:srgbClr val="009999"/>
            </a:solidFill>
          </cx:spPr>
          <cx:dataId val="0"/>
          <cx:layoutPr>
            <cx:aggregation/>
          </cx:layoutPr>
          <cx:axisId val="1"/>
        </cx:series>
        <cx:series layoutId="paretoLine" ownerIdx="0" uniqueId="{C383AD7B-548B-4573-BC43-D5135CC7C705}">
          <cx:spPr>
            <a:ln>
              <a:solidFill>
                <a:schemeClr val="bg2">
                  <a:lumMod val="50000"/>
                </a:schemeClr>
              </a:solidFill>
            </a:ln>
          </cx:spPr>
          <cx:axisId val="2"/>
        </cx:series>
      </cx:plotAreaRegion>
      <cx:axis id="0">
        <cx:catScaling gapWidth="0"/>
        <cx:tickLabels/>
      </cx:axis>
      <cx:axis id="1">
        <cx:valScaling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5.png"/><Relationship Id="rId3" Type="http://schemas.openxmlformats.org/officeDocument/2006/relationships/image" Target="../media/image3.png"/><Relationship Id="rId21" Type="http://schemas.openxmlformats.org/officeDocument/2006/relationships/image" Target="../media/image20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10" Type="http://schemas.openxmlformats.org/officeDocument/2006/relationships/image" Target="../media/image10.png"/><Relationship Id="rId19" Type="http://schemas.openxmlformats.org/officeDocument/2006/relationships/image" Target="../media/image18.jpe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hyperlink" Target="#'2.3'!A1"/><Relationship Id="rId18" Type="http://schemas.openxmlformats.org/officeDocument/2006/relationships/hyperlink" Target="#'2.8'!A1"/><Relationship Id="rId26" Type="http://schemas.openxmlformats.org/officeDocument/2006/relationships/hyperlink" Target="#'4.1'!A1"/><Relationship Id="rId39" Type="http://schemas.openxmlformats.org/officeDocument/2006/relationships/chart" Target="../charts/chart4.xml"/><Relationship Id="rId21" Type="http://schemas.openxmlformats.org/officeDocument/2006/relationships/hyperlink" Target="#'3.3'!A1"/><Relationship Id="rId34" Type="http://schemas.openxmlformats.org/officeDocument/2006/relationships/hyperlink" Target="#'5.6'!A1"/><Relationship Id="rId42" Type="http://schemas.openxmlformats.org/officeDocument/2006/relationships/chart" Target="../charts/chart7.xml"/><Relationship Id="rId7" Type="http://schemas.openxmlformats.org/officeDocument/2006/relationships/hyperlink" Target="#'1.7'!A1"/><Relationship Id="rId2" Type="http://schemas.openxmlformats.org/officeDocument/2006/relationships/hyperlink" Target="#'1.2'!A1"/><Relationship Id="rId16" Type="http://schemas.openxmlformats.org/officeDocument/2006/relationships/hyperlink" Target="#'2.6'!A1"/><Relationship Id="rId20" Type="http://schemas.openxmlformats.org/officeDocument/2006/relationships/hyperlink" Target="#'3.2'!A1"/><Relationship Id="rId29" Type="http://schemas.openxmlformats.org/officeDocument/2006/relationships/hyperlink" Target="#'5.1'!A1"/><Relationship Id="rId41" Type="http://schemas.openxmlformats.org/officeDocument/2006/relationships/chart" Target="../charts/chart6.xml"/><Relationship Id="rId1" Type="http://schemas.openxmlformats.org/officeDocument/2006/relationships/hyperlink" Target="#'1.1'!A1"/><Relationship Id="rId6" Type="http://schemas.openxmlformats.org/officeDocument/2006/relationships/hyperlink" Target="#'1.6'!A1"/><Relationship Id="rId11" Type="http://schemas.openxmlformats.org/officeDocument/2006/relationships/hyperlink" Target="#'2.1'!A1"/><Relationship Id="rId24" Type="http://schemas.openxmlformats.org/officeDocument/2006/relationships/hyperlink" Target="#'3.6'!A1"/><Relationship Id="rId32" Type="http://schemas.openxmlformats.org/officeDocument/2006/relationships/hyperlink" Target="#'5.4'!A1"/><Relationship Id="rId37" Type="http://schemas.openxmlformats.org/officeDocument/2006/relationships/chart" Target="../charts/chart2.xml"/><Relationship Id="rId40" Type="http://schemas.openxmlformats.org/officeDocument/2006/relationships/chart" Target="../charts/chart5.xml"/><Relationship Id="rId5" Type="http://schemas.openxmlformats.org/officeDocument/2006/relationships/hyperlink" Target="#'1.5'!A1"/><Relationship Id="rId15" Type="http://schemas.openxmlformats.org/officeDocument/2006/relationships/hyperlink" Target="#'2.5'!A1"/><Relationship Id="rId23" Type="http://schemas.openxmlformats.org/officeDocument/2006/relationships/hyperlink" Target="#'3.5'!A1"/><Relationship Id="rId28" Type="http://schemas.openxmlformats.org/officeDocument/2006/relationships/hyperlink" Target="#'4.3'!A1"/><Relationship Id="rId36" Type="http://schemas.openxmlformats.org/officeDocument/2006/relationships/chart" Target="../charts/chart1.xml"/><Relationship Id="rId10" Type="http://schemas.openxmlformats.org/officeDocument/2006/relationships/hyperlink" Target="#ANEXOS!A1"/><Relationship Id="rId19" Type="http://schemas.openxmlformats.org/officeDocument/2006/relationships/hyperlink" Target="#'3.1'!A1"/><Relationship Id="rId31" Type="http://schemas.openxmlformats.org/officeDocument/2006/relationships/hyperlink" Target="#'5.3'!A1"/><Relationship Id="rId44" Type="http://schemas.openxmlformats.org/officeDocument/2006/relationships/image" Target="../media/image3.png"/><Relationship Id="rId4" Type="http://schemas.openxmlformats.org/officeDocument/2006/relationships/hyperlink" Target="#'1.4'!A1"/><Relationship Id="rId9" Type="http://schemas.openxmlformats.org/officeDocument/2006/relationships/hyperlink" Target="#GRPI!A1"/><Relationship Id="rId14" Type="http://schemas.openxmlformats.org/officeDocument/2006/relationships/hyperlink" Target="#'2.4'!A1"/><Relationship Id="rId22" Type="http://schemas.openxmlformats.org/officeDocument/2006/relationships/hyperlink" Target="#'3.4'!A1"/><Relationship Id="rId27" Type="http://schemas.openxmlformats.org/officeDocument/2006/relationships/hyperlink" Target="#'4.2'!A1"/><Relationship Id="rId30" Type="http://schemas.openxmlformats.org/officeDocument/2006/relationships/hyperlink" Target="#'5.2'!A1"/><Relationship Id="rId35" Type="http://schemas.openxmlformats.org/officeDocument/2006/relationships/hyperlink" Target="#'5.8'!A1"/><Relationship Id="rId43" Type="http://schemas.openxmlformats.org/officeDocument/2006/relationships/chart" Target="../charts/chart8.xml"/><Relationship Id="rId8" Type="http://schemas.openxmlformats.org/officeDocument/2006/relationships/hyperlink" Target="#'1.8'!A1"/><Relationship Id="rId3" Type="http://schemas.openxmlformats.org/officeDocument/2006/relationships/hyperlink" Target="#'1.3'!A1"/><Relationship Id="rId12" Type="http://schemas.openxmlformats.org/officeDocument/2006/relationships/hyperlink" Target="#'2.2'!A1"/><Relationship Id="rId17" Type="http://schemas.openxmlformats.org/officeDocument/2006/relationships/hyperlink" Target="#'2.7'!A1"/><Relationship Id="rId25" Type="http://schemas.openxmlformats.org/officeDocument/2006/relationships/hyperlink" Target="#'3.8'!A1"/><Relationship Id="rId33" Type="http://schemas.openxmlformats.org/officeDocument/2006/relationships/hyperlink" Target="#'5.5'!A1"/><Relationship Id="rId38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1.8'!A1"/><Relationship Id="rId3" Type="http://schemas.openxmlformats.org/officeDocument/2006/relationships/hyperlink" Target="#'1.3'!A1"/><Relationship Id="rId7" Type="http://schemas.openxmlformats.org/officeDocument/2006/relationships/hyperlink" Target="#'1.7'!A1"/><Relationship Id="rId2" Type="http://schemas.openxmlformats.org/officeDocument/2006/relationships/hyperlink" Target="#'1.2'!A1"/><Relationship Id="rId1" Type="http://schemas.openxmlformats.org/officeDocument/2006/relationships/hyperlink" Target="#'1.1'!A1"/><Relationship Id="rId6" Type="http://schemas.openxmlformats.org/officeDocument/2006/relationships/hyperlink" Target="#'1.6'!A1"/><Relationship Id="rId11" Type="http://schemas.openxmlformats.org/officeDocument/2006/relationships/image" Target="../media/image3.png"/><Relationship Id="rId5" Type="http://schemas.openxmlformats.org/officeDocument/2006/relationships/hyperlink" Target="#'1.5'!A1"/><Relationship Id="rId10" Type="http://schemas.openxmlformats.org/officeDocument/2006/relationships/hyperlink" Target="#ANEXOS!A1"/><Relationship Id="rId4" Type="http://schemas.openxmlformats.org/officeDocument/2006/relationships/hyperlink" Target="#'1.4'!A1"/><Relationship Id="rId9" Type="http://schemas.openxmlformats.org/officeDocument/2006/relationships/hyperlink" Target="#GRPI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1.8'!A1"/><Relationship Id="rId3" Type="http://schemas.openxmlformats.org/officeDocument/2006/relationships/hyperlink" Target="#'1.3'!A1"/><Relationship Id="rId7" Type="http://schemas.openxmlformats.org/officeDocument/2006/relationships/hyperlink" Target="#'1.7'!A1"/><Relationship Id="rId2" Type="http://schemas.openxmlformats.org/officeDocument/2006/relationships/hyperlink" Target="#'1.2'!A1"/><Relationship Id="rId1" Type="http://schemas.openxmlformats.org/officeDocument/2006/relationships/hyperlink" Target="#'1.1'!A1"/><Relationship Id="rId6" Type="http://schemas.openxmlformats.org/officeDocument/2006/relationships/hyperlink" Target="#'1.6'!A1"/><Relationship Id="rId11" Type="http://schemas.openxmlformats.org/officeDocument/2006/relationships/image" Target="../media/image3.png"/><Relationship Id="rId5" Type="http://schemas.openxmlformats.org/officeDocument/2006/relationships/hyperlink" Target="#'1.5'!A1"/><Relationship Id="rId10" Type="http://schemas.openxmlformats.org/officeDocument/2006/relationships/hyperlink" Target="#ANEXOS!A1"/><Relationship Id="rId4" Type="http://schemas.openxmlformats.org/officeDocument/2006/relationships/hyperlink" Target="#'1.4'!A1"/><Relationship Id="rId9" Type="http://schemas.openxmlformats.org/officeDocument/2006/relationships/hyperlink" Target="#GRPI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1.8'!A1"/><Relationship Id="rId3" Type="http://schemas.openxmlformats.org/officeDocument/2006/relationships/hyperlink" Target="#'1.3'!A1"/><Relationship Id="rId7" Type="http://schemas.openxmlformats.org/officeDocument/2006/relationships/hyperlink" Target="#'1.7'!A1"/><Relationship Id="rId2" Type="http://schemas.openxmlformats.org/officeDocument/2006/relationships/hyperlink" Target="#'1.2'!A1"/><Relationship Id="rId1" Type="http://schemas.openxmlformats.org/officeDocument/2006/relationships/hyperlink" Target="#'1.1'!A1"/><Relationship Id="rId6" Type="http://schemas.openxmlformats.org/officeDocument/2006/relationships/hyperlink" Target="#'1.6'!A1"/><Relationship Id="rId11" Type="http://schemas.openxmlformats.org/officeDocument/2006/relationships/image" Target="../media/image3.png"/><Relationship Id="rId5" Type="http://schemas.openxmlformats.org/officeDocument/2006/relationships/hyperlink" Target="#'1.5'!A1"/><Relationship Id="rId10" Type="http://schemas.openxmlformats.org/officeDocument/2006/relationships/hyperlink" Target="#ANEXOS!A1"/><Relationship Id="rId4" Type="http://schemas.openxmlformats.org/officeDocument/2006/relationships/hyperlink" Target="#'1.4'!A1"/><Relationship Id="rId9" Type="http://schemas.openxmlformats.org/officeDocument/2006/relationships/hyperlink" Target="#GRPI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1.8'!A1"/><Relationship Id="rId3" Type="http://schemas.openxmlformats.org/officeDocument/2006/relationships/hyperlink" Target="#'1.3'!A1"/><Relationship Id="rId7" Type="http://schemas.openxmlformats.org/officeDocument/2006/relationships/hyperlink" Target="#'1.7'!A1"/><Relationship Id="rId2" Type="http://schemas.openxmlformats.org/officeDocument/2006/relationships/hyperlink" Target="#'1.2'!A1"/><Relationship Id="rId1" Type="http://schemas.openxmlformats.org/officeDocument/2006/relationships/hyperlink" Target="#'1.1'!A1"/><Relationship Id="rId6" Type="http://schemas.openxmlformats.org/officeDocument/2006/relationships/hyperlink" Target="#'1.6'!A1"/><Relationship Id="rId11" Type="http://schemas.openxmlformats.org/officeDocument/2006/relationships/image" Target="../media/image3.png"/><Relationship Id="rId5" Type="http://schemas.openxmlformats.org/officeDocument/2006/relationships/hyperlink" Target="#'1.5'!A1"/><Relationship Id="rId10" Type="http://schemas.openxmlformats.org/officeDocument/2006/relationships/hyperlink" Target="#ANEXOS!A1"/><Relationship Id="rId4" Type="http://schemas.openxmlformats.org/officeDocument/2006/relationships/hyperlink" Target="#'1.4'!A1"/><Relationship Id="rId9" Type="http://schemas.openxmlformats.org/officeDocument/2006/relationships/hyperlink" Target="#GRPI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1.8'!A1"/><Relationship Id="rId13" Type="http://schemas.openxmlformats.org/officeDocument/2006/relationships/image" Target="../media/image33.emf"/><Relationship Id="rId3" Type="http://schemas.openxmlformats.org/officeDocument/2006/relationships/hyperlink" Target="#'1.3'!A1"/><Relationship Id="rId7" Type="http://schemas.openxmlformats.org/officeDocument/2006/relationships/hyperlink" Target="#'1.7'!A1"/><Relationship Id="rId12" Type="http://schemas.openxmlformats.org/officeDocument/2006/relationships/image" Target="../media/image32.emf"/><Relationship Id="rId2" Type="http://schemas.openxmlformats.org/officeDocument/2006/relationships/hyperlink" Target="#'1.2'!A1"/><Relationship Id="rId16" Type="http://schemas.openxmlformats.org/officeDocument/2006/relationships/image" Target="../media/image3.png"/><Relationship Id="rId1" Type="http://schemas.openxmlformats.org/officeDocument/2006/relationships/hyperlink" Target="#'1.1'!A1"/><Relationship Id="rId6" Type="http://schemas.openxmlformats.org/officeDocument/2006/relationships/hyperlink" Target="#'1.6'!A1"/><Relationship Id="rId11" Type="http://schemas.openxmlformats.org/officeDocument/2006/relationships/image" Target="../media/image31.emf"/><Relationship Id="rId5" Type="http://schemas.openxmlformats.org/officeDocument/2006/relationships/hyperlink" Target="#'1.5'!A1"/><Relationship Id="rId15" Type="http://schemas.openxmlformats.org/officeDocument/2006/relationships/image" Target="../media/image35.emf"/><Relationship Id="rId10" Type="http://schemas.openxmlformats.org/officeDocument/2006/relationships/hyperlink" Target="#ANEXOS!A1"/><Relationship Id="rId4" Type="http://schemas.openxmlformats.org/officeDocument/2006/relationships/hyperlink" Target="#'1.4'!A1"/><Relationship Id="rId9" Type="http://schemas.openxmlformats.org/officeDocument/2006/relationships/hyperlink" Target="#GRPI!A1"/><Relationship Id="rId14" Type="http://schemas.openxmlformats.org/officeDocument/2006/relationships/image" Target="../media/image34.emf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1.8'!A1"/><Relationship Id="rId13" Type="http://schemas.openxmlformats.org/officeDocument/2006/relationships/chart" Target="../charts/chart10.xml"/><Relationship Id="rId3" Type="http://schemas.openxmlformats.org/officeDocument/2006/relationships/hyperlink" Target="#'1.3'!A1"/><Relationship Id="rId7" Type="http://schemas.openxmlformats.org/officeDocument/2006/relationships/hyperlink" Target="#'1.7'!A1"/><Relationship Id="rId12" Type="http://schemas.openxmlformats.org/officeDocument/2006/relationships/chart" Target="../charts/chart9.xml"/><Relationship Id="rId2" Type="http://schemas.openxmlformats.org/officeDocument/2006/relationships/hyperlink" Target="#'1.2'!A1"/><Relationship Id="rId1" Type="http://schemas.openxmlformats.org/officeDocument/2006/relationships/hyperlink" Target="#'1.1'!A1"/><Relationship Id="rId6" Type="http://schemas.openxmlformats.org/officeDocument/2006/relationships/hyperlink" Target="#'1.6'!A1"/><Relationship Id="rId11" Type="http://schemas.openxmlformats.org/officeDocument/2006/relationships/image" Target="../media/image36.emf"/><Relationship Id="rId5" Type="http://schemas.openxmlformats.org/officeDocument/2006/relationships/hyperlink" Target="#'1.5'!A1"/><Relationship Id="rId10" Type="http://schemas.openxmlformats.org/officeDocument/2006/relationships/hyperlink" Target="#ANEXOS!A1"/><Relationship Id="rId4" Type="http://schemas.openxmlformats.org/officeDocument/2006/relationships/hyperlink" Target="#'1.4'!A1"/><Relationship Id="rId9" Type="http://schemas.openxmlformats.org/officeDocument/2006/relationships/hyperlink" Target="#GRPI!A1"/><Relationship Id="rId14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1.8'!A1"/><Relationship Id="rId3" Type="http://schemas.openxmlformats.org/officeDocument/2006/relationships/hyperlink" Target="#'1.3'!A1"/><Relationship Id="rId7" Type="http://schemas.openxmlformats.org/officeDocument/2006/relationships/hyperlink" Target="#'1.7'!A1"/><Relationship Id="rId12" Type="http://schemas.openxmlformats.org/officeDocument/2006/relationships/image" Target="../media/image3.png"/><Relationship Id="rId2" Type="http://schemas.openxmlformats.org/officeDocument/2006/relationships/hyperlink" Target="#'1.2'!A1"/><Relationship Id="rId1" Type="http://schemas.openxmlformats.org/officeDocument/2006/relationships/hyperlink" Target="#'1.1'!A1"/><Relationship Id="rId6" Type="http://schemas.openxmlformats.org/officeDocument/2006/relationships/hyperlink" Target="#'1.6'!A1"/><Relationship Id="rId11" Type="http://schemas.openxmlformats.org/officeDocument/2006/relationships/chart" Target="../charts/chart11.xml"/><Relationship Id="rId5" Type="http://schemas.openxmlformats.org/officeDocument/2006/relationships/hyperlink" Target="#'1.5'!A1"/><Relationship Id="rId10" Type="http://schemas.openxmlformats.org/officeDocument/2006/relationships/hyperlink" Target="#ANEXOS!A1"/><Relationship Id="rId4" Type="http://schemas.openxmlformats.org/officeDocument/2006/relationships/hyperlink" Target="#'1.4'!A1"/><Relationship Id="rId9" Type="http://schemas.openxmlformats.org/officeDocument/2006/relationships/hyperlink" Target="#GRPI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1.8'!A1"/><Relationship Id="rId3" Type="http://schemas.openxmlformats.org/officeDocument/2006/relationships/hyperlink" Target="#'1.3'!A1"/><Relationship Id="rId7" Type="http://schemas.openxmlformats.org/officeDocument/2006/relationships/hyperlink" Target="#'1.7'!A1"/><Relationship Id="rId2" Type="http://schemas.openxmlformats.org/officeDocument/2006/relationships/hyperlink" Target="#'1.2'!A1"/><Relationship Id="rId1" Type="http://schemas.openxmlformats.org/officeDocument/2006/relationships/hyperlink" Target="#'1.1'!A1"/><Relationship Id="rId6" Type="http://schemas.openxmlformats.org/officeDocument/2006/relationships/hyperlink" Target="#'1.6'!A1"/><Relationship Id="rId5" Type="http://schemas.openxmlformats.org/officeDocument/2006/relationships/hyperlink" Target="#'1.5'!A1"/><Relationship Id="rId10" Type="http://schemas.openxmlformats.org/officeDocument/2006/relationships/hyperlink" Target="#ANEXOS!A1"/><Relationship Id="rId4" Type="http://schemas.openxmlformats.org/officeDocument/2006/relationships/hyperlink" Target="#'1.4'!A1"/><Relationship Id="rId9" Type="http://schemas.openxmlformats.org/officeDocument/2006/relationships/hyperlink" Target="#GRPI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2.8'!A1"/><Relationship Id="rId3" Type="http://schemas.openxmlformats.org/officeDocument/2006/relationships/hyperlink" Target="#'2.3'!A1"/><Relationship Id="rId7" Type="http://schemas.openxmlformats.org/officeDocument/2006/relationships/hyperlink" Target="#'2.7'!A1"/><Relationship Id="rId12" Type="http://schemas.openxmlformats.org/officeDocument/2006/relationships/image" Target="../media/image3.png"/><Relationship Id="rId2" Type="http://schemas.openxmlformats.org/officeDocument/2006/relationships/hyperlink" Target="#'2.2'!A1"/><Relationship Id="rId1" Type="http://schemas.openxmlformats.org/officeDocument/2006/relationships/hyperlink" Target="#'2.1'!A1"/><Relationship Id="rId6" Type="http://schemas.openxmlformats.org/officeDocument/2006/relationships/hyperlink" Target="#'2.6'!A1"/><Relationship Id="rId11" Type="http://schemas.openxmlformats.org/officeDocument/2006/relationships/image" Target="../media/image37.PNG"/><Relationship Id="rId5" Type="http://schemas.openxmlformats.org/officeDocument/2006/relationships/hyperlink" Target="#'2.5'!A1"/><Relationship Id="rId10" Type="http://schemas.openxmlformats.org/officeDocument/2006/relationships/hyperlink" Target="#ANEXOS!A1"/><Relationship Id="rId4" Type="http://schemas.openxmlformats.org/officeDocument/2006/relationships/hyperlink" Target="#'2.4'!A1"/><Relationship Id="rId9" Type="http://schemas.openxmlformats.org/officeDocument/2006/relationships/hyperlink" Target="#GRPI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2.8'!A1"/><Relationship Id="rId3" Type="http://schemas.openxmlformats.org/officeDocument/2006/relationships/hyperlink" Target="#'2.3'!A1"/><Relationship Id="rId7" Type="http://schemas.openxmlformats.org/officeDocument/2006/relationships/hyperlink" Target="#'2.7'!A1"/><Relationship Id="rId2" Type="http://schemas.openxmlformats.org/officeDocument/2006/relationships/hyperlink" Target="#'2.2'!A1"/><Relationship Id="rId1" Type="http://schemas.openxmlformats.org/officeDocument/2006/relationships/hyperlink" Target="#'2.1'!A1"/><Relationship Id="rId6" Type="http://schemas.openxmlformats.org/officeDocument/2006/relationships/hyperlink" Target="#'2.6'!A1"/><Relationship Id="rId5" Type="http://schemas.openxmlformats.org/officeDocument/2006/relationships/hyperlink" Target="#'2.5'!A1"/><Relationship Id="rId10" Type="http://schemas.openxmlformats.org/officeDocument/2006/relationships/hyperlink" Target="#ANEXOS!A1"/><Relationship Id="rId4" Type="http://schemas.openxmlformats.org/officeDocument/2006/relationships/hyperlink" Target="#'2.4'!A1"/><Relationship Id="rId9" Type="http://schemas.openxmlformats.org/officeDocument/2006/relationships/hyperlink" Target="#GRPI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2.8'!A1"/><Relationship Id="rId3" Type="http://schemas.openxmlformats.org/officeDocument/2006/relationships/hyperlink" Target="#'2.3'!A1"/><Relationship Id="rId7" Type="http://schemas.openxmlformats.org/officeDocument/2006/relationships/hyperlink" Target="#'2.7'!A1"/><Relationship Id="rId2" Type="http://schemas.openxmlformats.org/officeDocument/2006/relationships/hyperlink" Target="#'2.2'!A1"/><Relationship Id="rId1" Type="http://schemas.openxmlformats.org/officeDocument/2006/relationships/hyperlink" Target="#'2.1'!A1"/><Relationship Id="rId6" Type="http://schemas.openxmlformats.org/officeDocument/2006/relationships/hyperlink" Target="#'2.6'!A1"/><Relationship Id="rId11" Type="http://schemas.openxmlformats.org/officeDocument/2006/relationships/image" Target="../media/image38.png"/><Relationship Id="rId5" Type="http://schemas.openxmlformats.org/officeDocument/2006/relationships/hyperlink" Target="#'2.5'!A1"/><Relationship Id="rId10" Type="http://schemas.openxmlformats.org/officeDocument/2006/relationships/hyperlink" Target="#ANEXOS!A1"/><Relationship Id="rId4" Type="http://schemas.openxmlformats.org/officeDocument/2006/relationships/hyperlink" Target="#'2.4'!A1"/><Relationship Id="rId9" Type="http://schemas.openxmlformats.org/officeDocument/2006/relationships/hyperlink" Target="#GRPI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2.8'!A1"/><Relationship Id="rId3" Type="http://schemas.openxmlformats.org/officeDocument/2006/relationships/hyperlink" Target="#'2.3'!A1"/><Relationship Id="rId7" Type="http://schemas.openxmlformats.org/officeDocument/2006/relationships/hyperlink" Target="#'2.7'!A1"/><Relationship Id="rId12" Type="http://schemas.openxmlformats.org/officeDocument/2006/relationships/image" Target="../media/image3.png"/><Relationship Id="rId2" Type="http://schemas.openxmlformats.org/officeDocument/2006/relationships/hyperlink" Target="#'2.2'!A1"/><Relationship Id="rId1" Type="http://schemas.openxmlformats.org/officeDocument/2006/relationships/hyperlink" Target="#'2.1'!A1"/><Relationship Id="rId6" Type="http://schemas.openxmlformats.org/officeDocument/2006/relationships/hyperlink" Target="#'2.6'!A1"/><Relationship Id="rId11" Type="http://schemas.openxmlformats.org/officeDocument/2006/relationships/hyperlink" Target="#'2.4.1'!A1"/><Relationship Id="rId5" Type="http://schemas.openxmlformats.org/officeDocument/2006/relationships/hyperlink" Target="#'2.5'!A1"/><Relationship Id="rId10" Type="http://schemas.openxmlformats.org/officeDocument/2006/relationships/hyperlink" Target="#ANEXOS!A1"/><Relationship Id="rId4" Type="http://schemas.openxmlformats.org/officeDocument/2006/relationships/hyperlink" Target="#'2.4'!A1"/><Relationship Id="rId9" Type="http://schemas.openxmlformats.org/officeDocument/2006/relationships/hyperlink" Target="#GRPI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'2.8'!A1"/><Relationship Id="rId13" Type="http://schemas.openxmlformats.org/officeDocument/2006/relationships/chart" Target="../charts/chart13.xml"/><Relationship Id="rId3" Type="http://schemas.openxmlformats.org/officeDocument/2006/relationships/hyperlink" Target="#'2.3'!A1"/><Relationship Id="rId7" Type="http://schemas.openxmlformats.org/officeDocument/2006/relationships/hyperlink" Target="#'2.7'!A1"/><Relationship Id="rId12" Type="http://schemas.openxmlformats.org/officeDocument/2006/relationships/chart" Target="../charts/chart12.xml"/><Relationship Id="rId2" Type="http://schemas.openxmlformats.org/officeDocument/2006/relationships/hyperlink" Target="#'2.2'!A1"/><Relationship Id="rId1" Type="http://schemas.openxmlformats.org/officeDocument/2006/relationships/hyperlink" Target="#'2.1'!A1"/><Relationship Id="rId6" Type="http://schemas.openxmlformats.org/officeDocument/2006/relationships/hyperlink" Target="#'2.6'!A1"/><Relationship Id="rId11" Type="http://schemas.openxmlformats.org/officeDocument/2006/relationships/hyperlink" Target="#'2.4.1'!A1"/><Relationship Id="rId5" Type="http://schemas.openxmlformats.org/officeDocument/2006/relationships/hyperlink" Target="#'2.5'!A1"/><Relationship Id="rId15" Type="http://schemas.openxmlformats.org/officeDocument/2006/relationships/chart" Target="../charts/chart15.xml"/><Relationship Id="rId10" Type="http://schemas.openxmlformats.org/officeDocument/2006/relationships/hyperlink" Target="#ANEXOS!A1"/><Relationship Id="rId4" Type="http://schemas.openxmlformats.org/officeDocument/2006/relationships/hyperlink" Target="#'2.4'!A1"/><Relationship Id="rId9" Type="http://schemas.openxmlformats.org/officeDocument/2006/relationships/hyperlink" Target="#GRPI!A1"/><Relationship Id="rId14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'2.8'!A1"/><Relationship Id="rId3" Type="http://schemas.openxmlformats.org/officeDocument/2006/relationships/hyperlink" Target="#'2.3'!A1"/><Relationship Id="rId7" Type="http://schemas.openxmlformats.org/officeDocument/2006/relationships/hyperlink" Target="#'2.7'!A1"/><Relationship Id="rId2" Type="http://schemas.openxmlformats.org/officeDocument/2006/relationships/hyperlink" Target="#'2.2'!A1"/><Relationship Id="rId1" Type="http://schemas.openxmlformats.org/officeDocument/2006/relationships/hyperlink" Target="#'2.1'!A1"/><Relationship Id="rId6" Type="http://schemas.openxmlformats.org/officeDocument/2006/relationships/hyperlink" Target="#'2.6'!A1"/><Relationship Id="rId11" Type="http://schemas.openxmlformats.org/officeDocument/2006/relationships/image" Target="../media/image3.png"/><Relationship Id="rId5" Type="http://schemas.openxmlformats.org/officeDocument/2006/relationships/hyperlink" Target="#'2.5'!A1"/><Relationship Id="rId10" Type="http://schemas.openxmlformats.org/officeDocument/2006/relationships/hyperlink" Target="#ANEXOS!A1"/><Relationship Id="rId4" Type="http://schemas.openxmlformats.org/officeDocument/2006/relationships/hyperlink" Target="#'2.4'!A1"/><Relationship Id="rId9" Type="http://schemas.openxmlformats.org/officeDocument/2006/relationships/hyperlink" Target="#GRPI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2.8'!A1"/><Relationship Id="rId3" Type="http://schemas.openxmlformats.org/officeDocument/2006/relationships/hyperlink" Target="#'2.3'!A1"/><Relationship Id="rId7" Type="http://schemas.openxmlformats.org/officeDocument/2006/relationships/hyperlink" Target="#'2.7'!A1"/><Relationship Id="rId2" Type="http://schemas.openxmlformats.org/officeDocument/2006/relationships/hyperlink" Target="#'2.2'!A1"/><Relationship Id="rId1" Type="http://schemas.openxmlformats.org/officeDocument/2006/relationships/hyperlink" Target="#'2.1'!A1"/><Relationship Id="rId6" Type="http://schemas.openxmlformats.org/officeDocument/2006/relationships/hyperlink" Target="#'2.6'!A1"/><Relationship Id="rId11" Type="http://schemas.openxmlformats.org/officeDocument/2006/relationships/image" Target="../media/image3.png"/><Relationship Id="rId5" Type="http://schemas.openxmlformats.org/officeDocument/2006/relationships/hyperlink" Target="#'2.5'!A1"/><Relationship Id="rId10" Type="http://schemas.openxmlformats.org/officeDocument/2006/relationships/hyperlink" Target="#ANEXOS!A1"/><Relationship Id="rId4" Type="http://schemas.openxmlformats.org/officeDocument/2006/relationships/hyperlink" Target="#'2.4'!A1"/><Relationship Id="rId9" Type="http://schemas.openxmlformats.org/officeDocument/2006/relationships/hyperlink" Target="#GRPI!A1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'2.8'!A1"/><Relationship Id="rId13" Type="http://schemas.openxmlformats.org/officeDocument/2006/relationships/image" Target="../media/image3.png"/><Relationship Id="rId3" Type="http://schemas.openxmlformats.org/officeDocument/2006/relationships/hyperlink" Target="#'2.3'!A1"/><Relationship Id="rId7" Type="http://schemas.openxmlformats.org/officeDocument/2006/relationships/hyperlink" Target="#'2.7'!A1"/><Relationship Id="rId12" Type="http://schemas.openxmlformats.org/officeDocument/2006/relationships/image" Target="../media/image39.emf"/><Relationship Id="rId2" Type="http://schemas.openxmlformats.org/officeDocument/2006/relationships/hyperlink" Target="#'2.2'!A1"/><Relationship Id="rId1" Type="http://schemas.openxmlformats.org/officeDocument/2006/relationships/hyperlink" Target="#'2.1'!A1"/><Relationship Id="rId6" Type="http://schemas.openxmlformats.org/officeDocument/2006/relationships/hyperlink" Target="#'2.6'!A1"/><Relationship Id="rId11" Type="http://schemas.openxmlformats.org/officeDocument/2006/relationships/hyperlink" Target="#'2.7.1'!A1"/><Relationship Id="rId5" Type="http://schemas.openxmlformats.org/officeDocument/2006/relationships/hyperlink" Target="#'2.5'!A1"/><Relationship Id="rId10" Type="http://schemas.openxmlformats.org/officeDocument/2006/relationships/hyperlink" Target="#ANEXOS!A1"/><Relationship Id="rId4" Type="http://schemas.openxmlformats.org/officeDocument/2006/relationships/hyperlink" Target="#'2.4'!A1"/><Relationship Id="rId9" Type="http://schemas.openxmlformats.org/officeDocument/2006/relationships/hyperlink" Target="#GRPI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'2.8'!A1"/><Relationship Id="rId3" Type="http://schemas.openxmlformats.org/officeDocument/2006/relationships/hyperlink" Target="#'2.3'!A1"/><Relationship Id="rId7" Type="http://schemas.openxmlformats.org/officeDocument/2006/relationships/hyperlink" Target="#'2.7'!A1"/><Relationship Id="rId2" Type="http://schemas.openxmlformats.org/officeDocument/2006/relationships/hyperlink" Target="#'2.2'!A1"/><Relationship Id="rId1" Type="http://schemas.openxmlformats.org/officeDocument/2006/relationships/hyperlink" Target="#'2.1'!A1"/><Relationship Id="rId6" Type="http://schemas.openxmlformats.org/officeDocument/2006/relationships/hyperlink" Target="#'2.6'!A1"/><Relationship Id="rId11" Type="http://schemas.openxmlformats.org/officeDocument/2006/relationships/hyperlink" Target="#'2.7.1'!A1"/><Relationship Id="rId5" Type="http://schemas.openxmlformats.org/officeDocument/2006/relationships/hyperlink" Target="#'2.5'!A1"/><Relationship Id="rId10" Type="http://schemas.openxmlformats.org/officeDocument/2006/relationships/hyperlink" Target="#ANEXOS!A1"/><Relationship Id="rId4" Type="http://schemas.openxmlformats.org/officeDocument/2006/relationships/hyperlink" Target="#'2.4'!A1"/><Relationship Id="rId9" Type="http://schemas.openxmlformats.org/officeDocument/2006/relationships/hyperlink" Target="#GRPI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2.8'!A1"/><Relationship Id="rId3" Type="http://schemas.openxmlformats.org/officeDocument/2006/relationships/hyperlink" Target="#'2.3'!A1"/><Relationship Id="rId7" Type="http://schemas.openxmlformats.org/officeDocument/2006/relationships/hyperlink" Target="#'2.7'!A1"/><Relationship Id="rId2" Type="http://schemas.openxmlformats.org/officeDocument/2006/relationships/hyperlink" Target="#'2.2'!A1"/><Relationship Id="rId1" Type="http://schemas.openxmlformats.org/officeDocument/2006/relationships/hyperlink" Target="#'2.1'!A1"/><Relationship Id="rId6" Type="http://schemas.openxmlformats.org/officeDocument/2006/relationships/hyperlink" Target="#'2.6'!A1"/><Relationship Id="rId5" Type="http://schemas.openxmlformats.org/officeDocument/2006/relationships/hyperlink" Target="#'2.5'!A1"/><Relationship Id="rId10" Type="http://schemas.openxmlformats.org/officeDocument/2006/relationships/hyperlink" Target="#ANEXOS!A1"/><Relationship Id="rId4" Type="http://schemas.openxmlformats.org/officeDocument/2006/relationships/hyperlink" Target="#'2.4'!A1"/><Relationship Id="rId9" Type="http://schemas.openxmlformats.org/officeDocument/2006/relationships/hyperlink" Target="#GRPI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3.8'!A1"/><Relationship Id="rId3" Type="http://schemas.openxmlformats.org/officeDocument/2006/relationships/hyperlink" Target="#'3.3'!A1"/><Relationship Id="rId7" Type="http://schemas.openxmlformats.org/officeDocument/2006/relationships/hyperlink" Target="#'2.2'!A1"/><Relationship Id="rId2" Type="http://schemas.openxmlformats.org/officeDocument/2006/relationships/hyperlink" Target="#'3.2'!A1"/><Relationship Id="rId1" Type="http://schemas.openxmlformats.org/officeDocument/2006/relationships/hyperlink" Target="#'3.1'!A1"/><Relationship Id="rId6" Type="http://schemas.openxmlformats.org/officeDocument/2006/relationships/hyperlink" Target="#'3.6'!A1"/><Relationship Id="rId11" Type="http://schemas.openxmlformats.org/officeDocument/2006/relationships/image" Target="../media/image3.png"/><Relationship Id="rId5" Type="http://schemas.openxmlformats.org/officeDocument/2006/relationships/hyperlink" Target="#'3.5'!A1"/><Relationship Id="rId10" Type="http://schemas.openxmlformats.org/officeDocument/2006/relationships/hyperlink" Target="#ANEXOS!A1"/><Relationship Id="rId4" Type="http://schemas.openxmlformats.org/officeDocument/2006/relationships/hyperlink" Target="#'3.4'!A1"/><Relationship Id="rId9" Type="http://schemas.openxmlformats.org/officeDocument/2006/relationships/hyperlink" Target="#GRPI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'3.8'!A1"/><Relationship Id="rId3" Type="http://schemas.openxmlformats.org/officeDocument/2006/relationships/hyperlink" Target="#'3.3'!A1"/><Relationship Id="rId7" Type="http://schemas.openxmlformats.org/officeDocument/2006/relationships/hyperlink" Target="#'2.2'!A1"/><Relationship Id="rId2" Type="http://schemas.openxmlformats.org/officeDocument/2006/relationships/hyperlink" Target="#'3.2'!A1"/><Relationship Id="rId1" Type="http://schemas.openxmlformats.org/officeDocument/2006/relationships/hyperlink" Target="#'3.1'!A1"/><Relationship Id="rId6" Type="http://schemas.openxmlformats.org/officeDocument/2006/relationships/hyperlink" Target="#'3.6'!A1"/><Relationship Id="rId11" Type="http://schemas.openxmlformats.org/officeDocument/2006/relationships/image" Target="../media/image3.png"/><Relationship Id="rId5" Type="http://schemas.openxmlformats.org/officeDocument/2006/relationships/hyperlink" Target="#'3.5'!A1"/><Relationship Id="rId10" Type="http://schemas.openxmlformats.org/officeDocument/2006/relationships/hyperlink" Target="#ANEXOS!A1"/><Relationship Id="rId4" Type="http://schemas.openxmlformats.org/officeDocument/2006/relationships/hyperlink" Target="#'3.4'!A1"/><Relationship Id="rId9" Type="http://schemas.openxmlformats.org/officeDocument/2006/relationships/hyperlink" Target="#GRPI!A1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3.8'!A1"/><Relationship Id="rId3" Type="http://schemas.openxmlformats.org/officeDocument/2006/relationships/hyperlink" Target="#'3.3'!A1"/><Relationship Id="rId7" Type="http://schemas.openxmlformats.org/officeDocument/2006/relationships/hyperlink" Target="#'2.2'!A1"/><Relationship Id="rId2" Type="http://schemas.openxmlformats.org/officeDocument/2006/relationships/hyperlink" Target="#'3.2'!A1"/><Relationship Id="rId1" Type="http://schemas.openxmlformats.org/officeDocument/2006/relationships/hyperlink" Target="#'3.1'!A1"/><Relationship Id="rId6" Type="http://schemas.openxmlformats.org/officeDocument/2006/relationships/hyperlink" Target="#'3.6'!A1"/><Relationship Id="rId11" Type="http://schemas.openxmlformats.org/officeDocument/2006/relationships/image" Target="../media/image3.png"/><Relationship Id="rId5" Type="http://schemas.openxmlformats.org/officeDocument/2006/relationships/hyperlink" Target="#'3.5'!A1"/><Relationship Id="rId10" Type="http://schemas.openxmlformats.org/officeDocument/2006/relationships/hyperlink" Target="#ANEXOS!A1"/><Relationship Id="rId4" Type="http://schemas.openxmlformats.org/officeDocument/2006/relationships/hyperlink" Target="#'3.4'!A1"/><Relationship Id="rId9" Type="http://schemas.openxmlformats.org/officeDocument/2006/relationships/hyperlink" Target="#GRPI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'3.8'!A1"/><Relationship Id="rId3" Type="http://schemas.openxmlformats.org/officeDocument/2006/relationships/hyperlink" Target="#'3.3'!A1"/><Relationship Id="rId7" Type="http://schemas.openxmlformats.org/officeDocument/2006/relationships/hyperlink" Target="#'2.2'!A1"/><Relationship Id="rId2" Type="http://schemas.openxmlformats.org/officeDocument/2006/relationships/hyperlink" Target="#'3.2'!A1"/><Relationship Id="rId1" Type="http://schemas.openxmlformats.org/officeDocument/2006/relationships/hyperlink" Target="#'3.1'!A1"/><Relationship Id="rId6" Type="http://schemas.openxmlformats.org/officeDocument/2006/relationships/hyperlink" Target="#'3.6'!A1"/><Relationship Id="rId11" Type="http://schemas.openxmlformats.org/officeDocument/2006/relationships/image" Target="../media/image3.png"/><Relationship Id="rId5" Type="http://schemas.openxmlformats.org/officeDocument/2006/relationships/hyperlink" Target="#'3.5'!A1"/><Relationship Id="rId10" Type="http://schemas.openxmlformats.org/officeDocument/2006/relationships/hyperlink" Target="#ANEXOS!A1"/><Relationship Id="rId4" Type="http://schemas.openxmlformats.org/officeDocument/2006/relationships/hyperlink" Target="#'3.4'!A1"/><Relationship Id="rId9" Type="http://schemas.openxmlformats.org/officeDocument/2006/relationships/hyperlink" Target="#GRPI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3.8'!A1"/><Relationship Id="rId3" Type="http://schemas.openxmlformats.org/officeDocument/2006/relationships/hyperlink" Target="#'3.3'!A1"/><Relationship Id="rId7" Type="http://schemas.openxmlformats.org/officeDocument/2006/relationships/hyperlink" Target="#'2.2'!A1"/><Relationship Id="rId2" Type="http://schemas.openxmlformats.org/officeDocument/2006/relationships/hyperlink" Target="#'3.2'!A1"/><Relationship Id="rId1" Type="http://schemas.openxmlformats.org/officeDocument/2006/relationships/hyperlink" Target="#'3.1'!A1"/><Relationship Id="rId6" Type="http://schemas.openxmlformats.org/officeDocument/2006/relationships/hyperlink" Target="#'3.6'!A1"/><Relationship Id="rId5" Type="http://schemas.openxmlformats.org/officeDocument/2006/relationships/hyperlink" Target="#'3.5'!A1"/><Relationship Id="rId10" Type="http://schemas.openxmlformats.org/officeDocument/2006/relationships/hyperlink" Target="#ANEXOS!A1"/><Relationship Id="rId4" Type="http://schemas.openxmlformats.org/officeDocument/2006/relationships/hyperlink" Target="#'3.4'!A1"/><Relationship Id="rId9" Type="http://schemas.openxmlformats.org/officeDocument/2006/relationships/hyperlink" Target="#GRPI!A1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3.8'!A1"/><Relationship Id="rId3" Type="http://schemas.openxmlformats.org/officeDocument/2006/relationships/hyperlink" Target="#'3.3'!A1"/><Relationship Id="rId7" Type="http://schemas.openxmlformats.org/officeDocument/2006/relationships/hyperlink" Target="#'2.2'!A1"/><Relationship Id="rId2" Type="http://schemas.openxmlformats.org/officeDocument/2006/relationships/hyperlink" Target="#'3.2'!A1"/><Relationship Id="rId1" Type="http://schemas.openxmlformats.org/officeDocument/2006/relationships/hyperlink" Target="#'3.1'!A1"/><Relationship Id="rId6" Type="http://schemas.openxmlformats.org/officeDocument/2006/relationships/hyperlink" Target="#'3.6'!A1"/><Relationship Id="rId11" Type="http://schemas.openxmlformats.org/officeDocument/2006/relationships/image" Target="../media/image37.PNG"/><Relationship Id="rId5" Type="http://schemas.openxmlformats.org/officeDocument/2006/relationships/hyperlink" Target="#'3.5'!A1"/><Relationship Id="rId10" Type="http://schemas.openxmlformats.org/officeDocument/2006/relationships/hyperlink" Target="#ANEXOS!A1"/><Relationship Id="rId4" Type="http://schemas.openxmlformats.org/officeDocument/2006/relationships/hyperlink" Target="#'3.4'!A1"/><Relationship Id="rId9" Type="http://schemas.openxmlformats.org/officeDocument/2006/relationships/hyperlink" Target="#GRPI!A1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2.2'!A1"/><Relationship Id="rId3" Type="http://schemas.openxmlformats.org/officeDocument/2006/relationships/hyperlink" Target="#'3.3'!A1"/><Relationship Id="rId7" Type="http://schemas.openxmlformats.org/officeDocument/2006/relationships/hyperlink" Target="#'3.7'!A1"/><Relationship Id="rId2" Type="http://schemas.openxmlformats.org/officeDocument/2006/relationships/hyperlink" Target="#'3.2'!A1"/><Relationship Id="rId1" Type="http://schemas.openxmlformats.org/officeDocument/2006/relationships/hyperlink" Target="#'3.1'!A1"/><Relationship Id="rId6" Type="http://schemas.openxmlformats.org/officeDocument/2006/relationships/hyperlink" Target="#'3.6'!A1"/><Relationship Id="rId5" Type="http://schemas.openxmlformats.org/officeDocument/2006/relationships/hyperlink" Target="#'3.5'!A1"/><Relationship Id="rId10" Type="http://schemas.openxmlformats.org/officeDocument/2006/relationships/hyperlink" Target="#ANEXOS!A1"/><Relationship Id="rId4" Type="http://schemas.openxmlformats.org/officeDocument/2006/relationships/hyperlink" Target="#'3.4'!A1"/><Relationship Id="rId9" Type="http://schemas.openxmlformats.org/officeDocument/2006/relationships/hyperlink" Target="#GRPI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'4.3'!A1"/><Relationship Id="rId2" Type="http://schemas.openxmlformats.org/officeDocument/2006/relationships/hyperlink" Target="#'4.2'!A1"/><Relationship Id="rId1" Type="http://schemas.openxmlformats.org/officeDocument/2006/relationships/hyperlink" Target="#'4.1'!A1"/><Relationship Id="rId6" Type="http://schemas.openxmlformats.org/officeDocument/2006/relationships/image" Target="../media/image3.png"/><Relationship Id="rId5" Type="http://schemas.openxmlformats.org/officeDocument/2006/relationships/hyperlink" Target="#ANEXOS!A1"/><Relationship Id="rId4" Type="http://schemas.openxmlformats.org/officeDocument/2006/relationships/hyperlink" Target="#GRPI!A1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hyperlink" Target="#'4.3'!A1"/><Relationship Id="rId2" Type="http://schemas.openxmlformats.org/officeDocument/2006/relationships/hyperlink" Target="#'4.2'!A1"/><Relationship Id="rId1" Type="http://schemas.openxmlformats.org/officeDocument/2006/relationships/hyperlink" Target="#'4.1'!A1"/><Relationship Id="rId6" Type="http://schemas.openxmlformats.org/officeDocument/2006/relationships/hyperlink" Target="#'4.2.1'!A1"/><Relationship Id="rId5" Type="http://schemas.openxmlformats.org/officeDocument/2006/relationships/hyperlink" Target="#ANEXOS!A1"/><Relationship Id="rId4" Type="http://schemas.openxmlformats.org/officeDocument/2006/relationships/hyperlink" Target="#GRPI!A1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'4.3'!A1"/><Relationship Id="rId2" Type="http://schemas.openxmlformats.org/officeDocument/2006/relationships/hyperlink" Target="#'4.2'!A1"/><Relationship Id="rId1" Type="http://schemas.openxmlformats.org/officeDocument/2006/relationships/hyperlink" Target="#'4.1'!A1"/><Relationship Id="rId6" Type="http://schemas.openxmlformats.org/officeDocument/2006/relationships/hyperlink" Target="#'4.2.1'!A1"/><Relationship Id="rId5" Type="http://schemas.openxmlformats.org/officeDocument/2006/relationships/hyperlink" Target="#ANEXOS!A1"/><Relationship Id="rId4" Type="http://schemas.openxmlformats.org/officeDocument/2006/relationships/hyperlink" Target="#GRPI!A1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hyperlink" Target="#'4.3'!A1"/><Relationship Id="rId2" Type="http://schemas.openxmlformats.org/officeDocument/2006/relationships/hyperlink" Target="#'4.2'!A1"/><Relationship Id="rId1" Type="http://schemas.openxmlformats.org/officeDocument/2006/relationships/hyperlink" Target="#'4.1'!A1"/><Relationship Id="rId5" Type="http://schemas.openxmlformats.org/officeDocument/2006/relationships/hyperlink" Target="#ANEXOS!A1"/><Relationship Id="rId4" Type="http://schemas.openxmlformats.org/officeDocument/2006/relationships/hyperlink" Target="#GRPI!A1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5.8'!A1"/><Relationship Id="rId3" Type="http://schemas.openxmlformats.org/officeDocument/2006/relationships/hyperlink" Target="#'5.3'!A1"/><Relationship Id="rId7" Type="http://schemas.openxmlformats.org/officeDocument/2006/relationships/hyperlink" Target="#'2.7'!A1"/><Relationship Id="rId12" Type="http://schemas.openxmlformats.org/officeDocument/2006/relationships/image" Target="../media/image3.png"/><Relationship Id="rId2" Type="http://schemas.openxmlformats.org/officeDocument/2006/relationships/hyperlink" Target="#'5.2'!A1"/><Relationship Id="rId1" Type="http://schemas.openxmlformats.org/officeDocument/2006/relationships/hyperlink" Target="#'5.1'!A1"/><Relationship Id="rId6" Type="http://schemas.openxmlformats.org/officeDocument/2006/relationships/hyperlink" Target="#'5.6'!A1"/><Relationship Id="rId11" Type="http://schemas.openxmlformats.org/officeDocument/2006/relationships/image" Target="../media/image40.png"/><Relationship Id="rId5" Type="http://schemas.openxmlformats.org/officeDocument/2006/relationships/hyperlink" Target="#'5.5'!A1"/><Relationship Id="rId10" Type="http://schemas.openxmlformats.org/officeDocument/2006/relationships/hyperlink" Target="#ANEXOS!A1"/><Relationship Id="rId4" Type="http://schemas.openxmlformats.org/officeDocument/2006/relationships/hyperlink" Target="#'5.4'!A1"/><Relationship Id="rId9" Type="http://schemas.openxmlformats.org/officeDocument/2006/relationships/hyperlink" Target="#GRPI!A1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'5.8'!A1"/><Relationship Id="rId3" Type="http://schemas.openxmlformats.org/officeDocument/2006/relationships/hyperlink" Target="#'5.3'!A1"/><Relationship Id="rId7" Type="http://schemas.openxmlformats.org/officeDocument/2006/relationships/hyperlink" Target="#'2.7'!A1"/><Relationship Id="rId2" Type="http://schemas.openxmlformats.org/officeDocument/2006/relationships/hyperlink" Target="#'5.2'!A1"/><Relationship Id="rId1" Type="http://schemas.openxmlformats.org/officeDocument/2006/relationships/hyperlink" Target="#'5.1'!A1"/><Relationship Id="rId6" Type="http://schemas.openxmlformats.org/officeDocument/2006/relationships/hyperlink" Target="#'5.6'!A1"/><Relationship Id="rId5" Type="http://schemas.openxmlformats.org/officeDocument/2006/relationships/hyperlink" Target="#'5.5'!A1"/><Relationship Id="rId10" Type="http://schemas.openxmlformats.org/officeDocument/2006/relationships/hyperlink" Target="#ANEXOS!A1"/><Relationship Id="rId4" Type="http://schemas.openxmlformats.org/officeDocument/2006/relationships/hyperlink" Target="#'5.4'!A1"/><Relationship Id="rId9" Type="http://schemas.openxmlformats.org/officeDocument/2006/relationships/hyperlink" Target="#GRPI!A1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'5.8'!A1"/><Relationship Id="rId3" Type="http://schemas.openxmlformats.org/officeDocument/2006/relationships/hyperlink" Target="#'5.3'!A1"/><Relationship Id="rId7" Type="http://schemas.openxmlformats.org/officeDocument/2006/relationships/hyperlink" Target="#'2.7'!A1"/><Relationship Id="rId2" Type="http://schemas.openxmlformats.org/officeDocument/2006/relationships/hyperlink" Target="#'5.2'!A1"/><Relationship Id="rId1" Type="http://schemas.openxmlformats.org/officeDocument/2006/relationships/hyperlink" Target="#'5.1'!A1"/><Relationship Id="rId6" Type="http://schemas.openxmlformats.org/officeDocument/2006/relationships/hyperlink" Target="#'5.6'!A1"/><Relationship Id="rId11" Type="http://schemas.openxmlformats.org/officeDocument/2006/relationships/image" Target="../media/image41.png"/><Relationship Id="rId5" Type="http://schemas.openxmlformats.org/officeDocument/2006/relationships/hyperlink" Target="#'5.5'!A1"/><Relationship Id="rId10" Type="http://schemas.openxmlformats.org/officeDocument/2006/relationships/hyperlink" Target="#ANEXOS!A1"/><Relationship Id="rId4" Type="http://schemas.openxmlformats.org/officeDocument/2006/relationships/hyperlink" Target="#'5.4'!A1"/><Relationship Id="rId9" Type="http://schemas.openxmlformats.org/officeDocument/2006/relationships/hyperlink" Target="#GRPI!A1"/></Relationships>
</file>

<file path=xl/drawings/_rels/drawing36.xml.rels><?xml version="1.0" encoding="UTF-8" standalone="yes"?>
<Relationships xmlns="http://schemas.openxmlformats.org/package/2006/relationships"><Relationship Id="rId8" Type="http://schemas.openxmlformats.org/officeDocument/2006/relationships/hyperlink" Target="#'5.8'!A1"/><Relationship Id="rId13" Type="http://schemas.openxmlformats.org/officeDocument/2006/relationships/chart" Target="../charts/chart18.xml"/><Relationship Id="rId3" Type="http://schemas.openxmlformats.org/officeDocument/2006/relationships/hyperlink" Target="#'5.3'!A1"/><Relationship Id="rId7" Type="http://schemas.openxmlformats.org/officeDocument/2006/relationships/hyperlink" Target="#'2.7'!A1"/><Relationship Id="rId12" Type="http://schemas.openxmlformats.org/officeDocument/2006/relationships/chart" Target="../charts/chart17.xml"/><Relationship Id="rId2" Type="http://schemas.openxmlformats.org/officeDocument/2006/relationships/hyperlink" Target="#'5.2'!A1"/><Relationship Id="rId1" Type="http://schemas.openxmlformats.org/officeDocument/2006/relationships/hyperlink" Target="#'5.1'!A1"/><Relationship Id="rId6" Type="http://schemas.openxmlformats.org/officeDocument/2006/relationships/hyperlink" Target="#'5.6'!A1"/><Relationship Id="rId11" Type="http://schemas.openxmlformats.org/officeDocument/2006/relationships/chart" Target="../charts/chart16.xml"/><Relationship Id="rId5" Type="http://schemas.openxmlformats.org/officeDocument/2006/relationships/hyperlink" Target="#'5.5'!A1"/><Relationship Id="rId10" Type="http://schemas.openxmlformats.org/officeDocument/2006/relationships/hyperlink" Target="#ANEXOS!A1"/><Relationship Id="rId4" Type="http://schemas.openxmlformats.org/officeDocument/2006/relationships/hyperlink" Target="#'5.4'!A1"/><Relationship Id="rId9" Type="http://schemas.openxmlformats.org/officeDocument/2006/relationships/hyperlink" Target="#GRPI!A1"/><Relationship Id="rId14" Type="http://schemas.openxmlformats.org/officeDocument/2006/relationships/image" Target="../media/image3.png"/></Relationships>
</file>

<file path=xl/drawings/_rels/drawing37.xml.rels><?xml version="1.0" encoding="UTF-8" standalone="yes"?>
<Relationships xmlns="http://schemas.openxmlformats.org/package/2006/relationships"><Relationship Id="rId8" Type="http://schemas.openxmlformats.org/officeDocument/2006/relationships/hyperlink" Target="#'5.8'!A1"/><Relationship Id="rId3" Type="http://schemas.openxmlformats.org/officeDocument/2006/relationships/hyperlink" Target="#'5.3'!A1"/><Relationship Id="rId7" Type="http://schemas.openxmlformats.org/officeDocument/2006/relationships/hyperlink" Target="#'2.7'!A1"/><Relationship Id="rId2" Type="http://schemas.openxmlformats.org/officeDocument/2006/relationships/hyperlink" Target="#'5.2'!A1"/><Relationship Id="rId1" Type="http://schemas.openxmlformats.org/officeDocument/2006/relationships/hyperlink" Target="#'5.1'!A1"/><Relationship Id="rId6" Type="http://schemas.openxmlformats.org/officeDocument/2006/relationships/hyperlink" Target="#'5.6'!A1"/><Relationship Id="rId5" Type="http://schemas.openxmlformats.org/officeDocument/2006/relationships/hyperlink" Target="#'5.5'!A1"/><Relationship Id="rId10" Type="http://schemas.openxmlformats.org/officeDocument/2006/relationships/hyperlink" Target="#ANEXOS!A1"/><Relationship Id="rId4" Type="http://schemas.openxmlformats.org/officeDocument/2006/relationships/hyperlink" Target="#'5.4'!A1"/><Relationship Id="rId9" Type="http://schemas.openxmlformats.org/officeDocument/2006/relationships/hyperlink" Target="#GRPI!A1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hyperlink" Target="#'5.8'!A1"/><Relationship Id="rId13" Type="http://schemas.openxmlformats.org/officeDocument/2006/relationships/chart" Target="../charts/chart20.xml"/><Relationship Id="rId3" Type="http://schemas.openxmlformats.org/officeDocument/2006/relationships/hyperlink" Target="#'5.3'!A1"/><Relationship Id="rId7" Type="http://schemas.openxmlformats.org/officeDocument/2006/relationships/hyperlink" Target="#'2.7'!A1"/><Relationship Id="rId12" Type="http://schemas.openxmlformats.org/officeDocument/2006/relationships/chart" Target="../charts/chart19.xml"/><Relationship Id="rId2" Type="http://schemas.openxmlformats.org/officeDocument/2006/relationships/hyperlink" Target="#'5.2'!A1"/><Relationship Id="rId1" Type="http://schemas.openxmlformats.org/officeDocument/2006/relationships/hyperlink" Target="#'5.1'!A1"/><Relationship Id="rId6" Type="http://schemas.openxmlformats.org/officeDocument/2006/relationships/hyperlink" Target="#'5.6'!A1"/><Relationship Id="rId11" Type="http://schemas.openxmlformats.org/officeDocument/2006/relationships/image" Target="../media/image36.emf"/><Relationship Id="rId5" Type="http://schemas.openxmlformats.org/officeDocument/2006/relationships/hyperlink" Target="#'5.5'!A1"/><Relationship Id="rId10" Type="http://schemas.openxmlformats.org/officeDocument/2006/relationships/hyperlink" Target="#ANEXOS!A1"/><Relationship Id="rId4" Type="http://schemas.openxmlformats.org/officeDocument/2006/relationships/hyperlink" Target="#'5.4'!A1"/><Relationship Id="rId9" Type="http://schemas.openxmlformats.org/officeDocument/2006/relationships/hyperlink" Target="#GRPI!A1"/></Relationships>
</file>

<file path=xl/drawings/_rels/drawing39.xml.rels><?xml version="1.0" encoding="UTF-8" standalone="yes"?>
<Relationships xmlns="http://schemas.openxmlformats.org/package/2006/relationships"><Relationship Id="rId8" Type="http://schemas.openxmlformats.org/officeDocument/2006/relationships/hyperlink" Target="#'5.8'!A1"/><Relationship Id="rId3" Type="http://schemas.openxmlformats.org/officeDocument/2006/relationships/hyperlink" Target="#'5.3'!A1"/><Relationship Id="rId7" Type="http://schemas.openxmlformats.org/officeDocument/2006/relationships/hyperlink" Target="#'2.7'!A1"/><Relationship Id="rId2" Type="http://schemas.openxmlformats.org/officeDocument/2006/relationships/hyperlink" Target="#'5.2'!A1"/><Relationship Id="rId1" Type="http://schemas.openxmlformats.org/officeDocument/2006/relationships/hyperlink" Target="#'5.1'!A1"/><Relationship Id="rId6" Type="http://schemas.openxmlformats.org/officeDocument/2006/relationships/hyperlink" Target="#'5.6'!A1"/><Relationship Id="rId11" Type="http://schemas.openxmlformats.org/officeDocument/2006/relationships/image" Target="../media/image3.png"/><Relationship Id="rId5" Type="http://schemas.openxmlformats.org/officeDocument/2006/relationships/hyperlink" Target="#'5.5'!A1"/><Relationship Id="rId10" Type="http://schemas.openxmlformats.org/officeDocument/2006/relationships/hyperlink" Target="#ANEXOS!A1"/><Relationship Id="rId4" Type="http://schemas.openxmlformats.org/officeDocument/2006/relationships/hyperlink" Target="#'5.4'!A1"/><Relationship Id="rId9" Type="http://schemas.openxmlformats.org/officeDocument/2006/relationships/hyperlink" Target="#GRPI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251314</xdr:colOff>
      <xdr:row>19</xdr:row>
      <xdr:rowOff>131856</xdr:rowOff>
    </xdr:from>
    <xdr:to>
      <xdr:col>13</xdr:col>
      <xdr:colOff>469357</xdr:colOff>
      <xdr:row>37</xdr:row>
      <xdr:rowOff>169400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EF4AF071-7A92-469D-A2C3-EC3ECCEEB745}"/>
            </a:ext>
          </a:extLst>
        </xdr:cNvPr>
        <xdr:cNvCxnSpPr/>
      </xdr:nvCxnSpPr>
      <xdr:spPr>
        <a:xfrm flipH="1" flipV="1">
          <a:off x="6347314" y="3751356"/>
          <a:ext cx="2046843" cy="3466544"/>
        </a:xfrm>
        <a:prstGeom prst="line">
          <a:avLst/>
        </a:prstGeom>
        <a:ln w="28575">
          <a:solidFill>
            <a:srgbClr val="037F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85726</xdr:colOff>
      <xdr:row>18</xdr:row>
      <xdr:rowOff>22065</xdr:rowOff>
    </xdr:from>
    <xdr:to>
      <xdr:col>20</xdr:col>
      <xdr:colOff>148791</xdr:colOff>
      <xdr:row>18</xdr:row>
      <xdr:rowOff>22065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1B746100-0B80-4BB9-A516-888E92230246}"/>
            </a:ext>
          </a:extLst>
        </xdr:cNvPr>
        <xdr:cNvCxnSpPr/>
      </xdr:nvCxnSpPr>
      <xdr:spPr>
        <a:xfrm flipH="1">
          <a:off x="6181726" y="3451065"/>
          <a:ext cx="6159065" cy="0"/>
        </a:xfrm>
        <a:prstGeom prst="line">
          <a:avLst/>
        </a:prstGeom>
        <a:ln w="28575">
          <a:solidFill>
            <a:srgbClr val="037F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442315</xdr:colOff>
      <xdr:row>20</xdr:row>
      <xdr:rowOff>56979</xdr:rowOff>
    </xdr:from>
    <xdr:to>
      <xdr:col>9</xdr:col>
      <xdr:colOff>431293</xdr:colOff>
      <xdr:row>36</xdr:row>
      <xdr:rowOff>160976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3D8C21E3-39F2-406F-8F88-85F9C8844769}"/>
            </a:ext>
          </a:extLst>
        </xdr:cNvPr>
        <xdr:cNvCxnSpPr>
          <a:cxnSpLocks/>
        </xdr:cNvCxnSpPr>
      </xdr:nvCxnSpPr>
      <xdr:spPr>
        <a:xfrm flipV="1">
          <a:off x="4099915" y="3866979"/>
          <a:ext cx="1817778" cy="3151997"/>
        </a:xfrm>
        <a:prstGeom prst="line">
          <a:avLst/>
        </a:prstGeom>
        <a:ln>
          <a:solidFill>
            <a:schemeClr val="bg1">
              <a:lumMod val="50000"/>
            </a:schemeClr>
          </a:solidFill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6895</xdr:colOff>
      <xdr:row>18</xdr:row>
      <xdr:rowOff>22065</xdr:rowOff>
    </xdr:from>
    <xdr:to>
      <xdr:col>10</xdr:col>
      <xdr:colOff>69960</xdr:colOff>
      <xdr:row>18</xdr:row>
      <xdr:rowOff>22065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071662BD-3585-429F-97F0-948F93DC19DA}"/>
            </a:ext>
          </a:extLst>
        </xdr:cNvPr>
        <xdr:cNvCxnSpPr/>
      </xdr:nvCxnSpPr>
      <xdr:spPr>
        <a:xfrm flipH="1">
          <a:off x="6895" y="3451065"/>
          <a:ext cx="6159065" cy="0"/>
        </a:xfrm>
        <a:prstGeom prst="line">
          <a:avLst/>
        </a:prstGeom>
        <a:ln w="28575">
          <a:solidFill>
            <a:srgbClr val="037F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442215</xdr:colOff>
      <xdr:row>0</xdr:row>
      <xdr:rowOff>80110</xdr:rowOff>
    </xdr:from>
    <xdr:to>
      <xdr:col>13</xdr:col>
      <xdr:colOff>231437</xdr:colOff>
      <xdr:row>20</xdr:row>
      <xdr:rowOff>56980</xdr:rowOff>
    </xdr:to>
    <xdr:cxnSp macro="">
      <xdr:nvCxnSpPr>
        <xdr:cNvPr id="7" name="Conector reto 6">
          <a:extLst>
            <a:ext uri="{FF2B5EF4-FFF2-40B4-BE49-F238E27FC236}">
              <a16:creationId xmlns:a16="http://schemas.microsoft.com/office/drawing/2014/main" id="{77F156A9-237F-4AD5-BA03-C0F62415F2D3}"/>
            </a:ext>
          </a:extLst>
        </xdr:cNvPr>
        <xdr:cNvCxnSpPr>
          <a:cxnSpLocks/>
        </xdr:cNvCxnSpPr>
      </xdr:nvCxnSpPr>
      <xdr:spPr>
        <a:xfrm flipV="1">
          <a:off x="5928615" y="80110"/>
          <a:ext cx="2227622" cy="3786870"/>
        </a:xfrm>
        <a:prstGeom prst="line">
          <a:avLst/>
        </a:prstGeom>
        <a:ln>
          <a:solidFill>
            <a:schemeClr val="bg1">
              <a:lumMod val="50000"/>
            </a:schemeClr>
          </a:solidFill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488050</xdr:colOff>
      <xdr:row>0</xdr:row>
      <xdr:rowOff>0</xdr:rowOff>
    </xdr:from>
    <xdr:to>
      <xdr:col>10</xdr:col>
      <xdr:colOff>251261</xdr:colOff>
      <xdr:row>19</xdr:row>
      <xdr:rowOff>131856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52916EBE-0F55-4937-A718-C15090688607}"/>
            </a:ext>
          </a:extLst>
        </xdr:cNvPr>
        <xdr:cNvCxnSpPr>
          <a:cxnSpLocks/>
        </xdr:cNvCxnSpPr>
      </xdr:nvCxnSpPr>
      <xdr:spPr>
        <a:xfrm flipH="1" flipV="1">
          <a:off x="4145650" y="0"/>
          <a:ext cx="2201611" cy="3751356"/>
        </a:xfrm>
        <a:prstGeom prst="line">
          <a:avLst/>
        </a:prstGeom>
        <a:ln w="28575">
          <a:solidFill>
            <a:srgbClr val="037F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296813</xdr:colOff>
      <xdr:row>12</xdr:row>
      <xdr:rowOff>172079</xdr:rowOff>
    </xdr:from>
    <xdr:to>
      <xdr:col>11</xdr:col>
      <xdr:colOff>484237</xdr:colOff>
      <xdr:row>23</xdr:row>
      <xdr:rowOff>92803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09B5BF22-F35E-46D2-81DE-F97C20AF92EB}"/>
            </a:ext>
          </a:extLst>
        </xdr:cNvPr>
        <xdr:cNvSpPr/>
      </xdr:nvSpPr>
      <xdr:spPr>
        <a:xfrm>
          <a:off x="5173613" y="2458079"/>
          <a:ext cx="2016224" cy="2016224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twoCellAnchor>
    <xdr:from>
      <xdr:col>8</xdr:col>
      <xdr:colOff>511904</xdr:colOff>
      <xdr:row>14</xdr:row>
      <xdr:rowOff>12049</xdr:rowOff>
    </xdr:from>
    <xdr:to>
      <xdr:col>11</xdr:col>
      <xdr:colOff>269146</xdr:colOff>
      <xdr:row>22</xdr:row>
      <xdr:rowOff>74091</xdr:rowOff>
    </xdr:to>
    <xdr:grpSp>
      <xdr:nvGrpSpPr>
        <xdr:cNvPr id="10" name="Grupo 4">
          <a:extLst>
            <a:ext uri="{FF2B5EF4-FFF2-40B4-BE49-F238E27FC236}">
              <a16:creationId xmlns:a16="http://schemas.microsoft.com/office/drawing/2014/main" id="{4F03D86D-5B95-416E-843E-C99A9B33EE5F}"/>
            </a:ext>
          </a:extLst>
        </xdr:cNvPr>
        <xdr:cNvGrpSpPr/>
      </xdr:nvGrpSpPr>
      <xdr:grpSpPr>
        <a:xfrm>
          <a:off x="5388704" y="2572369"/>
          <a:ext cx="1586042" cy="1525082"/>
          <a:chOff x="5302979" y="2635979"/>
          <a:chExt cx="1586042" cy="1586042"/>
        </a:xfrm>
      </xdr:grpSpPr>
      <xdr:sp macro="" textlink="">
        <xdr:nvSpPr>
          <xdr:cNvPr id="105" name="Hexágono 104">
            <a:extLst>
              <a:ext uri="{FF2B5EF4-FFF2-40B4-BE49-F238E27FC236}">
                <a16:creationId xmlns:a16="http://schemas.microsoft.com/office/drawing/2014/main" id="{FDDAE588-7A34-4DAE-83FA-7B7924FC195D}"/>
              </a:ext>
            </a:extLst>
          </xdr:cNvPr>
          <xdr:cNvSpPr/>
        </xdr:nvSpPr>
        <xdr:spPr>
          <a:xfrm rot="5400000">
            <a:off x="5678212" y="3034862"/>
            <a:ext cx="804042" cy="756745"/>
          </a:xfrm>
          <a:prstGeom prst="hexagon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pt-BR"/>
          </a:p>
        </xdr:txBody>
      </xdr:sp>
      <xdr:pic>
        <xdr:nvPicPr>
          <xdr:cNvPr id="106" name="Imagem 105" hidden="1">
            <a:extLst>
              <a:ext uri="{FF2B5EF4-FFF2-40B4-BE49-F238E27FC236}">
                <a16:creationId xmlns:a16="http://schemas.microsoft.com/office/drawing/2014/main" id="{6E34CBAD-D556-41B6-8252-88AC02EF3C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302979" y="2635979"/>
            <a:ext cx="1586042" cy="1586042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284831</xdr:colOff>
      <xdr:row>12</xdr:row>
      <xdr:rowOff>186659</xdr:rowOff>
    </xdr:from>
    <xdr:to>
      <xdr:col>11</xdr:col>
      <xdr:colOff>454853</xdr:colOff>
      <xdr:row>23</xdr:row>
      <xdr:rowOff>89981</xdr:rowOff>
    </xdr:to>
    <xdr:pic>
      <xdr:nvPicPr>
        <xdr:cNvPr id="11" name="Picture 4">
          <a:extLst>
            <a:ext uri="{FF2B5EF4-FFF2-40B4-BE49-F238E27FC236}">
              <a16:creationId xmlns:a16="http://schemas.microsoft.com/office/drawing/2014/main" id="{4896B457-431A-4032-ADAC-6F6E48A0D3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7538872">
          <a:off x="5161631" y="2472659"/>
          <a:ext cx="1998822" cy="199882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4</xdr:col>
      <xdr:colOff>138282</xdr:colOff>
      <xdr:row>17</xdr:row>
      <xdr:rowOff>68046</xdr:rowOff>
    </xdr:from>
    <xdr:to>
      <xdr:col>5</xdr:col>
      <xdr:colOff>1648</xdr:colOff>
      <xdr:row>19</xdr:row>
      <xdr:rowOff>163388</xdr:rowOff>
    </xdr:to>
    <xdr:sp macro="" textlink="">
      <xdr:nvSpPr>
        <xdr:cNvPr id="12" name="Seta para baixo 46">
          <a:extLst>
            <a:ext uri="{FF2B5EF4-FFF2-40B4-BE49-F238E27FC236}">
              <a16:creationId xmlns:a16="http://schemas.microsoft.com/office/drawing/2014/main" id="{A2F662CF-1CF1-4AE2-8BCE-E64FBAFF1278}"/>
            </a:ext>
          </a:extLst>
        </xdr:cNvPr>
        <xdr:cNvSpPr/>
      </xdr:nvSpPr>
      <xdr:spPr>
        <a:xfrm>
          <a:off x="2576682" y="3306546"/>
          <a:ext cx="472966" cy="476342"/>
        </a:xfrm>
        <a:prstGeom prst="downArrow">
          <a:avLst/>
        </a:prstGeom>
        <a:solidFill>
          <a:schemeClr val="bg1">
            <a:lumMod val="65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twoCellAnchor>
    <xdr:from>
      <xdr:col>15</xdr:col>
      <xdr:colOff>557580</xdr:colOff>
      <xdr:row>16</xdr:row>
      <xdr:rowOff>85120</xdr:rowOff>
    </xdr:from>
    <xdr:to>
      <xdr:col>16</xdr:col>
      <xdr:colOff>420946</xdr:colOff>
      <xdr:row>18</xdr:row>
      <xdr:rowOff>180462</xdr:rowOff>
    </xdr:to>
    <xdr:sp macro="" textlink="">
      <xdr:nvSpPr>
        <xdr:cNvPr id="13" name="Seta para baixo 53">
          <a:extLst>
            <a:ext uri="{FF2B5EF4-FFF2-40B4-BE49-F238E27FC236}">
              <a16:creationId xmlns:a16="http://schemas.microsoft.com/office/drawing/2014/main" id="{B0DDA446-87A5-407A-8C1A-7B17FEEA3B7D}"/>
            </a:ext>
          </a:extLst>
        </xdr:cNvPr>
        <xdr:cNvSpPr/>
      </xdr:nvSpPr>
      <xdr:spPr>
        <a:xfrm flipV="1">
          <a:off x="9701580" y="3133120"/>
          <a:ext cx="472966" cy="476342"/>
        </a:xfrm>
        <a:prstGeom prst="downArrow">
          <a:avLst/>
        </a:prstGeom>
        <a:solidFill>
          <a:schemeClr val="bg1">
            <a:lumMod val="65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twoCellAnchor>
    <xdr:from>
      <xdr:col>11</xdr:col>
      <xdr:colOff>453395</xdr:colOff>
      <xdr:row>27</xdr:row>
      <xdr:rowOff>15475</xdr:rowOff>
    </xdr:from>
    <xdr:to>
      <xdr:col>12</xdr:col>
      <xdr:colOff>320137</xdr:colOff>
      <xdr:row>29</xdr:row>
      <xdr:rowOff>107441</xdr:rowOff>
    </xdr:to>
    <xdr:sp macro="" textlink="">
      <xdr:nvSpPr>
        <xdr:cNvPr id="14" name="Seta para baixo 54">
          <a:extLst>
            <a:ext uri="{FF2B5EF4-FFF2-40B4-BE49-F238E27FC236}">
              <a16:creationId xmlns:a16="http://schemas.microsoft.com/office/drawing/2014/main" id="{1DDEB5E6-274B-40EF-BB78-F6E53D375E09}"/>
            </a:ext>
          </a:extLst>
        </xdr:cNvPr>
        <xdr:cNvSpPr/>
      </xdr:nvSpPr>
      <xdr:spPr>
        <a:xfrm rot="16200000">
          <a:off x="7160683" y="5157287"/>
          <a:ext cx="472966" cy="476342"/>
        </a:xfrm>
        <a:prstGeom prst="downArrow">
          <a:avLst/>
        </a:prstGeom>
        <a:solidFill>
          <a:schemeClr val="bg1">
            <a:lumMod val="65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twoCellAnchor>
    <xdr:from>
      <xdr:col>7</xdr:col>
      <xdr:colOff>503268</xdr:colOff>
      <xdr:row>6</xdr:row>
      <xdr:rowOff>139656</xdr:rowOff>
    </xdr:from>
    <xdr:to>
      <xdr:col>8</xdr:col>
      <xdr:colOff>370010</xdr:colOff>
      <xdr:row>9</xdr:row>
      <xdr:rowOff>41122</xdr:rowOff>
    </xdr:to>
    <xdr:sp macro="" textlink="">
      <xdr:nvSpPr>
        <xdr:cNvPr id="15" name="Seta para baixo 55">
          <a:extLst>
            <a:ext uri="{FF2B5EF4-FFF2-40B4-BE49-F238E27FC236}">
              <a16:creationId xmlns:a16="http://schemas.microsoft.com/office/drawing/2014/main" id="{99B6F2B2-E02C-47C3-B6AD-F8345819E911}"/>
            </a:ext>
          </a:extLst>
        </xdr:cNvPr>
        <xdr:cNvSpPr/>
      </xdr:nvSpPr>
      <xdr:spPr>
        <a:xfrm rot="5400000" flipH="1">
          <a:off x="4772156" y="1280968"/>
          <a:ext cx="472966" cy="476342"/>
        </a:xfrm>
        <a:prstGeom prst="downArrow">
          <a:avLst/>
        </a:prstGeom>
        <a:solidFill>
          <a:schemeClr val="bg1">
            <a:lumMod val="65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twoCellAnchor>
    <xdr:from>
      <xdr:col>10</xdr:col>
      <xdr:colOff>69959</xdr:colOff>
      <xdr:row>14</xdr:row>
      <xdr:rowOff>135047</xdr:rowOff>
    </xdr:from>
    <xdr:to>
      <xdr:col>10</xdr:col>
      <xdr:colOff>448331</xdr:colOff>
      <xdr:row>18</xdr:row>
      <xdr:rowOff>22719</xdr:rowOff>
    </xdr:to>
    <xdr:cxnSp macro="">
      <xdr:nvCxnSpPr>
        <xdr:cNvPr id="16" name="Conector reto 15">
          <a:extLst>
            <a:ext uri="{FF2B5EF4-FFF2-40B4-BE49-F238E27FC236}">
              <a16:creationId xmlns:a16="http://schemas.microsoft.com/office/drawing/2014/main" id="{8ACE40AE-D462-4737-B7E0-1AC343005658}"/>
            </a:ext>
          </a:extLst>
        </xdr:cNvPr>
        <xdr:cNvCxnSpPr/>
      </xdr:nvCxnSpPr>
      <xdr:spPr>
        <a:xfrm flipV="1">
          <a:off x="6165959" y="2802047"/>
          <a:ext cx="378372" cy="649672"/>
        </a:xfrm>
        <a:prstGeom prst="line">
          <a:avLst/>
        </a:prstGeom>
        <a:ln>
          <a:solidFill>
            <a:schemeClr val="bg1">
              <a:lumMod val="50000"/>
            </a:schemeClr>
          </a:solidFill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289809</xdr:colOff>
      <xdr:row>14</xdr:row>
      <xdr:rowOff>150967</xdr:rowOff>
    </xdr:from>
    <xdr:to>
      <xdr:col>10</xdr:col>
      <xdr:colOff>436955</xdr:colOff>
      <xdr:row>21</xdr:row>
      <xdr:rowOff>116816</xdr:rowOff>
    </xdr:to>
    <xdr:cxnSp macro="">
      <xdr:nvCxnSpPr>
        <xdr:cNvPr id="17" name="Conector reto 16">
          <a:extLst>
            <a:ext uri="{FF2B5EF4-FFF2-40B4-BE49-F238E27FC236}">
              <a16:creationId xmlns:a16="http://schemas.microsoft.com/office/drawing/2014/main" id="{04681B7F-4843-4632-BBA4-F944A2294C51}"/>
            </a:ext>
          </a:extLst>
        </xdr:cNvPr>
        <xdr:cNvCxnSpPr/>
      </xdr:nvCxnSpPr>
      <xdr:spPr>
        <a:xfrm flipH="1" flipV="1">
          <a:off x="5776209" y="2817967"/>
          <a:ext cx="756746" cy="1299349"/>
        </a:xfrm>
        <a:prstGeom prst="line">
          <a:avLst/>
        </a:prstGeom>
        <a:ln>
          <a:solidFill>
            <a:schemeClr val="bg1">
              <a:lumMod val="50000"/>
            </a:schemeClr>
          </a:solidFill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481172</xdr:colOff>
      <xdr:row>18</xdr:row>
      <xdr:rowOff>11566</xdr:rowOff>
    </xdr:from>
    <xdr:to>
      <xdr:col>11</xdr:col>
      <xdr:colOff>236372</xdr:colOff>
      <xdr:row>18</xdr:row>
      <xdr:rowOff>11566</xdr:rowOff>
    </xdr:to>
    <xdr:cxnSp macro="">
      <xdr:nvCxnSpPr>
        <xdr:cNvPr id="18" name="Conector reto 17">
          <a:extLst>
            <a:ext uri="{FF2B5EF4-FFF2-40B4-BE49-F238E27FC236}">
              <a16:creationId xmlns:a16="http://schemas.microsoft.com/office/drawing/2014/main" id="{54131185-5E63-4B59-8767-05AAE4FA30E2}"/>
            </a:ext>
          </a:extLst>
        </xdr:cNvPr>
        <xdr:cNvCxnSpPr/>
      </xdr:nvCxnSpPr>
      <xdr:spPr>
        <a:xfrm flipH="1">
          <a:off x="5357972" y="3440566"/>
          <a:ext cx="1584000" cy="0"/>
        </a:xfrm>
        <a:prstGeom prst="line">
          <a:avLst/>
        </a:prstGeom>
        <a:ln>
          <a:solidFill>
            <a:schemeClr val="bg1">
              <a:lumMod val="50000"/>
            </a:schemeClr>
          </a:solidFill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460643</xdr:colOff>
      <xdr:row>17</xdr:row>
      <xdr:rowOff>12669</xdr:rowOff>
    </xdr:from>
    <xdr:to>
      <xdr:col>10</xdr:col>
      <xdr:colOff>301749</xdr:colOff>
      <xdr:row>19</xdr:row>
      <xdr:rowOff>82375</xdr:rowOff>
    </xdr:to>
    <xdr:sp macro="" textlink="">
      <xdr:nvSpPr>
        <xdr:cNvPr id="19" name="Elipse 18">
          <a:extLst>
            <a:ext uri="{FF2B5EF4-FFF2-40B4-BE49-F238E27FC236}">
              <a16:creationId xmlns:a16="http://schemas.microsoft.com/office/drawing/2014/main" id="{C39458CD-9BF9-48FD-ACF5-E7E60E1676F7}"/>
            </a:ext>
          </a:extLst>
        </xdr:cNvPr>
        <xdr:cNvSpPr/>
      </xdr:nvSpPr>
      <xdr:spPr>
        <a:xfrm>
          <a:off x="5947043" y="3251169"/>
          <a:ext cx="450706" cy="450706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twoCellAnchor>
    <xdr:from>
      <xdr:col>8</xdr:col>
      <xdr:colOff>586278</xdr:colOff>
      <xdr:row>15</xdr:row>
      <xdr:rowOff>75184</xdr:rowOff>
    </xdr:from>
    <xdr:to>
      <xdr:col>9</xdr:col>
      <xdr:colOff>387368</xdr:colOff>
      <xdr:row>18</xdr:row>
      <xdr:rowOff>26904</xdr:rowOff>
    </xdr:to>
    <xdr:sp macro="" textlink="">
      <xdr:nvSpPr>
        <xdr:cNvPr id="20" name="CaixaDeTexto 22">
          <a:extLst>
            <a:ext uri="{FF2B5EF4-FFF2-40B4-BE49-F238E27FC236}">
              <a16:creationId xmlns:a16="http://schemas.microsoft.com/office/drawing/2014/main" id="{83958DFD-A5CC-4B8D-B315-4A0B559E2776}"/>
            </a:ext>
          </a:extLst>
        </xdr:cNvPr>
        <xdr:cNvSpPr txBox="1"/>
      </xdr:nvSpPr>
      <xdr:spPr>
        <a:xfrm>
          <a:off x="5463078" y="2932684"/>
          <a:ext cx="410690" cy="52322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2800" b="1">
              <a:solidFill>
                <a:srgbClr val="037F76"/>
              </a:solidFill>
            </a:rPr>
            <a:t>D</a:t>
          </a:r>
        </a:p>
      </xdr:txBody>
    </xdr:sp>
    <xdr:clientData/>
  </xdr:twoCellAnchor>
  <xdr:twoCellAnchor>
    <xdr:from>
      <xdr:col>9</xdr:col>
      <xdr:colOff>156673</xdr:colOff>
      <xdr:row>19</xdr:row>
      <xdr:rowOff>45382</xdr:rowOff>
    </xdr:from>
    <xdr:to>
      <xdr:col>10</xdr:col>
      <xdr:colOff>45928</xdr:colOff>
      <xdr:row>21</xdr:row>
      <xdr:rowOff>187602</xdr:rowOff>
    </xdr:to>
    <xdr:sp macro="" textlink="">
      <xdr:nvSpPr>
        <xdr:cNvPr id="21" name="CaixaDeTexto 23">
          <a:extLst>
            <a:ext uri="{FF2B5EF4-FFF2-40B4-BE49-F238E27FC236}">
              <a16:creationId xmlns:a16="http://schemas.microsoft.com/office/drawing/2014/main" id="{F6F2F204-9870-4D22-886B-812A64CF686D}"/>
            </a:ext>
          </a:extLst>
        </xdr:cNvPr>
        <xdr:cNvSpPr txBox="1"/>
      </xdr:nvSpPr>
      <xdr:spPr>
        <a:xfrm>
          <a:off x="5643073" y="3664882"/>
          <a:ext cx="498855" cy="52322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2800" b="1">
              <a:solidFill>
                <a:srgbClr val="037F76"/>
              </a:solidFill>
            </a:rPr>
            <a:t>M</a:t>
          </a:r>
        </a:p>
      </xdr:txBody>
    </xdr:sp>
    <xdr:clientData/>
  </xdr:twoCellAnchor>
  <xdr:twoCellAnchor>
    <xdr:from>
      <xdr:col>10</xdr:col>
      <xdr:colOff>371025</xdr:colOff>
      <xdr:row>18</xdr:row>
      <xdr:rowOff>69620</xdr:rowOff>
    </xdr:from>
    <xdr:to>
      <xdr:col>11</xdr:col>
      <xdr:colOff>164099</xdr:colOff>
      <xdr:row>21</xdr:row>
      <xdr:rowOff>21340</xdr:rowOff>
    </xdr:to>
    <xdr:sp macro="" textlink="">
      <xdr:nvSpPr>
        <xdr:cNvPr id="22" name="CaixaDeTexto 24">
          <a:extLst>
            <a:ext uri="{FF2B5EF4-FFF2-40B4-BE49-F238E27FC236}">
              <a16:creationId xmlns:a16="http://schemas.microsoft.com/office/drawing/2014/main" id="{D1C9D095-FAE8-459F-8EF3-80D357110C05}"/>
            </a:ext>
          </a:extLst>
        </xdr:cNvPr>
        <xdr:cNvSpPr txBox="1"/>
      </xdr:nvSpPr>
      <xdr:spPr>
        <a:xfrm>
          <a:off x="6467025" y="3498620"/>
          <a:ext cx="402674" cy="52322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2800" b="1">
              <a:solidFill>
                <a:srgbClr val="037F76"/>
              </a:solidFill>
            </a:rPr>
            <a:t>A</a:t>
          </a:r>
        </a:p>
      </xdr:txBody>
    </xdr:sp>
    <xdr:clientData/>
  </xdr:twoCellAnchor>
  <xdr:twoCellAnchor>
    <xdr:from>
      <xdr:col>10</xdr:col>
      <xdr:colOff>454155</xdr:colOff>
      <xdr:row>15</xdr:row>
      <xdr:rowOff>57486</xdr:rowOff>
    </xdr:from>
    <xdr:to>
      <xdr:col>11</xdr:col>
      <xdr:colOff>125401</xdr:colOff>
      <xdr:row>18</xdr:row>
      <xdr:rowOff>9206</xdr:rowOff>
    </xdr:to>
    <xdr:sp macro="" textlink="">
      <xdr:nvSpPr>
        <xdr:cNvPr id="23" name="CaixaDeTexto 25">
          <a:extLst>
            <a:ext uri="{FF2B5EF4-FFF2-40B4-BE49-F238E27FC236}">
              <a16:creationId xmlns:a16="http://schemas.microsoft.com/office/drawing/2014/main" id="{A6B08300-F58F-4FD6-BF0C-9103426D26DB}"/>
            </a:ext>
          </a:extLst>
        </xdr:cNvPr>
        <xdr:cNvSpPr txBox="1"/>
      </xdr:nvSpPr>
      <xdr:spPr>
        <a:xfrm>
          <a:off x="6550155" y="2914986"/>
          <a:ext cx="280846" cy="52322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2800" b="1">
              <a:solidFill>
                <a:srgbClr val="037F76"/>
              </a:solidFill>
            </a:rPr>
            <a:t>I</a:t>
          </a:r>
        </a:p>
      </xdr:txBody>
    </xdr:sp>
    <xdr:clientData/>
  </xdr:twoCellAnchor>
  <xdr:twoCellAnchor>
    <xdr:from>
      <xdr:col>9</xdr:col>
      <xdr:colOff>475342</xdr:colOff>
      <xdr:row>13</xdr:row>
      <xdr:rowOff>153009</xdr:rowOff>
    </xdr:from>
    <xdr:to>
      <xdr:col>10</xdr:col>
      <xdr:colOff>241166</xdr:colOff>
      <xdr:row>16</xdr:row>
      <xdr:rowOff>104729</xdr:rowOff>
    </xdr:to>
    <xdr:sp macro="" textlink="">
      <xdr:nvSpPr>
        <xdr:cNvPr id="24" name="CaixaDeTexto 26">
          <a:extLst>
            <a:ext uri="{FF2B5EF4-FFF2-40B4-BE49-F238E27FC236}">
              <a16:creationId xmlns:a16="http://schemas.microsoft.com/office/drawing/2014/main" id="{DD60911F-90E7-4B16-9DE3-B90C3ED84428}"/>
            </a:ext>
          </a:extLst>
        </xdr:cNvPr>
        <xdr:cNvSpPr txBox="1"/>
      </xdr:nvSpPr>
      <xdr:spPr>
        <a:xfrm>
          <a:off x="5961742" y="2629509"/>
          <a:ext cx="375424" cy="52322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2800" b="1">
              <a:solidFill>
                <a:srgbClr val="037F76"/>
              </a:solidFill>
            </a:rPr>
            <a:t>C</a:t>
          </a:r>
        </a:p>
      </xdr:txBody>
    </xdr:sp>
    <xdr:clientData/>
  </xdr:twoCellAnchor>
  <xdr:twoCellAnchor editAs="oneCell">
    <xdr:from>
      <xdr:col>9</xdr:col>
      <xdr:colOff>504770</xdr:colOff>
      <xdr:row>17</xdr:row>
      <xdr:rowOff>50991</xdr:rowOff>
    </xdr:from>
    <xdr:to>
      <xdr:col>10</xdr:col>
      <xdr:colOff>248570</xdr:colOff>
      <xdr:row>19</xdr:row>
      <xdr:rowOff>23391</xdr:rowOff>
    </xdr:to>
    <xdr:pic macro="[0]!painel">
      <xdr:nvPicPr>
        <xdr:cNvPr id="25" name="Imagem 24">
          <a:extLst>
            <a:ext uri="{FF2B5EF4-FFF2-40B4-BE49-F238E27FC236}">
              <a16:creationId xmlns:a16="http://schemas.microsoft.com/office/drawing/2014/main" id="{A1B7855C-8C21-4F6B-A148-267A0014D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170" y="3289491"/>
          <a:ext cx="353400" cy="3534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152899</xdr:colOff>
      <xdr:row>3</xdr:row>
      <xdr:rowOff>84796</xdr:rowOff>
    </xdr:from>
    <xdr:to>
      <xdr:col>2</xdr:col>
      <xdr:colOff>171629</xdr:colOff>
      <xdr:row>6</xdr:row>
      <xdr:rowOff>141626</xdr:rowOff>
    </xdr:to>
    <xdr:pic macro="[0]!viabilidade">
      <xdr:nvPicPr>
        <xdr:cNvPr id="26" name="Picture 5">
          <a:extLst>
            <a:ext uri="{FF2B5EF4-FFF2-40B4-BE49-F238E27FC236}">
              <a16:creationId xmlns:a16="http://schemas.microsoft.com/office/drawing/2014/main" id="{3F5C24F5-8ABB-438B-B171-4D358EE814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499" y="656296"/>
          <a:ext cx="628330" cy="6283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323258</xdr:colOff>
      <xdr:row>3</xdr:row>
      <xdr:rowOff>84796</xdr:rowOff>
    </xdr:from>
    <xdr:to>
      <xdr:col>4</xdr:col>
      <xdr:colOff>341988</xdr:colOff>
      <xdr:row>6</xdr:row>
      <xdr:rowOff>141626</xdr:rowOff>
    </xdr:to>
    <xdr:pic macro="[0]!pc">
      <xdr:nvPicPr>
        <xdr:cNvPr id="27" name="Picture 6">
          <a:extLst>
            <a:ext uri="{FF2B5EF4-FFF2-40B4-BE49-F238E27FC236}">
              <a16:creationId xmlns:a16="http://schemas.microsoft.com/office/drawing/2014/main" id="{D28EA285-B35F-4A86-BDAD-AF34B47B6C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2058" y="656296"/>
          <a:ext cx="628330" cy="6283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433077</xdr:colOff>
      <xdr:row>10</xdr:row>
      <xdr:rowOff>169151</xdr:rowOff>
    </xdr:from>
    <xdr:to>
      <xdr:col>1</xdr:col>
      <xdr:colOff>488035</xdr:colOff>
      <xdr:row>14</xdr:row>
      <xdr:rowOff>141689</xdr:rowOff>
    </xdr:to>
    <xdr:pic macro="[0]!voc">
      <xdr:nvPicPr>
        <xdr:cNvPr id="28" name="Picture 7">
          <a:extLst>
            <a:ext uri="{FF2B5EF4-FFF2-40B4-BE49-F238E27FC236}">
              <a16:creationId xmlns:a16="http://schemas.microsoft.com/office/drawing/2014/main" id="{8EDA6115-C5EC-4BDB-9C7F-A772D0A4EF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077" y="2074151"/>
          <a:ext cx="664558" cy="734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417049</xdr:colOff>
      <xdr:row>10</xdr:row>
      <xdr:rowOff>141854</xdr:rowOff>
    </xdr:from>
    <xdr:to>
      <xdr:col>3</xdr:col>
      <xdr:colOff>541987</xdr:colOff>
      <xdr:row>14</xdr:row>
      <xdr:rowOff>114392</xdr:rowOff>
    </xdr:to>
    <xdr:pic macro="[0]!y">
      <xdr:nvPicPr>
        <xdr:cNvPr id="29" name="Picture 8">
          <a:extLst>
            <a:ext uri="{FF2B5EF4-FFF2-40B4-BE49-F238E27FC236}">
              <a16:creationId xmlns:a16="http://schemas.microsoft.com/office/drawing/2014/main" id="{CEBBBBAE-FBA3-4E5E-B45E-5F34E4BEAE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1636249" y="2046854"/>
          <a:ext cx="734538" cy="734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441054</xdr:colOff>
      <xdr:row>10</xdr:row>
      <xdr:rowOff>176044</xdr:rowOff>
    </xdr:from>
    <xdr:to>
      <xdr:col>8</xdr:col>
      <xdr:colOff>25429</xdr:colOff>
      <xdr:row>15</xdr:row>
      <xdr:rowOff>27119</xdr:rowOff>
    </xdr:to>
    <xdr:pic macro="[0]!gant">
      <xdr:nvPicPr>
        <xdr:cNvPr id="30" name="Picture 9">
          <a:extLst>
            <a:ext uri="{FF2B5EF4-FFF2-40B4-BE49-F238E27FC236}">
              <a16:creationId xmlns:a16="http://schemas.microsoft.com/office/drawing/2014/main" id="{0F7396E5-82E8-4E6D-AEA2-BB91603308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8654" y="2081044"/>
          <a:ext cx="803575" cy="80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439026</xdr:colOff>
      <xdr:row>3</xdr:row>
      <xdr:rowOff>84796</xdr:rowOff>
    </xdr:from>
    <xdr:to>
      <xdr:col>6</xdr:col>
      <xdr:colOff>457756</xdr:colOff>
      <xdr:row>6</xdr:row>
      <xdr:rowOff>141626</xdr:rowOff>
    </xdr:to>
    <xdr:pic macro="[0]!sipoc">
      <xdr:nvPicPr>
        <xdr:cNvPr id="31" name="Picture 11">
          <a:extLst>
            <a:ext uri="{FF2B5EF4-FFF2-40B4-BE49-F238E27FC236}">
              <a16:creationId xmlns:a16="http://schemas.microsoft.com/office/drawing/2014/main" id="{1A622F4F-2233-4D6C-A32D-72A7EEB648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7026" y="656296"/>
          <a:ext cx="628330" cy="6283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430057</xdr:colOff>
      <xdr:row>10</xdr:row>
      <xdr:rowOff>168272</xdr:rowOff>
    </xdr:from>
    <xdr:to>
      <xdr:col>5</xdr:col>
      <xdr:colOff>580281</xdr:colOff>
      <xdr:row>14</xdr:row>
      <xdr:rowOff>166096</xdr:rowOff>
    </xdr:to>
    <xdr:pic macro="[0]!base">
      <xdr:nvPicPr>
        <xdr:cNvPr id="32" name="Picture 12">
          <a:extLst>
            <a:ext uri="{FF2B5EF4-FFF2-40B4-BE49-F238E27FC236}">
              <a16:creationId xmlns:a16="http://schemas.microsoft.com/office/drawing/2014/main" id="{B8BAFF26-852C-441E-A893-02CBD09B19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68457" y="2073272"/>
          <a:ext cx="759824" cy="7598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75733</xdr:colOff>
      <xdr:row>2</xdr:row>
      <xdr:rowOff>148296</xdr:rowOff>
    </xdr:from>
    <xdr:to>
      <xdr:col>2</xdr:col>
      <xdr:colOff>435733</xdr:colOff>
      <xdr:row>4</xdr:row>
      <xdr:rowOff>21296</xdr:rowOff>
    </xdr:to>
    <xdr:sp macro="[0]!viabilidade" textlink="">
      <xdr:nvSpPr>
        <xdr:cNvPr id="33" name="Retângulo 32">
          <a:extLst>
            <a:ext uri="{FF2B5EF4-FFF2-40B4-BE49-F238E27FC236}">
              <a16:creationId xmlns:a16="http://schemas.microsoft.com/office/drawing/2014/main" id="{5F8F281B-1C33-4CB2-BDFF-D9591B4325F0}"/>
            </a:ext>
          </a:extLst>
        </xdr:cNvPr>
        <xdr:cNvSpPr/>
      </xdr:nvSpPr>
      <xdr:spPr>
        <a:xfrm>
          <a:off x="1294933" y="529296"/>
          <a:ext cx="360000" cy="254000"/>
        </a:xfrm>
        <a:prstGeom prst="rect">
          <a:avLst/>
        </a:prstGeom>
        <a:noFill/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600" b="1">
              <a:solidFill>
                <a:srgbClr val="037F76"/>
              </a:solidFill>
            </a:rPr>
            <a:t>1</a:t>
          </a:r>
        </a:p>
      </xdr:txBody>
    </xdr:sp>
    <xdr:clientData/>
  </xdr:twoCellAnchor>
  <xdr:twoCellAnchor>
    <xdr:from>
      <xdr:col>4</xdr:col>
      <xdr:colOff>246092</xdr:colOff>
      <xdr:row>2</xdr:row>
      <xdr:rowOff>148296</xdr:rowOff>
    </xdr:from>
    <xdr:to>
      <xdr:col>4</xdr:col>
      <xdr:colOff>606092</xdr:colOff>
      <xdr:row>4</xdr:row>
      <xdr:rowOff>21296</xdr:rowOff>
    </xdr:to>
    <xdr:sp macro="[0]!pc" textlink="">
      <xdr:nvSpPr>
        <xdr:cNvPr id="34" name="Retângulo 33">
          <a:extLst>
            <a:ext uri="{FF2B5EF4-FFF2-40B4-BE49-F238E27FC236}">
              <a16:creationId xmlns:a16="http://schemas.microsoft.com/office/drawing/2014/main" id="{C8C5A645-DC67-44CA-80D5-9575E23EEF75}"/>
            </a:ext>
          </a:extLst>
        </xdr:cNvPr>
        <xdr:cNvSpPr/>
      </xdr:nvSpPr>
      <xdr:spPr>
        <a:xfrm>
          <a:off x="2684492" y="529296"/>
          <a:ext cx="360000" cy="254000"/>
        </a:xfrm>
        <a:prstGeom prst="rect">
          <a:avLst/>
        </a:prstGeom>
        <a:noFill/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600" b="1">
              <a:solidFill>
                <a:srgbClr val="037F76"/>
              </a:solidFill>
            </a:rPr>
            <a:t>2</a:t>
          </a:r>
        </a:p>
      </xdr:txBody>
    </xdr:sp>
    <xdr:clientData/>
  </xdr:twoCellAnchor>
  <xdr:twoCellAnchor>
    <xdr:from>
      <xdr:col>6</xdr:col>
      <xdr:colOff>361860</xdr:colOff>
      <xdr:row>2</xdr:row>
      <xdr:rowOff>148296</xdr:rowOff>
    </xdr:from>
    <xdr:to>
      <xdr:col>7</xdr:col>
      <xdr:colOff>112260</xdr:colOff>
      <xdr:row>4</xdr:row>
      <xdr:rowOff>21296</xdr:rowOff>
    </xdr:to>
    <xdr:sp macro="[0]!sipoc" textlink="">
      <xdr:nvSpPr>
        <xdr:cNvPr id="35" name="Retângulo 34">
          <a:extLst>
            <a:ext uri="{FF2B5EF4-FFF2-40B4-BE49-F238E27FC236}">
              <a16:creationId xmlns:a16="http://schemas.microsoft.com/office/drawing/2014/main" id="{9BB40D5B-3320-4B51-B434-780F6B9BBF60}"/>
            </a:ext>
          </a:extLst>
        </xdr:cNvPr>
        <xdr:cNvSpPr/>
      </xdr:nvSpPr>
      <xdr:spPr>
        <a:xfrm>
          <a:off x="4019460" y="529296"/>
          <a:ext cx="360000" cy="254000"/>
        </a:xfrm>
        <a:prstGeom prst="rect">
          <a:avLst/>
        </a:prstGeom>
        <a:noFill/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600" b="1">
              <a:solidFill>
                <a:srgbClr val="037F76"/>
              </a:solidFill>
            </a:rPr>
            <a:t>3</a:t>
          </a:r>
        </a:p>
      </xdr:txBody>
    </xdr:sp>
    <xdr:clientData/>
  </xdr:twoCellAnchor>
  <xdr:twoCellAnchor>
    <xdr:from>
      <xdr:col>7</xdr:col>
      <xdr:colOff>459402</xdr:colOff>
      <xdr:row>10</xdr:row>
      <xdr:rowOff>115211</xdr:rowOff>
    </xdr:from>
    <xdr:to>
      <xdr:col>8</xdr:col>
      <xdr:colOff>209802</xdr:colOff>
      <xdr:row>11</xdr:row>
      <xdr:rowOff>178711</xdr:rowOff>
    </xdr:to>
    <xdr:sp macro="[0]!gant" textlink="">
      <xdr:nvSpPr>
        <xdr:cNvPr id="36" name="Retângulo 35">
          <a:extLst>
            <a:ext uri="{FF2B5EF4-FFF2-40B4-BE49-F238E27FC236}">
              <a16:creationId xmlns:a16="http://schemas.microsoft.com/office/drawing/2014/main" id="{39F8DBC1-5A40-464A-A4D9-36FCEB69056F}"/>
            </a:ext>
          </a:extLst>
        </xdr:cNvPr>
        <xdr:cNvSpPr/>
      </xdr:nvSpPr>
      <xdr:spPr>
        <a:xfrm>
          <a:off x="4726602" y="2020211"/>
          <a:ext cx="360000" cy="254000"/>
        </a:xfrm>
        <a:prstGeom prst="rect">
          <a:avLst/>
        </a:prstGeom>
        <a:noFill/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600" b="1">
              <a:solidFill>
                <a:srgbClr val="037F76"/>
              </a:solidFill>
            </a:rPr>
            <a:t>7</a:t>
          </a:r>
        </a:p>
      </xdr:txBody>
    </xdr:sp>
    <xdr:clientData/>
  </xdr:twoCellAnchor>
  <xdr:twoCellAnchor>
    <xdr:from>
      <xdr:col>3</xdr:col>
      <xdr:colOff>409188</xdr:colOff>
      <xdr:row>10</xdr:row>
      <xdr:rowOff>115211</xdr:rowOff>
    </xdr:from>
    <xdr:to>
      <xdr:col>4</xdr:col>
      <xdr:colOff>159588</xdr:colOff>
      <xdr:row>11</xdr:row>
      <xdr:rowOff>178711</xdr:rowOff>
    </xdr:to>
    <xdr:sp macro="[0]!y" textlink="">
      <xdr:nvSpPr>
        <xdr:cNvPr id="37" name="Retângulo 36">
          <a:extLst>
            <a:ext uri="{FF2B5EF4-FFF2-40B4-BE49-F238E27FC236}">
              <a16:creationId xmlns:a16="http://schemas.microsoft.com/office/drawing/2014/main" id="{F003DF8A-ABFB-4031-9A90-EA61DC6585F4}"/>
            </a:ext>
          </a:extLst>
        </xdr:cNvPr>
        <xdr:cNvSpPr/>
      </xdr:nvSpPr>
      <xdr:spPr>
        <a:xfrm>
          <a:off x="2237988" y="2020211"/>
          <a:ext cx="360000" cy="254000"/>
        </a:xfrm>
        <a:prstGeom prst="rect">
          <a:avLst/>
        </a:prstGeom>
        <a:noFill/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600" b="1">
              <a:solidFill>
                <a:srgbClr val="037F76"/>
              </a:solidFill>
            </a:rPr>
            <a:t>5</a:t>
          </a:r>
        </a:p>
      </xdr:txBody>
    </xdr:sp>
    <xdr:clientData/>
  </xdr:twoCellAnchor>
  <xdr:twoCellAnchor>
    <xdr:from>
      <xdr:col>1</xdr:col>
      <xdr:colOff>433605</xdr:colOff>
      <xdr:row>10</xdr:row>
      <xdr:rowOff>115211</xdr:rowOff>
    </xdr:from>
    <xdr:to>
      <xdr:col>2</xdr:col>
      <xdr:colOff>184005</xdr:colOff>
      <xdr:row>11</xdr:row>
      <xdr:rowOff>178711</xdr:rowOff>
    </xdr:to>
    <xdr:sp macro="[0]!voc" textlink="">
      <xdr:nvSpPr>
        <xdr:cNvPr id="38" name="Retângulo 37">
          <a:extLst>
            <a:ext uri="{FF2B5EF4-FFF2-40B4-BE49-F238E27FC236}">
              <a16:creationId xmlns:a16="http://schemas.microsoft.com/office/drawing/2014/main" id="{DF5B323D-7E36-41BD-98E6-CD47F3AF3FA7}"/>
            </a:ext>
          </a:extLst>
        </xdr:cNvPr>
        <xdr:cNvSpPr/>
      </xdr:nvSpPr>
      <xdr:spPr>
        <a:xfrm>
          <a:off x="1043205" y="2020211"/>
          <a:ext cx="360000" cy="254000"/>
        </a:xfrm>
        <a:prstGeom prst="rect">
          <a:avLst/>
        </a:prstGeom>
        <a:noFill/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600" b="1">
              <a:solidFill>
                <a:srgbClr val="037F76"/>
              </a:solidFill>
            </a:rPr>
            <a:t>4</a:t>
          </a:r>
        </a:p>
      </xdr:txBody>
    </xdr:sp>
    <xdr:clientData/>
  </xdr:twoCellAnchor>
  <xdr:twoCellAnchor>
    <xdr:from>
      <xdr:col>0</xdr:col>
      <xdr:colOff>359517</xdr:colOff>
      <xdr:row>6</xdr:row>
      <xdr:rowOff>159910</xdr:rowOff>
    </xdr:from>
    <xdr:to>
      <xdr:col>2</xdr:col>
      <xdr:colOff>506557</xdr:colOff>
      <xdr:row>9</xdr:row>
      <xdr:rowOff>50075</xdr:rowOff>
    </xdr:to>
    <xdr:sp macro="[0]!viabilidade" textlink="">
      <xdr:nvSpPr>
        <xdr:cNvPr id="39" name="CaixaDeTexto 41">
          <a:extLst>
            <a:ext uri="{FF2B5EF4-FFF2-40B4-BE49-F238E27FC236}">
              <a16:creationId xmlns:a16="http://schemas.microsoft.com/office/drawing/2014/main" id="{665E053C-A0FA-40F4-A76E-0D44EA77CBFE}"/>
            </a:ext>
          </a:extLst>
        </xdr:cNvPr>
        <xdr:cNvSpPr txBox="1"/>
      </xdr:nvSpPr>
      <xdr:spPr>
        <a:xfrm>
          <a:off x="359517" y="1302910"/>
          <a:ext cx="1366240" cy="46166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ANÁLISE DE VIABILIDADE</a:t>
          </a:r>
        </a:p>
      </xdr:txBody>
    </xdr:sp>
    <xdr:clientData/>
  </xdr:twoCellAnchor>
  <xdr:twoCellAnchor>
    <xdr:from>
      <xdr:col>2</xdr:col>
      <xdr:colOff>563903</xdr:colOff>
      <xdr:row>6</xdr:row>
      <xdr:rowOff>159910</xdr:rowOff>
    </xdr:from>
    <xdr:to>
      <xdr:col>5</xdr:col>
      <xdr:colOff>101343</xdr:colOff>
      <xdr:row>9</xdr:row>
      <xdr:rowOff>50075</xdr:rowOff>
    </xdr:to>
    <xdr:sp macro="[0]!pc" textlink="">
      <xdr:nvSpPr>
        <xdr:cNvPr id="40" name="CaixaDeTexto 42">
          <a:extLst>
            <a:ext uri="{FF2B5EF4-FFF2-40B4-BE49-F238E27FC236}">
              <a16:creationId xmlns:a16="http://schemas.microsoft.com/office/drawing/2014/main" id="{23EDA686-E8EA-4F8A-9C78-8643708092A0}"/>
            </a:ext>
          </a:extLst>
        </xdr:cNvPr>
        <xdr:cNvSpPr txBox="1"/>
      </xdr:nvSpPr>
      <xdr:spPr>
        <a:xfrm>
          <a:off x="1783103" y="1302910"/>
          <a:ext cx="1366240" cy="46166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PROJECT</a:t>
          </a:r>
        </a:p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CHARTER</a:t>
          </a:r>
        </a:p>
      </xdr:txBody>
    </xdr:sp>
    <xdr:clientData/>
  </xdr:twoCellAnchor>
  <xdr:twoCellAnchor>
    <xdr:from>
      <xdr:col>5</xdr:col>
      <xdr:colOff>72583</xdr:colOff>
      <xdr:row>6</xdr:row>
      <xdr:rowOff>159910</xdr:rowOff>
    </xdr:from>
    <xdr:to>
      <xdr:col>7</xdr:col>
      <xdr:colOff>219623</xdr:colOff>
      <xdr:row>9</xdr:row>
      <xdr:rowOff>50075</xdr:rowOff>
    </xdr:to>
    <xdr:sp macro="[0]!sipoc" textlink="">
      <xdr:nvSpPr>
        <xdr:cNvPr id="41" name="CaixaDeTexto 43">
          <a:extLst>
            <a:ext uri="{FF2B5EF4-FFF2-40B4-BE49-F238E27FC236}">
              <a16:creationId xmlns:a16="http://schemas.microsoft.com/office/drawing/2014/main" id="{156CC9C3-C9A1-4CD8-BA24-EADFA1C77CF5}"/>
            </a:ext>
          </a:extLst>
        </xdr:cNvPr>
        <xdr:cNvSpPr txBox="1"/>
      </xdr:nvSpPr>
      <xdr:spPr>
        <a:xfrm>
          <a:off x="3120583" y="1302910"/>
          <a:ext cx="1366240" cy="46166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MAPA</a:t>
          </a:r>
        </a:p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SIPOC</a:t>
          </a:r>
        </a:p>
      </xdr:txBody>
    </xdr:sp>
    <xdr:clientData/>
  </xdr:twoCellAnchor>
  <xdr:twoCellAnchor>
    <xdr:from>
      <xdr:col>0</xdr:col>
      <xdr:colOff>107099</xdr:colOff>
      <xdr:row>14</xdr:row>
      <xdr:rowOff>163179</xdr:rowOff>
    </xdr:from>
    <xdr:to>
      <xdr:col>2</xdr:col>
      <xdr:colOff>254139</xdr:colOff>
      <xdr:row>16</xdr:row>
      <xdr:rowOff>59178</xdr:rowOff>
    </xdr:to>
    <xdr:sp macro="[0]!voc" textlink="">
      <xdr:nvSpPr>
        <xdr:cNvPr id="42" name="CaixaDeTexto 44">
          <a:extLst>
            <a:ext uri="{FF2B5EF4-FFF2-40B4-BE49-F238E27FC236}">
              <a16:creationId xmlns:a16="http://schemas.microsoft.com/office/drawing/2014/main" id="{F054AD18-9318-4EFA-9ADA-417365F0BB50}"/>
            </a:ext>
          </a:extLst>
        </xdr:cNvPr>
        <xdr:cNvSpPr txBox="1"/>
      </xdr:nvSpPr>
      <xdr:spPr>
        <a:xfrm>
          <a:off x="107099" y="2830179"/>
          <a:ext cx="1366240" cy="27699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VOC E VOB</a:t>
          </a:r>
        </a:p>
      </xdr:txBody>
    </xdr:sp>
    <xdr:clientData/>
  </xdr:twoCellAnchor>
  <xdr:twoCellAnchor>
    <xdr:from>
      <xdr:col>2</xdr:col>
      <xdr:colOff>101198</xdr:colOff>
      <xdr:row>14</xdr:row>
      <xdr:rowOff>163179</xdr:rowOff>
    </xdr:from>
    <xdr:to>
      <xdr:col>4</xdr:col>
      <xdr:colOff>248238</xdr:colOff>
      <xdr:row>17</xdr:row>
      <xdr:rowOff>53344</xdr:rowOff>
    </xdr:to>
    <xdr:sp macro="[0]!y" textlink="">
      <xdr:nvSpPr>
        <xdr:cNvPr id="43" name="CaixaDeTexto 45">
          <a:extLst>
            <a:ext uri="{FF2B5EF4-FFF2-40B4-BE49-F238E27FC236}">
              <a16:creationId xmlns:a16="http://schemas.microsoft.com/office/drawing/2014/main" id="{8ED263EA-9BDE-4A3E-9AA9-4074E1CB4571}"/>
            </a:ext>
          </a:extLst>
        </xdr:cNvPr>
        <xdr:cNvSpPr txBox="1"/>
      </xdr:nvSpPr>
      <xdr:spPr>
        <a:xfrm>
          <a:off x="1320398" y="2830179"/>
          <a:ext cx="1366240" cy="46166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ÁRVORE DE</a:t>
          </a:r>
        </a:p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INDICADORES</a:t>
          </a:r>
        </a:p>
      </xdr:txBody>
    </xdr:sp>
    <xdr:clientData/>
  </xdr:twoCellAnchor>
  <xdr:twoCellAnchor>
    <xdr:from>
      <xdr:col>8</xdr:col>
      <xdr:colOff>316575</xdr:colOff>
      <xdr:row>10</xdr:row>
      <xdr:rowOff>171809</xdr:rowOff>
    </xdr:from>
    <xdr:to>
      <xdr:col>11</xdr:col>
      <xdr:colOff>484237</xdr:colOff>
      <xdr:row>13</xdr:row>
      <xdr:rowOff>61974</xdr:rowOff>
    </xdr:to>
    <xdr:sp macro="[0]!pop" textlink="">
      <xdr:nvSpPr>
        <xdr:cNvPr id="44" name="CaixaDeTexto 46">
          <a:extLst>
            <a:ext uri="{FF2B5EF4-FFF2-40B4-BE49-F238E27FC236}">
              <a16:creationId xmlns:a16="http://schemas.microsoft.com/office/drawing/2014/main" id="{916E738F-C3F0-43DD-9372-7D955D2743F4}"/>
            </a:ext>
          </a:extLst>
        </xdr:cNvPr>
        <xdr:cNvSpPr txBox="1"/>
      </xdr:nvSpPr>
      <xdr:spPr>
        <a:xfrm>
          <a:off x="5193375" y="2076809"/>
          <a:ext cx="1996462" cy="46166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PADRÕES</a:t>
          </a:r>
        </a:p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(POP, PTP, OCAP)</a:t>
          </a:r>
        </a:p>
      </xdr:txBody>
    </xdr:sp>
    <xdr:clientData/>
  </xdr:twoCellAnchor>
  <xdr:twoCellAnchor>
    <xdr:from>
      <xdr:col>6</xdr:col>
      <xdr:colOff>120084</xdr:colOff>
      <xdr:row>14</xdr:row>
      <xdr:rowOff>163179</xdr:rowOff>
    </xdr:from>
    <xdr:to>
      <xdr:col>8</xdr:col>
      <xdr:colOff>267124</xdr:colOff>
      <xdr:row>17</xdr:row>
      <xdr:rowOff>53344</xdr:rowOff>
    </xdr:to>
    <xdr:sp macro="[0]!gant" textlink="">
      <xdr:nvSpPr>
        <xdr:cNvPr id="45" name="CaixaDeTexto 47">
          <a:extLst>
            <a:ext uri="{FF2B5EF4-FFF2-40B4-BE49-F238E27FC236}">
              <a16:creationId xmlns:a16="http://schemas.microsoft.com/office/drawing/2014/main" id="{00224B58-4303-41EE-A79A-1CA6BCF37E3D}"/>
            </a:ext>
          </a:extLst>
        </xdr:cNvPr>
        <xdr:cNvSpPr txBox="1"/>
      </xdr:nvSpPr>
      <xdr:spPr>
        <a:xfrm>
          <a:off x="3777684" y="2830179"/>
          <a:ext cx="1366240" cy="46166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CRONOGRAMA</a:t>
          </a:r>
        </a:p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(GANTT)</a:t>
          </a:r>
        </a:p>
      </xdr:txBody>
    </xdr:sp>
    <xdr:clientData/>
  </xdr:twoCellAnchor>
  <xdr:twoCellAnchor editAs="oneCell">
    <xdr:from>
      <xdr:col>8</xdr:col>
      <xdr:colOff>76085</xdr:colOff>
      <xdr:row>29</xdr:row>
      <xdr:rowOff>181544</xdr:rowOff>
    </xdr:from>
    <xdr:to>
      <xdr:col>9</xdr:col>
      <xdr:colOff>388723</xdr:colOff>
      <xdr:row>32</xdr:row>
      <xdr:rowOff>6013</xdr:rowOff>
    </xdr:to>
    <xdr:pic macro="[0]!ish">
      <xdr:nvPicPr>
        <xdr:cNvPr id="46" name="Picture 13">
          <a:extLst>
            <a:ext uri="{FF2B5EF4-FFF2-40B4-BE49-F238E27FC236}">
              <a16:creationId xmlns:a16="http://schemas.microsoft.com/office/drawing/2014/main" id="{0074FC56-21CC-4E68-9A99-A499D92F5B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2885" y="5706044"/>
          <a:ext cx="922238" cy="39596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9</xdr:col>
      <xdr:colOff>338457</xdr:colOff>
      <xdr:row>23</xdr:row>
      <xdr:rowOff>112568</xdr:rowOff>
    </xdr:from>
    <xdr:to>
      <xdr:col>10</xdr:col>
      <xdr:colOff>436955</xdr:colOff>
      <xdr:row>27</xdr:row>
      <xdr:rowOff>58666</xdr:rowOff>
    </xdr:to>
    <xdr:pic macro="[0]!mapa">
      <xdr:nvPicPr>
        <xdr:cNvPr id="47" name="Picture 16">
          <a:extLst>
            <a:ext uri="{FF2B5EF4-FFF2-40B4-BE49-F238E27FC236}">
              <a16:creationId xmlns:a16="http://schemas.microsoft.com/office/drawing/2014/main" id="{29EC3C6F-41BC-4282-AF40-B991FC6D4E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4857" y="4494068"/>
          <a:ext cx="708098" cy="7080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425883</xdr:colOff>
      <xdr:row>14</xdr:row>
      <xdr:rowOff>159745</xdr:rowOff>
    </xdr:from>
    <xdr:to>
      <xdr:col>6</xdr:col>
      <xdr:colOff>593545</xdr:colOff>
      <xdr:row>17</xdr:row>
      <xdr:rowOff>49910</xdr:rowOff>
    </xdr:to>
    <xdr:sp macro="[0]!base" textlink="">
      <xdr:nvSpPr>
        <xdr:cNvPr id="48" name="CaixaDeTexto 50">
          <a:extLst>
            <a:ext uri="{FF2B5EF4-FFF2-40B4-BE49-F238E27FC236}">
              <a16:creationId xmlns:a16="http://schemas.microsoft.com/office/drawing/2014/main" id="{42DF1B7A-08B1-4D41-99BA-07F5115639EA}"/>
            </a:ext>
          </a:extLst>
        </xdr:cNvPr>
        <xdr:cNvSpPr txBox="1"/>
      </xdr:nvSpPr>
      <xdr:spPr>
        <a:xfrm>
          <a:off x="2254683" y="2826745"/>
          <a:ext cx="1996462" cy="46166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BASELINE</a:t>
          </a:r>
        </a:p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E META</a:t>
          </a:r>
        </a:p>
      </xdr:txBody>
    </xdr:sp>
    <xdr:clientData/>
  </xdr:twoCellAnchor>
  <xdr:twoCellAnchor>
    <xdr:from>
      <xdr:col>7</xdr:col>
      <xdr:colOff>148573</xdr:colOff>
      <xdr:row>32</xdr:row>
      <xdr:rowOff>52616</xdr:rowOff>
    </xdr:from>
    <xdr:to>
      <xdr:col>10</xdr:col>
      <xdr:colOff>316235</xdr:colOff>
      <xdr:row>34</xdr:row>
      <xdr:rowOff>133281</xdr:rowOff>
    </xdr:to>
    <xdr:sp macro="[0]!ish" textlink="">
      <xdr:nvSpPr>
        <xdr:cNvPr id="49" name="CaixaDeTexto 51">
          <a:extLst>
            <a:ext uri="{FF2B5EF4-FFF2-40B4-BE49-F238E27FC236}">
              <a16:creationId xmlns:a16="http://schemas.microsoft.com/office/drawing/2014/main" id="{AE83E7AA-B518-420B-9EF5-CE7C09B97097}"/>
            </a:ext>
          </a:extLst>
        </xdr:cNvPr>
        <xdr:cNvSpPr txBox="1"/>
      </xdr:nvSpPr>
      <xdr:spPr>
        <a:xfrm>
          <a:off x="4415773" y="6148616"/>
          <a:ext cx="1996462" cy="46166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DIAGRAMA DE</a:t>
          </a:r>
        </a:p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ISHIKAWA</a:t>
          </a:r>
        </a:p>
      </xdr:txBody>
    </xdr:sp>
    <xdr:clientData/>
  </xdr:twoCellAnchor>
  <xdr:twoCellAnchor editAs="oneCell">
    <xdr:from>
      <xdr:col>10</xdr:col>
      <xdr:colOff>232557</xdr:colOff>
      <xdr:row>29</xdr:row>
      <xdr:rowOff>46479</xdr:rowOff>
    </xdr:from>
    <xdr:to>
      <xdr:col>11</xdr:col>
      <xdr:colOff>553178</xdr:colOff>
      <xdr:row>33</xdr:row>
      <xdr:rowOff>16903</xdr:rowOff>
    </xdr:to>
    <xdr:pic macro="[0]!matr">
      <xdr:nvPicPr>
        <xdr:cNvPr id="50" name="Picture 17">
          <a:extLst>
            <a:ext uri="{FF2B5EF4-FFF2-40B4-BE49-F238E27FC236}">
              <a16:creationId xmlns:a16="http://schemas.microsoft.com/office/drawing/2014/main" id="{6462B693-471C-4469-BB77-836BB81067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28557" y="5570979"/>
          <a:ext cx="930221" cy="73242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9</xdr:col>
      <xdr:colOff>327909</xdr:colOff>
      <xdr:row>33</xdr:row>
      <xdr:rowOff>39916</xdr:rowOff>
    </xdr:from>
    <xdr:to>
      <xdr:col>12</xdr:col>
      <xdr:colOff>495571</xdr:colOff>
      <xdr:row>34</xdr:row>
      <xdr:rowOff>126415</xdr:rowOff>
    </xdr:to>
    <xdr:sp macro="[0]!matr" textlink="">
      <xdr:nvSpPr>
        <xdr:cNvPr id="51" name="CaixaDeTexto 53">
          <a:extLst>
            <a:ext uri="{FF2B5EF4-FFF2-40B4-BE49-F238E27FC236}">
              <a16:creationId xmlns:a16="http://schemas.microsoft.com/office/drawing/2014/main" id="{ADE9DE20-F3A1-4D4D-8667-9050A491CBE3}"/>
            </a:ext>
          </a:extLst>
        </xdr:cNvPr>
        <xdr:cNvSpPr txBox="1"/>
      </xdr:nvSpPr>
      <xdr:spPr>
        <a:xfrm>
          <a:off x="5814309" y="6326416"/>
          <a:ext cx="1996462" cy="27699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MATRIZ CAUSA-EFEITO</a:t>
          </a:r>
        </a:p>
      </xdr:txBody>
    </xdr:sp>
    <xdr:clientData/>
  </xdr:twoCellAnchor>
  <xdr:twoCellAnchor>
    <xdr:from>
      <xdr:col>5</xdr:col>
      <xdr:colOff>465555</xdr:colOff>
      <xdr:row>10</xdr:row>
      <xdr:rowOff>115211</xdr:rowOff>
    </xdr:from>
    <xdr:to>
      <xdr:col>6</xdr:col>
      <xdr:colOff>215955</xdr:colOff>
      <xdr:row>11</xdr:row>
      <xdr:rowOff>178711</xdr:rowOff>
    </xdr:to>
    <xdr:sp macro="[0]!base" textlink="">
      <xdr:nvSpPr>
        <xdr:cNvPr id="52" name="Retângulo 51">
          <a:extLst>
            <a:ext uri="{FF2B5EF4-FFF2-40B4-BE49-F238E27FC236}">
              <a16:creationId xmlns:a16="http://schemas.microsoft.com/office/drawing/2014/main" id="{C8822A24-62AA-4C14-B0DC-82DF937C4258}"/>
            </a:ext>
          </a:extLst>
        </xdr:cNvPr>
        <xdr:cNvSpPr/>
      </xdr:nvSpPr>
      <xdr:spPr>
        <a:xfrm>
          <a:off x="3513555" y="2020211"/>
          <a:ext cx="360000" cy="254000"/>
        </a:xfrm>
        <a:prstGeom prst="rect">
          <a:avLst/>
        </a:prstGeom>
        <a:noFill/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600" b="1">
              <a:solidFill>
                <a:srgbClr val="037F76"/>
              </a:solidFill>
            </a:rPr>
            <a:t>6</a:t>
          </a:r>
        </a:p>
      </xdr:txBody>
    </xdr:sp>
    <xdr:clientData/>
  </xdr:twoCellAnchor>
  <xdr:twoCellAnchor editAs="oneCell">
    <xdr:from>
      <xdr:col>2</xdr:col>
      <xdr:colOff>580707</xdr:colOff>
      <xdr:row>20</xdr:row>
      <xdr:rowOff>35630</xdr:rowOff>
    </xdr:from>
    <xdr:to>
      <xdr:col>4</xdr:col>
      <xdr:colOff>100998</xdr:colOff>
      <xdr:row>24</xdr:row>
      <xdr:rowOff>13121</xdr:rowOff>
    </xdr:to>
    <xdr:pic macro="[0]!cdados">
      <xdr:nvPicPr>
        <xdr:cNvPr id="53" name="Picture 18">
          <a:extLst>
            <a:ext uri="{FF2B5EF4-FFF2-40B4-BE49-F238E27FC236}">
              <a16:creationId xmlns:a16="http://schemas.microsoft.com/office/drawing/2014/main" id="{F9AC3A26-60C9-4C0E-BE03-D57A45A773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9907" y="3845630"/>
          <a:ext cx="739491" cy="7394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602297</xdr:colOff>
      <xdr:row>20</xdr:row>
      <xdr:rowOff>44281</xdr:rowOff>
    </xdr:from>
    <xdr:to>
      <xdr:col>2</xdr:col>
      <xdr:colOff>113936</xdr:colOff>
      <xdr:row>24</xdr:row>
      <xdr:rowOff>13120</xdr:rowOff>
    </xdr:to>
    <xdr:pic macro="[0]!analise">
      <xdr:nvPicPr>
        <xdr:cNvPr id="54" name="Picture 19">
          <a:extLst>
            <a:ext uri="{FF2B5EF4-FFF2-40B4-BE49-F238E27FC236}">
              <a16:creationId xmlns:a16="http://schemas.microsoft.com/office/drawing/2014/main" id="{4364B116-2212-4A17-8A04-B52E01F817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297" y="3854281"/>
          <a:ext cx="730839" cy="7308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585031</xdr:colOff>
      <xdr:row>27</xdr:row>
      <xdr:rowOff>177817</xdr:rowOff>
    </xdr:from>
    <xdr:to>
      <xdr:col>3</xdr:col>
      <xdr:colOff>492031</xdr:colOff>
      <xdr:row>33</xdr:row>
      <xdr:rowOff>14726</xdr:rowOff>
    </xdr:to>
    <xdr:pic macro="[0]!cep">
      <xdr:nvPicPr>
        <xdr:cNvPr id="55" name="Picture 23">
          <a:extLst>
            <a:ext uri="{FF2B5EF4-FFF2-40B4-BE49-F238E27FC236}">
              <a16:creationId xmlns:a16="http://schemas.microsoft.com/office/drawing/2014/main" id="{0A806E2C-491E-4597-9114-5AA92C7669E5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3233"/>
        <a:stretch/>
      </xdr:blipFill>
      <xdr:spPr bwMode="auto">
        <a:xfrm>
          <a:off x="1194631" y="5321317"/>
          <a:ext cx="1126200" cy="97990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6</xdr:col>
      <xdr:colOff>241732</xdr:colOff>
      <xdr:row>19</xdr:row>
      <xdr:rowOff>187745</xdr:rowOff>
    </xdr:from>
    <xdr:to>
      <xdr:col>7</xdr:col>
      <xdr:colOff>406832</xdr:colOff>
      <xdr:row>23</xdr:row>
      <xdr:rowOff>187745</xdr:rowOff>
    </xdr:to>
    <xdr:pic macro="[0]!est">
      <xdr:nvPicPr>
        <xdr:cNvPr id="56" name="Picture 25">
          <a:extLst>
            <a:ext uri="{FF2B5EF4-FFF2-40B4-BE49-F238E27FC236}">
              <a16:creationId xmlns:a16="http://schemas.microsoft.com/office/drawing/2014/main" id="{AA809339-4AE0-44E2-BC0F-684142697B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BEBA8EAE-BF5A-486C-A8C5-ECC9F3942E4B}">
              <a14:imgProps xmlns:a14="http://schemas.microsoft.com/office/drawing/2010/main">
                <a14:imgLayer r:embed="rId18">
                  <a14:imgEffect>
                    <a14:colorTemperature colorTemp="47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99332" y="3807245"/>
          <a:ext cx="774700" cy="762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4</xdr:col>
      <xdr:colOff>484580</xdr:colOff>
      <xdr:row>19</xdr:row>
      <xdr:rowOff>141896</xdr:rowOff>
    </xdr:from>
    <xdr:to>
      <xdr:col>6</xdr:col>
      <xdr:colOff>245088</xdr:colOff>
      <xdr:row>24</xdr:row>
      <xdr:rowOff>111021</xdr:rowOff>
    </xdr:to>
    <xdr:pic macro="[0]!est">
      <xdr:nvPicPr>
        <xdr:cNvPr id="57" name="Picture 27" descr="Resultado de imagem para grÃ¡fico de dispersÃ£o">
          <a:extLst>
            <a:ext uri="{FF2B5EF4-FFF2-40B4-BE49-F238E27FC236}">
              <a16:creationId xmlns:a16="http://schemas.microsoft.com/office/drawing/2014/main" id="{EE3B9CDB-074D-40DC-8F5C-B913D3E33F5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13" t="11834" r="10002" b="37675"/>
        <a:stretch/>
      </xdr:blipFill>
      <xdr:spPr bwMode="auto">
        <a:xfrm>
          <a:off x="2922980" y="3761396"/>
          <a:ext cx="979708" cy="921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423023</xdr:colOff>
      <xdr:row>28</xdr:row>
      <xdr:rowOff>63520</xdr:rowOff>
    </xdr:from>
    <xdr:to>
      <xdr:col>5</xdr:col>
      <xdr:colOff>608257</xdr:colOff>
      <xdr:row>32</xdr:row>
      <xdr:rowOff>99993</xdr:rowOff>
    </xdr:to>
    <xdr:pic macro="[0]!est">
      <xdr:nvPicPr>
        <xdr:cNvPr id="58" name="Picture 29">
          <a:extLst>
            <a:ext uri="{FF2B5EF4-FFF2-40B4-BE49-F238E27FC236}">
              <a16:creationId xmlns:a16="http://schemas.microsoft.com/office/drawing/2014/main" id="{1B16E1FB-2546-4DA4-BFFF-32066795AF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61423" y="5397520"/>
          <a:ext cx="794834" cy="79847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0</xdr:col>
      <xdr:colOff>136127</xdr:colOff>
      <xdr:row>24</xdr:row>
      <xdr:rowOff>52965</xdr:rowOff>
    </xdr:from>
    <xdr:to>
      <xdr:col>3</xdr:col>
      <xdr:colOff>135</xdr:colOff>
      <xdr:row>26</xdr:row>
      <xdr:rowOff>133630</xdr:rowOff>
    </xdr:to>
    <xdr:sp macro="[0]!analise" textlink="">
      <xdr:nvSpPr>
        <xdr:cNvPr id="59" name="CaixaDeTexto 61">
          <a:extLst>
            <a:ext uri="{FF2B5EF4-FFF2-40B4-BE49-F238E27FC236}">
              <a16:creationId xmlns:a16="http://schemas.microsoft.com/office/drawing/2014/main" id="{375F2E46-D1F9-4E04-8E97-D7A425597918}"/>
            </a:ext>
          </a:extLst>
        </xdr:cNvPr>
        <xdr:cNvSpPr txBox="1"/>
      </xdr:nvSpPr>
      <xdr:spPr>
        <a:xfrm>
          <a:off x="136127" y="4624965"/>
          <a:ext cx="1692808" cy="46166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ANÁLISE DA</a:t>
          </a:r>
        </a:p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MEDIÇÃO</a:t>
          </a:r>
        </a:p>
      </xdr:txBody>
    </xdr:sp>
    <xdr:clientData/>
  </xdr:twoCellAnchor>
  <xdr:twoCellAnchor>
    <xdr:from>
      <xdr:col>2</xdr:col>
      <xdr:colOff>125903</xdr:colOff>
      <xdr:row>24</xdr:row>
      <xdr:rowOff>52965</xdr:rowOff>
    </xdr:from>
    <xdr:to>
      <xdr:col>4</xdr:col>
      <xdr:colOff>599511</xdr:colOff>
      <xdr:row>26</xdr:row>
      <xdr:rowOff>133630</xdr:rowOff>
    </xdr:to>
    <xdr:sp macro="[0]!cdados" textlink="">
      <xdr:nvSpPr>
        <xdr:cNvPr id="60" name="CaixaDeTexto 62">
          <a:extLst>
            <a:ext uri="{FF2B5EF4-FFF2-40B4-BE49-F238E27FC236}">
              <a16:creationId xmlns:a16="http://schemas.microsoft.com/office/drawing/2014/main" id="{EE1F00FC-06A1-4037-A4AD-03239E7C4215}"/>
            </a:ext>
          </a:extLst>
        </xdr:cNvPr>
        <xdr:cNvSpPr txBox="1"/>
      </xdr:nvSpPr>
      <xdr:spPr>
        <a:xfrm>
          <a:off x="1345103" y="4624965"/>
          <a:ext cx="1692808" cy="46166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COLETA</a:t>
          </a:r>
        </a:p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DE DADOS</a:t>
          </a:r>
        </a:p>
      </xdr:txBody>
    </xdr:sp>
    <xdr:clientData/>
  </xdr:twoCellAnchor>
  <xdr:twoCellAnchor>
    <xdr:from>
      <xdr:col>4</xdr:col>
      <xdr:colOff>159124</xdr:colOff>
      <xdr:row>24</xdr:row>
      <xdr:rowOff>140049</xdr:rowOff>
    </xdr:from>
    <xdr:to>
      <xdr:col>8</xdr:col>
      <xdr:colOff>209960</xdr:colOff>
      <xdr:row>26</xdr:row>
      <xdr:rowOff>36048</xdr:rowOff>
    </xdr:to>
    <xdr:sp macro="[0]!est" textlink="">
      <xdr:nvSpPr>
        <xdr:cNvPr id="61" name="CaixaDeTexto 63">
          <a:extLst>
            <a:ext uri="{FF2B5EF4-FFF2-40B4-BE49-F238E27FC236}">
              <a16:creationId xmlns:a16="http://schemas.microsoft.com/office/drawing/2014/main" id="{83069BD1-32AF-4C9F-A462-72D83870F644}"/>
            </a:ext>
          </a:extLst>
        </xdr:cNvPr>
        <xdr:cNvSpPr txBox="1"/>
      </xdr:nvSpPr>
      <xdr:spPr>
        <a:xfrm>
          <a:off x="2597524" y="4712049"/>
          <a:ext cx="2489236" cy="27699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ESTUDO DO COMPORTAMENTO</a:t>
          </a:r>
        </a:p>
      </xdr:txBody>
    </xdr:sp>
    <xdr:clientData/>
  </xdr:twoCellAnchor>
  <xdr:twoCellAnchor>
    <xdr:from>
      <xdr:col>1</xdr:col>
      <xdr:colOff>327099</xdr:colOff>
      <xdr:row>32</xdr:row>
      <xdr:rowOff>114507</xdr:rowOff>
    </xdr:from>
    <xdr:to>
      <xdr:col>4</xdr:col>
      <xdr:colOff>191107</xdr:colOff>
      <xdr:row>35</xdr:row>
      <xdr:rowOff>4672</xdr:rowOff>
    </xdr:to>
    <xdr:sp macro="[0]!cep" textlink="">
      <xdr:nvSpPr>
        <xdr:cNvPr id="62" name="CaixaDeTexto 64">
          <a:extLst>
            <a:ext uri="{FF2B5EF4-FFF2-40B4-BE49-F238E27FC236}">
              <a16:creationId xmlns:a16="http://schemas.microsoft.com/office/drawing/2014/main" id="{08B7A27C-F073-4C32-8095-9E7C40A89D03}"/>
            </a:ext>
          </a:extLst>
        </xdr:cNvPr>
        <xdr:cNvSpPr txBox="1"/>
      </xdr:nvSpPr>
      <xdr:spPr>
        <a:xfrm>
          <a:off x="936699" y="6210507"/>
          <a:ext cx="1692808" cy="46166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CONTROLE ESTATÍSTICO</a:t>
          </a:r>
        </a:p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DO PROCESSO</a:t>
          </a:r>
        </a:p>
      </xdr:txBody>
    </xdr:sp>
    <xdr:clientData/>
  </xdr:twoCellAnchor>
  <xdr:twoCellAnchor>
    <xdr:from>
      <xdr:col>3</xdr:col>
      <xdr:colOff>590618</xdr:colOff>
      <xdr:row>32</xdr:row>
      <xdr:rowOff>114507</xdr:rowOff>
    </xdr:from>
    <xdr:to>
      <xdr:col>6</xdr:col>
      <xdr:colOff>454626</xdr:colOff>
      <xdr:row>35</xdr:row>
      <xdr:rowOff>4672</xdr:rowOff>
    </xdr:to>
    <xdr:sp macro="[0]!est" textlink="">
      <xdr:nvSpPr>
        <xdr:cNvPr id="63" name="CaixaDeTexto 65">
          <a:extLst>
            <a:ext uri="{FF2B5EF4-FFF2-40B4-BE49-F238E27FC236}">
              <a16:creationId xmlns:a16="http://schemas.microsoft.com/office/drawing/2014/main" id="{F2CA3684-96E5-40EA-A414-2BEF8A1F95D5}"/>
            </a:ext>
          </a:extLst>
        </xdr:cNvPr>
        <xdr:cNvSpPr txBox="1"/>
      </xdr:nvSpPr>
      <xdr:spPr>
        <a:xfrm>
          <a:off x="2419418" y="6210507"/>
          <a:ext cx="1692808" cy="46166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ANÁLISE DA CAPACIDADE</a:t>
          </a:r>
        </a:p>
      </xdr:txBody>
    </xdr:sp>
    <xdr:clientData/>
  </xdr:twoCellAnchor>
  <xdr:twoCellAnchor>
    <xdr:from>
      <xdr:col>2</xdr:col>
      <xdr:colOff>3226</xdr:colOff>
      <xdr:row>19</xdr:row>
      <xdr:rowOff>141896</xdr:rowOff>
    </xdr:from>
    <xdr:to>
      <xdr:col>2</xdr:col>
      <xdr:colOff>363226</xdr:colOff>
      <xdr:row>21</xdr:row>
      <xdr:rowOff>14896</xdr:rowOff>
    </xdr:to>
    <xdr:sp macro="[0]!analise" textlink="">
      <xdr:nvSpPr>
        <xdr:cNvPr id="64" name="Retângulo 63">
          <a:extLst>
            <a:ext uri="{FF2B5EF4-FFF2-40B4-BE49-F238E27FC236}">
              <a16:creationId xmlns:a16="http://schemas.microsoft.com/office/drawing/2014/main" id="{BE4EDD52-705F-4143-B10E-7537DC0FBEFC}"/>
            </a:ext>
          </a:extLst>
        </xdr:cNvPr>
        <xdr:cNvSpPr/>
      </xdr:nvSpPr>
      <xdr:spPr>
        <a:xfrm>
          <a:off x="1222426" y="3761396"/>
          <a:ext cx="360000" cy="254000"/>
        </a:xfrm>
        <a:prstGeom prst="rect">
          <a:avLst/>
        </a:prstGeom>
        <a:noFill/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600" b="1">
              <a:solidFill>
                <a:srgbClr val="037F76"/>
              </a:solidFill>
            </a:rPr>
            <a:t>8</a:t>
          </a:r>
        </a:p>
      </xdr:txBody>
    </xdr:sp>
    <xdr:clientData/>
  </xdr:twoCellAnchor>
  <xdr:twoCellAnchor>
    <xdr:from>
      <xdr:col>4</xdr:col>
      <xdr:colOff>23266</xdr:colOff>
      <xdr:row>19</xdr:row>
      <xdr:rowOff>141896</xdr:rowOff>
    </xdr:from>
    <xdr:to>
      <xdr:col>4</xdr:col>
      <xdr:colOff>383266</xdr:colOff>
      <xdr:row>21</xdr:row>
      <xdr:rowOff>14896</xdr:rowOff>
    </xdr:to>
    <xdr:sp macro="[0]!cdados" textlink="">
      <xdr:nvSpPr>
        <xdr:cNvPr id="65" name="Retângulo 64">
          <a:extLst>
            <a:ext uri="{FF2B5EF4-FFF2-40B4-BE49-F238E27FC236}">
              <a16:creationId xmlns:a16="http://schemas.microsoft.com/office/drawing/2014/main" id="{CB09C331-F6A4-4ABB-B8B9-6F4240796A28}"/>
            </a:ext>
          </a:extLst>
        </xdr:cNvPr>
        <xdr:cNvSpPr/>
      </xdr:nvSpPr>
      <xdr:spPr>
        <a:xfrm>
          <a:off x="2461666" y="3761396"/>
          <a:ext cx="360000" cy="254000"/>
        </a:xfrm>
        <a:prstGeom prst="rect">
          <a:avLst/>
        </a:prstGeom>
        <a:noFill/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600" b="1">
              <a:solidFill>
                <a:srgbClr val="037F76"/>
              </a:solidFill>
            </a:rPr>
            <a:t>9</a:t>
          </a:r>
        </a:p>
      </xdr:txBody>
    </xdr:sp>
    <xdr:clientData/>
  </xdr:twoCellAnchor>
  <xdr:twoCellAnchor>
    <xdr:from>
      <xdr:col>7</xdr:col>
      <xdr:colOff>303698</xdr:colOff>
      <xdr:row>19</xdr:row>
      <xdr:rowOff>141896</xdr:rowOff>
    </xdr:from>
    <xdr:to>
      <xdr:col>8</xdr:col>
      <xdr:colOff>90098</xdr:colOff>
      <xdr:row>21</xdr:row>
      <xdr:rowOff>14896</xdr:rowOff>
    </xdr:to>
    <xdr:sp macro="[0]!est" textlink="">
      <xdr:nvSpPr>
        <xdr:cNvPr id="66" name="Retângulo 65">
          <a:extLst>
            <a:ext uri="{FF2B5EF4-FFF2-40B4-BE49-F238E27FC236}">
              <a16:creationId xmlns:a16="http://schemas.microsoft.com/office/drawing/2014/main" id="{907B7B5F-93D5-46B9-8A70-1EBA0377778A}"/>
            </a:ext>
          </a:extLst>
        </xdr:cNvPr>
        <xdr:cNvSpPr/>
      </xdr:nvSpPr>
      <xdr:spPr>
        <a:xfrm>
          <a:off x="4570898" y="3761396"/>
          <a:ext cx="396000" cy="254000"/>
        </a:xfrm>
        <a:prstGeom prst="rect">
          <a:avLst/>
        </a:prstGeom>
        <a:noFill/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037F76"/>
              </a:solidFill>
            </a:rPr>
            <a:t>10</a:t>
          </a:r>
        </a:p>
      </xdr:txBody>
    </xdr:sp>
    <xdr:clientData/>
  </xdr:twoCellAnchor>
  <xdr:twoCellAnchor>
    <xdr:from>
      <xdr:col>3</xdr:col>
      <xdr:colOff>412451</xdr:colOff>
      <xdr:row>27</xdr:row>
      <xdr:rowOff>140786</xdr:rowOff>
    </xdr:from>
    <xdr:to>
      <xdr:col>4</xdr:col>
      <xdr:colOff>234851</xdr:colOff>
      <xdr:row>29</xdr:row>
      <xdr:rowOff>13786</xdr:rowOff>
    </xdr:to>
    <xdr:sp macro="[0]!cep" textlink="">
      <xdr:nvSpPr>
        <xdr:cNvPr id="67" name="Retângulo 66">
          <a:extLst>
            <a:ext uri="{FF2B5EF4-FFF2-40B4-BE49-F238E27FC236}">
              <a16:creationId xmlns:a16="http://schemas.microsoft.com/office/drawing/2014/main" id="{495F160C-170B-4CFF-A941-C07000E25B73}"/>
            </a:ext>
          </a:extLst>
        </xdr:cNvPr>
        <xdr:cNvSpPr/>
      </xdr:nvSpPr>
      <xdr:spPr>
        <a:xfrm>
          <a:off x="2241251" y="5284286"/>
          <a:ext cx="432000" cy="254000"/>
        </a:xfrm>
        <a:prstGeom prst="rect">
          <a:avLst/>
        </a:prstGeom>
        <a:noFill/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037F76"/>
              </a:solidFill>
            </a:rPr>
            <a:t>11</a:t>
          </a:r>
        </a:p>
      </xdr:txBody>
    </xdr:sp>
    <xdr:clientData/>
  </xdr:twoCellAnchor>
  <xdr:twoCellAnchor>
    <xdr:from>
      <xdr:col>5</xdr:col>
      <xdr:colOff>428295</xdr:colOff>
      <xdr:row>27</xdr:row>
      <xdr:rowOff>140786</xdr:rowOff>
    </xdr:from>
    <xdr:to>
      <xdr:col>6</xdr:col>
      <xdr:colOff>250695</xdr:colOff>
      <xdr:row>29</xdr:row>
      <xdr:rowOff>13786</xdr:rowOff>
    </xdr:to>
    <xdr:sp macro="[0]!est" textlink="">
      <xdr:nvSpPr>
        <xdr:cNvPr id="68" name="Retângulo 67">
          <a:extLst>
            <a:ext uri="{FF2B5EF4-FFF2-40B4-BE49-F238E27FC236}">
              <a16:creationId xmlns:a16="http://schemas.microsoft.com/office/drawing/2014/main" id="{C212CC7B-917F-4121-8951-136BD1063415}"/>
            </a:ext>
          </a:extLst>
        </xdr:cNvPr>
        <xdr:cNvSpPr/>
      </xdr:nvSpPr>
      <xdr:spPr>
        <a:xfrm>
          <a:off x="3476295" y="5284286"/>
          <a:ext cx="432000" cy="254000"/>
        </a:xfrm>
        <a:prstGeom prst="rect">
          <a:avLst/>
        </a:prstGeom>
        <a:noFill/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037F76"/>
              </a:solidFill>
            </a:rPr>
            <a:t>12</a:t>
          </a:r>
        </a:p>
      </xdr:txBody>
    </xdr:sp>
    <xdr:clientData/>
  </xdr:twoCellAnchor>
  <xdr:twoCellAnchor>
    <xdr:from>
      <xdr:col>10</xdr:col>
      <xdr:colOff>220634</xdr:colOff>
      <xdr:row>23</xdr:row>
      <xdr:rowOff>60745</xdr:rowOff>
    </xdr:from>
    <xdr:to>
      <xdr:col>11</xdr:col>
      <xdr:colOff>43034</xdr:colOff>
      <xdr:row>24</xdr:row>
      <xdr:rowOff>124245</xdr:rowOff>
    </xdr:to>
    <xdr:sp macro="[0]!mapa" textlink="">
      <xdr:nvSpPr>
        <xdr:cNvPr id="69" name="Retângulo 68">
          <a:extLst>
            <a:ext uri="{FF2B5EF4-FFF2-40B4-BE49-F238E27FC236}">
              <a16:creationId xmlns:a16="http://schemas.microsoft.com/office/drawing/2014/main" id="{A8828A3C-77D8-4F67-B651-EE0AE0B4045A}"/>
            </a:ext>
          </a:extLst>
        </xdr:cNvPr>
        <xdr:cNvSpPr/>
      </xdr:nvSpPr>
      <xdr:spPr>
        <a:xfrm>
          <a:off x="6316634" y="4442245"/>
          <a:ext cx="432000" cy="254000"/>
        </a:xfrm>
        <a:prstGeom prst="rect">
          <a:avLst/>
        </a:prstGeom>
        <a:noFill/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037F76"/>
              </a:solidFill>
            </a:rPr>
            <a:t>13</a:t>
          </a:r>
        </a:p>
      </xdr:txBody>
    </xdr:sp>
    <xdr:clientData/>
  </xdr:twoCellAnchor>
  <xdr:twoCellAnchor>
    <xdr:from>
      <xdr:col>9</xdr:col>
      <xdr:colOff>253083</xdr:colOff>
      <xdr:row>29</xdr:row>
      <xdr:rowOff>50062</xdr:rowOff>
    </xdr:from>
    <xdr:to>
      <xdr:col>10</xdr:col>
      <xdr:colOff>75483</xdr:colOff>
      <xdr:row>30</xdr:row>
      <xdr:rowOff>113562</xdr:rowOff>
    </xdr:to>
    <xdr:sp macro="[0]!ish" textlink="">
      <xdr:nvSpPr>
        <xdr:cNvPr id="70" name="Retângulo 69">
          <a:extLst>
            <a:ext uri="{FF2B5EF4-FFF2-40B4-BE49-F238E27FC236}">
              <a16:creationId xmlns:a16="http://schemas.microsoft.com/office/drawing/2014/main" id="{7FEC3AD0-94D9-4A8A-876E-082B933580B2}"/>
            </a:ext>
          </a:extLst>
        </xdr:cNvPr>
        <xdr:cNvSpPr/>
      </xdr:nvSpPr>
      <xdr:spPr>
        <a:xfrm>
          <a:off x="5739483" y="5574562"/>
          <a:ext cx="432000" cy="254000"/>
        </a:xfrm>
        <a:prstGeom prst="rect">
          <a:avLst/>
        </a:prstGeom>
        <a:noFill/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037F76"/>
              </a:solidFill>
            </a:rPr>
            <a:t>14</a:t>
          </a:r>
        </a:p>
      </xdr:txBody>
    </xdr:sp>
    <xdr:clientData/>
  </xdr:twoCellAnchor>
  <xdr:twoCellAnchor>
    <xdr:from>
      <xdr:col>11</xdr:col>
      <xdr:colOff>251842</xdr:colOff>
      <xdr:row>29</xdr:row>
      <xdr:rowOff>38444</xdr:rowOff>
    </xdr:from>
    <xdr:to>
      <xdr:col>12</xdr:col>
      <xdr:colOff>74242</xdr:colOff>
      <xdr:row>30</xdr:row>
      <xdr:rowOff>101944</xdr:rowOff>
    </xdr:to>
    <xdr:sp macro="[0]!matr" textlink="">
      <xdr:nvSpPr>
        <xdr:cNvPr id="71" name="Retângulo 70">
          <a:extLst>
            <a:ext uri="{FF2B5EF4-FFF2-40B4-BE49-F238E27FC236}">
              <a16:creationId xmlns:a16="http://schemas.microsoft.com/office/drawing/2014/main" id="{098084AA-594D-4EA2-85B6-D3B1F90B7E59}"/>
            </a:ext>
          </a:extLst>
        </xdr:cNvPr>
        <xdr:cNvSpPr/>
      </xdr:nvSpPr>
      <xdr:spPr>
        <a:xfrm>
          <a:off x="6957442" y="5562944"/>
          <a:ext cx="432000" cy="254000"/>
        </a:xfrm>
        <a:prstGeom prst="rect">
          <a:avLst/>
        </a:prstGeom>
        <a:noFill/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037F76"/>
              </a:solidFill>
            </a:rPr>
            <a:t>15</a:t>
          </a:r>
        </a:p>
      </xdr:txBody>
    </xdr:sp>
    <xdr:clientData/>
  </xdr:twoCellAnchor>
  <xdr:twoCellAnchor editAs="oneCell">
    <xdr:from>
      <xdr:col>18</xdr:col>
      <xdr:colOff>171688</xdr:colOff>
      <xdr:row>19</xdr:row>
      <xdr:rowOff>169982</xdr:rowOff>
    </xdr:from>
    <xdr:to>
      <xdr:col>19</xdr:col>
      <xdr:colOff>131466</xdr:colOff>
      <xdr:row>23</xdr:row>
      <xdr:rowOff>162824</xdr:rowOff>
    </xdr:to>
    <xdr:pic macro="[0]!th">
      <xdr:nvPicPr>
        <xdr:cNvPr id="72" name="Picture 30">
          <a:extLst>
            <a:ext uri="{FF2B5EF4-FFF2-40B4-BE49-F238E27FC236}">
              <a16:creationId xmlns:a16="http://schemas.microsoft.com/office/drawing/2014/main" id="{BCB3C43B-406D-463E-B5C5-E1E0D016B2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488" y="3789482"/>
          <a:ext cx="569378" cy="75484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13</xdr:col>
      <xdr:colOff>102526</xdr:colOff>
      <xdr:row>19</xdr:row>
      <xdr:rowOff>147338</xdr:rowOff>
    </xdr:from>
    <xdr:to>
      <xdr:col>14</xdr:col>
      <xdr:colOff>293057</xdr:colOff>
      <xdr:row>23</xdr:row>
      <xdr:rowOff>185469</xdr:rowOff>
    </xdr:to>
    <xdr:pic macro="[0]!fmea1">
      <xdr:nvPicPr>
        <xdr:cNvPr id="73" name="Picture 31">
          <a:extLst>
            <a:ext uri="{FF2B5EF4-FFF2-40B4-BE49-F238E27FC236}">
              <a16:creationId xmlns:a16="http://schemas.microsoft.com/office/drawing/2014/main" id="{D5332451-13E5-4BBD-943E-3BC364DAA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8027326" y="3766838"/>
          <a:ext cx="800131" cy="8001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490026</xdr:colOff>
      <xdr:row>19</xdr:row>
      <xdr:rowOff>153738</xdr:rowOff>
    </xdr:from>
    <xdr:to>
      <xdr:col>17</xdr:col>
      <xdr:colOff>105346</xdr:colOff>
      <xdr:row>24</xdr:row>
      <xdr:rowOff>35758</xdr:rowOff>
    </xdr:to>
    <xdr:pic macro="[0]!pq">
      <xdr:nvPicPr>
        <xdr:cNvPr id="74" name="Picture 32">
          <a:extLst>
            <a:ext uri="{FF2B5EF4-FFF2-40B4-BE49-F238E27FC236}">
              <a16:creationId xmlns:a16="http://schemas.microsoft.com/office/drawing/2014/main" id="{F8FE7CF6-BEDA-44AC-AB47-A0001EA6C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34026" y="3773238"/>
          <a:ext cx="834520" cy="8345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380141</xdr:colOff>
      <xdr:row>27</xdr:row>
      <xdr:rowOff>69880</xdr:rowOff>
    </xdr:from>
    <xdr:to>
      <xdr:col>15</xdr:col>
      <xdr:colOff>516060</xdr:colOff>
      <xdr:row>31</xdr:row>
      <xdr:rowOff>53399</xdr:rowOff>
    </xdr:to>
    <xdr:pic macro="[0]!regr">
      <xdr:nvPicPr>
        <xdr:cNvPr id="75" name="Picture 33">
          <a:extLst>
            <a:ext uri="{FF2B5EF4-FFF2-40B4-BE49-F238E27FC236}">
              <a16:creationId xmlns:a16="http://schemas.microsoft.com/office/drawing/2014/main" id="{9ECD53F4-E2D2-4B81-AEA6-2BA45DFCB5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4541" y="5213380"/>
          <a:ext cx="745519" cy="7455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13747</xdr:colOff>
      <xdr:row>27</xdr:row>
      <xdr:rowOff>35548</xdr:rowOff>
    </xdr:from>
    <xdr:to>
      <xdr:col>18</xdr:col>
      <xdr:colOff>238667</xdr:colOff>
      <xdr:row>31</xdr:row>
      <xdr:rowOff>108068</xdr:rowOff>
    </xdr:to>
    <xdr:pic macro="[0]!mapa">
      <xdr:nvPicPr>
        <xdr:cNvPr id="76" name="Picture 34">
          <a:extLst>
            <a:ext uri="{FF2B5EF4-FFF2-40B4-BE49-F238E27FC236}">
              <a16:creationId xmlns:a16="http://schemas.microsoft.com/office/drawing/2014/main" id="{3F5976C1-CB66-4518-9D92-688BB467E4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76947" y="5179048"/>
          <a:ext cx="834520" cy="8345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46368</xdr:colOff>
      <xdr:row>24</xdr:row>
      <xdr:rowOff>9423</xdr:rowOff>
    </xdr:from>
    <xdr:to>
      <xdr:col>17</xdr:col>
      <xdr:colOff>519976</xdr:colOff>
      <xdr:row>25</xdr:row>
      <xdr:rowOff>95922</xdr:rowOff>
    </xdr:to>
    <xdr:sp macro="[0]!pq" textlink="">
      <xdr:nvSpPr>
        <xdr:cNvPr id="77" name="CaixaDeTexto 79">
          <a:extLst>
            <a:ext uri="{FF2B5EF4-FFF2-40B4-BE49-F238E27FC236}">
              <a16:creationId xmlns:a16="http://schemas.microsoft.com/office/drawing/2014/main" id="{D2E400B4-D322-43AC-ABEC-DFD1DA1AE5FF}"/>
            </a:ext>
          </a:extLst>
        </xdr:cNvPr>
        <xdr:cNvSpPr txBox="1"/>
      </xdr:nvSpPr>
      <xdr:spPr>
        <a:xfrm>
          <a:off x="9190368" y="4581423"/>
          <a:ext cx="1692808" cy="27699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5 PORQUÊS</a:t>
          </a:r>
        </a:p>
      </xdr:txBody>
    </xdr:sp>
    <xdr:clientData/>
  </xdr:twoCellAnchor>
  <xdr:twoCellAnchor>
    <xdr:from>
      <xdr:col>16</xdr:col>
      <xdr:colOff>194203</xdr:colOff>
      <xdr:row>31</xdr:row>
      <xdr:rowOff>81733</xdr:rowOff>
    </xdr:from>
    <xdr:to>
      <xdr:col>19</xdr:col>
      <xdr:colOff>58211</xdr:colOff>
      <xdr:row>33</xdr:row>
      <xdr:rowOff>162398</xdr:rowOff>
    </xdr:to>
    <xdr:sp macro="[0]!mapa" textlink="">
      <xdr:nvSpPr>
        <xdr:cNvPr id="78" name="CaixaDeTexto 80">
          <a:extLst>
            <a:ext uri="{FF2B5EF4-FFF2-40B4-BE49-F238E27FC236}">
              <a16:creationId xmlns:a16="http://schemas.microsoft.com/office/drawing/2014/main" id="{751916E7-9C6C-4BF3-A7B9-902807E446DE}"/>
            </a:ext>
          </a:extLst>
        </xdr:cNvPr>
        <xdr:cNvSpPr txBox="1"/>
      </xdr:nvSpPr>
      <xdr:spPr>
        <a:xfrm>
          <a:off x="9947803" y="5987233"/>
          <a:ext cx="1692808" cy="46166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DESENHO DO</a:t>
          </a:r>
        </a:p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MAPA FUTURO</a:t>
          </a:r>
        </a:p>
      </xdr:txBody>
    </xdr:sp>
    <xdr:clientData/>
  </xdr:twoCellAnchor>
  <xdr:twoCellAnchor>
    <xdr:from>
      <xdr:col>12</xdr:col>
      <xdr:colOff>301904</xdr:colOff>
      <xdr:row>24</xdr:row>
      <xdr:rowOff>9423</xdr:rowOff>
    </xdr:from>
    <xdr:to>
      <xdr:col>15</xdr:col>
      <xdr:colOff>165912</xdr:colOff>
      <xdr:row>26</xdr:row>
      <xdr:rowOff>90088</xdr:rowOff>
    </xdr:to>
    <xdr:sp macro="[0]!fmea" textlink="">
      <xdr:nvSpPr>
        <xdr:cNvPr id="79" name="CaixaDeTexto 81">
          <a:extLst>
            <a:ext uri="{FF2B5EF4-FFF2-40B4-BE49-F238E27FC236}">
              <a16:creationId xmlns:a16="http://schemas.microsoft.com/office/drawing/2014/main" id="{62D660A4-03CF-40DC-B85E-D261C97A64BA}"/>
            </a:ext>
          </a:extLst>
        </xdr:cNvPr>
        <xdr:cNvSpPr txBox="1"/>
      </xdr:nvSpPr>
      <xdr:spPr>
        <a:xfrm>
          <a:off x="7617104" y="4581423"/>
          <a:ext cx="1692808" cy="46166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ANÁLISE DE EFEITOS</a:t>
          </a:r>
        </a:p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E MODOS DE FALHA</a:t>
          </a:r>
        </a:p>
      </xdr:txBody>
    </xdr:sp>
    <xdr:clientData/>
  </xdr:twoCellAnchor>
  <xdr:twoCellAnchor>
    <xdr:from>
      <xdr:col>17</xdr:col>
      <xdr:colOff>219573</xdr:colOff>
      <xdr:row>24</xdr:row>
      <xdr:rowOff>9423</xdr:rowOff>
    </xdr:from>
    <xdr:to>
      <xdr:col>20</xdr:col>
      <xdr:colOff>83581</xdr:colOff>
      <xdr:row>26</xdr:row>
      <xdr:rowOff>90088</xdr:rowOff>
    </xdr:to>
    <xdr:sp macro="[0]!th" textlink="">
      <xdr:nvSpPr>
        <xdr:cNvPr id="80" name="CaixaDeTexto 82">
          <a:extLst>
            <a:ext uri="{FF2B5EF4-FFF2-40B4-BE49-F238E27FC236}">
              <a16:creationId xmlns:a16="http://schemas.microsoft.com/office/drawing/2014/main" id="{5E166293-68EE-4399-AC26-0C418EC6F156}"/>
            </a:ext>
          </a:extLst>
        </xdr:cNvPr>
        <xdr:cNvSpPr txBox="1"/>
      </xdr:nvSpPr>
      <xdr:spPr>
        <a:xfrm>
          <a:off x="10582773" y="4581423"/>
          <a:ext cx="1692808" cy="46166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TESTES DE</a:t>
          </a:r>
        </a:p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HIPÓTESES</a:t>
          </a:r>
        </a:p>
      </xdr:txBody>
    </xdr:sp>
    <xdr:clientData/>
  </xdr:twoCellAnchor>
  <xdr:twoCellAnchor>
    <xdr:from>
      <xdr:col>13</xdr:col>
      <xdr:colOff>528033</xdr:colOff>
      <xdr:row>31</xdr:row>
      <xdr:rowOff>81733</xdr:rowOff>
    </xdr:from>
    <xdr:to>
      <xdr:col>16</xdr:col>
      <xdr:colOff>392041</xdr:colOff>
      <xdr:row>33</xdr:row>
      <xdr:rowOff>162398</xdr:rowOff>
    </xdr:to>
    <xdr:sp macro="[0]!regr" textlink="">
      <xdr:nvSpPr>
        <xdr:cNvPr id="81" name="CaixaDeTexto 83">
          <a:extLst>
            <a:ext uri="{FF2B5EF4-FFF2-40B4-BE49-F238E27FC236}">
              <a16:creationId xmlns:a16="http://schemas.microsoft.com/office/drawing/2014/main" id="{757ECC81-72B1-4300-91B0-66EA64C9299F}"/>
            </a:ext>
          </a:extLst>
        </xdr:cNvPr>
        <xdr:cNvSpPr txBox="1"/>
      </xdr:nvSpPr>
      <xdr:spPr>
        <a:xfrm>
          <a:off x="8452833" y="5987233"/>
          <a:ext cx="1692808" cy="46166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MODELOS</a:t>
          </a:r>
        </a:p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DE REGRESSÃO</a:t>
          </a:r>
        </a:p>
      </xdr:txBody>
    </xdr:sp>
    <xdr:clientData/>
  </xdr:twoCellAnchor>
  <xdr:twoCellAnchor>
    <xdr:from>
      <xdr:col>14</xdr:col>
      <xdr:colOff>97557</xdr:colOff>
      <xdr:row>19</xdr:row>
      <xdr:rowOff>23391</xdr:rowOff>
    </xdr:from>
    <xdr:to>
      <xdr:col>14</xdr:col>
      <xdr:colOff>529557</xdr:colOff>
      <xdr:row>20</xdr:row>
      <xdr:rowOff>86891</xdr:rowOff>
    </xdr:to>
    <xdr:sp macro="[0]!fmea" textlink="">
      <xdr:nvSpPr>
        <xdr:cNvPr id="82" name="Retângulo 81">
          <a:extLst>
            <a:ext uri="{FF2B5EF4-FFF2-40B4-BE49-F238E27FC236}">
              <a16:creationId xmlns:a16="http://schemas.microsoft.com/office/drawing/2014/main" id="{ED67F19A-AEE9-4A34-8FB5-E1E7CA6C3279}"/>
            </a:ext>
          </a:extLst>
        </xdr:cNvPr>
        <xdr:cNvSpPr/>
      </xdr:nvSpPr>
      <xdr:spPr>
        <a:xfrm>
          <a:off x="8631957" y="3642891"/>
          <a:ext cx="432000" cy="254000"/>
        </a:xfrm>
        <a:prstGeom prst="rect">
          <a:avLst/>
        </a:prstGeom>
        <a:noFill/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037F76"/>
              </a:solidFill>
            </a:rPr>
            <a:t>16</a:t>
          </a:r>
        </a:p>
      </xdr:txBody>
    </xdr:sp>
    <xdr:clientData/>
  </xdr:twoCellAnchor>
  <xdr:twoCellAnchor>
    <xdr:from>
      <xdr:col>16</xdr:col>
      <xdr:colOff>591031</xdr:colOff>
      <xdr:row>19</xdr:row>
      <xdr:rowOff>23391</xdr:rowOff>
    </xdr:from>
    <xdr:to>
      <xdr:col>17</xdr:col>
      <xdr:colOff>413431</xdr:colOff>
      <xdr:row>20</xdr:row>
      <xdr:rowOff>86891</xdr:rowOff>
    </xdr:to>
    <xdr:sp macro="[0]!pq" textlink="">
      <xdr:nvSpPr>
        <xdr:cNvPr id="83" name="Retângulo 82">
          <a:extLst>
            <a:ext uri="{FF2B5EF4-FFF2-40B4-BE49-F238E27FC236}">
              <a16:creationId xmlns:a16="http://schemas.microsoft.com/office/drawing/2014/main" id="{5D39ABC2-6888-4181-9B93-604E54B58425}"/>
            </a:ext>
          </a:extLst>
        </xdr:cNvPr>
        <xdr:cNvSpPr/>
      </xdr:nvSpPr>
      <xdr:spPr>
        <a:xfrm>
          <a:off x="10344631" y="3642891"/>
          <a:ext cx="432000" cy="254000"/>
        </a:xfrm>
        <a:prstGeom prst="rect">
          <a:avLst/>
        </a:prstGeom>
        <a:noFill/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037F76"/>
              </a:solidFill>
            </a:rPr>
            <a:t>17</a:t>
          </a:r>
        </a:p>
      </xdr:txBody>
    </xdr:sp>
    <xdr:clientData/>
  </xdr:twoCellAnchor>
  <xdr:twoCellAnchor>
    <xdr:from>
      <xdr:col>19</xdr:col>
      <xdr:colOff>33922</xdr:colOff>
      <xdr:row>19</xdr:row>
      <xdr:rowOff>23391</xdr:rowOff>
    </xdr:from>
    <xdr:to>
      <xdr:col>19</xdr:col>
      <xdr:colOff>465922</xdr:colOff>
      <xdr:row>20</xdr:row>
      <xdr:rowOff>86891</xdr:rowOff>
    </xdr:to>
    <xdr:sp macro="[0]!th" textlink="">
      <xdr:nvSpPr>
        <xdr:cNvPr id="84" name="Retângulo 83">
          <a:extLst>
            <a:ext uri="{FF2B5EF4-FFF2-40B4-BE49-F238E27FC236}">
              <a16:creationId xmlns:a16="http://schemas.microsoft.com/office/drawing/2014/main" id="{B1734A77-3ABC-4887-AE26-D4D5E7672FEE}"/>
            </a:ext>
          </a:extLst>
        </xdr:cNvPr>
        <xdr:cNvSpPr/>
      </xdr:nvSpPr>
      <xdr:spPr>
        <a:xfrm>
          <a:off x="11616322" y="3642891"/>
          <a:ext cx="432000" cy="254000"/>
        </a:xfrm>
        <a:prstGeom prst="rect">
          <a:avLst/>
        </a:prstGeom>
        <a:noFill/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037F76"/>
              </a:solidFill>
            </a:rPr>
            <a:t>18</a:t>
          </a:r>
        </a:p>
      </xdr:txBody>
    </xdr:sp>
    <xdr:clientData/>
  </xdr:twoCellAnchor>
  <xdr:twoCellAnchor>
    <xdr:from>
      <xdr:col>15</xdr:col>
      <xdr:colOff>228188</xdr:colOff>
      <xdr:row>26</xdr:row>
      <xdr:rowOff>155834</xdr:rowOff>
    </xdr:from>
    <xdr:to>
      <xdr:col>16</xdr:col>
      <xdr:colOff>50588</xdr:colOff>
      <xdr:row>28</xdr:row>
      <xdr:rowOff>28834</xdr:rowOff>
    </xdr:to>
    <xdr:sp macro="[0]!regr" textlink="">
      <xdr:nvSpPr>
        <xdr:cNvPr id="85" name="Retângulo 84">
          <a:extLst>
            <a:ext uri="{FF2B5EF4-FFF2-40B4-BE49-F238E27FC236}">
              <a16:creationId xmlns:a16="http://schemas.microsoft.com/office/drawing/2014/main" id="{5D5F4BAE-D166-49E7-AC88-4A6FB915455C}"/>
            </a:ext>
          </a:extLst>
        </xdr:cNvPr>
        <xdr:cNvSpPr/>
      </xdr:nvSpPr>
      <xdr:spPr>
        <a:xfrm>
          <a:off x="9372188" y="5108834"/>
          <a:ext cx="432000" cy="254000"/>
        </a:xfrm>
        <a:prstGeom prst="rect">
          <a:avLst/>
        </a:prstGeom>
        <a:noFill/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037F76"/>
              </a:solidFill>
            </a:rPr>
            <a:t>19</a:t>
          </a:r>
        </a:p>
      </xdr:txBody>
    </xdr:sp>
    <xdr:clientData/>
  </xdr:twoCellAnchor>
  <xdr:twoCellAnchor>
    <xdr:from>
      <xdr:col>18</xdr:col>
      <xdr:colOff>152080</xdr:colOff>
      <xdr:row>26</xdr:row>
      <xdr:rowOff>155834</xdr:rowOff>
    </xdr:from>
    <xdr:to>
      <xdr:col>18</xdr:col>
      <xdr:colOff>584080</xdr:colOff>
      <xdr:row>28</xdr:row>
      <xdr:rowOff>28834</xdr:rowOff>
    </xdr:to>
    <xdr:sp macro="[0]!mapa" textlink="">
      <xdr:nvSpPr>
        <xdr:cNvPr id="86" name="Retângulo 85">
          <a:extLst>
            <a:ext uri="{FF2B5EF4-FFF2-40B4-BE49-F238E27FC236}">
              <a16:creationId xmlns:a16="http://schemas.microsoft.com/office/drawing/2014/main" id="{508AC197-F1AF-4298-8C6B-1A10D8A47FEF}"/>
            </a:ext>
          </a:extLst>
        </xdr:cNvPr>
        <xdr:cNvSpPr/>
      </xdr:nvSpPr>
      <xdr:spPr>
        <a:xfrm>
          <a:off x="11124880" y="5108834"/>
          <a:ext cx="432000" cy="254000"/>
        </a:xfrm>
        <a:prstGeom prst="rect">
          <a:avLst/>
        </a:prstGeom>
        <a:noFill/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037F76"/>
              </a:solidFill>
            </a:rPr>
            <a:t>20</a:t>
          </a:r>
        </a:p>
      </xdr:txBody>
    </xdr:sp>
    <xdr:clientData/>
  </xdr:twoCellAnchor>
  <xdr:twoCellAnchor editAs="oneCell">
    <xdr:from>
      <xdr:col>12</xdr:col>
      <xdr:colOff>591551</xdr:colOff>
      <xdr:row>7</xdr:row>
      <xdr:rowOff>12476</xdr:rowOff>
    </xdr:from>
    <xdr:to>
      <xdr:col>14</xdr:col>
      <xdr:colOff>246156</xdr:colOff>
      <xdr:row>11</xdr:row>
      <xdr:rowOff>124281</xdr:rowOff>
    </xdr:to>
    <xdr:pic macro="[0]!gs">
      <xdr:nvPicPr>
        <xdr:cNvPr id="87" name="Picture 2">
          <a:extLst>
            <a:ext uri="{FF2B5EF4-FFF2-40B4-BE49-F238E27FC236}">
              <a16:creationId xmlns:a16="http://schemas.microsoft.com/office/drawing/2014/main" id="{70AA3015-E796-4891-960B-2CEA26BBAD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6751" y="1345976"/>
          <a:ext cx="873805" cy="8738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184175</xdr:colOff>
      <xdr:row>5</xdr:row>
      <xdr:rowOff>190219</xdr:rowOff>
    </xdr:from>
    <xdr:to>
      <xdr:col>17</xdr:col>
      <xdr:colOff>62860</xdr:colOff>
      <xdr:row>11</xdr:row>
      <xdr:rowOff>145104</xdr:rowOff>
    </xdr:to>
    <xdr:pic macro="[0]!gs">
      <xdr:nvPicPr>
        <xdr:cNvPr id="88" name="Picture 3">
          <a:extLst>
            <a:ext uri="{FF2B5EF4-FFF2-40B4-BE49-F238E27FC236}">
              <a16:creationId xmlns:a16="http://schemas.microsoft.com/office/drawing/2014/main" id="{EBF5D256-4910-4C60-8A83-C8927B23C9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8175" y="1142719"/>
          <a:ext cx="1097885" cy="10978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521737</xdr:colOff>
      <xdr:row>7</xdr:row>
      <xdr:rowOff>12476</xdr:rowOff>
    </xdr:from>
    <xdr:to>
      <xdr:col>19</xdr:col>
      <xdr:colOff>197165</xdr:colOff>
      <xdr:row>11</xdr:row>
      <xdr:rowOff>145104</xdr:rowOff>
    </xdr:to>
    <xdr:pic macro="[0]!pa">
      <xdr:nvPicPr>
        <xdr:cNvPr id="89" name="Picture 4">
          <a:extLst>
            <a:ext uri="{FF2B5EF4-FFF2-40B4-BE49-F238E27FC236}">
              <a16:creationId xmlns:a16="http://schemas.microsoft.com/office/drawing/2014/main" id="{A6632487-369E-4AD9-98CA-D328FCCDDE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84937" y="1345976"/>
          <a:ext cx="894628" cy="8946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410371</xdr:colOff>
      <xdr:row>11</xdr:row>
      <xdr:rowOff>139592</xdr:rowOff>
    </xdr:from>
    <xdr:to>
      <xdr:col>14</xdr:col>
      <xdr:colOff>557411</xdr:colOff>
      <xdr:row>14</xdr:row>
      <xdr:rowOff>29757</xdr:rowOff>
    </xdr:to>
    <xdr:sp macro="[0]!gs" textlink="">
      <xdr:nvSpPr>
        <xdr:cNvPr id="90" name="CaixaDeTexto 92">
          <a:extLst>
            <a:ext uri="{FF2B5EF4-FFF2-40B4-BE49-F238E27FC236}">
              <a16:creationId xmlns:a16="http://schemas.microsoft.com/office/drawing/2014/main" id="{E8280094-370A-403F-A6B2-CE175B148501}"/>
            </a:ext>
          </a:extLst>
        </xdr:cNvPr>
        <xdr:cNvSpPr txBox="1"/>
      </xdr:nvSpPr>
      <xdr:spPr>
        <a:xfrm>
          <a:off x="7725571" y="2235092"/>
          <a:ext cx="1366240" cy="46166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GERAÇÃO DE</a:t>
          </a:r>
        </a:p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SOLUÇÕES</a:t>
          </a:r>
        </a:p>
      </xdr:txBody>
    </xdr:sp>
    <xdr:clientData/>
  </xdr:twoCellAnchor>
  <xdr:twoCellAnchor>
    <xdr:from>
      <xdr:col>15</xdr:col>
      <xdr:colOff>40201</xdr:colOff>
      <xdr:row>11</xdr:row>
      <xdr:rowOff>139592</xdr:rowOff>
    </xdr:from>
    <xdr:to>
      <xdr:col>17</xdr:col>
      <xdr:colOff>187241</xdr:colOff>
      <xdr:row>14</xdr:row>
      <xdr:rowOff>29757</xdr:rowOff>
    </xdr:to>
    <xdr:sp macro="[0]!gs" textlink="">
      <xdr:nvSpPr>
        <xdr:cNvPr id="91" name="CaixaDeTexto 93">
          <a:extLst>
            <a:ext uri="{FF2B5EF4-FFF2-40B4-BE49-F238E27FC236}">
              <a16:creationId xmlns:a16="http://schemas.microsoft.com/office/drawing/2014/main" id="{9FC01CC6-64AD-4162-86BC-66633271700D}"/>
            </a:ext>
          </a:extLst>
        </xdr:cNvPr>
        <xdr:cNvSpPr txBox="1"/>
      </xdr:nvSpPr>
      <xdr:spPr>
        <a:xfrm>
          <a:off x="9184201" y="2235092"/>
          <a:ext cx="1366240" cy="46166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SELEÇÃO DE SOLUÇÕES</a:t>
          </a:r>
        </a:p>
      </xdr:txBody>
    </xdr:sp>
    <xdr:clientData/>
  </xdr:twoCellAnchor>
  <xdr:twoCellAnchor>
    <xdr:from>
      <xdr:col>17</xdr:col>
      <xdr:colOff>333055</xdr:colOff>
      <xdr:row>11</xdr:row>
      <xdr:rowOff>139592</xdr:rowOff>
    </xdr:from>
    <xdr:to>
      <xdr:col>19</xdr:col>
      <xdr:colOff>480095</xdr:colOff>
      <xdr:row>14</xdr:row>
      <xdr:rowOff>29757</xdr:rowOff>
    </xdr:to>
    <xdr:sp macro="[0]!pa" textlink="">
      <xdr:nvSpPr>
        <xdr:cNvPr id="92" name="CaixaDeTexto 94">
          <a:extLst>
            <a:ext uri="{FF2B5EF4-FFF2-40B4-BE49-F238E27FC236}">
              <a16:creationId xmlns:a16="http://schemas.microsoft.com/office/drawing/2014/main" id="{0D9C68F1-8D3E-41B1-9DD6-A4874BCB813C}"/>
            </a:ext>
          </a:extLst>
        </xdr:cNvPr>
        <xdr:cNvSpPr txBox="1"/>
      </xdr:nvSpPr>
      <xdr:spPr>
        <a:xfrm>
          <a:off x="10696255" y="2235092"/>
          <a:ext cx="1366240" cy="46166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DEFINIÇÃO DO</a:t>
          </a:r>
        </a:p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PLANO DE AÇÃO</a:t>
          </a:r>
        </a:p>
      </xdr:txBody>
    </xdr:sp>
    <xdr:clientData/>
  </xdr:twoCellAnchor>
  <xdr:twoCellAnchor>
    <xdr:from>
      <xdr:col>14</xdr:col>
      <xdr:colOff>57068</xdr:colOff>
      <xdr:row>6</xdr:row>
      <xdr:rowOff>75976</xdr:rowOff>
    </xdr:from>
    <xdr:to>
      <xdr:col>14</xdr:col>
      <xdr:colOff>453068</xdr:colOff>
      <xdr:row>7</xdr:row>
      <xdr:rowOff>139476</xdr:rowOff>
    </xdr:to>
    <xdr:sp macro="[0]!gs" textlink="">
      <xdr:nvSpPr>
        <xdr:cNvPr id="93" name="Retângulo 92">
          <a:extLst>
            <a:ext uri="{FF2B5EF4-FFF2-40B4-BE49-F238E27FC236}">
              <a16:creationId xmlns:a16="http://schemas.microsoft.com/office/drawing/2014/main" id="{3B4C49C3-7A06-463B-B4B7-75E78854C6F8}"/>
            </a:ext>
          </a:extLst>
        </xdr:cNvPr>
        <xdr:cNvSpPr/>
      </xdr:nvSpPr>
      <xdr:spPr>
        <a:xfrm>
          <a:off x="8591468" y="1218976"/>
          <a:ext cx="396000" cy="254000"/>
        </a:xfrm>
        <a:prstGeom prst="rect">
          <a:avLst/>
        </a:prstGeom>
        <a:noFill/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037F76"/>
              </a:solidFill>
            </a:rPr>
            <a:t>21</a:t>
          </a:r>
        </a:p>
      </xdr:txBody>
    </xdr:sp>
    <xdr:clientData/>
  </xdr:twoCellAnchor>
  <xdr:twoCellAnchor>
    <xdr:from>
      <xdr:col>16</xdr:col>
      <xdr:colOff>316330</xdr:colOff>
      <xdr:row>6</xdr:row>
      <xdr:rowOff>75976</xdr:rowOff>
    </xdr:from>
    <xdr:to>
      <xdr:col>17</xdr:col>
      <xdr:colOff>102730</xdr:colOff>
      <xdr:row>7</xdr:row>
      <xdr:rowOff>139476</xdr:rowOff>
    </xdr:to>
    <xdr:sp macro="" textlink="">
      <xdr:nvSpPr>
        <xdr:cNvPr id="94" name="Retângulo 93">
          <a:extLst>
            <a:ext uri="{FF2B5EF4-FFF2-40B4-BE49-F238E27FC236}">
              <a16:creationId xmlns:a16="http://schemas.microsoft.com/office/drawing/2014/main" id="{51EA14F2-C2C5-4F94-8F30-FFA52B6B5D52}"/>
            </a:ext>
          </a:extLst>
        </xdr:cNvPr>
        <xdr:cNvSpPr/>
      </xdr:nvSpPr>
      <xdr:spPr>
        <a:xfrm>
          <a:off x="10069930" y="1218976"/>
          <a:ext cx="396000" cy="254000"/>
        </a:xfrm>
        <a:prstGeom prst="rect">
          <a:avLst/>
        </a:prstGeom>
        <a:noFill/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037F76"/>
              </a:solidFill>
            </a:rPr>
            <a:t>22</a:t>
          </a:r>
        </a:p>
      </xdr:txBody>
    </xdr:sp>
    <xdr:clientData/>
  </xdr:twoCellAnchor>
  <xdr:twoCellAnchor>
    <xdr:from>
      <xdr:col>19</xdr:col>
      <xdr:colOff>40558</xdr:colOff>
      <xdr:row>6</xdr:row>
      <xdr:rowOff>75976</xdr:rowOff>
    </xdr:from>
    <xdr:to>
      <xdr:col>19</xdr:col>
      <xdr:colOff>436558</xdr:colOff>
      <xdr:row>7</xdr:row>
      <xdr:rowOff>139476</xdr:rowOff>
    </xdr:to>
    <xdr:sp macro="[0]!pa" textlink="">
      <xdr:nvSpPr>
        <xdr:cNvPr id="95" name="Retângulo 94">
          <a:extLst>
            <a:ext uri="{FF2B5EF4-FFF2-40B4-BE49-F238E27FC236}">
              <a16:creationId xmlns:a16="http://schemas.microsoft.com/office/drawing/2014/main" id="{8F893051-C228-48AE-B4AA-1331DC7C8852}"/>
            </a:ext>
          </a:extLst>
        </xdr:cNvPr>
        <xdr:cNvSpPr/>
      </xdr:nvSpPr>
      <xdr:spPr>
        <a:xfrm>
          <a:off x="11622958" y="1218976"/>
          <a:ext cx="396000" cy="254000"/>
        </a:xfrm>
        <a:prstGeom prst="rect">
          <a:avLst/>
        </a:prstGeom>
        <a:noFill/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037F76"/>
              </a:solidFill>
            </a:rPr>
            <a:t>23</a:t>
          </a:r>
        </a:p>
      </xdr:txBody>
    </xdr:sp>
    <xdr:clientData/>
  </xdr:twoCellAnchor>
  <xdr:twoCellAnchor editAs="oneCell">
    <xdr:from>
      <xdr:col>9</xdr:col>
      <xdr:colOff>364407</xdr:colOff>
      <xdr:row>7</xdr:row>
      <xdr:rowOff>88675</xdr:rowOff>
    </xdr:from>
    <xdr:to>
      <xdr:col>10</xdr:col>
      <xdr:colOff>417425</xdr:colOff>
      <xdr:row>10</xdr:row>
      <xdr:rowOff>136330</xdr:rowOff>
    </xdr:to>
    <xdr:pic macro="[0]!pop">
      <xdr:nvPicPr>
        <xdr:cNvPr id="96" name="Picture 5">
          <a:extLst>
            <a:ext uri="{FF2B5EF4-FFF2-40B4-BE49-F238E27FC236}">
              <a16:creationId xmlns:a16="http://schemas.microsoft.com/office/drawing/2014/main" id="{EAC54D87-6558-4BAA-80BA-A210EF20A6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0807" y="1422175"/>
          <a:ext cx="662618" cy="6191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431587</xdr:colOff>
      <xdr:row>2</xdr:row>
      <xdr:rowOff>114332</xdr:rowOff>
    </xdr:from>
    <xdr:to>
      <xdr:col>12</xdr:col>
      <xdr:colOff>26144</xdr:colOff>
      <xdr:row>5</xdr:row>
      <xdr:rowOff>173409</xdr:rowOff>
    </xdr:to>
    <xdr:pic macro="[0]!cep">
      <xdr:nvPicPr>
        <xdr:cNvPr id="97" name="Picture 23">
          <a:extLst>
            <a:ext uri="{FF2B5EF4-FFF2-40B4-BE49-F238E27FC236}">
              <a16:creationId xmlns:a16="http://schemas.microsoft.com/office/drawing/2014/main" id="{177B8424-FF6E-44BA-881B-2012B80C49E9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3233"/>
        <a:stretch/>
      </xdr:blipFill>
      <xdr:spPr bwMode="auto">
        <a:xfrm>
          <a:off x="6527587" y="495332"/>
          <a:ext cx="813757" cy="630577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10</xdr:col>
      <xdr:colOff>292660</xdr:colOff>
      <xdr:row>5</xdr:row>
      <xdr:rowOff>109611</xdr:rowOff>
    </xdr:from>
    <xdr:to>
      <xdr:col>12</xdr:col>
      <xdr:colOff>209462</xdr:colOff>
      <xdr:row>7</xdr:row>
      <xdr:rowOff>5610</xdr:rowOff>
    </xdr:to>
    <xdr:sp macro="[0]!cep" textlink="">
      <xdr:nvSpPr>
        <xdr:cNvPr id="98" name="CaixaDeTexto 100">
          <a:extLst>
            <a:ext uri="{FF2B5EF4-FFF2-40B4-BE49-F238E27FC236}">
              <a16:creationId xmlns:a16="http://schemas.microsoft.com/office/drawing/2014/main" id="{8A95A338-2078-4099-B804-C9C15C95E87C}"/>
            </a:ext>
          </a:extLst>
        </xdr:cNvPr>
        <xdr:cNvSpPr txBox="1"/>
      </xdr:nvSpPr>
      <xdr:spPr>
        <a:xfrm>
          <a:off x="6388660" y="1062111"/>
          <a:ext cx="1136002" cy="27699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CEPs CRÍTICOS</a:t>
          </a:r>
        </a:p>
      </xdr:txBody>
    </xdr:sp>
    <xdr:clientData/>
  </xdr:twoCellAnchor>
  <xdr:twoCellAnchor>
    <xdr:from>
      <xdr:col>10</xdr:col>
      <xdr:colOff>336468</xdr:colOff>
      <xdr:row>7</xdr:row>
      <xdr:rowOff>12476</xdr:rowOff>
    </xdr:from>
    <xdr:to>
      <xdr:col>11</xdr:col>
      <xdr:colOff>122868</xdr:colOff>
      <xdr:row>8</xdr:row>
      <xdr:rowOff>75976</xdr:rowOff>
    </xdr:to>
    <xdr:sp macro="[0]!pop" textlink="">
      <xdr:nvSpPr>
        <xdr:cNvPr id="99" name="Retângulo 98">
          <a:extLst>
            <a:ext uri="{FF2B5EF4-FFF2-40B4-BE49-F238E27FC236}">
              <a16:creationId xmlns:a16="http://schemas.microsoft.com/office/drawing/2014/main" id="{3DDBDC7E-F7FF-4FCB-98BE-0277A4C5B4F5}"/>
            </a:ext>
          </a:extLst>
        </xdr:cNvPr>
        <xdr:cNvSpPr/>
      </xdr:nvSpPr>
      <xdr:spPr>
        <a:xfrm>
          <a:off x="6432468" y="1345976"/>
          <a:ext cx="396000" cy="254000"/>
        </a:xfrm>
        <a:prstGeom prst="rect">
          <a:avLst/>
        </a:prstGeom>
        <a:noFill/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037F76"/>
              </a:solidFill>
            </a:rPr>
            <a:t>24</a:t>
          </a:r>
        </a:p>
      </xdr:txBody>
    </xdr:sp>
    <xdr:clientData/>
  </xdr:twoCellAnchor>
  <xdr:twoCellAnchor>
    <xdr:from>
      <xdr:col>11</xdr:col>
      <xdr:colOff>549347</xdr:colOff>
      <xdr:row>2</xdr:row>
      <xdr:rowOff>43461</xdr:rowOff>
    </xdr:from>
    <xdr:to>
      <xdr:col>12</xdr:col>
      <xdr:colOff>335747</xdr:colOff>
      <xdr:row>3</xdr:row>
      <xdr:rowOff>106961</xdr:rowOff>
    </xdr:to>
    <xdr:sp macro="[0]!cep" textlink="">
      <xdr:nvSpPr>
        <xdr:cNvPr id="100" name="Retângulo 99">
          <a:extLst>
            <a:ext uri="{FF2B5EF4-FFF2-40B4-BE49-F238E27FC236}">
              <a16:creationId xmlns:a16="http://schemas.microsoft.com/office/drawing/2014/main" id="{B7D8F5A2-62A4-4721-A0AF-9C8EB263AA2F}"/>
            </a:ext>
          </a:extLst>
        </xdr:cNvPr>
        <xdr:cNvSpPr/>
      </xdr:nvSpPr>
      <xdr:spPr>
        <a:xfrm>
          <a:off x="7254947" y="424461"/>
          <a:ext cx="396000" cy="254000"/>
        </a:xfrm>
        <a:prstGeom prst="rect">
          <a:avLst/>
        </a:prstGeom>
        <a:noFill/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037F76"/>
              </a:solidFill>
            </a:rPr>
            <a:t>25</a:t>
          </a:r>
        </a:p>
      </xdr:txBody>
    </xdr:sp>
    <xdr:clientData/>
  </xdr:twoCellAnchor>
  <xdr:twoCellAnchor editAs="oneCell">
    <xdr:from>
      <xdr:col>8</xdr:col>
      <xdr:colOff>462158</xdr:colOff>
      <xdr:row>2</xdr:row>
      <xdr:rowOff>102468</xdr:rowOff>
    </xdr:from>
    <xdr:to>
      <xdr:col>9</xdr:col>
      <xdr:colOff>440608</xdr:colOff>
      <xdr:row>5</xdr:row>
      <xdr:rowOff>119018</xdr:rowOff>
    </xdr:to>
    <xdr:pic macro="[0]!ganho">
      <xdr:nvPicPr>
        <xdr:cNvPr id="101" name="Picture 6">
          <a:extLst>
            <a:ext uri="{FF2B5EF4-FFF2-40B4-BE49-F238E27FC236}">
              <a16:creationId xmlns:a16="http://schemas.microsoft.com/office/drawing/2014/main" id="{4C460344-2279-4054-91DF-63F28F082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8958" y="483468"/>
          <a:ext cx="588050" cy="588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516659</xdr:colOff>
      <xdr:row>5</xdr:row>
      <xdr:rowOff>109611</xdr:rowOff>
    </xdr:from>
    <xdr:to>
      <xdr:col>10</xdr:col>
      <xdr:colOff>456987</xdr:colOff>
      <xdr:row>7</xdr:row>
      <xdr:rowOff>5610</xdr:rowOff>
    </xdr:to>
    <xdr:sp macro="[0]!ganho" textlink="">
      <xdr:nvSpPr>
        <xdr:cNvPr id="102" name="CaixaDeTexto 104">
          <a:extLst>
            <a:ext uri="{FF2B5EF4-FFF2-40B4-BE49-F238E27FC236}">
              <a16:creationId xmlns:a16="http://schemas.microsoft.com/office/drawing/2014/main" id="{72AF945E-2397-4361-8335-D5B090E52D5D}"/>
            </a:ext>
          </a:extLst>
        </xdr:cNvPr>
        <xdr:cNvSpPr txBox="1"/>
      </xdr:nvSpPr>
      <xdr:spPr>
        <a:xfrm>
          <a:off x="4783859" y="1062111"/>
          <a:ext cx="1769128" cy="27699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GANHO CALCULADO</a:t>
          </a:r>
        </a:p>
      </xdr:txBody>
    </xdr:sp>
    <xdr:clientData/>
  </xdr:twoCellAnchor>
  <xdr:twoCellAnchor>
    <xdr:from>
      <xdr:col>9</xdr:col>
      <xdr:colOff>313937</xdr:colOff>
      <xdr:row>2</xdr:row>
      <xdr:rowOff>43461</xdr:rowOff>
    </xdr:from>
    <xdr:to>
      <xdr:col>10</xdr:col>
      <xdr:colOff>100337</xdr:colOff>
      <xdr:row>3</xdr:row>
      <xdr:rowOff>106961</xdr:rowOff>
    </xdr:to>
    <xdr:sp macro="[0]!ganho" textlink="">
      <xdr:nvSpPr>
        <xdr:cNvPr id="103" name="Retângulo 102">
          <a:extLst>
            <a:ext uri="{FF2B5EF4-FFF2-40B4-BE49-F238E27FC236}">
              <a16:creationId xmlns:a16="http://schemas.microsoft.com/office/drawing/2014/main" id="{EFD12C16-8D83-4579-9D7A-E83E18BCD23B}"/>
            </a:ext>
          </a:extLst>
        </xdr:cNvPr>
        <xdr:cNvSpPr/>
      </xdr:nvSpPr>
      <xdr:spPr>
        <a:xfrm>
          <a:off x="5800337" y="424461"/>
          <a:ext cx="396000" cy="254000"/>
        </a:xfrm>
        <a:prstGeom prst="rect">
          <a:avLst/>
        </a:prstGeom>
        <a:noFill/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037F76"/>
              </a:solidFill>
            </a:rPr>
            <a:t>26</a:t>
          </a:r>
        </a:p>
      </xdr:txBody>
    </xdr:sp>
    <xdr:clientData/>
  </xdr:twoCellAnchor>
  <xdr:twoCellAnchor>
    <xdr:from>
      <xdr:col>8</xdr:col>
      <xdr:colOff>300180</xdr:colOff>
      <xdr:row>27</xdr:row>
      <xdr:rowOff>53631</xdr:rowOff>
    </xdr:from>
    <xdr:to>
      <xdr:col>11</xdr:col>
      <xdr:colOff>467842</xdr:colOff>
      <xdr:row>28</xdr:row>
      <xdr:rowOff>140130</xdr:rowOff>
    </xdr:to>
    <xdr:sp macro="[0]!mapa" textlink="">
      <xdr:nvSpPr>
        <xdr:cNvPr id="104" name="CaixaDeTexto 106">
          <a:extLst>
            <a:ext uri="{FF2B5EF4-FFF2-40B4-BE49-F238E27FC236}">
              <a16:creationId xmlns:a16="http://schemas.microsoft.com/office/drawing/2014/main" id="{2169B157-64C2-41F3-813A-D250FC83A3C2}"/>
            </a:ext>
          </a:extLst>
        </xdr:cNvPr>
        <xdr:cNvSpPr txBox="1"/>
      </xdr:nvSpPr>
      <xdr:spPr>
        <a:xfrm>
          <a:off x="5176980" y="5197131"/>
          <a:ext cx="1996462" cy="27699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rgbClr val="037F76"/>
              </a:solidFill>
              <a:cs typeface="Arial" panose="020B0604020202020204" pitchFamily="34" charset="0"/>
            </a:rPr>
            <a:t>MAPEAMENTO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4</xdr:row>
      <xdr:rowOff>47625</xdr:rowOff>
    </xdr:from>
    <xdr:to>
      <xdr:col>3</xdr:col>
      <xdr:colOff>232724</xdr:colOff>
      <xdr:row>5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4" y="89535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1.1. </a:t>
          </a:r>
          <a:r>
            <a:rPr lang="pt-BR" sz="1100" b="0">
              <a:solidFill>
                <a:srgbClr val="005849"/>
              </a:solidFill>
            </a:rPr>
            <a:t>ANÁLISE DE VIABILIDADE</a:t>
          </a:r>
        </a:p>
      </xdr:txBody>
    </xdr:sp>
    <xdr:clientData/>
  </xdr:twoCellAnchor>
  <xdr:twoCellAnchor>
    <xdr:from>
      <xdr:col>3</xdr:col>
      <xdr:colOff>261936</xdr:colOff>
      <xdr:row>4</xdr:row>
      <xdr:rowOff>47625</xdr:rowOff>
    </xdr:from>
    <xdr:to>
      <xdr:col>6</xdr:col>
      <xdr:colOff>485136</xdr:colOff>
      <xdr:row>5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0736" y="89535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1.2. </a:t>
          </a:r>
          <a:r>
            <a:rPr lang="pt-BR" sz="1100" b="0">
              <a:solidFill>
                <a:srgbClr val="005849"/>
              </a:solidFill>
            </a:rPr>
            <a:t>PROJECT</a:t>
          </a:r>
          <a:r>
            <a:rPr lang="pt-BR" sz="1100" b="0" baseline="0">
              <a:solidFill>
                <a:srgbClr val="005849"/>
              </a:solidFill>
            </a:rPr>
            <a:t> CHARTER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6</xdr:col>
      <xdr:colOff>514348</xdr:colOff>
      <xdr:row>4</xdr:row>
      <xdr:rowOff>47625</xdr:rowOff>
    </xdr:from>
    <xdr:to>
      <xdr:col>10</xdr:col>
      <xdr:colOff>127948</xdr:colOff>
      <xdr:row>5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171948" y="89535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1.3. </a:t>
          </a:r>
          <a:r>
            <a:rPr lang="pt-BR" sz="1100" b="0">
              <a:solidFill>
                <a:srgbClr val="005849"/>
              </a:solidFill>
            </a:rPr>
            <a:t>MAPA SIPOC</a:t>
          </a:r>
        </a:p>
      </xdr:txBody>
    </xdr:sp>
    <xdr:clientData/>
  </xdr:twoCellAnchor>
  <xdr:twoCellAnchor>
    <xdr:from>
      <xdr:col>10</xdr:col>
      <xdr:colOff>157160</xdr:colOff>
      <xdr:row>4</xdr:row>
      <xdr:rowOff>47625</xdr:rowOff>
    </xdr:from>
    <xdr:to>
      <xdr:col>13</xdr:col>
      <xdr:colOff>380360</xdr:colOff>
      <xdr:row>5</xdr:row>
      <xdr:rowOff>38100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253160" y="89535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1.4. </a:t>
          </a:r>
          <a:r>
            <a:rPr lang="pt-BR" sz="1100" b="0">
              <a:solidFill>
                <a:srgbClr val="005849"/>
              </a:solidFill>
            </a:rPr>
            <a:t>VOC/VOB</a:t>
          </a:r>
        </a:p>
      </xdr:txBody>
    </xdr:sp>
    <xdr:clientData/>
  </xdr:twoCellAnchor>
  <xdr:twoCellAnchor>
    <xdr:from>
      <xdr:col>13</xdr:col>
      <xdr:colOff>400049</xdr:colOff>
      <xdr:row>4</xdr:row>
      <xdr:rowOff>47625</xdr:rowOff>
    </xdr:from>
    <xdr:to>
      <xdr:col>17</xdr:col>
      <xdr:colOff>4124</xdr:colOff>
      <xdr:row>5</xdr:row>
      <xdr:rowOff>38100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8324849" y="89535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1.5. </a:t>
          </a:r>
          <a:r>
            <a:rPr lang="pt-BR" sz="1100" b="0">
              <a:solidFill>
                <a:srgbClr val="005849"/>
              </a:solidFill>
            </a:rPr>
            <a:t>ÁRVORE DE INDICADORES</a:t>
          </a:r>
        </a:p>
      </xdr:txBody>
    </xdr:sp>
    <xdr:clientData/>
  </xdr:twoCellAnchor>
  <xdr:twoCellAnchor>
    <xdr:from>
      <xdr:col>0</xdr:col>
      <xdr:colOff>9524</xdr:colOff>
      <xdr:row>5</xdr:row>
      <xdr:rowOff>76200</xdr:rowOff>
    </xdr:from>
    <xdr:to>
      <xdr:col>3</xdr:col>
      <xdr:colOff>232724</xdr:colOff>
      <xdr:row>6</xdr:row>
      <xdr:rowOff>66675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524" y="111442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1.6. </a:t>
          </a:r>
          <a:r>
            <a:rPr lang="pt-BR" sz="1100" b="0">
              <a:solidFill>
                <a:srgbClr val="005849"/>
              </a:solidFill>
            </a:rPr>
            <a:t>BASELINE</a:t>
          </a:r>
          <a:r>
            <a:rPr lang="pt-BR" sz="1100" b="0" baseline="0">
              <a:solidFill>
                <a:srgbClr val="005849"/>
              </a:solidFill>
            </a:rPr>
            <a:t> E META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261936</xdr:colOff>
      <xdr:row>5</xdr:row>
      <xdr:rowOff>76200</xdr:rowOff>
    </xdr:from>
    <xdr:to>
      <xdr:col>6</xdr:col>
      <xdr:colOff>485136</xdr:colOff>
      <xdr:row>6</xdr:row>
      <xdr:rowOff>66675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090736" y="111442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1.7.</a:t>
          </a:r>
          <a:r>
            <a:rPr lang="pt-BR" sz="1100" b="1" baseline="0">
              <a:solidFill>
                <a:srgbClr val="005849"/>
              </a:solidFill>
            </a:rPr>
            <a:t> </a:t>
          </a:r>
          <a:r>
            <a:rPr lang="pt-BR" sz="1100" b="0" baseline="0">
              <a:solidFill>
                <a:srgbClr val="005849"/>
              </a:solidFill>
            </a:rPr>
            <a:t>CRONOGRAMA</a:t>
          </a:r>
        </a:p>
      </xdr:txBody>
    </xdr:sp>
    <xdr:clientData/>
  </xdr:twoCellAnchor>
  <xdr:twoCellAnchor>
    <xdr:from>
      <xdr:col>6</xdr:col>
      <xdr:colOff>514348</xdr:colOff>
      <xdr:row>5</xdr:row>
      <xdr:rowOff>76200</xdr:rowOff>
    </xdr:from>
    <xdr:to>
      <xdr:col>10</xdr:col>
      <xdr:colOff>127948</xdr:colOff>
      <xdr:row>6</xdr:row>
      <xdr:rowOff>66675</xdr:rowOff>
    </xdr:to>
    <xdr:sp macro="" textlink="">
      <xdr:nvSpPr>
        <xdr:cNvPr id="10" name="Retângulo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171948" y="111442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1.8. </a:t>
          </a:r>
          <a:r>
            <a:rPr lang="pt-BR" sz="1100" b="0">
              <a:solidFill>
                <a:sysClr val="windowText" lastClr="000000"/>
              </a:solidFill>
            </a:rPr>
            <a:t>MAPA MENTAL</a:t>
          </a:r>
        </a:p>
      </xdr:txBody>
    </xdr:sp>
    <xdr:clientData/>
  </xdr:twoCellAnchor>
  <xdr:twoCellAnchor>
    <xdr:from>
      <xdr:col>10</xdr:col>
      <xdr:colOff>157160</xdr:colOff>
      <xdr:row>5</xdr:row>
      <xdr:rowOff>76200</xdr:rowOff>
    </xdr:from>
    <xdr:to>
      <xdr:col>13</xdr:col>
      <xdr:colOff>380360</xdr:colOff>
      <xdr:row>6</xdr:row>
      <xdr:rowOff>66675</xdr:rowOff>
    </xdr:to>
    <xdr:sp macro="" textlink="">
      <xdr:nvSpPr>
        <xdr:cNvPr id="11" name="Retângulo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253160" y="111442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ANÁLISE</a:t>
          </a:r>
          <a:r>
            <a:rPr lang="pt-BR" sz="1100" b="1" baseline="0">
              <a:solidFill>
                <a:sysClr val="windowText" lastClr="000000"/>
              </a:solidFill>
            </a:rPr>
            <a:t> GRPI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5</xdr:row>
      <xdr:rowOff>76200</xdr:rowOff>
    </xdr:from>
    <xdr:to>
      <xdr:col>17</xdr:col>
      <xdr:colOff>4124</xdr:colOff>
      <xdr:row>6</xdr:row>
      <xdr:rowOff>66675</xdr:rowOff>
    </xdr:to>
    <xdr:sp macro="" textlink="">
      <xdr:nvSpPr>
        <xdr:cNvPr id="12" name="Retângulo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324849" y="111442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9524</xdr:colOff>
      <xdr:row>8</xdr:row>
      <xdr:rowOff>47625</xdr:rowOff>
    </xdr:from>
    <xdr:to>
      <xdr:col>3</xdr:col>
      <xdr:colOff>232724</xdr:colOff>
      <xdr:row>9</xdr:row>
      <xdr:rowOff>38100</xdr:rowOff>
    </xdr:to>
    <xdr:sp macro="" textlink="">
      <xdr:nvSpPr>
        <xdr:cNvPr id="18" name="Retângulo 1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9524" y="108585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2.1. </a:t>
          </a:r>
          <a:r>
            <a:rPr lang="pt-BR" sz="1100" b="0">
              <a:solidFill>
                <a:srgbClr val="005849"/>
              </a:solidFill>
            </a:rPr>
            <a:t>MAPA</a:t>
          </a:r>
          <a:r>
            <a:rPr lang="pt-BR" sz="1100" b="0" baseline="0">
              <a:solidFill>
                <a:srgbClr val="005849"/>
              </a:solidFill>
            </a:rPr>
            <a:t> DO PROCESSO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261936</xdr:colOff>
      <xdr:row>8</xdr:row>
      <xdr:rowOff>47625</xdr:rowOff>
    </xdr:from>
    <xdr:to>
      <xdr:col>6</xdr:col>
      <xdr:colOff>485136</xdr:colOff>
      <xdr:row>9</xdr:row>
      <xdr:rowOff>38100</xdr:rowOff>
    </xdr:to>
    <xdr:sp macro="" textlink="">
      <xdr:nvSpPr>
        <xdr:cNvPr id="19" name="Retângulo 1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090736" y="108585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2.2. </a:t>
          </a:r>
          <a:r>
            <a:rPr lang="pt-BR" sz="1100" b="0">
              <a:solidFill>
                <a:srgbClr val="005849"/>
              </a:solidFill>
            </a:rPr>
            <a:t>GANHOS RÁPIDOS</a:t>
          </a:r>
        </a:p>
      </xdr:txBody>
    </xdr:sp>
    <xdr:clientData/>
  </xdr:twoCellAnchor>
  <xdr:twoCellAnchor>
    <xdr:from>
      <xdr:col>6</xdr:col>
      <xdr:colOff>514348</xdr:colOff>
      <xdr:row>8</xdr:row>
      <xdr:rowOff>47625</xdr:rowOff>
    </xdr:from>
    <xdr:to>
      <xdr:col>10</xdr:col>
      <xdr:colOff>127948</xdr:colOff>
      <xdr:row>9</xdr:row>
      <xdr:rowOff>38100</xdr:rowOff>
    </xdr:to>
    <xdr:sp macro="" textlink="">
      <xdr:nvSpPr>
        <xdr:cNvPr id="20" name="Retângulo 1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4171948" y="18954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2.3. </a:t>
          </a:r>
          <a:r>
            <a:rPr lang="pt-BR" sz="1100" b="0">
              <a:solidFill>
                <a:srgbClr val="005849"/>
              </a:solidFill>
            </a:rPr>
            <a:t>DIAGRAMA</a:t>
          </a:r>
          <a:r>
            <a:rPr lang="pt-BR" sz="1100" b="0" baseline="0">
              <a:solidFill>
                <a:srgbClr val="005849"/>
              </a:solidFill>
            </a:rPr>
            <a:t> DE ISHIKAWA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10</xdr:col>
      <xdr:colOff>157160</xdr:colOff>
      <xdr:row>8</xdr:row>
      <xdr:rowOff>47625</xdr:rowOff>
    </xdr:from>
    <xdr:to>
      <xdr:col>13</xdr:col>
      <xdr:colOff>380360</xdr:colOff>
      <xdr:row>9</xdr:row>
      <xdr:rowOff>38100</xdr:rowOff>
    </xdr:to>
    <xdr:sp macro="" textlink="">
      <xdr:nvSpPr>
        <xdr:cNvPr id="21" name="Retângulo 2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6253160" y="108585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2.4. </a:t>
          </a:r>
          <a:r>
            <a:rPr lang="pt-BR" sz="1100" b="0">
              <a:solidFill>
                <a:srgbClr val="005849"/>
              </a:solidFill>
            </a:rPr>
            <a:t>MATRIZ CAUSA-EFEITO</a:t>
          </a:r>
        </a:p>
      </xdr:txBody>
    </xdr:sp>
    <xdr:clientData/>
  </xdr:twoCellAnchor>
  <xdr:twoCellAnchor>
    <xdr:from>
      <xdr:col>13</xdr:col>
      <xdr:colOff>400049</xdr:colOff>
      <xdr:row>8</xdr:row>
      <xdr:rowOff>47625</xdr:rowOff>
    </xdr:from>
    <xdr:to>
      <xdr:col>17</xdr:col>
      <xdr:colOff>4124</xdr:colOff>
      <xdr:row>9</xdr:row>
      <xdr:rowOff>38100</xdr:rowOff>
    </xdr:to>
    <xdr:sp macro="" textlink="">
      <xdr:nvSpPr>
        <xdr:cNvPr id="22" name="Retângulo 2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324849" y="17049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2.5. </a:t>
          </a:r>
          <a:r>
            <a:rPr lang="pt-BR" sz="1100" b="0">
              <a:solidFill>
                <a:srgbClr val="005849"/>
              </a:solidFill>
            </a:rPr>
            <a:t>ANÁLISE DA MEDIÇÃO</a:t>
          </a:r>
        </a:p>
      </xdr:txBody>
    </xdr:sp>
    <xdr:clientData/>
  </xdr:twoCellAnchor>
  <xdr:twoCellAnchor>
    <xdr:from>
      <xdr:col>0</xdr:col>
      <xdr:colOff>9524</xdr:colOff>
      <xdr:row>9</xdr:row>
      <xdr:rowOff>76200</xdr:rowOff>
    </xdr:from>
    <xdr:to>
      <xdr:col>3</xdr:col>
      <xdr:colOff>232724</xdr:colOff>
      <xdr:row>10</xdr:row>
      <xdr:rowOff>66675</xdr:rowOff>
    </xdr:to>
    <xdr:sp macro="" textlink="">
      <xdr:nvSpPr>
        <xdr:cNvPr id="23" name="Retângulo 2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9524" y="130492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2.6. </a:t>
          </a:r>
          <a:r>
            <a:rPr lang="pt-BR" sz="1100" b="0">
              <a:solidFill>
                <a:srgbClr val="005849"/>
              </a:solidFill>
            </a:rPr>
            <a:t>COLETA</a:t>
          </a:r>
          <a:r>
            <a:rPr lang="pt-BR" sz="1100" b="0" baseline="0">
              <a:solidFill>
                <a:srgbClr val="005849"/>
              </a:solidFill>
            </a:rPr>
            <a:t> DE DADOS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261936</xdr:colOff>
      <xdr:row>9</xdr:row>
      <xdr:rowOff>76200</xdr:rowOff>
    </xdr:from>
    <xdr:to>
      <xdr:col>6</xdr:col>
      <xdr:colOff>485136</xdr:colOff>
      <xdr:row>10</xdr:row>
      <xdr:rowOff>66675</xdr:rowOff>
    </xdr:to>
    <xdr:sp macro="" textlink="">
      <xdr:nvSpPr>
        <xdr:cNvPr id="24" name="Retângulo 23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090736" y="130492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2.7.</a:t>
          </a:r>
          <a:r>
            <a:rPr lang="pt-BR" sz="1100" b="1" baseline="0">
              <a:solidFill>
                <a:srgbClr val="005849"/>
              </a:solidFill>
            </a:rPr>
            <a:t> </a:t>
          </a:r>
          <a:r>
            <a:rPr lang="pt-BR" sz="1100" b="0" baseline="0">
              <a:solidFill>
                <a:srgbClr val="005849"/>
              </a:solidFill>
            </a:rPr>
            <a:t>CAPACIDADE DO PROCESSO</a:t>
          </a:r>
        </a:p>
      </xdr:txBody>
    </xdr:sp>
    <xdr:clientData/>
  </xdr:twoCellAnchor>
  <xdr:twoCellAnchor>
    <xdr:from>
      <xdr:col>6</xdr:col>
      <xdr:colOff>514348</xdr:colOff>
      <xdr:row>9</xdr:row>
      <xdr:rowOff>76200</xdr:rowOff>
    </xdr:from>
    <xdr:to>
      <xdr:col>10</xdr:col>
      <xdr:colOff>127948</xdr:colOff>
      <xdr:row>10</xdr:row>
      <xdr:rowOff>66675</xdr:rowOff>
    </xdr:to>
    <xdr:sp macro="" textlink="">
      <xdr:nvSpPr>
        <xdr:cNvPr id="25" name="Retângulo 2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171948" y="130492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2.8. </a:t>
          </a:r>
          <a:r>
            <a:rPr lang="pt-BR" sz="1100" b="0">
              <a:solidFill>
                <a:sysClr val="windowText" lastClr="000000"/>
              </a:solidFill>
            </a:rPr>
            <a:t>MAPA</a:t>
          </a:r>
          <a:r>
            <a:rPr lang="pt-BR" sz="1100" b="0" baseline="0">
              <a:solidFill>
                <a:sysClr val="windowText" lastClr="000000"/>
              </a:solidFill>
            </a:rPr>
            <a:t> MENTAL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157160</xdr:colOff>
      <xdr:row>9</xdr:row>
      <xdr:rowOff>76200</xdr:rowOff>
    </xdr:from>
    <xdr:to>
      <xdr:col>13</xdr:col>
      <xdr:colOff>380360</xdr:colOff>
      <xdr:row>10</xdr:row>
      <xdr:rowOff>66675</xdr:rowOff>
    </xdr:to>
    <xdr:sp macro="" textlink="">
      <xdr:nvSpPr>
        <xdr:cNvPr id="26" name="Retângulo 2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253160" y="130492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ANÁLISE GRPI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9</xdr:row>
      <xdr:rowOff>76200</xdr:rowOff>
    </xdr:from>
    <xdr:to>
      <xdr:col>17</xdr:col>
      <xdr:colOff>4124</xdr:colOff>
      <xdr:row>10</xdr:row>
      <xdr:rowOff>66675</xdr:rowOff>
    </xdr:to>
    <xdr:sp macro="" textlink="">
      <xdr:nvSpPr>
        <xdr:cNvPr id="27" name="Retângulo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8324849" y="192405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9524</xdr:colOff>
      <xdr:row>12</xdr:row>
      <xdr:rowOff>47625</xdr:rowOff>
    </xdr:from>
    <xdr:to>
      <xdr:col>3</xdr:col>
      <xdr:colOff>232724</xdr:colOff>
      <xdr:row>13</xdr:row>
      <xdr:rowOff>38100</xdr:rowOff>
    </xdr:to>
    <xdr:sp macro="" textlink="">
      <xdr:nvSpPr>
        <xdr:cNvPr id="28" name="Retângulo 27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9524" y="18954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3.1. </a:t>
          </a:r>
          <a:r>
            <a:rPr lang="pt-BR" sz="1100" b="0">
              <a:solidFill>
                <a:srgbClr val="005849"/>
              </a:solidFill>
            </a:rPr>
            <a:t>FMEA</a:t>
          </a:r>
        </a:p>
      </xdr:txBody>
    </xdr:sp>
    <xdr:clientData/>
  </xdr:twoCellAnchor>
  <xdr:twoCellAnchor>
    <xdr:from>
      <xdr:col>3</xdr:col>
      <xdr:colOff>261936</xdr:colOff>
      <xdr:row>12</xdr:row>
      <xdr:rowOff>47625</xdr:rowOff>
    </xdr:from>
    <xdr:to>
      <xdr:col>6</xdr:col>
      <xdr:colOff>485136</xdr:colOff>
      <xdr:row>13</xdr:row>
      <xdr:rowOff>38100</xdr:rowOff>
    </xdr:to>
    <xdr:sp macro="" textlink="">
      <xdr:nvSpPr>
        <xdr:cNvPr id="29" name="Retângulo 28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090736" y="18954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3.2. </a:t>
          </a:r>
          <a:r>
            <a:rPr lang="pt-BR" sz="1100" b="0">
              <a:solidFill>
                <a:srgbClr val="005849"/>
              </a:solidFill>
            </a:rPr>
            <a:t>5 PORQUÊS</a:t>
          </a:r>
        </a:p>
      </xdr:txBody>
    </xdr:sp>
    <xdr:clientData/>
  </xdr:twoCellAnchor>
  <xdr:twoCellAnchor>
    <xdr:from>
      <xdr:col>6</xdr:col>
      <xdr:colOff>514348</xdr:colOff>
      <xdr:row>12</xdr:row>
      <xdr:rowOff>47625</xdr:rowOff>
    </xdr:from>
    <xdr:to>
      <xdr:col>10</xdr:col>
      <xdr:colOff>127948</xdr:colOff>
      <xdr:row>13</xdr:row>
      <xdr:rowOff>38100</xdr:rowOff>
    </xdr:to>
    <xdr:sp macro="" textlink="">
      <xdr:nvSpPr>
        <xdr:cNvPr id="30" name="Retângulo 2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4171948" y="18954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3.3. </a:t>
          </a:r>
          <a:r>
            <a:rPr lang="pt-BR" sz="1100" b="0">
              <a:solidFill>
                <a:srgbClr val="005849"/>
              </a:solidFill>
            </a:rPr>
            <a:t>TESTES</a:t>
          </a:r>
          <a:r>
            <a:rPr lang="pt-BR" sz="1100" b="0" baseline="0">
              <a:solidFill>
                <a:srgbClr val="005849"/>
              </a:solidFill>
            </a:rPr>
            <a:t> DE HIPÓTESES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10</xdr:col>
      <xdr:colOff>157160</xdr:colOff>
      <xdr:row>12</xdr:row>
      <xdr:rowOff>47625</xdr:rowOff>
    </xdr:from>
    <xdr:to>
      <xdr:col>13</xdr:col>
      <xdr:colOff>380360</xdr:colOff>
      <xdr:row>13</xdr:row>
      <xdr:rowOff>38100</xdr:rowOff>
    </xdr:to>
    <xdr:sp macro="" textlink="">
      <xdr:nvSpPr>
        <xdr:cNvPr id="31" name="Retângulo 30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253160" y="18954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3.4. </a:t>
          </a:r>
          <a:r>
            <a:rPr lang="pt-BR" sz="1100" b="0">
              <a:solidFill>
                <a:srgbClr val="005849"/>
              </a:solidFill>
            </a:rPr>
            <a:t>MODELOS DE REGRESSÃO</a:t>
          </a:r>
        </a:p>
      </xdr:txBody>
    </xdr:sp>
    <xdr:clientData/>
  </xdr:twoCellAnchor>
  <xdr:twoCellAnchor>
    <xdr:from>
      <xdr:col>13</xdr:col>
      <xdr:colOff>400049</xdr:colOff>
      <xdr:row>12</xdr:row>
      <xdr:rowOff>47625</xdr:rowOff>
    </xdr:from>
    <xdr:to>
      <xdr:col>17</xdr:col>
      <xdr:colOff>4124</xdr:colOff>
      <xdr:row>13</xdr:row>
      <xdr:rowOff>38100</xdr:rowOff>
    </xdr:to>
    <xdr:sp macro="" textlink="">
      <xdr:nvSpPr>
        <xdr:cNvPr id="32" name="Retângulo 31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324849" y="25146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3.5. </a:t>
          </a:r>
          <a:r>
            <a:rPr lang="pt-BR" sz="1100" b="0">
              <a:solidFill>
                <a:srgbClr val="005849"/>
              </a:solidFill>
            </a:rPr>
            <a:t>CAUSAS COMPROVADAS</a:t>
          </a:r>
        </a:p>
      </xdr:txBody>
    </xdr:sp>
    <xdr:clientData/>
  </xdr:twoCellAnchor>
  <xdr:twoCellAnchor>
    <xdr:from>
      <xdr:col>0</xdr:col>
      <xdr:colOff>9524</xdr:colOff>
      <xdr:row>13</xdr:row>
      <xdr:rowOff>76200</xdr:rowOff>
    </xdr:from>
    <xdr:to>
      <xdr:col>3</xdr:col>
      <xdr:colOff>232724</xdr:colOff>
      <xdr:row>14</xdr:row>
      <xdr:rowOff>66675</xdr:rowOff>
    </xdr:to>
    <xdr:sp macro="" textlink="">
      <xdr:nvSpPr>
        <xdr:cNvPr id="33" name="Retângulo 32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9524" y="211455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3.6. </a:t>
          </a:r>
          <a:r>
            <a:rPr lang="pt-BR" sz="1100" b="0">
              <a:solidFill>
                <a:srgbClr val="005849"/>
              </a:solidFill>
            </a:rPr>
            <a:t>MAPA FUTURO</a:t>
          </a:r>
        </a:p>
      </xdr:txBody>
    </xdr:sp>
    <xdr:clientData/>
  </xdr:twoCellAnchor>
  <xdr:twoCellAnchor>
    <xdr:from>
      <xdr:col>3</xdr:col>
      <xdr:colOff>261936</xdr:colOff>
      <xdr:row>13</xdr:row>
      <xdr:rowOff>76200</xdr:rowOff>
    </xdr:from>
    <xdr:to>
      <xdr:col>6</xdr:col>
      <xdr:colOff>485136</xdr:colOff>
      <xdr:row>14</xdr:row>
      <xdr:rowOff>66675</xdr:rowOff>
    </xdr:to>
    <xdr:sp macro="" textlink="">
      <xdr:nvSpPr>
        <xdr:cNvPr id="34" name="Retângulo 3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2090736" y="211455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3.7.</a:t>
          </a:r>
          <a:r>
            <a:rPr lang="pt-BR" sz="1100" b="1" baseline="0">
              <a:solidFill>
                <a:srgbClr val="005849"/>
              </a:solidFill>
            </a:rPr>
            <a:t> </a:t>
          </a:r>
          <a:r>
            <a:rPr lang="pt-BR" sz="1100" b="0" baseline="0">
              <a:solidFill>
                <a:srgbClr val="005849"/>
              </a:solidFill>
            </a:rPr>
            <a:t>GANHOS RÁPIDOS</a:t>
          </a:r>
        </a:p>
      </xdr:txBody>
    </xdr:sp>
    <xdr:clientData/>
  </xdr:twoCellAnchor>
  <xdr:twoCellAnchor>
    <xdr:from>
      <xdr:col>6</xdr:col>
      <xdr:colOff>514348</xdr:colOff>
      <xdr:row>13</xdr:row>
      <xdr:rowOff>76200</xdr:rowOff>
    </xdr:from>
    <xdr:to>
      <xdr:col>10</xdr:col>
      <xdr:colOff>127948</xdr:colOff>
      <xdr:row>14</xdr:row>
      <xdr:rowOff>66675</xdr:rowOff>
    </xdr:to>
    <xdr:sp macro="" textlink="">
      <xdr:nvSpPr>
        <xdr:cNvPr id="35" name="Retângulo 34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4171948" y="211455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3.8. </a:t>
          </a:r>
          <a:r>
            <a:rPr lang="pt-BR" sz="1100" b="0">
              <a:solidFill>
                <a:sysClr val="windowText" lastClr="000000"/>
              </a:solidFill>
            </a:rPr>
            <a:t>MAPA MENTAL</a:t>
          </a:r>
        </a:p>
      </xdr:txBody>
    </xdr:sp>
    <xdr:clientData/>
  </xdr:twoCellAnchor>
  <xdr:twoCellAnchor>
    <xdr:from>
      <xdr:col>10</xdr:col>
      <xdr:colOff>157160</xdr:colOff>
      <xdr:row>13</xdr:row>
      <xdr:rowOff>76200</xdr:rowOff>
    </xdr:from>
    <xdr:to>
      <xdr:col>13</xdr:col>
      <xdr:colOff>380360</xdr:colOff>
      <xdr:row>14</xdr:row>
      <xdr:rowOff>66675</xdr:rowOff>
    </xdr:to>
    <xdr:sp macro="" textlink="">
      <xdr:nvSpPr>
        <xdr:cNvPr id="36" name="Retângulo 3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253160" y="211455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ANÁLISE GRPI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13</xdr:row>
      <xdr:rowOff>76200</xdr:rowOff>
    </xdr:from>
    <xdr:to>
      <xdr:col>17</xdr:col>
      <xdr:colOff>4124</xdr:colOff>
      <xdr:row>14</xdr:row>
      <xdr:rowOff>66675</xdr:rowOff>
    </xdr:to>
    <xdr:sp macro="" textlink="">
      <xdr:nvSpPr>
        <xdr:cNvPr id="37" name="Retângulo 3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8324849" y="27336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9524</xdr:colOff>
      <xdr:row>16</xdr:row>
      <xdr:rowOff>47625</xdr:rowOff>
    </xdr:from>
    <xdr:to>
      <xdr:col>3</xdr:col>
      <xdr:colOff>232724</xdr:colOff>
      <xdr:row>17</xdr:row>
      <xdr:rowOff>38100</xdr:rowOff>
    </xdr:to>
    <xdr:sp macro="" textlink="">
      <xdr:nvSpPr>
        <xdr:cNvPr id="38" name="Retângulo 37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524" y="27051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4.1. </a:t>
          </a:r>
          <a:r>
            <a:rPr lang="pt-BR" sz="1100" b="0">
              <a:solidFill>
                <a:srgbClr val="005849"/>
              </a:solidFill>
            </a:rPr>
            <a:t>GERAÇÃO</a:t>
          </a:r>
          <a:r>
            <a:rPr lang="pt-BR" sz="1100" b="0" baseline="0">
              <a:solidFill>
                <a:srgbClr val="005849"/>
              </a:solidFill>
            </a:rPr>
            <a:t> DE SOLUÇÕES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261936</xdr:colOff>
      <xdr:row>16</xdr:row>
      <xdr:rowOff>47625</xdr:rowOff>
    </xdr:from>
    <xdr:to>
      <xdr:col>6</xdr:col>
      <xdr:colOff>485136</xdr:colOff>
      <xdr:row>17</xdr:row>
      <xdr:rowOff>38100</xdr:rowOff>
    </xdr:to>
    <xdr:sp macro="" textlink="">
      <xdr:nvSpPr>
        <xdr:cNvPr id="39" name="Retângulo 38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2090736" y="27051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4.2. </a:t>
          </a:r>
          <a:r>
            <a:rPr lang="pt-BR" sz="1100" b="0">
              <a:solidFill>
                <a:srgbClr val="005849"/>
              </a:solidFill>
            </a:rPr>
            <a:t>PLANO DE AÇÃO</a:t>
          </a:r>
        </a:p>
      </xdr:txBody>
    </xdr:sp>
    <xdr:clientData/>
  </xdr:twoCellAnchor>
  <xdr:twoCellAnchor>
    <xdr:from>
      <xdr:col>6</xdr:col>
      <xdr:colOff>514348</xdr:colOff>
      <xdr:row>16</xdr:row>
      <xdr:rowOff>47625</xdr:rowOff>
    </xdr:from>
    <xdr:to>
      <xdr:col>10</xdr:col>
      <xdr:colOff>127948</xdr:colOff>
      <xdr:row>17</xdr:row>
      <xdr:rowOff>38100</xdr:rowOff>
    </xdr:to>
    <xdr:sp macro="" textlink="">
      <xdr:nvSpPr>
        <xdr:cNvPr id="40" name="Retângulo 39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4171948" y="27051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4.3. </a:t>
          </a:r>
          <a:r>
            <a: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MAPA MENTAL</a:t>
          </a:r>
        </a:p>
      </xdr:txBody>
    </xdr:sp>
    <xdr:clientData/>
  </xdr:twoCellAnchor>
  <xdr:twoCellAnchor>
    <xdr:from>
      <xdr:col>10</xdr:col>
      <xdr:colOff>157160</xdr:colOff>
      <xdr:row>16</xdr:row>
      <xdr:rowOff>47625</xdr:rowOff>
    </xdr:from>
    <xdr:to>
      <xdr:col>13</xdr:col>
      <xdr:colOff>380360</xdr:colOff>
      <xdr:row>17</xdr:row>
      <xdr:rowOff>38100</xdr:rowOff>
    </xdr:to>
    <xdr:sp macro="" textlink="">
      <xdr:nvSpPr>
        <xdr:cNvPr id="41" name="Retângulo 4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253160" y="27051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ANÁLISE GRPI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16</xdr:row>
      <xdr:rowOff>47625</xdr:rowOff>
    </xdr:from>
    <xdr:to>
      <xdr:col>17</xdr:col>
      <xdr:colOff>4124</xdr:colOff>
      <xdr:row>17</xdr:row>
      <xdr:rowOff>38100</xdr:rowOff>
    </xdr:to>
    <xdr:sp macro="" textlink="">
      <xdr:nvSpPr>
        <xdr:cNvPr id="42" name="Retângulo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8324849" y="332422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ANEXOS</a:t>
          </a:r>
        </a:p>
      </xdr:txBody>
    </xdr:sp>
    <xdr:clientData/>
  </xdr:twoCellAnchor>
  <xdr:twoCellAnchor>
    <xdr:from>
      <xdr:col>0</xdr:col>
      <xdr:colOff>9524</xdr:colOff>
      <xdr:row>20</xdr:row>
      <xdr:rowOff>47625</xdr:rowOff>
    </xdr:from>
    <xdr:to>
      <xdr:col>3</xdr:col>
      <xdr:colOff>232724</xdr:colOff>
      <xdr:row>21</xdr:row>
      <xdr:rowOff>38100</xdr:rowOff>
    </xdr:to>
    <xdr:sp macro="" textlink="">
      <xdr:nvSpPr>
        <xdr:cNvPr id="48" name="Retângulo 47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9524" y="351472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5.1. </a:t>
          </a:r>
          <a:r>
            <a:rPr lang="pt-BR" sz="1100" b="0">
              <a:solidFill>
                <a:srgbClr val="005849"/>
              </a:solidFill>
            </a:rPr>
            <a:t>PROCEDIMENTOS</a:t>
          </a:r>
          <a:r>
            <a:rPr lang="pt-BR" sz="1100" b="0" baseline="0">
              <a:solidFill>
                <a:srgbClr val="005849"/>
              </a:solidFill>
            </a:rPr>
            <a:t> (POP)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261936</xdr:colOff>
      <xdr:row>20</xdr:row>
      <xdr:rowOff>47625</xdr:rowOff>
    </xdr:from>
    <xdr:to>
      <xdr:col>6</xdr:col>
      <xdr:colOff>485136</xdr:colOff>
      <xdr:row>21</xdr:row>
      <xdr:rowOff>38100</xdr:rowOff>
    </xdr:to>
    <xdr:sp macro="" textlink="">
      <xdr:nvSpPr>
        <xdr:cNvPr id="49" name="Retângulo 48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2090736" y="351472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5.2. </a:t>
          </a:r>
          <a:r>
            <a:rPr lang="pt-BR" sz="1100" b="0">
              <a:solidFill>
                <a:srgbClr val="005849"/>
              </a:solidFill>
            </a:rPr>
            <a:t>PADRÕES</a:t>
          </a:r>
          <a:r>
            <a:rPr lang="pt-BR" sz="1100" b="0" baseline="0">
              <a:solidFill>
                <a:srgbClr val="005849"/>
              </a:solidFill>
            </a:rPr>
            <a:t> TÉCNICOS (PTP)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6</xdr:col>
      <xdr:colOff>514348</xdr:colOff>
      <xdr:row>20</xdr:row>
      <xdr:rowOff>47625</xdr:rowOff>
    </xdr:from>
    <xdr:to>
      <xdr:col>10</xdr:col>
      <xdr:colOff>127948</xdr:colOff>
      <xdr:row>21</xdr:row>
      <xdr:rowOff>38100</xdr:rowOff>
    </xdr:to>
    <xdr:sp macro="" textlink="">
      <xdr:nvSpPr>
        <xdr:cNvPr id="50" name="Retângulo 49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4171948" y="351472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5.3. </a:t>
          </a:r>
          <a:r>
            <a:rPr lang="pt-BR" sz="1100" b="0">
              <a:solidFill>
                <a:srgbClr val="005849"/>
              </a:solidFill>
            </a:rPr>
            <a:t>MATRIZ</a:t>
          </a:r>
          <a:r>
            <a:rPr lang="pt-BR" sz="1100" b="0" baseline="0">
              <a:solidFill>
                <a:srgbClr val="005849"/>
              </a:solidFill>
            </a:rPr>
            <a:t> OCAP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10</xdr:col>
      <xdr:colOff>157160</xdr:colOff>
      <xdr:row>20</xdr:row>
      <xdr:rowOff>47625</xdr:rowOff>
    </xdr:from>
    <xdr:to>
      <xdr:col>13</xdr:col>
      <xdr:colOff>380360</xdr:colOff>
      <xdr:row>21</xdr:row>
      <xdr:rowOff>38100</xdr:rowOff>
    </xdr:to>
    <xdr:sp macro="" textlink="">
      <xdr:nvSpPr>
        <xdr:cNvPr id="51" name="Retângulo 50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53160" y="351472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5.4. </a:t>
          </a:r>
          <a:r>
            <a:rPr lang="pt-BR" sz="1100" b="0">
              <a:solidFill>
                <a:srgbClr val="005849"/>
              </a:solidFill>
            </a:rPr>
            <a:t>CEPs</a:t>
          </a:r>
        </a:p>
      </xdr:txBody>
    </xdr:sp>
    <xdr:clientData/>
  </xdr:twoCellAnchor>
  <xdr:twoCellAnchor>
    <xdr:from>
      <xdr:col>13</xdr:col>
      <xdr:colOff>400049</xdr:colOff>
      <xdr:row>20</xdr:row>
      <xdr:rowOff>47625</xdr:rowOff>
    </xdr:from>
    <xdr:to>
      <xdr:col>17</xdr:col>
      <xdr:colOff>4124</xdr:colOff>
      <xdr:row>21</xdr:row>
      <xdr:rowOff>38100</xdr:rowOff>
    </xdr:to>
    <xdr:sp macro="" textlink="">
      <xdr:nvSpPr>
        <xdr:cNvPr id="52" name="Retângulo 51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8324849" y="407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5.5. </a:t>
          </a:r>
          <a:r>
            <a:rPr lang="pt-BR" sz="1100" b="0">
              <a:solidFill>
                <a:srgbClr val="005849"/>
              </a:solidFill>
            </a:rPr>
            <a:t>DIFUSÃO DAS MELHORIAS</a:t>
          </a:r>
        </a:p>
      </xdr:txBody>
    </xdr:sp>
    <xdr:clientData/>
  </xdr:twoCellAnchor>
  <xdr:twoCellAnchor>
    <xdr:from>
      <xdr:col>0</xdr:col>
      <xdr:colOff>9524</xdr:colOff>
      <xdr:row>21</xdr:row>
      <xdr:rowOff>76200</xdr:rowOff>
    </xdr:from>
    <xdr:to>
      <xdr:col>3</xdr:col>
      <xdr:colOff>232724</xdr:colOff>
      <xdr:row>22</xdr:row>
      <xdr:rowOff>66675</xdr:rowOff>
    </xdr:to>
    <xdr:sp macro="" textlink="">
      <xdr:nvSpPr>
        <xdr:cNvPr id="53" name="Retângulo 52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524" y="37338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5.6. </a:t>
          </a:r>
          <a:r>
            <a:rPr lang="pt-BR" sz="1100" b="0">
              <a:solidFill>
                <a:srgbClr val="005849"/>
              </a:solidFill>
            </a:rPr>
            <a:t>ALCANCE DA META</a:t>
          </a:r>
        </a:p>
      </xdr:txBody>
    </xdr:sp>
    <xdr:clientData/>
  </xdr:twoCellAnchor>
  <xdr:twoCellAnchor>
    <xdr:from>
      <xdr:col>3</xdr:col>
      <xdr:colOff>261936</xdr:colOff>
      <xdr:row>21</xdr:row>
      <xdr:rowOff>76200</xdr:rowOff>
    </xdr:from>
    <xdr:to>
      <xdr:col>6</xdr:col>
      <xdr:colOff>485136</xdr:colOff>
      <xdr:row>22</xdr:row>
      <xdr:rowOff>66675</xdr:rowOff>
    </xdr:to>
    <xdr:sp macro="" textlink="">
      <xdr:nvSpPr>
        <xdr:cNvPr id="54" name="Retângulo 53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090736" y="37338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5.7.</a:t>
          </a:r>
          <a:r>
            <a:rPr lang="pt-BR" sz="1100" b="1" baseline="0">
              <a:solidFill>
                <a:srgbClr val="005849"/>
              </a:solidFill>
            </a:rPr>
            <a:t> </a:t>
          </a:r>
          <a:r>
            <a:rPr lang="pt-BR" sz="1100" b="0" baseline="0">
              <a:solidFill>
                <a:srgbClr val="005849"/>
              </a:solidFill>
            </a:rPr>
            <a:t>CAPACIDADE DO PROCESSO</a:t>
          </a:r>
        </a:p>
      </xdr:txBody>
    </xdr:sp>
    <xdr:clientData/>
  </xdr:twoCellAnchor>
  <xdr:twoCellAnchor>
    <xdr:from>
      <xdr:col>6</xdr:col>
      <xdr:colOff>514348</xdr:colOff>
      <xdr:row>21</xdr:row>
      <xdr:rowOff>76200</xdr:rowOff>
    </xdr:from>
    <xdr:to>
      <xdr:col>10</xdr:col>
      <xdr:colOff>127948</xdr:colOff>
      <xdr:row>22</xdr:row>
      <xdr:rowOff>66675</xdr:rowOff>
    </xdr:to>
    <xdr:sp macro="" textlink="">
      <xdr:nvSpPr>
        <xdr:cNvPr id="55" name="Retângulo 54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4171948" y="37338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solidFill>
                <a:srgbClr val="005849"/>
              </a:solidFill>
              <a:latin typeface="+mn-lt"/>
              <a:ea typeface="+mn-ea"/>
              <a:cs typeface="+mn-cs"/>
            </a:rPr>
            <a:t>5.8. GANHOS DO PROJETO</a:t>
          </a:r>
        </a:p>
      </xdr:txBody>
    </xdr:sp>
    <xdr:clientData/>
  </xdr:twoCellAnchor>
  <xdr:twoCellAnchor>
    <xdr:from>
      <xdr:col>10</xdr:col>
      <xdr:colOff>157160</xdr:colOff>
      <xdr:row>21</xdr:row>
      <xdr:rowOff>76200</xdr:rowOff>
    </xdr:from>
    <xdr:to>
      <xdr:col>13</xdr:col>
      <xdr:colOff>380360</xdr:colOff>
      <xdr:row>22</xdr:row>
      <xdr:rowOff>66675</xdr:rowOff>
    </xdr:to>
    <xdr:sp macro="" textlink="">
      <xdr:nvSpPr>
        <xdr:cNvPr id="56" name="Retângulo 5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6253160" y="37338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ANÁLISE</a:t>
          </a:r>
          <a:r>
            <a:rPr lang="pt-BR" sz="1100" b="1" baseline="0">
              <a:solidFill>
                <a:sysClr val="windowText" lastClr="000000"/>
              </a:solidFill>
            </a:rPr>
            <a:t> GRPI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21</xdr:row>
      <xdr:rowOff>76200</xdr:rowOff>
    </xdr:from>
    <xdr:to>
      <xdr:col>17</xdr:col>
      <xdr:colOff>4124</xdr:colOff>
      <xdr:row>22</xdr:row>
      <xdr:rowOff>66675</xdr:rowOff>
    </xdr:to>
    <xdr:sp macro="" textlink="">
      <xdr:nvSpPr>
        <xdr:cNvPr id="57" name="Retângulo 5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8324849" y="429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0</xdr:colOff>
      <xdr:row>7</xdr:row>
      <xdr:rowOff>0</xdr:rowOff>
    </xdr:from>
    <xdr:to>
      <xdr:col>20</xdr:col>
      <xdr:colOff>6804</xdr:colOff>
      <xdr:row>10</xdr:row>
      <xdr:rowOff>114301</xdr:rowOff>
    </xdr:to>
    <xdr:graphicFrame macro="">
      <xdr:nvGraphicFramePr>
        <xdr:cNvPr id="59" name="Gráfico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20</xdr:col>
      <xdr:colOff>6804</xdr:colOff>
      <xdr:row>6</xdr:row>
      <xdr:rowOff>114301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17</xdr:col>
      <xdr:colOff>0</xdr:colOff>
      <xdr:row>11</xdr:row>
      <xdr:rowOff>0</xdr:rowOff>
    </xdr:from>
    <xdr:to>
      <xdr:col>20</xdr:col>
      <xdr:colOff>6804</xdr:colOff>
      <xdr:row>14</xdr:row>
      <xdr:rowOff>114301</xdr:rowOff>
    </xdr:to>
    <xdr:graphicFrame macro="">
      <xdr:nvGraphicFramePr>
        <xdr:cNvPr id="61" name="Gráfico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20</xdr:col>
      <xdr:colOff>6804</xdr:colOff>
      <xdr:row>18</xdr:row>
      <xdr:rowOff>142876</xdr:rowOff>
    </xdr:to>
    <xdr:graphicFrame macro="">
      <xdr:nvGraphicFramePr>
        <xdr:cNvPr id="62" name="Gráfico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17</xdr:col>
      <xdr:colOff>0</xdr:colOff>
      <xdr:row>19</xdr:row>
      <xdr:rowOff>0</xdr:rowOff>
    </xdr:from>
    <xdr:to>
      <xdr:col>20</xdr:col>
      <xdr:colOff>6804</xdr:colOff>
      <xdr:row>22</xdr:row>
      <xdr:rowOff>114301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0</xdr:colOff>
      <xdr:row>25</xdr:row>
      <xdr:rowOff>76200</xdr:rowOff>
    </xdr:from>
    <xdr:to>
      <xdr:col>10</xdr:col>
      <xdr:colOff>47626</xdr:colOff>
      <xdr:row>40</xdr:row>
      <xdr:rowOff>85724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9</xdr:col>
      <xdr:colOff>57151</xdr:colOff>
      <xdr:row>26</xdr:row>
      <xdr:rowOff>114300</xdr:rowOff>
    </xdr:from>
    <xdr:to>
      <xdr:col>15</xdr:col>
      <xdr:colOff>495301</xdr:colOff>
      <xdr:row>41</xdr:row>
      <xdr:rowOff>0</xdr:rowOff>
    </xdr:to>
    <xdr:graphicFrame macro="">
      <xdr:nvGraphicFramePr>
        <xdr:cNvPr id="58" name="Gráfico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14</xdr:col>
      <xdr:colOff>66675</xdr:colOff>
      <xdr:row>26</xdr:row>
      <xdr:rowOff>114300</xdr:rowOff>
    </xdr:from>
    <xdr:to>
      <xdr:col>20</xdr:col>
      <xdr:colOff>495300</xdr:colOff>
      <xdr:row>41</xdr:row>
      <xdr:rowOff>0</xdr:rowOff>
    </xdr:to>
    <xdr:graphicFrame macro="">
      <xdr:nvGraphicFramePr>
        <xdr:cNvPr id="65" name="Gráfico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 editAs="oneCell">
    <xdr:from>
      <xdr:col>20</xdr:col>
      <xdr:colOff>28575</xdr:colOff>
      <xdr:row>0</xdr:row>
      <xdr:rowOff>28575</xdr:rowOff>
    </xdr:from>
    <xdr:to>
      <xdr:col>20</xdr:col>
      <xdr:colOff>381975</xdr:colOff>
      <xdr:row>1</xdr:row>
      <xdr:rowOff>162900</xdr:rowOff>
    </xdr:to>
    <xdr:pic macro="[0]!dmaic">
      <xdr:nvPicPr>
        <xdr:cNvPr id="64" name="Imagem 63">
          <a:extLst>
            <a:ext uri="{FF2B5EF4-FFF2-40B4-BE49-F238E27FC236}">
              <a16:creationId xmlns:a16="http://schemas.microsoft.com/office/drawing/2014/main" id="{06BBFFFE-3C30-4DA4-AAEE-0AD5E6E7F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30100" y="28575"/>
          <a:ext cx="353400" cy="353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</xdr:row>
      <xdr:rowOff>47625</xdr:rowOff>
    </xdr:from>
    <xdr:to>
      <xdr:col>3</xdr:col>
      <xdr:colOff>232724</xdr:colOff>
      <xdr:row>2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524" y="895350"/>
          <a:ext cx="2052000" cy="180975"/>
        </a:xfrm>
        <a:prstGeom prst="rect">
          <a:avLst/>
        </a:prstGeom>
        <a:solidFill>
          <a:srgbClr val="00806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</a:rPr>
            <a:t>1.1. </a:t>
          </a:r>
          <a:r>
            <a:rPr lang="pt-BR" sz="1100" b="0">
              <a:solidFill>
                <a:schemeClr val="bg1"/>
              </a:solidFill>
            </a:rPr>
            <a:t>ANÁLISE DE VIABILIDADE</a:t>
          </a:r>
        </a:p>
      </xdr:txBody>
    </xdr:sp>
    <xdr:clientData/>
  </xdr:twoCellAnchor>
  <xdr:twoCellAnchor>
    <xdr:from>
      <xdr:col>3</xdr:col>
      <xdr:colOff>261936</xdr:colOff>
      <xdr:row>1</xdr:row>
      <xdr:rowOff>47625</xdr:rowOff>
    </xdr:from>
    <xdr:to>
      <xdr:col>6</xdr:col>
      <xdr:colOff>485136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90736" y="89535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1.2. </a:t>
          </a:r>
          <a:r>
            <a:rPr lang="pt-BR" sz="1100" b="0">
              <a:solidFill>
                <a:srgbClr val="005849"/>
              </a:solidFill>
            </a:rPr>
            <a:t>PROJECT</a:t>
          </a:r>
          <a:r>
            <a:rPr lang="pt-BR" sz="1100" b="0" baseline="0">
              <a:solidFill>
                <a:srgbClr val="005849"/>
              </a:solidFill>
            </a:rPr>
            <a:t> CHARTER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6</xdr:col>
      <xdr:colOff>514348</xdr:colOff>
      <xdr:row>1</xdr:row>
      <xdr:rowOff>47625</xdr:rowOff>
    </xdr:from>
    <xdr:to>
      <xdr:col>10</xdr:col>
      <xdr:colOff>127948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171948" y="89535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1.3. </a:t>
          </a:r>
          <a:r>
            <a:rPr lang="pt-BR" sz="1100" b="0">
              <a:solidFill>
                <a:srgbClr val="005849"/>
              </a:solidFill>
            </a:rPr>
            <a:t>MAPA SIPOC</a:t>
          </a:r>
        </a:p>
      </xdr:txBody>
    </xdr:sp>
    <xdr:clientData/>
  </xdr:twoCellAnchor>
  <xdr:twoCellAnchor>
    <xdr:from>
      <xdr:col>10</xdr:col>
      <xdr:colOff>157160</xdr:colOff>
      <xdr:row>1</xdr:row>
      <xdr:rowOff>47625</xdr:rowOff>
    </xdr:from>
    <xdr:to>
      <xdr:col>13</xdr:col>
      <xdr:colOff>380360</xdr:colOff>
      <xdr:row>2</xdr:row>
      <xdr:rowOff>38100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253160" y="89535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1.4. </a:t>
          </a:r>
          <a:r>
            <a:rPr lang="pt-BR" sz="1100" b="0">
              <a:solidFill>
                <a:srgbClr val="005849"/>
              </a:solidFill>
            </a:rPr>
            <a:t>VOC/VOB</a:t>
          </a:r>
        </a:p>
      </xdr:txBody>
    </xdr:sp>
    <xdr:clientData/>
  </xdr:twoCellAnchor>
  <xdr:twoCellAnchor>
    <xdr:from>
      <xdr:col>13</xdr:col>
      <xdr:colOff>400049</xdr:colOff>
      <xdr:row>1</xdr:row>
      <xdr:rowOff>47625</xdr:rowOff>
    </xdr:from>
    <xdr:to>
      <xdr:col>17</xdr:col>
      <xdr:colOff>4124</xdr:colOff>
      <xdr:row>2</xdr:row>
      <xdr:rowOff>38100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8324849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1.5. </a:t>
          </a:r>
          <a:r>
            <a:rPr lang="pt-BR" sz="1100" b="0">
              <a:solidFill>
                <a:srgbClr val="005849"/>
              </a:solidFill>
            </a:rPr>
            <a:t>ÁRVORE DE INDICADORES</a:t>
          </a:r>
        </a:p>
      </xdr:txBody>
    </xdr:sp>
    <xdr:clientData/>
  </xdr:twoCellAnchor>
  <xdr:twoCellAnchor>
    <xdr:from>
      <xdr:col>0</xdr:col>
      <xdr:colOff>9524</xdr:colOff>
      <xdr:row>2</xdr:row>
      <xdr:rowOff>76200</xdr:rowOff>
    </xdr:from>
    <xdr:to>
      <xdr:col>3</xdr:col>
      <xdr:colOff>232724</xdr:colOff>
      <xdr:row>3</xdr:row>
      <xdr:rowOff>66675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9524" y="111442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1.6. </a:t>
          </a:r>
          <a:r>
            <a:rPr lang="pt-BR" sz="1100" b="0">
              <a:solidFill>
                <a:srgbClr val="005849"/>
              </a:solidFill>
            </a:rPr>
            <a:t>BASELINE</a:t>
          </a:r>
          <a:r>
            <a:rPr lang="pt-BR" sz="1100" b="0" baseline="0">
              <a:solidFill>
                <a:srgbClr val="005849"/>
              </a:solidFill>
            </a:rPr>
            <a:t> E META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261936</xdr:colOff>
      <xdr:row>2</xdr:row>
      <xdr:rowOff>76200</xdr:rowOff>
    </xdr:from>
    <xdr:to>
      <xdr:col>6</xdr:col>
      <xdr:colOff>485136</xdr:colOff>
      <xdr:row>3</xdr:row>
      <xdr:rowOff>66675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090736" y="111442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1.7.</a:t>
          </a:r>
          <a:r>
            <a:rPr lang="pt-BR" sz="1100" b="1" baseline="0">
              <a:solidFill>
                <a:srgbClr val="005849"/>
              </a:solidFill>
            </a:rPr>
            <a:t> </a:t>
          </a:r>
          <a:r>
            <a:rPr lang="pt-BR" sz="1100" b="0" baseline="0">
              <a:solidFill>
                <a:srgbClr val="005849"/>
              </a:solidFill>
            </a:rPr>
            <a:t>CRONOGRAMA</a:t>
          </a:r>
        </a:p>
      </xdr:txBody>
    </xdr:sp>
    <xdr:clientData/>
  </xdr:twoCellAnchor>
  <xdr:twoCellAnchor>
    <xdr:from>
      <xdr:col>6</xdr:col>
      <xdr:colOff>514348</xdr:colOff>
      <xdr:row>2</xdr:row>
      <xdr:rowOff>76200</xdr:rowOff>
    </xdr:from>
    <xdr:to>
      <xdr:col>10</xdr:col>
      <xdr:colOff>127948</xdr:colOff>
      <xdr:row>3</xdr:row>
      <xdr:rowOff>66675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171948" y="111442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1.8. </a:t>
          </a:r>
          <a:r>
            <a:rPr lang="pt-BR" sz="1100" b="0">
              <a:solidFill>
                <a:sysClr val="windowText" lastClr="000000"/>
              </a:solidFill>
            </a:rPr>
            <a:t>MAPA</a:t>
          </a:r>
          <a:r>
            <a:rPr lang="pt-BR" sz="1100" b="0" baseline="0">
              <a:solidFill>
                <a:sysClr val="windowText" lastClr="000000"/>
              </a:solidFill>
            </a:rPr>
            <a:t> MENTAL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157160</xdr:colOff>
      <xdr:row>2</xdr:row>
      <xdr:rowOff>76200</xdr:rowOff>
    </xdr:from>
    <xdr:to>
      <xdr:col>13</xdr:col>
      <xdr:colOff>380360</xdr:colOff>
      <xdr:row>3</xdr:row>
      <xdr:rowOff>66675</xdr:rowOff>
    </xdr:to>
    <xdr:sp macro="" textlink="">
      <xdr:nvSpPr>
        <xdr:cNvPr id="10" name="Retângul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6253160" y="111442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ANÁLISE</a:t>
          </a:r>
          <a:r>
            <a:rPr lang="pt-BR" sz="1100" b="1" baseline="0">
              <a:solidFill>
                <a:sysClr val="windowText" lastClr="000000"/>
              </a:solidFill>
            </a:rPr>
            <a:t> GRPI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2</xdr:row>
      <xdr:rowOff>76200</xdr:rowOff>
    </xdr:from>
    <xdr:to>
      <xdr:col>17</xdr:col>
      <xdr:colOff>4124</xdr:colOff>
      <xdr:row>3</xdr:row>
      <xdr:rowOff>66675</xdr:rowOff>
    </xdr:to>
    <xdr:sp macro="" textlink="">
      <xdr:nvSpPr>
        <xdr:cNvPr id="11" name="Retângul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8324849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20</xdr:col>
      <xdr:colOff>142875</xdr:colOff>
      <xdr:row>0</xdr:row>
      <xdr:rowOff>76200</xdr:rowOff>
    </xdr:from>
    <xdr:to>
      <xdr:col>20</xdr:col>
      <xdr:colOff>496275</xdr:colOff>
      <xdr:row>2</xdr:row>
      <xdr:rowOff>20025</xdr:rowOff>
    </xdr:to>
    <xdr:pic macro="[0]!dmaic">
      <xdr:nvPicPr>
        <xdr:cNvPr id="12" name="Imagem 11">
          <a:extLst>
            <a:ext uri="{FF2B5EF4-FFF2-40B4-BE49-F238E27FC236}">
              <a16:creationId xmlns:a16="http://schemas.microsoft.com/office/drawing/2014/main" id="{609B9AA3-FFC5-40E2-A5C9-A5A38EAAD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44400" y="76200"/>
          <a:ext cx="353400" cy="353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</xdr:row>
      <xdr:rowOff>47625</xdr:rowOff>
    </xdr:from>
    <xdr:to>
      <xdr:col>3</xdr:col>
      <xdr:colOff>232724</xdr:colOff>
      <xdr:row>2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9524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1.1. </a:t>
          </a:r>
          <a:r>
            <a:rPr lang="pt-BR" sz="1100" b="0">
              <a:solidFill>
                <a:srgbClr val="005849"/>
              </a:solidFill>
            </a:rPr>
            <a:t>ANÁLISE DE VIABILIDADE</a:t>
          </a:r>
        </a:p>
      </xdr:txBody>
    </xdr:sp>
    <xdr:clientData/>
  </xdr:twoCellAnchor>
  <xdr:twoCellAnchor>
    <xdr:from>
      <xdr:col>3</xdr:col>
      <xdr:colOff>261936</xdr:colOff>
      <xdr:row>1</xdr:row>
      <xdr:rowOff>47625</xdr:rowOff>
    </xdr:from>
    <xdr:to>
      <xdr:col>6</xdr:col>
      <xdr:colOff>485136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090736" y="266700"/>
          <a:ext cx="2052000" cy="180975"/>
        </a:xfrm>
        <a:prstGeom prst="rect">
          <a:avLst/>
        </a:prstGeom>
        <a:solidFill>
          <a:srgbClr val="00806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</a:rPr>
            <a:t>1.2. </a:t>
          </a:r>
          <a:r>
            <a:rPr lang="pt-BR" sz="1100" b="0">
              <a:solidFill>
                <a:schemeClr val="bg1"/>
              </a:solidFill>
            </a:rPr>
            <a:t>PROJECT</a:t>
          </a:r>
          <a:r>
            <a:rPr lang="pt-BR" sz="1100" b="0" baseline="0">
              <a:solidFill>
                <a:schemeClr val="bg1"/>
              </a:solidFill>
            </a:rPr>
            <a:t> CHARTER</a:t>
          </a:r>
          <a:endParaRPr lang="pt-B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514348</xdr:colOff>
      <xdr:row>1</xdr:row>
      <xdr:rowOff>47625</xdr:rowOff>
    </xdr:from>
    <xdr:to>
      <xdr:col>10</xdr:col>
      <xdr:colOff>127948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171948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1.3. </a:t>
          </a:r>
          <a:r>
            <a:rPr lang="pt-BR" sz="1100" b="0">
              <a:solidFill>
                <a:srgbClr val="005849"/>
              </a:solidFill>
            </a:rPr>
            <a:t>MAPA SIPOC</a:t>
          </a:r>
        </a:p>
      </xdr:txBody>
    </xdr:sp>
    <xdr:clientData/>
  </xdr:twoCellAnchor>
  <xdr:twoCellAnchor>
    <xdr:from>
      <xdr:col>10</xdr:col>
      <xdr:colOff>157160</xdr:colOff>
      <xdr:row>1</xdr:row>
      <xdr:rowOff>47625</xdr:rowOff>
    </xdr:from>
    <xdr:to>
      <xdr:col>13</xdr:col>
      <xdr:colOff>380360</xdr:colOff>
      <xdr:row>2</xdr:row>
      <xdr:rowOff>38100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253160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1.4. </a:t>
          </a:r>
          <a:r>
            <a:rPr lang="pt-BR" sz="1100" b="0">
              <a:solidFill>
                <a:srgbClr val="005849"/>
              </a:solidFill>
            </a:rPr>
            <a:t>VOC/VOB</a:t>
          </a:r>
        </a:p>
      </xdr:txBody>
    </xdr:sp>
    <xdr:clientData/>
  </xdr:twoCellAnchor>
  <xdr:twoCellAnchor>
    <xdr:from>
      <xdr:col>13</xdr:col>
      <xdr:colOff>400049</xdr:colOff>
      <xdr:row>1</xdr:row>
      <xdr:rowOff>47625</xdr:rowOff>
    </xdr:from>
    <xdr:to>
      <xdr:col>17</xdr:col>
      <xdr:colOff>4124</xdr:colOff>
      <xdr:row>2</xdr:row>
      <xdr:rowOff>38100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8324849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1.5. </a:t>
          </a:r>
          <a:r>
            <a:rPr lang="pt-BR" sz="1100" b="0">
              <a:solidFill>
                <a:srgbClr val="005849"/>
              </a:solidFill>
            </a:rPr>
            <a:t>ÁRVORE DE INDICADORES</a:t>
          </a:r>
        </a:p>
      </xdr:txBody>
    </xdr:sp>
    <xdr:clientData/>
  </xdr:twoCellAnchor>
  <xdr:twoCellAnchor>
    <xdr:from>
      <xdr:col>0</xdr:col>
      <xdr:colOff>9524</xdr:colOff>
      <xdr:row>2</xdr:row>
      <xdr:rowOff>76200</xdr:rowOff>
    </xdr:from>
    <xdr:to>
      <xdr:col>3</xdr:col>
      <xdr:colOff>232724</xdr:colOff>
      <xdr:row>3</xdr:row>
      <xdr:rowOff>66675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9524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1.6. </a:t>
          </a:r>
          <a:r>
            <a:rPr lang="pt-BR" sz="1100" b="0">
              <a:solidFill>
                <a:srgbClr val="005849"/>
              </a:solidFill>
            </a:rPr>
            <a:t>BASELINE</a:t>
          </a:r>
          <a:r>
            <a:rPr lang="pt-BR" sz="1100" b="0" baseline="0">
              <a:solidFill>
                <a:srgbClr val="005849"/>
              </a:solidFill>
            </a:rPr>
            <a:t> E META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261936</xdr:colOff>
      <xdr:row>2</xdr:row>
      <xdr:rowOff>76200</xdr:rowOff>
    </xdr:from>
    <xdr:to>
      <xdr:col>6</xdr:col>
      <xdr:colOff>485136</xdr:colOff>
      <xdr:row>3</xdr:row>
      <xdr:rowOff>66675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2090736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1.7.</a:t>
          </a:r>
          <a:r>
            <a:rPr lang="pt-BR" sz="1100" b="1" baseline="0">
              <a:solidFill>
                <a:srgbClr val="005849"/>
              </a:solidFill>
            </a:rPr>
            <a:t> </a:t>
          </a:r>
          <a:r>
            <a:rPr lang="pt-BR" sz="1100" b="0" baseline="0">
              <a:solidFill>
                <a:srgbClr val="005849"/>
              </a:solidFill>
            </a:rPr>
            <a:t>CRONOGRAMA</a:t>
          </a:r>
        </a:p>
      </xdr:txBody>
    </xdr:sp>
    <xdr:clientData/>
  </xdr:twoCellAnchor>
  <xdr:twoCellAnchor>
    <xdr:from>
      <xdr:col>6</xdr:col>
      <xdr:colOff>514348</xdr:colOff>
      <xdr:row>2</xdr:row>
      <xdr:rowOff>76200</xdr:rowOff>
    </xdr:from>
    <xdr:to>
      <xdr:col>10</xdr:col>
      <xdr:colOff>127948</xdr:colOff>
      <xdr:row>3</xdr:row>
      <xdr:rowOff>66675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4171948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1.8. </a:t>
          </a:r>
          <a:r>
            <a:rPr lang="pt-BR" sz="1100" b="0">
              <a:solidFill>
                <a:sysClr val="windowText" lastClr="000000"/>
              </a:solidFill>
            </a:rPr>
            <a:t>MAPA</a:t>
          </a:r>
          <a:r>
            <a:rPr lang="pt-BR" sz="1100" b="0" baseline="0">
              <a:solidFill>
                <a:sysClr val="windowText" lastClr="000000"/>
              </a:solidFill>
            </a:rPr>
            <a:t> MENTAL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157160</xdr:colOff>
      <xdr:row>2</xdr:row>
      <xdr:rowOff>76200</xdr:rowOff>
    </xdr:from>
    <xdr:to>
      <xdr:col>13</xdr:col>
      <xdr:colOff>380360</xdr:colOff>
      <xdr:row>3</xdr:row>
      <xdr:rowOff>66675</xdr:rowOff>
    </xdr:to>
    <xdr:sp macro="" textlink="">
      <xdr:nvSpPr>
        <xdr:cNvPr id="10" name="Retângul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6253160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ANÁLISE</a:t>
          </a:r>
          <a:r>
            <a:rPr lang="pt-BR" sz="1100" b="1" baseline="0">
              <a:solidFill>
                <a:sysClr val="windowText" lastClr="000000"/>
              </a:solidFill>
            </a:rPr>
            <a:t> GRPI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2</xdr:row>
      <xdr:rowOff>76200</xdr:rowOff>
    </xdr:from>
    <xdr:to>
      <xdr:col>17</xdr:col>
      <xdr:colOff>4124</xdr:colOff>
      <xdr:row>3</xdr:row>
      <xdr:rowOff>66675</xdr:rowOff>
    </xdr:to>
    <xdr:sp macro="" textlink="">
      <xdr:nvSpPr>
        <xdr:cNvPr id="11" name="Retângul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8324849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20</xdr:col>
      <xdr:colOff>66675</xdr:colOff>
      <xdr:row>0</xdr:row>
      <xdr:rowOff>47625</xdr:rowOff>
    </xdr:from>
    <xdr:to>
      <xdr:col>20</xdr:col>
      <xdr:colOff>420075</xdr:colOff>
      <xdr:row>1</xdr:row>
      <xdr:rowOff>181950</xdr:rowOff>
    </xdr:to>
    <xdr:pic macro="[0]!dmaic">
      <xdr:nvPicPr>
        <xdr:cNvPr id="12" name="Imagem 11">
          <a:extLst>
            <a:ext uri="{FF2B5EF4-FFF2-40B4-BE49-F238E27FC236}">
              <a16:creationId xmlns:a16="http://schemas.microsoft.com/office/drawing/2014/main" id="{AC27B135-6EF7-4419-A232-E278171EB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68200" y="47625"/>
          <a:ext cx="353400" cy="353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</xdr:row>
      <xdr:rowOff>47625</xdr:rowOff>
    </xdr:from>
    <xdr:to>
      <xdr:col>3</xdr:col>
      <xdr:colOff>232724</xdr:colOff>
      <xdr:row>2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9524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1.1. </a:t>
          </a:r>
          <a:r>
            <a:rPr lang="pt-BR" sz="1100" b="0">
              <a:solidFill>
                <a:srgbClr val="005849"/>
              </a:solidFill>
            </a:rPr>
            <a:t>ANÁLISE DE VIABILIDADE</a:t>
          </a:r>
        </a:p>
      </xdr:txBody>
    </xdr:sp>
    <xdr:clientData/>
  </xdr:twoCellAnchor>
  <xdr:twoCellAnchor>
    <xdr:from>
      <xdr:col>3</xdr:col>
      <xdr:colOff>261936</xdr:colOff>
      <xdr:row>1</xdr:row>
      <xdr:rowOff>47625</xdr:rowOff>
    </xdr:from>
    <xdr:to>
      <xdr:col>6</xdr:col>
      <xdr:colOff>485136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090736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1.2. </a:t>
          </a:r>
          <a:r>
            <a:rPr lang="pt-BR" sz="1100" b="0">
              <a:solidFill>
                <a:srgbClr val="005849"/>
              </a:solidFill>
            </a:rPr>
            <a:t>PROJECT</a:t>
          </a:r>
          <a:r>
            <a:rPr lang="pt-BR" sz="1100" b="0" baseline="0">
              <a:solidFill>
                <a:srgbClr val="005849"/>
              </a:solidFill>
            </a:rPr>
            <a:t> CHARTER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6</xdr:col>
      <xdr:colOff>514348</xdr:colOff>
      <xdr:row>1</xdr:row>
      <xdr:rowOff>47625</xdr:rowOff>
    </xdr:from>
    <xdr:to>
      <xdr:col>10</xdr:col>
      <xdr:colOff>127948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171948" y="266700"/>
          <a:ext cx="2052000" cy="180975"/>
        </a:xfrm>
        <a:prstGeom prst="rect">
          <a:avLst/>
        </a:prstGeom>
        <a:solidFill>
          <a:srgbClr val="00806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</a:rPr>
            <a:t>1.3. </a:t>
          </a:r>
          <a:r>
            <a:rPr lang="pt-BR" sz="1100" b="0">
              <a:solidFill>
                <a:schemeClr val="bg1"/>
              </a:solidFill>
            </a:rPr>
            <a:t>MAPA SIPOC</a:t>
          </a:r>
        </a:p>
      </xdr:txBody>
    </xdr:sp>
    <xdr:clientData/>
  </xdr:twoCellAnchor>
  <xdr:twoCellAnchor>
    <xdr:from>
      <xdr:col>10</xdr:col>
      <xdr:colOff>157160</xdr:colOff>
      <xdr:row>1</xdr:row>
      <xdr:rowOff>47625</xdr:rowOff>
    </xdr:from>
    <xdr:to>
      <xdr:col>13</xdr:col>
      <xdr:colOff>380360</xdr:colOff>
      <xdr:row>2</xdr:row>
      <xdr:rowOff>38100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6253160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1.4. </a:t>
          </a:r>
          <a:r>
            <a:rPr lang="pt-BR" sz="1100" b="0">
              <a:solidFill>
                <a:srgbClr val="005849"/>
              </a:solidFill>
            </a:rPr>
            <a:t>VOC/VOB</a:t>
          </a:r>
        </a:p>
      </xdr:txBody>
    </xdr:sp>
    <xdr:clientData/>
  </xdr:twoCellAnchor>
  <xdr:twoCellAnchor>
    <xdr:from>
      <xdr:col>13</xdr:col>
      <xdr:colOff>400049</xdr:colOff>
      <xdr:row>1</xdr:row>
      <xdr:rowOff>47625</xdr:rowOff>
    </xdr:from>
    <xdr:to>
      <xdr:col>17</xdr:col>
      <xdr:colOff>4124</xdr:colOff>
      <xdr:row>2</xdr:row>
      <xdr:rowOff>38100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324849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1.5. </a:t>
          </a:r>
          <a:r>
            <a:rPr lang="pt-BR" sz="1100" b="0">
              <a:solidFill>
                <a:srgbClr val="005849"/>
              </a:solidFill>
            </a:rPr>
            <a:t>ÁRVORE DE INDICADORES</a:t>
          </a:r>
        </a:p>
      </xdr:txBody>
    </xdr:sp>
    <xdr:clientData/>
  </xdr:twoCellAnchor>
  <xdr:twoCellAnchor>
    <xdr:from>
      <xdr:col>0</xdr:col>
      <xdr:colOff>9524</xdr:colOff>
      <xdr:row>2</xdr:row>
      <xdr:rowOff>76200</xdr:rowOff>
    </xdr:from>
    <xdr:to>
      <xdr:col>3</xdr:col>
      <xdr:colOff>232724</xdr:colOff>
      <xdr:row>3</xdr:row>
      <xdr:rowOff>66675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9524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1.6. </a:t>
          </a:r>
          <a:r>
            <a:rPr lang="pt-BR" sz="1100" b="0">
              <a:solidFill>
                <a:srgbClr val="005849"/>
              </a:solidFill>
            </a:rPr>
            <a:t>BASELINE</a:t>
          </a:r>
          <a:r>
            <a:rPr lang="pt-BR" sz="1100" b="0" baseline="0">
              <a:solidFill>
                <a:srgbClr val="005849"/>
              </a:solidFill>
            </a:rPr>
            <a:t> E META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261936</xdr:colOff>
      <xdr:row>2</xdr:row>
      <xdr:rowOff>76200</xdr:rowOff>
    </xdr:from>
    <xdr:to>
      <xdr:col>6</xdr:col>
      <xdr:colOff>485136</xdr:colOff>
      <xdr:row>3</xdr:row>
      <xdr:rowOff>66675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2090736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1.7.</a:t>
          </a:r>
          <a:r>
            <a:rPr lang="pt-BR" sz="1100" b="1" baseline="0">
              <a:solidFill>
                <a:srgbClr val="005849"/>
              </a:solidFill>
            </a:rPr>
            <a:t> </a:t>
          </a:r>
          <a:r>
            <a:rPr lang="pt-BR" sz="1100" b="0" baseline="0">
              <a:solidFill>
                <a:srgbClr val="005849"/>
              </a:solidFill>
            </a:rPr>
            <a:t>CRONOGRAMA</a:t>
          </a:r>
        </a:p>
      </xdr:txBody>
    </xdr:sp>
    <xdr:clientData/>
  </xdr:twoCellAnchor>
  <xdr:twoCellAnchor>
    <xdr:from>
      <xdr:col>6</xdr:col>
      <xdr:colOff>514348</xdr:colOff>
      <xdr:row>2</xdr:row>
      <xdr:rowOff>76200</xdr:rowOff>
    </xdr:from>
    <xdr:to>
      <xdr:col>10</xdr:col>
      <xdr:colOff>127948</xdr:colOff>
      <xdr:row>3</xdr:row>
      <xdr:rowOff>66675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171948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1.8. </a:t>
          </a:r>
          <a:r>
            <a:rPr lang="pt-BR" sz="1100" b="0">
              <a:solidFill>
                <a:sysClr val="windowText" lastClr="000000"/>
              </a:solidFill>
            </a:rPr>
            <a:t>MAPA</a:t>
          </a:r>
          <a:r>
            <a:rPr lang="pt-BR" sz="1100" b="0" baseline="0">
              <a:solidFill>
                <a:sysClr val="windowText" lastClr="000000"/>
              </a:solidFill>
            </a:rPr>
            <a:t> MENTAL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157160</xdr:colOff>
      <xdr:row>2</xdr:row>
      <xdr:rowOff>76200</xdr:rowOff>
    </xdr:from>
    <xdr:to>
      <xdr:col>13</xdr:col>
      <xdr:colOff>380360</xdr:colOff>
      <xdr:row>3</xdr:row>
      <xdr:rowOff>66675</xdr:rowOff>
    </xdr:to>
    <xdr:sp macro="" textlink="">
      <xdr:nvSpPr>
        <xdr:cNvPr id="10" name="Retângul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6253160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ANÁLISE</a:t>
          </a:r>
          <a:r>
            <a:rPr lang="pt-BR" sz="1100" b="1" baseline="0">
              <a:solidFill>
                <a:sysClr val="windowText" lastClr="000000"/>
              </a:solidFill>
            </a:rPr>
            <a:t> GRPI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2</xdr:row>
      <xdr:rowOff>76200</xdr:rowOff>
    </xdr:from>
    <xdr:to>
      <xdr:col>17</xdr:col>
      <xdr:colOff>4124</xdr:colOff>
      <xdr:row>3</xdr:row>
      <xdr:rowOff>66675</xdr:rowOff>
    </xdr:to>
    <xdr:sp macro="" textlink="">
      <xdr:nvSpPr>
        <xdr:cNvPr id="11" name="Retângul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8324849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20</xdr:col>
      <xdr:colOff>57150</xdr:colOff>
      <xdr:row>0</xdr:row>
      <xdr:rowOff>38100</xdr:rowOff>
    </xdr:from>
    <xdr:to>
      <xdr:col>20</xdr:col>
      <xdr:colOff>410550</xdr:colOff>
      <xdr:row>1</xdr:row>
      <xdr:rowOff>172425</xdr:rowOff>
    </xdr:to>
    <xdr:pic macro="[0]!dmaic">
      <xdr:nvPicPr>
        <xdr:cNvPr id="12" name="Imagem 11">
          <a:extLst>
            <a:ext uri="{FF2B5EF4-FFF2-40B4-BE49-F238E27FC236}">
              <a16:creationId xmlns:a16="http://schemas.microsoft.com/office/drawing/2014/main" id="{2AC0279A-FEEB-4D44-AAAA-1AE9C6CD4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58675" y="38100"/>
          <a:ext cx="353400" cy="35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</xdr:row>
      <xdr:rowOff>47625</xdr:rowOff>
    </xdr:from>
    <xdr:to>
      <xdr:col>3</xdr:col>
      <xdr:colOff>232724</xdr:colOff>
      <xdr:row>2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524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1.1. </a:t>
          </a:r>
          <a:r>
            <a:rPr lang="pt-BR" sz="1100" b="0">
              <a:solidFill>
                <a:srgbClr val="005849"/>
              </a:solidFill>
            </a:rPr>
            <a:t>ANÁLISE DE VIABILIDADE</a:t>
          </a:r>
        </a:p>
      </xdr:txBody>
    </xdr:sp>
    <xdr:clientData/>
  </xdr:twoCellAnchor>
  <xdr:twoCellAnchor>
    <xdr:from>
      <xdr:col>3</xdr:col>
      <xdr:colOff>261936</xdr:colOff>
      <xdr:row>1</xdr:row>
      <xdr:rowOff>47625</xdr:rowOff>
    </xdr:from>
    <xdr:to>
      <xdr:col>6</xdr:col>
      <xdr:colOff>485136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090736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1.2. </a:t>
          </a:r>
          <a:r>
            <a:rPr lang="pt-BR" sz="1100" b="0">
              <a:solidFill>
                <a:srgbClr val="005849"/>
              </a:solidFill>
            </a:rPr>
            <a:t>PROJECT</a:t>
          </a:r>
          <a:r>
            <a:rPr lang="pt-BR" sz="1100" b="0" baseline="0">
              <a:solidFill>
                <a:srgbClr val="005849"/>
              </a:solidFill>
            </a:rPr>
            <a:t> CHARTER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6</xdr:col>
      <xdr:colOff>514348</xdr:colOff>
      <xdr:row>1</xdr:row>
      <xdr:rowOff>47625</xdr:rowOff>
    </xdr:from>
    <xdr:to>
      <xdr:col>10</xdr:col>
      <xdr:colOff>127948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171948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1.3. </a:t>
          </a:r>
          <a:r>
            <a:rPr lang="pt-BR" sz="1100" b="0">
              <a:solidFill>
                <a:srgbClr val="005849"/>
              </a:solidFill>
            </a:rPr>
            <a:t>MAPA SIPOC</a:t>
          </a:r>
        </a:p>
      </xdr:txBody>
    </xdr:sp>
    <xdr:clientData/>
  </xdr:twoCellAnchor>
  <xdr:twoCellAnchor>
    <xdr:from>
      <xdr:col>10</xdr:col>
      <xdr:colOff>157160</xdr:colOff>
      <xdr:row>1</xdr:row>
      <xdr:rowOff>47625</xdr:rowOff>
    </xdr:from>
    <xdr:to>
      <xdr:col>13</xdr:col>
      <xdr:colOff>380360</xdr:colOff>
      <xdr:row>2</xdr:row>
      <xdr:rowOff>38100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253160" y="266700"/>
          <a:ext cx="2052000" cy="180975"/>
        </a:xfrm>
        <a:prstGeom prst="rect">
          <a:avLst/>
        </a:prstGeom>
        <a:solidFill>
          <a:srgbClr val="00806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</a:rPr>
            <a:t>1.4. </a:t>
          </a:r>
          <a:r>
            <a:rPr lang="pt-BR" sz="1100" b="0">
              <a:solidFill>
                <a:schemeClr val="bg1"/>
              </a:solidFill>
            </a:rPr>
            <a:t>VOC/VOB</a:t>
          </a:r>
        </a:p>
      </xdr:txBody>
    </xdr:sp>
    <xdr:clientData/>
  </xdr:twoCellAnchor>
  <xdr:twoCellAnchor>
    <xdr:from>
      <xdr:col>13</xdr:col>
      <xdr:colOff>400049</xdr:colOff>
      <xdr:row>1</xdr:row>
      <xdr:rowOff>47625</xdr:rowOff>
    </xdr:from>
    <xdr:to>
      <xdr:col>17</xdr:col>
      <xdr:colOff>4124</xdr:colOff>
      <xdr:row>2</xdr:row>
      <xdr:rowOff>38100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8324849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1.5. </a:t>
          </a:r>
          <a:r>
            <a:rPr lang="pt-BR" sz="1100" b="0">
              <a:solidFill>
                <a:srgbClr val="005849"/>
              </a:solidFill>
            </a:rPr>
            <a:t>ÁRVORE DE INDICADORES</a:t>
          </a:r>
        </a:p>
      </xdr:txBody>
    </xdr:sp>
    <xdr:clientData/>
  </xdr:twoCellAnchor>
  <xdr:twoCellAnchor>
    <xdr:from>
      <xdr:col>0</xdr:col>
      <xdr:colOff>9524</xdr:colOff>
      <xdr:row>2</xdr:row>
      <xdr:rowOff>76200</xdr:rowOff>
    </xdr:from>
    <xdr:to>
      <xdr:col>3</xdr:col>
      <xdr:colOff>232724</xdr:colOff>
      <xdr:row>3</xdr:row>
      <xdr:rowOff>66675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9524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1.6. </a:t>
          </a:r>
          <a:r>
            <a:rPr lang="pt-BR" sz="1100" b="0">
              <a:solidFill>
                <a:srgbClr val="005849"/>
              </a:solidFill>
            </a:rPr>
            <a:t>BASELINE</a:t>
          </a:r>
          <a:r>
            <a:rPr lang="pt-BR" sz="1100" b="0" baseline="0">
              <a:solidFill>
                <a:srgbClr val="005849"/>
              </a:solidFill>
            </a:rPr>
            <a:t> E META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261936</xdr:colOff>
      <xdr:row>2</xdr:row>
      <xdr:rowOff>76200</xdr:rowOff>
    </xdr:from>
    <xdr:to>
      <xdr:col>6</xdr:col>
      <xdr:colOff>485136</xdr:colOff>
      <xdr:row>3</xdr:row>
      <xdr:rowOff>66675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2090736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1.7.</a:t>
          </a:r>
          <a:r>
            <a:rPr lang="pt-BR" sz="1100" b="1" baseline="0">
              <a:solidFill>
                <a:srgbClr val="005849"/>
              </a:solidFill>
            </a:rPr>
            <a:t> </a:t>
          </a:r>
          <a:r>
            <a:rPr lang="pt-BR" sz="1100" b="0" baseline="0">
              <a:solidFill>
                <a:srgbClr val="005849"/>
              </a:solidFill>
            </a:rPr>
            <a:t>CRONOGRAMA</a:t>
          </a:r>
        </a:p>
      </xdr:txBody>
    </xdr:sp>
    <xdr:clientData/>
  </xdr:twoCellAnchor>
  <xdr:twoCellAnchor>
    <xdr:from>
      <xdr:col>6</xdr:col>
      <xdr:colOff>514348</xdr:colOff>
      <xdr:row>2</xdr:row>
      <xdr:rowOff>76200</xdr:rowOff>
    </xdr:from>
    <xdr:to>
      <xdr:col>10</xdr:col>
      <xdr:colOff>127948</xdr:colOff>
      <xdr:row>3</xdr:row>
      <xdr:rowOff>66675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4171948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1.8. </a:t>
          </a:r>
          <a:r>
            <a:rPr lang="pt-BR" sz="1100" b="0">
              <a:solidFill>
                <a:sysClr val="windowText" lastClr="000000"/>
              </a:solidFill>
            </a:rPr>
            <a:t>MAPA</a:t>
          </a:r>
          <a:r>
            <a:rPr lang="pt-BR" sz="1100" b="0" baseline="0">
              <a:solidFill>
                <a:sysClr val="windowText" lastClr="000000"/>
              </a:solidFill>
            </a:rPr>
            <a:t> MENTAL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157160</xdr:colOff>
      <xdr:row>2</xdr:row>
      <xdr:rowOff>76200</xdr:rowOff>
    </xdr:from>
    <xdr:to>
      <xdr:col>13</xdr:col>
      <xdr:colOff>380360</xdr:colOff>
      <xdr:row>3</xdr:row>
      <xdr:rowOff>66675</xdr:rowOff>
    </xdr:to>
    <xdr:sp macro="" textlink="">
      <xdr:nvSpPr>
        <xdr:cNvPr id="10" name="Retângul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6253160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ANÁLISE</a:t>
          </a:r>
          <a:r>
            <a:rPr lang="pt-BR" sz="1100" b="1" baseline="0">
              <a:solidFill>
                <a:sysClr val="windowText" lastClr="000000"/>
              </a:solidFill>
            </a:rPr>
            <a:t> GRPI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2</xdr:row>
      <xdr:rowOff>76200</xdr:rowOff>
    </xdr:from>
    <xdr:to>
      <xdr:col>17</xdr:col>
      <xdr:colOff>4124</xdr:colOff>
      <xdr:row>3</xdr:row>
      <xdr:rowOff>66675</xdr:rowOff>
    </xdr:to>
    <xdr:sp macro="" textlink="">
      <xdr:nvSpPr>
        <xdr:cNvPr id="11" name="Retângul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8324849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20</xdr:col>
      <xdr:colOff>38100</xdr:colOff>
      <xdr:row>0</xdr:row>
      <xdr:rowOff>9525</xdr:rowOff>
    </xdr:from>
    <xdr:to>
      <xdr:col>20</xdr:col>
      <xdr:colOff>391500</xdr:colOff>
      <xdr:row>1</xdr:row>
      <xdr:rowOff>143850</xdr:rowOff>
    </xdr:to>
    <xdr:pic macro="[0]!dmaic">
      <xdr:nvPicPr>
        <xdr:cNvPr id="12" name="Imagem 11">
          <a:extLst>
            <a:ext uri="{FF2B5EF4-FFF2-40B4-BE49-F238E27FC236}">
              <a16:creationId xmlns:a16="http://schemas.microsoft.com/office/drawing/2014/main" id="{1A5F2BB4-78E1-4179-9949-E88C154E3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39625" y="9525"/>
          <a:ext cx="353400" cy="353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</xdr:row>
      <xdr:rowOff>47625</xdr:rowOff>
    </xdr:from>
    <xdr:to>
      <xdr:col>3</xdr:col>
      <xdr:colOff>232724</xdr:colOff>
      <xdr:row>2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524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1.1. </a:t>
          </a:r>
          <a:r>
            <a:rPr lang="pt-BR" sz="1100" b="0">
              <a:solidFill>
                <a:srgbClr val="005849"/>
              </a:solidFill>
            </a:rPr>
            <a:t>ANÁLISE DE VIABILIDADE</a:t>
          </a:r>
        </a:p>
      </xdr:txBody>
    </xdr:sp>
    <xdr:clientData/>
  </xdr:twoCellAnchor>
  <xdr:twoCellAnchor>
    <xdr:from>
      <xdr:col>3</xdr:col>
      <xdr:colOff>261936</xdr:colOff>
      <xdr:row>1</xdr:row>
      <xdr:rowOff>47625</xdr:rowOff>
    </xdr:from>
    <xdr:to>
      <xdr:col>6</xdr:col>
      <xdr:colOff>485136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090736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1.2. </a:t>
          </a:r>
          <a:r>
            <a:rPr lang="pt-BR" sz="1100" b="0">
              <a:solidFill>
                <a:srgbClr val="005849"/>
              </a:solidFill>
            </a:rPr>
            <a:t>PROJECT</a:t>
          </a:r>
          <a:r>
            <a:rPr lang="pt-BR" sz="1100" b="0" baseline="0">
              <a:solidFill>
                <a:srgbClr val="005849"/>
              </a:solidFill>
            </a:rPr>
            <a:t> CHARTER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6</xdr:col>
      <xdr:colOff>514348</xdr:colOff>
      <xdr:row>1</xdr:row>
      <xdr:rowOff>47625</xdr:rowOff>
    </xdr:from>
    <xdr:to>
      <xdr:col>10</xdr:col>
      <xdr:colOff>127948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171948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1.3. </a:t>
          </a:r>
          <a:r>
            <a:rPr lang="pt-BR" sz="1100" b="0">
              <a:solidFill>
                <a:srgbClr val="005849"/>
              </a:solidFill>
            </a:rPr>
            <a:t>MAPA SIPOC</a:t>
          </a:r>
        </a:p>
      </xdr:txBody>
    </xdr:sp>
    <xdr:clientData/>
  </xdr:twoCellAnchor>
  <xdr:twoCellAnchor>
    <xdr:from>
      <xdr:col>10</xdr:col>
      <xdr:colOff>157160</xdr:colOff>
      <xdr:row>1</xdr:row>
      <xdr:rowOff>47625</xdr:rowOff>
    </xdr:from>
    <xdr:to>
      <xdr:col>13</xdr:col>
      <xdr:colOff>380360</xdr:colOff>
      <xdr:row>2</xdr:row>
      <xdr:rowOff>38100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6253160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1.4. </a:t>
          </a:r>
          <a:r>
            <a:rPr lang="pt-BR" sz="1100" b="0">
              <a:solidFill>
                <a:srgbClr val="005849"/>
              </a:solidFill>
            </a:rPr>
            <a:t>VOC/VOB</a:t>
          </a:r>
        </a:p>
      </xdr:txBody>
    </xdr:sp>
    <xdr:clientData/>
  </xdr:twoCellAnchor>
  <xdr:twoCellAnchor>
    <xdr:from>
      <xdr:col>13</xdr:col>
      <xdr:colOff>400049</xdr:colOff>
      <xdr:row>1</xdr:row>
      <xdr:rowOff>47625</xdr:rowOff>
    </xdr:from>
    <xdr:to>
      <xdr:col>17</xdr:col>
      <xdr:colOff>4124</xdr:colOff>
      <xdr:row>2</xdr:row>
      <xdr:rowOff>38100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8324849" y="266700"/>
          <a:ext cx="2052000" cy="180975"/>
        </a:xfrm>
        <a:prstGeom prst="rect">
          <a:avLst/>
        </a:prstGeom>
        <a:solidFill>
          <a:srgbClr val="00806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</a:rPr>
            <a:t>1.5. </a:t>
          </a:r>
          <a:r>
            <a:rPr lang="pt-BR" sz="1100" b="0">
              <a:solidFill>
                <a:schemeClr val="bg1"/>
              </a:solidFill>
            </a:rPr>
            <a:t>ÁRVORE DE INDICADORES</a:t>
          </a:r>
        </a:p>
      </xdr:txBody>
    </xdr:sp>
    <xdr:clientData/>
  </xdr:twoCellAnchor>
  <xdr:twoCellAnchor>
    <xdr:from>
      <xdr:col>0</xdr:col>
      <xdr:colOff>9524</xdr:colOff>
      <xdr:row>2</xdr:row>
      <xdr:rowOff>76200</xdr:rowOff>
    </xdr:from>
    <xdr:to>
      <xdr:col>3</xdr:col>
      <xdr:colOff>232724</xdr:colOff>
      <xdr:row>3</xdr:row>
      <xdr:rowOff>66675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9524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1.6. </a:t>
          </a:r>
          <a:r>
            <a:rPr lang="pt-BR" sz="1100" b="0">
              <a:solidFill>
                <a:srgbClr val="005849"/>
              </a:solidFill>
            </a:rPr>
            <a:t>BASELINE</a:t>
          </a:r>
          <a:r>
            <a:rPr lang="pt-BR" sz="1100" b="0" baseline="0">
              <a:solidFill>
                <a:srgbClr val="005849"/>
              </a:solidFill>
            </a:rPr>
            <a:t> E META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261936</xdr:colOff>
      <xdr:row>2</xdr:row>
      <xdr:rowOff>76200</xdr:rowOff>
    </xdr:from>
    <xdr:to>
      <xdr:col>6</xdr:col>
      <xdr:colOff>485136</xdr:colOff>
      <xdr:row>3</xdr:row>
      <xdr:rowOff>66675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090736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1.7.</a:t>
          </a:r>
          <a:r>
            <a:rPr lang="pt-BR" sz="1100" b="1" baseline="0">
              <a:solidFill>
                <a:srgbClr val="005849"/>
              </a:solidFill>
            </a:rPr>
            <a:t> </a:t>
          </a:r>
          <a:r>
            <a:rPr lang="pt-BR" sz="1100" b="0" baseline="0">
              <a:solidFill>
                <a:srgbClr val="005849"/>
              </a:solidFill>
            </a:rPr>
            <a:t>CRONOGRAMA</a:t>
          </a:r>
        </a:p>
      </xdr:txBody>
    </xdr:sp>
    <xdr:clientData/>
  </xdr:twoCellAnchor>
  <xdr:twoCellAnchor>
    <xdr:from>
      <xdr:col>6</xdr:col>
      <xdr:colOff>514348</xdr:colOff>
      <xdr:row>2</xdr:row>
      <xdr:rowOff>76200</xdr:rowOff>
    </xdr:from>
    <xdr:to>
      <xdr:col>10</xdr:col>
      <xdr:colOff>127948</xdr:colOff>
      <xdr:row>3</xdr:row>
      <xdr:rowOff>66675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4171948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1.8. </a:t>
          </a:r>
          <a:r>
            <a:rPr lang="pt-BR" sz="1100" b="0">
              <a:solidFill>
                <a:sysClr val="windowText" lastClr="000000"/>
              </a:solidFill>
            </a:rPr>
            <a:t>MAPA</a:t>
          </a:r>
          <a:r>
            <a:rPr lang="pt-BR" sz="1100" b="0" baseline="0">
              <a:solidFill>
                <a:sysClr val="windowText" lastClr="000000"/>
              </a:solidFill>
            </a:rPr>
            <a:t> MENTAL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157160</xdr:colOff>
      <xdr:row>2</xdr:row>
      <xdr:rowOff>76200</xdr:rowOff>
    </xdr:from>
    <xdr:to>
      <xdr:col>13</xdr:col>
      <xdr:colOff>380360</xdr:colOff>
      <xdr:row>3</xdr:row>
      <xdr:rowOff>66675</xdr:rowOff>
    </xdr:to>
    <xdr:sp macro="" textlink="">
      <xdr:nvSpPr>
        <xdr:cNvPr id="10" name="Retângul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6253160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ANÁLISE</a:t>
          </a:r>
          <a:r>
            <a:rPr lang="pt-BR" sz="1100" b="1" baseline="0">
              <a:solidFill>
                <a:sysClr val="windowText" lastClr="000000"/>
              </a:solidFill>
            </a:rPr>
            <a:t> GRPI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2</xdr:row>
      <xdr:rowOff>76200</xdr:rowOff>
    </xdr:from>
    <xdr:to>
      <xdr:col>17</xdr:col>
      <xdr:colOff>4124</xdr:colOff>
      <xdr:row>3</xdr:row>
      <xdr:rowOff>66675</xdr:rowOff>
    </xdr:to>
    <xdr:sp macro="" textlink="">
      <xdr:nvSpPr>
        <xdr:cNvPr id="11" name="Retângul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8324849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1</xdr:rowOff>
    </xdr:from>
    <xdr:to>
      <xdr:col>33</xdr:col>
      <xdr:colOff>381000</xdr:colOff>
      <xdr:row>50</xdr:row>
      <xdr:rowOff>60875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pSpPr/>
      </xdr:nvGrpSpPr>
      <xdr:grpSpPr>
        <a:xfrm>
          <a:off x="0" y="2324101"/>
          <a:ext cx="20526375" cy="7296064"/>
          <a:chOff x="461964" y="1411288"/>
          <a:chExt cx="27846631" cy="10470352"/>
        </a:xfrm>
      </xdr:grpSpPr>
      <xdr:sp macro="" textlink="">
        <xdr:nvSpPr>
          <xdr:cNvPr id="13" name="Retângulo de cantos arredondados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/>
        </xdr:nvSpPr>
        <xdr:spPr>
          <a:xfrm>
            <a:off x="15562946" y="2814638"/>
            <a:ext cx="1866900" cy="915987"/>
          </a:xfrm>
          <a:prstGeom prst="roundRect">
            <a:avLst/>
          </a:prstGeom>
          <a:solidFill>
            <a:srgbClr val="0080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 b="1"/>
              <a:t>Resultado</a:t>
            </a:r>
            <a:r>
              <a:rPr lang="pt-BR" sz="1050" b="1" baseline="0"/>
              <a:t> </a:t>
            </a:r>
            <a:br>
              <a:rPr lang="pt-BR" sz="800" baseline="0"/>
            </a:br>
            <a:r>
              <a:rPr lang="pt-BR" sz="700" baseline="0"/>
              <a:t>(Entradas - Custos) </a:t>
            </a:r>
            <a:br>
              <a:rPr lang="pt-BR" sz="800" baseline="0"/>
            </a:br>
            <a:r>
              <a:rPr lang="pt-BR" sz="1000" baseline="0"/>
              <a:t>-R$ 3.962.998</a:t>
            </a:r>
            <a:endParaRPr lang="pt-BR" sz="1050"/>
          </a:p>
        </xdr:txBody>
      </xdr:sp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/>
        </xdr:nvSpPr>
        <xdr:spPr>
          <a:xfrm>
            <a:off x="5325832" y="5744698"/>
            <a:ext cx="2171015" cy="436201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/>
              <a:t>Deduções das Vendas</a:t>
            </a:r>
          </a:p>
        </xdr:txBody>
      </xdr:sp>
      <xdr:sp macro="" textlink="">
        <xdr:nvSpPr>
          <xdr:cNvPr id="15" name="Retângulo de cantos arredondados 14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SpPr/>
        </xdr:nvSpPr>
        <xdr:spPr>
          <a:xfrm>
            <a:off x="660630" y="7675092"/>
            <a:ext cx="1089072" cy="528638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600" b="0"/>
              <a:t>Impostos sobre Vendas</a:t>
            </a:r>
          </a:p>
        </xdr:txBody>
      </xdr:sp>
      <xdr:sp macro="" textlink="">
        <xdr:nvSpPr>
          <xdr:cNvPr id="16" name="Retângulo de cantos arredondados 15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SpPr/>
        </xdr:nvSpPr>
        <xdr:spPr>
          <a:xfrm>
            <a:off x="1795183" y="7675092"/>
            <a:ext cx="1080000" cy="528638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0"/>
              <a:t>Comissões sobre Vendas</a:t>
            </a:r>
            <a:endParaRPr lang="pt-BR" sz="600" b="0"/>
          </a:p>
        </xdr:txBody>
      </xdr:sp>
      <xdr:sp macro="" textlink="">
        <xdr:nvSpPr>
          <xdr:cNvPr id="17" name="Retângulo de cantos arredondados 16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SpPr/>
        </xdr:nvSpPr>
        <xdr:spPr>
          <a:xfrm>
            <a:off x="2998905" y="7675092"/>
            <a:ext cx="1098597" cy="528638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0"/>
              <a:t>Devedores duvidosos</a:t>
            </a:r>
          </a:p>
        </xdr:txBody>
      </xdr:sp>
      <xdr:sp macro="" textlink="">
        <xdr:nvSpPr>
          <xdr:cNvPr id="18" name="Retângulo de cantos arredondados 17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/>
        </xdr:nvSpPr>
        <xdr:spPr>
          <a:xfrm>
            <a:off x="4140715" y="7675092"/>
            <a:ext cx="1095875" cy="528638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800" b="0"/>
              <a:t>Fretes e Carretos</a:t>
            </a:r>
          </a:p>
        </xdr:txBody>
      </xdr:sp>
      <xdr:sp macro="" textlink="">
        <xdr:nvSpPr>
          <xdr:cNvPr id="19" name="Retângulo de cantos arredondados 18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SpPr/>
        </xdr:nvSpPr>
        <xdr:spPr>
          <a:xfrm>
            <a:off x="5288875" y="7675092"/>
            <a:ext cx="1089525" cy="528638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800" b="0"/>
              <a:t>Despesas com Exportação</a:t>
            </a:r>
          </a:p>
        </xdr:txBody>
      </xdr:sp>
      <xdr:sp macro="" textlink="">
        <xdr:nvSpPr>
          <xdr:cNvPr id="20" name="Retângulo de cantos arredondados 19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SpPr/>
        </xdr:nvSpPr>
        <xdr:spPr>
          <a:xfrm>
            <a:off x="7547322" y="7675092"/>
            <a:ext cx="1079773" cy="528638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0"/>
              <a:t>Palletização</a:t>
            </a:r>
            <a:endParaRPr lang="pt-BR" sz="600" b="0"/>
          </a:p>
        </xdr:txBody>
      </xdr:sp>
      <xdr:sp macro="" textlink="">
        <xdr:nvSpPr>
          <xdr:cNvPr id="21" name="Retângulo de cantos arredondados 20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SpPr/>
        </xdr:nvSpPr>
        <xdr:spPr>
          <a:xfrm>
            <a:off x="8687318" y="7675092"/>
            <a:ext cx="1067526" cy="528638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700" b="0"/>
              <a:t>Movimentação de cargas</a:t>
            </a:r>
          </a:p>
        </xdr:txBody>
      </xdr:sp>
      <xdr:sp macro="" textlink="">
        <xdr:nvSpPr>
          <xdr:cNvPr id="22" name="Retângulo de cantos arredondados 21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SpPr/>
        </xdr:nvSpPr>
        <xdr:spPr>
          <a:xfrm>
            <a:off x="9807129" y="7675092"/>
            <a:ext cx="1276624" cy="528638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0"/>
              <a:t>Descontos concedidos</a:t>
            </a:r>
            <a:endParaRPr lang="pt-BR" sz="600" b="0"/>
          </a:p>
        </xdr:txBody>
      </xdr:sp>
      <xdr:sp macro="" textlink="">
        <xdr:nvSpPr>
          <xdr:cNvPr id="23" name="Retângulo de cantos arredondados 22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SpPr/>
        </xdr:nvSpPr>
        <xdr:spPr>
          <a:xfrm>
            <a:off x="21591022" y="4518027"/>
            <a:ext cx="1009196" cy="436200"/>
          </a:xfrm>
          <a:prstGeom prst="roundRect">
            <a:avLst/>
          </a:prstGeom>
          <a:solidFill>
            <a:srgbClr val="009A7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1"/>
              <a:t>Entradas</a:t>
            </a:r>
            <a:endParaRPr lang="pt-BR" sz="800"/>
          </a:p>
        </xdr:txBody>
      </xdr:sp>
      <xdr:sp macro="" textlink="">
        <xdr:nvSpPr>
          <xdr:cNvPr id="24" name="Retângulo de cantos arredondados 23">
            <a:extLst>
              <a:ext uri="{FF2B5EF4-FFF2-40B4-BE49-F238E27FC236}">
                <a16:creationId xmlns:a16="http://schemas.microsoft.com/office/drawing/2014/main" id="{00000000-0008-0000-0500-000018000000}"/>
              </a:ext>
            </a:extLst>
          </xdr:cNvPr>
          <xdr:cNvSpPr/>
        </xdr:nvSpPr>
        <xdr:spPr>
          <a:xfrm>
            <a:off x="20791714" y="5734051"/>
            <a:ext cx="1196356" cy="549047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0"/>
              <a:t>Transferência para Estoques</a:t>
            </a:r>
            <a:endParaRPr lang="pt-BR" sz="600" b="0"/>
          </a:p>
        </xdr:txBody>
      </xdr:sp>
      <xdr:sp macro="" textlink="">
        <xdr:nvSpPr>
          <xdr:cNvPr id="25" name="Retângulo de cantos arredondados 2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SpPr/>
        </xdr:nvSpPr>
        <xdr:spPr>
          <a:xfrm>
            <a:off x="22170444" y="5734051"/>
            <a:ext cx="1206439" cy="549047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0"/>
              <a:t>Vendas</a:t>
            </a:r>
            <a:endParaRPr lang="pt-BR" sz="800" b="0"/>
          </a:p>
        </xdr:txBody>
      </xdr:sp>
      <xdr:cxnSp macro="">
        <xdr:nvCxnSpPr>
          <xdr:cNvPr id="26" name="Conector angulado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CxnSpPr>
            <a:stCxn id="13" idx="2"/>
            <a:endCxn id="55" idx="0"/>
          </xdr:cNvCxnSpPr>
        </xdr:nvCxnSpPr>
        <xdr:spPr>
          <a:xfrm rot="5400000">
            <a:off x="12808748" y="825150"/>
            <a:ext cx="790113" cy="6601061"/>
          </a:xfrm>
          <a:prstGeom prst="bentConnector3">
            <a:avLst/>
          </a:prstGeom>
          <a:ln w="19050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Conector angulado 26"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CxnSpPr>
            <a:stCxn id="13" idx="2"/>
            <a:endCxn id="23" idx="0"/>
          </xdr:cNvCxnSpPr>
        </xdr:nvCxnSpPr>
        <xdr:spPr>
          <a:xfrm rot="16200000" flipH="1">
            <a:off x="18906275" y="1328683"/>
            <a:ext cx="787402" cy="5591286"/>
          </a:xfrm>
          <a:prstGeom prst="bentConnector3">
            <a:avLst/>
          </a:prstGeom>
          <a:ln w="19050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Conector angulado 27"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CxnSpPr>
            <a:stCxn id="14" idx="2"/>
            <a:endCxn id="15" idx="0"/>
          </xdr:cNvCxnSpPr>
        </xdr:nvCxnSpPr>
        <xdr:spPr>
          <a:xfrm rot="5400000">
            <a:off x="3067109" y="4318956"/>
            <a:ext cx="1494193" cy="5218080"/>
          </a:xfrm>
          <a:prstGeom prst="bentConnector3">
            <a:avLst/>
          </a:prstGeom>
          <a:ln w="19050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Conector angulado 28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CxnSpPr>
            <a:stCxn id="14" idx="2"/>
            <a:endCxn id="16" idx="0"/>
          </xdr:cNvCxnSpPr>
        </xdr:nvCxnSpPr>
        <xdr:spPr>
          <a:xfrm rot="5400000">
            <a:off x="3632118" y="4883965"/>
            <a:ext cx="1494193" cy="4088063"/>
          </a:xfrm>
          <a:prstGeom prst="bentConnector3">
            <a:avLst/>
          </a:prstGeom>
          <a:ln w="19050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Conector angulado 29">
            <a:extLst>
              <a:ext uri="{FF2B5EF4-FFF2-40B4-BE49-F238E27FC236}">
                <a16:creationId xmlns:a16="http://schemas.microsoft.com/office/drawing/2014/main" id="{00000000-0008-0000-0500-00001E000000}"/>
              </a:ext>
            </a:extLst>
          </xdr:cNvPr>
          <xdr:cNvCxnSpPr>
            <a:stCxn id="14" idx="2"/>
            <a:endCxn id="17" idx="0"/>
          </xdr:cNvCxnSpPr>
        </xdr:nvCxnSpPr>
        <xdr:spPr>
          <a:xfrm rot="5400000">
            <a:off x="4234659" y="5486507"/>
            <a:ext cx="1494193" cy="2882980"/>
          </a:xfrm>
          <a:prstGeom prst="bentConnector3">
            <a:avLst/>
          </a:prstGeom>
          <a:ln w="19050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Conector angulado 30">
            <a:extLst>
              <a:ext uri="{FF2B5EF4-FFF2-40B4-BE49-F238E27FC236}">
                <a16:creationId xmlns:a16="http://schemas.microsoft.com/office/drawing/2014/main" id="{00000000-0008-0000-0500-00001F000000}"/>
              </a:ext>
            </a:extLst>
          </xdr:cNvPr>
          <xdr:cNvCxnSpPr>
            <a:stCxn id="14" idx="2"/>
            <a:endCxn id="18" idx="0"/>
          </xdr:cNvCxnSpPr>
        </xdr:nvCxnSpPr>
        <xdr:spPr>
          <a:xfrm rot="5400000">
            <a:off x="4804884" y="6056731"/>
            <a:ext cx="1494193" cy="1742531"/>
          </a:xfrm>
          <a:prstGeom prst="bentConnector3">
            <a:avLst/>
          </a:prstGeom>
          <a:ln w="19050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" name="Conector angulado 31">
            <a:extLst>
              <a:ext uri="{FF2B5EF4-FFF2-40B4-BE49-F238E27FC236}">
                <a16:creationId xmlns:a16="http://schemas.microsoft.com/office/drawing/2014/main" id="{00000000-0008-0000-0500-000020000000}"/>
              </a:ext>
            </a:extLst>
          </xdr:cNvPr>
          <xdr:cNvCxnSpPr>
            <a:stCxn id="14" idx="2"/>
            <a:endCxn id="19" idx="0"/>
          </xdr:cNvCxnSpPr>
        </xdr:nvCxnSpPr>
        <xdr:spPr>
          <a:xfrm rot="5400000">
            <a:off x="5377376" y="6629224"/>
            <a:ext cx="1494193" cy="597546"/>
          </a:xfrm>
          <a:prstGeom prst="bentConnector3">
            <a:avLst/>
          </a:prstGeom>
          <a:ln w="19050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Conector angulado 32">
            <a:extLst>
              <a:ext uri="{FF2B5EF4-FFF2-40B4-BE49-F238E27FC236}">
                <a16:creationId xmlns:a16="http://schemas.microsoft.com/office/drawing/2014/main" id="{00000000-0008-0000-0500-000021000000}"/>
              </a:ext>
            </a:extLst>
          </xdr:cNvPr>
          <xdr:cNvCxnSpPr>
            <a:stCxn id="14" idx="2"/>
            <a:endCxn id="20" idx="0"/>
          </xdr:cNvCxnSpPr>
        </xdr:nvCxnSpPr>
        <xdr:spPr>
          <a:xfrm rot="16200000" flipH="1">
            <a:off x="6506145" y="6097999"/>
            <a:ext cx="1494193" cy="1659994"/>
          </a:xfrm>
          <a:prstGeom prst="bentConnector3">
            <a:avLst/>
          </a:prstGeom>
          <a:ln w="19050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Conector angulad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CxnSpPr>
            <a:stCxn id="14" idx="2"/>
            <a:endCxn id="21" idx="0"/>
          </xdr:cNvCxnSpPr>
        </xdr:nvCxnSpPr>
        <xdr:spPr>
          <a:xfrm rot="16200000" flipH="1">
            <a:off x="7077050" y="5527094"/>
            <a:ext cx="1494193" cy="2801804"/>
          </a:xfrm>
          <a:prstGeom prst="bentConnector3">
            <a:avLst/>
          </a:prstGeom>
          <a:ln w="19050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Conector angulado 34">
            <a:extLst>
              <a:ext uri="{FF2B5EF4-FFF2-40B4-BE49-F238E27FC236}">
                <a16:creationId xmlns:a16="http://schemas.microsoft.com/office/drawing/2014/main" id="{00000000-0008-0000-0500-000023000000}"/>
              </a:ext>
            </a:extLst>
          </xdr:cNvPr>
          <xdr:cNvCxnSpPr>
            <a:stCxn id="14" idx="2"/>
            <a:endCxn id="22" idx="0"/>
          </xdr:cNvCxnSpPr>
        </xdr:nvCxnSpPr>
        <xdr:spPr>
          <a:xfrm rot="16200000" flipH="1">
            <a:off x="7645574" y="4958570"/>
            <a:ext cx="1494193" cy="3938851"/>
          </a:xfrm>
          <a:prstGeom prst="bentConnector3">
            <a:avLst/>
          </a:prstGeom>
          <a:ln w="19050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Conector angulado 35">
            <a:extLst>
              <a:ext uri="{FF2B5EF4-FFF2-40B4-BE49-F238E27FC236}">
                <a16:creationId xmlns:a16="http://schemas.microsoft.com/office/drawing/2014/main" id="{00000000-0008-0000-0500-000024000000}"/>
              </a:ext>
            </a:extLst>
          </xdr:cNvPr>
          <xdr:cNvCxnSpPr>
            <a:stCxn id="23" idx="2"/>
            <a:endCxn id="24" idx="0"/>
          </xdr:cNvCxnSpPr>
        </xdr:nvCxnSpPr>
        <xdr:spPr>
          <a:xfrm rot="5400000">
            <a:off x="21352846" y="4991274"/>
            <a:ext cx="779824" cy="705727"/>
          </a:xfrm>
          <a:prstGeom prst="bentConnector3">
            <a:avLst/>
          </a:prstGeom>
          <a:ln w="19050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Conector angulado 36">
            <a:extLst>
              <a:ext uri="{FF2B5EF4-FFF2-40B4-BE49-F238E27FC236}">
                <a16:creationId xmlns:a16="http://schemas.microsoft.com/office/drawing/2014/main" id="{00000000-0008-0000-0500-000025000000}"/>
              </a:ext>
            </a:extLst>
          </xdr:cNvPr>
          <xdr:cNvCxnSpPr>
            <a:stCxn id="23" idx="2"/>
            <a:endCxn id="25" idx="0"/>
          </xdr:cNvCxnSpPr>
        </xdr:nvCxnSpPr>
        <xdr:spPr>
          <a:xfrm rot="16200000" flipH="1">
            <a:off x="22044731" y="5005116"/>
            <a:ext cx="779824" cy="678044"/>
          </a:xfrm>
          <a:prstGeom prst="bentConnector3">
            <a:avLst/>
          </a:prstGeom>
          <a:ln w="19050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8" name="Retângulo de cantos arredondados 37">
            <a:extLst>
              <a:ext uri="{FF2B5EF4-FFF2-40B4-BE49-F238E27FC236}">
                <a16:creationId xmlns:a16="http://schemas.microsoft.com/office/drawing/2014/main" id="{00000000-0008-0000-0500-000026000000}"/>
              </a:ext>
            </a:extLst>
          </xdr:cNvPr>
          <xdr:cNvSpPr/>
        </xdr:nvSpPr>
        <xdr:spPr>
          <a:xfrm>
            <a:off x="20894815" y="1411288"/>
            <a:ext cx="1866900" cy="814387"/>
          </a:xfrm>
          <a:prstGeom prst="roundRect">
            <a:avLst/>
          </a:prstGeom>
          <a:solidFill>
            <a:srgbClr val="005849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1"/>
              <a:t>Rentabilidade</a:t>
            </a:r>
            <a:r>
              <a:rPr lang="pt-BR" sz="1050" b="1" baseline="0"/>
              <a:t> </a:t>
            </a:r>
            <a:r>
              <a:rPr lang="pt-BR" sz="800" baseline="0"/>
              <a:t>(Resultado/Receita)</a:t>
            </a:r>
            <a:br>
              <a:rPr lang="pt-BR" sz="800" baseline="0"/>
            </a:br>
            <a:r>
              <a:rPr lang="pt-BR" sz="900" baseline="0"/>
              <a:t>-9,78% </a:t>
            </a:r>
            <a:endParaRPr lang="pt-BR" sz="900"/>
          </a:p>
        </xdr:txBody>
      </xdr:sp>
      <xdr:cxnSp macro="">
        <xdr:nvCxnSpPr>
          <xdr:cNvPr id="39" name="Conector angulado 38">
            <a:extLst>
              <a:ext uri="{FF2B5EF4-FFF2-40B4-BE49-F238E27FC236}">
                <a16:creationId xmlns:a16="http://schemas.microsoft.com/office/drawing/2014/main" id="{00000000-0008-0000-0500-000027000000}"/>
              </a:ext>
            </a:extLst>
          </xdr:cNvPr>
          <xdr:cNvCxnSpPr>
            <a:stCxn id="38" idx="2"/>
            <a:endCxn id="13" idx="0"/>
          </xdr:cNvCxnSpPr>
        </xdr:nvCxnSpPr>
        <xdr:spPr>
          <a:xfrm rot="5400000">
            <a:off x="18874344" y="-145779"/>
            <a:ext cx="588963" cy="5331870"/>
          </a:xfrm>
          <a:prstGeom prst="bentConnector3">
            <a:avLst/>
          </a:prstGeom>
          <a:ln w="19050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0" name="Retângulo de cantos arredondados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/>
        </xdr:nvSpPr>
        <xdr:spPr>
          <a:xfrm>
            <a:off x="25894689" y="2824163"/>
            <a:ext cx="1866900" cy="814387"/>
          </a:xfrm>
          <a:prstGeom prst="roundRect">
            <a:avLst/>
          </a:prstGeom>
          <a:solidFill>
            <a:srgbClr val="0080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1"/>
              <a:t>Receita</a:t>
            </a:r>
            <a:r>
              <a:rPr lang="pt-BR" sz="1050" b="1" baseline="0"/>
              <a:t> </a:t>
            </a:r>
            <a:br>
              <a:rPr lang="pt-BR" sz="800" baseline="0"/>
            </a:br>
            <a:r>
              <a:rPr lang="pt-BR" sz="1050" baseline="0"/>
              <a:t>R$ 40.523.693,66</a:t>
            </a:r>
            <a:endParaRPr lang="pt-BR" sz="1050"/>
          </a:p>
        </xdr:txBody>
      </xdr:sp>
      <xdr:cxnSp macro="">
        <xdr:nvCxnSpPr>
          <xdr:cNvPr id="41" name="Conector angulad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CxnSpPr>
            <a:stCxn id="38" idx="2"/>
            <a:endCxn id="40" idx="0"/>
          </xdr:cNvCxnSpPr>
        </xdr:nvCxnSpPr>
        <xdr:spPr>
          <a:xfrm rot="16200000" flipH="1">
            <a:off x="24035452" y="24982"/>
            <a:ext cx="598488" cy="4999874"/>
          </a:xfrm>
          <a:prstGeom prst="bentConnector3">
            <a:avLst/>
          </a:prstGeom>
          <a:ln w="19050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" name="Retângulo de cantos arredondados 41">
            <a:extLst>
              <a:ext uri="{FF2B5EF4-FFF2-40B4-BE49-F238E27FC236}">
                <a16:creationId xmlns:a16="http://schemas.microsoft.com/office/drawing/2014/main" id="{00000000-0008-0000-0500-00002A000000}"/>
              </a:ext>
            </a:extLst>
          </xdr:cNvPr>
          <xdr:cNvSpPr/>
        </xdr:nvSpPr>
        <xdr:spPr>
          <a:xfrm>
            <a:off x="25647081" y="4650921"/>
            <a:ext cx="1064525" cy="410935"/>
          </a:xfrm>
          <a:prstGeom prst="roundRect">
            <a:avLst/>
          </a:prstGeom>
          <a:solidFill>
            <a:srgbClr val="009A7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1"/>
              <a:t>ABSO</a:t>
            </a:r>
            <a:endParaRPr lang="pt-BR" sz="800" b="1"/>
          </a:p>
        </xdr:txBody>
      </xdr:sp>
      <xdr:sp macro="" textlink="">
        <xdr:nvSpPr>
          <xdr:cNvPr id="43" name="Retângulo de cantos arredondados 42">
            <a:extLst>
              <a:ext uri="{FF2B5EF4-FFF2-40B4-BE49-F238E27FC236}">
                <a16:creationId xmlns:a16="http://schemas.microsoft.com/office/drawing/2014/main" id="{00000000-0008-0000-0500-00002B000000}"/>
              </a:ext>
            </a:extLst>
          </xdr:cNvPr>
          <xdr:cNvSpPr/>
        </xdr:nvSpPr>
        <xdr:spPr>
          <a:xfrm>
            <a:off x="26927040" y="4650921"/>
            <a:ext cx="1077512" cy="410935"/>
          </a:xfrm>
          <a:prstGeom prst="roundRect">
            <a:avLst/>
          </a:prstGeom>
          <a:solidFill>
            <a:srgbClr val="009A7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1"/>
              <a:t>Néctares</a:t>
            </a:r>
            <a:endParaRPr lang="pt-BR" sz="800" b="1"/>
          </a:p>
        </xdr:txBody>
      </xdr:sp>
      <xdr:cxnSp macro="">
        <xdr:nvCxnSpPr>
          <xdr:cNvPr id="44" name="Conector angulado 43">
            <a:extLst>
              <a:ext uri="{FF2B5EF4-FFF2-40B4-BE49-F238E27FC236}">
                <a16:creationId xmlns:a16="http://schemas.microsoft.com/office/drawing/2014/main" id="{00000000-0008-0000-0500-00002C000000}"/>
              </a:ext>
            </a:extLst>
          </xdr:cNvPr>
          <xdr:cNvCxnSpPr>
            <a:stCxn id="40" idx="2"/>
            <a:endCxn id="42" idx="0"/>
          </xdr:cNvCxnSpPr>
        </xdr:nvCxnSpPr>
        <xdr:spPr>
          <a:xfrm rot="5400000">
            <a:off x="26004051" y="3820338"/>
            <a:ext cx="1012371" cy="648796"/>
          </a:xfrm>
          <a:prstGeom prst="bentConnector3">
            <a:avLst/>
          </a:prstGeom>
          <a:ln w="19050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Conector angulado 44">
            <a:extLst>
              <a:ext uri="{FF2B5EF4-FFF2-40B4-BE49-F238E27FC236}">
                <a16:creationId xmlns:a16="http://schemas.microsoft.com/office/drawing/2014/main" id="{00000000-0008-0000-0500-00002D000000}"/>
              </a:ext>
            </a:extLst>
          </xdr:cNvPr>
          <xdr:cNvCxnSpPr>
            <a:stCxn id="40" idx="2"/>
            <a:endCxn id="43" idx="0"/>
          </xdr:cNvCxnSpPr>
        </xdr:nvCxnSpPr>
        <xdr:spPr>
          <a:xfrm rot="16200000" flipH="1">
            <a:off x="26644030" y="3829154"/>
            <a:ext cx="1012371" cy="631162"/>
          </a:xfrm>
          <a:prstGeom prst="bentConnector3">
            <a:avLst/>
          </a:prstGeom>
          <a:ln w="19050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6" name="Retângulo 45">
            <a:extLst>
              <a:ext uri="{FF2B5EF4-FFF2-40B4-BE49-F238E27FC236}">
                <a16:creationId xmlns:a16="http://schemas.microsoft.com/office/drawing/2014/main" id="{00000000-0008-0000-0500-00002E000000}"/>
              </a:ext>
            </a:extLst>
          </xdr:cNvPr>
          <xdr:cNvSpPr/>
        </xdr:nvSpPr>
        <xdr:spPr>
          <a:xfrm>
            <a:off x="25391844" y="5149626"/>
            <a:ext cx="1333500" cy="578984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800">
                <a:solidFill>
                  <a:sysClr val="windowText" lastClr="000000"/>
                </a:solidFill>
              </a:rPr>
              <a:t>R$ 16.793.325,41</a:t>
            </a:r>
            <a:br>
              <a:rPr lang="pt-BR" sz="900">
                <a:solidFill>
                  <a:sysClr val="windowText" lastClr="000000"/>
                </a:solidFill>
              </a:rPr>
            </a:br>
            <a:r>
              <a:rPr lang="pt-BR" sz="1000" b="1">
                <a:solidFill>
                  <a:sysClr val="windowText" lastClr="000000"/>
                </a:solidFill>
              </a:rPr>
              <a:t>41,44%</a:t>
            </a:r>
            <a:endParaRPr lang="pt-BR" sz="8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7" name="Retângulo 46">
            <a:extLst>
              <a:ext uri="{FF2B5EF4-FFF2-40B4-BE49-F238E27FC236}">
                <a16:creationId xmlns:a16="http://schemas.microsoft.com/office/drawing/2014/main" id="{00000000-0008-0000-0500-00002F000000}"/>
              </a:ext>
            </a:extLst>
          </xdr:cNvPr>
          <xdr:cNvSpPr/>
        </xdr:nvSpPr>
        <xdr:spPr>
          <a:xfrm>
            <a:off x="26958764" y="5157787"/>
            <a:ext cx="1349831" cy="578984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800">
                <a:solidFill>
                  <a:sysClr val="windowText" lastClr="000000"/>
                </a:solidFill>
              </a:rPr>
              <a:t>R$ 23.730.368,00 </a:t>
            </a:r>
            <a:br>
              <a:rPr lang="pt-BR" sz="800">
                <a:solidFill>
                  <a:sysClr val="windowText" lastClr="000000"/>
                </a:solidFill>
              </a:rPr>
            </a:br>
            <a:r>
              <a:rPr lang="pt-BR" sz="1000" b="1">
                <a:solidFill>
                  <a:sysClr val="windowText" lastClr="000000"/>
                </a:solidFill>
              </a:rPr>
              <a:t>58,56%</a:t>
            </a:r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500-000030000000}"/>
              </a:ext>
            </a:extLst>
          </xdr:cNvPr>
          <xdr:cNvSpPr/>
        </xdr:nvSpPr>
        <xdr:spPr>
          <a:xfrm>
            <a:off x="21442544" y="8226543"/>
            <a:ext cx="1333501" cy="582386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800">
                <a:solidFill>
                  <a:sysClr val="windowText" lastClr="000000"/>
                </a:solidFill>
              </a:rPr>
              <a:t>R$ 16.793.325,41</a:t>
            </a:r>
            <a:br>
              <a:rPr lang="pt-BR" sz="900">
                <a:solidFill>
                  <a:sysClr val="windowText" lastClr="000000"/>
                </a:solidFill>
              </a:rPr>
            </a:br>
            <a:r>
              <a:rPr lang="pt-BR" sz="1000" b="1">
                <a:solidFill>
                  <a:sysClr val="windowText" lastClr="000000"/>
                </a:solidFill>
              </a:rPr>
              <a:t>41,44%</a:t>
            </a:r>
            <a:endParaRPr lang="pt-BR" sz="8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9" name="Retângulo 48">
            <a:extLst>
              <a:ext uri="{FF2B5EF4-FFF2-40B4-BE49-F238E27FC236}">
                <a16:creationId xmlns:a16="http://schemas.microsoft.com/office/drawing/2014/main" id="{00000000-0008-0000-0500-000031000000}"/>
              </a:ext>
            </a:extLst>
          </xdr:cNvPr>
          <xdr:cNvSpPr/>
        </xdr:nvSpPr>
        <xdr:spPr>
          <a:xfrm>
            <a:off x="22917667" y="8227559"/>
            <a:ext cx="1349829" cy="578984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800">
                <a:solidFill>
                  <a:sysClr val="windowText" lastClr="000000"/>
                </a:solidFill>
              </a:rPr>
              <a:t>R$ 23.730.368,00 </a:t>
            </a:r>
            <a:br>
              <a:rPr lang="pt-BR" sz="800">
                <a:solidFill>
                  <a:sysClr val="windowText" lastClr="000000"/>
                </a:solidFill>
              </a:rPr>
            </a:br>
            <a:r>
              <a:rPr lang="pt-BR" sz="1000" b="1">
                <a:solidFill>
                  <a:sysClr val="windowText" lastClr="000000"/>
                </a:solidFill>
              </a:rPr>
              <a:t>58,56%</a:t>
            </a:r>
          </a:p>
        </xdr:txBody>
      </xdr:sp>
      <xdr:sp macro="" textlink="">
        <xdr:nvSpPr>
          <xdr:cNvPr id="50" name="Retângulo 49">
            <a:extLst>
              <a:ext uri="{FF2B5EF4-FFF2-40B4-BE49-F238E27FC236}">
                <a16:creationId xmlns:a16="http://schemas.microsoft.com/office/drawing/2014/main" id="{00000000-0008-0000-0500-000032000000}"/>
              </a:ext>
            </a:extLst>
          </xdr:cNvPr>
          <xdr:cNvSpPr/>
        </xdr:nvSpPr>
        <xdr:spPr>
          <a:xfrm>
            <a:off x="8286750" y="4081693"/>
            <a:ext cx="1479326" cy="331556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900" b="1">
                <a:solidFill>
                  <a:sysClr val="windowText" lastClr="000000"/>
                </a:solidFill>
              </a:rPr>
              <a:t>R$ 66.716.674,00</a:t>
            </a:r>
          </a:p>
        </xdr:txBody>
      </xdr:sp>
      <xdr:sp macro="" textlink="">
        <xdr:nvSpPr>
          <xdr:cNvPr id="51" name="Retângulo de cantos arredondados 50">
            <a:extLst>
              <a:ext uri="{FF2B5EF4-FFF2-40B4-BE49-F238E27FC236}">
                <a16:creationId xmlns:a16="http://schemas.microsoft.com/office/drawing/2014/main" id="{00000000-0008-0000-0500-000033000000}"/>
              </a:ext>
            </a:extLst>
          </xdr:cNvPr>
          <xdr:cNvSpPr/>
        </xdr:nvSpPr>
        <xdr:spPr>
          <a:xfrm>
            <a:off x="6430685" y="7675092"/>
            <a:ext cx="1064352" cy="528638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0"/>
              <a:t>Danificação</a:t>
            </a:r>
            <a:endParaRPr lang="pt-BR" sz="600" b="0"/>
          </a:p>
        </xdr:txBody>
      </xdr:sp>
      <xdr:cxnSp macro="">
        <xdr:nvCxnSpPr>
          <xdr:cNvPr id="52" name="Conector angulado 51">
            <a:extLst>
              <a:ext uri="{FF2B5EF4-FFF2-40B4-BE49-F238E27FC236}">
                <a16:creationId xmlns:a16="http://schemas.microsoft.com/office/drawing/2014/main" id="{00000000-0008-0000-0500-000034000000}"/>
              </a:ext>
            </a:extLst>
          </xdr:cNvPr>
          <xdr:cNvCxnSpPr>
            <a:stCxn id="14" idx="2"/>
            <a:endCxn id="51" idx="0"/>
          </xdr:cNvCxnSpPr>
        </xdr:nvCxnSpPr>
        <xdr:spPr>
          <a:xfrm rot="16200000" flipH="1">
            <a:off x="5947941" y="6656204"/>
            <a:ext cx="1494193" cy="543584"/>
          </a:xfrm>
          <a:prstGeom prst="bentConnector3">
            <a:avLst/>
          </a:prstGeom>
          <a:ln w="19050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3" name="Retângulo de cantos arredondados 52">
            <a:extLst>
              <a:ext uri="{FF2B5EF4-FFF2-40B4-BE49-F238E27FC236}">
                <a16:creationId xmlns:a16="http://schemas.microsoft.com/office/drawing/2014/main" id="{00000000-0008-0000-0500-000035000000}"/>
              </a:ext>
            </a:extLst>
          </xdr:cNvPr>
          <xdr:cNvSpPr/>
        </xdr:nvSpPr>
        <xdr:spPr>
          <a:xfrm>
            <a:off x="11138755" y="7675092"/>
            <a:ext cx="1358266" cy="528638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0"/>
              <a:t>Bonificações</a:t>
            </a:r>
            <a:endParaRPr lang="pt-BR" sz="600" b="0"/>
          </a:p>
        </xdr:txBody>
      </xdr:sp>
      <xdr:cxnSp macro="">
        <xdr:nvCxnSpPr>
          <xdr:cNvPr id="54" name="Conector angulado 53">
            <a:extLst>
              <a:ext uri="{FF2B5EF4-FFF2-40B4-BE49-F238E27FC236}">
                <a16:creationId xmlns:a16="http://schemas.microsoft.com/office/drawing/2014/main" id="{00000000-0008-0000-0500-000036000000}"/>
              </a:ext>
            </a:extLst>
          </xdr:cNvPr>
          <xdr:cNvCxnSpPr>
            <a:stCxn id="14" idx="2"/>
            <a:endCxn id="53" idx="0"/>
          </xdr:cNvCxnSpPr>
        </xdr:nvCxnSpPr>
        <xdr:spPr>
          <a:xfrm rot="16200000" flipH="1">
            <a:off x="8307986" y="4296159"/>
            <a:ext cx="1494193" cy="5263674"/>
          </a:xfrm>
          <a:prstGeom prst="bentConnector3">
            <a:avLst>
              <a:gd name="adj1" fmla="val 50000"/>
            </a:avLst>
          </a:prstGeom>
          <a:ln w="19050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5" name="Retângulo de cantos arredondados 54">
            <a:extLst>
              <a:ext uri="{FF2B5EF4-FFF2-40B4-BE49-F238E27FC236}">
                <a16:creationId xmlns:a16="http://schemas.microsoft.com/office/drawing/2014/main" id="{00000000-0008-0000-0500-000037000000}"/>
              </a:ext>
            </a:extLst>
          </xdr:cNvPr>
          <xdr:cNvSpPr/>
        </xdr:nvSpPr>
        <xdr:spPr>
          <a:xfrm>
            <a:off x="9331093" y="4520738"/>
            <a:ext cx="1168172" cy="436200"/>
          </a:xfrm>
          <a:prstGeom prst="roundRect">
            <a:avLst/>
          </a:prstGeom>
          <a:solidFill>
            <a:srgbClr val="009A7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1"/>
              <a:t>Custos</a:t>
            </a:r>
            <a:endParaRPr lang="pt-BR" sz="800"/>
          </a:p>
        </xdr:txBody>
      </xdr:sp>
      <xdr:cxnSp macro="">
        <xdr:nvCxnSpPr>
          <xdr:cNvPr id="56" name="Conector angulado 55">
            <a:extLst>
              <a:ext uri="{FF2B5EF4-FFF2-40B4-BE49-F238E27FC236}">
                <a16:creationId xmlns:a16="http://schemas.microsoft.com/office/drawing/2014/main" id="{00000000-0008-0000-0500-000038000000}"/>
              </a:ext>
            </a:extLst>
          </xdr:cNvPr>
          <xdr:cNvCxnSpPr>
            <a:stCxn id="55" idx="2"/>
            <a:endCxn id="14" idx="0"/>
          </xdr:cNvCxnSpPr>
        </xdr:nvCxnSpPr>
        <xdr:spPr>
          <a:xfrm rot="5400000">
            <a:off x="7767680" y="3602299"/>
            <a:ext cx="787760" cy="3497037"/>
          </a:xfrm>
          <a:prstGeom prst="bentConnector3">
            <a:avLst>
              <a:gd name="adj1" fmla="val 50000"/>
            </a:avLst>
          </a:prstGeom>
          <a:ln w="19050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7" name="Retângulo de cantos arredondados 56">
            <a:extLst>
              <a:ext uri="{FF2B5EF4-FFF2-40B4-BE49-F238E27FC236}">
                <a16:creationId xmlns:a16="http://schemas.microsoft.com/office/drawing/2014/main" id="{00000000-0008-0000-0500-000039000000}"/>
              </a:ext>
            </a:extLst>
          </xdr:cNvPr>
          <xdr:cNvSpPr/>
        </xdr:nvSpPr>
        <xdr:spPr>
          <a:xfrm>
            <a:off x="9987638" y="5744698"/>
            <a:ext cx="2630255" cy="436201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/>
              <a:t>Custos das Vendas</a:t>
            </a:r>
          </a:p>
        </xdr:txBody>
      </xdr:sp>
      <xdr:cxnSp macro="">
        <xdr:nvCxnSpPr>
          <xdr:cNvPr id="58" name="Conector angulado 57">
            <a:extLst>
              <a:ext uri="{FF2B5EF4-FFF2-40B4-BE49-F238E27FC236}">
                <a16:creationId xmlns:a16="http://schemas.microsoft.com/office/drawing/2014/main" id="{00000000-0008-0000-0500-00003A000000}"/>
              </a:ext>
            </a:extLst>
          </xdr:cNvPr>
          <xdr:cNvCxnSpPr>
            <a:stCxn id="55" idx="2"/>
            <a:endCxn id="57" idx="0"/>
          </xdr:cNvCxnSpPr>
        </xdr:nvCxnSpPr>
        <xdr:spPr>
          <a:xfrm rot="16200000" flipH="1">
            <a:off x="10188729" y="4678285"/>
            <a:ext cx="787760" cy="1345064"/>
          </a:xfrm>
          <a:prstGeom prst="bentConnector3">
            <a:avLst>
              <a:gd name="adj1" fmla="val 50000"/>
            </a:avLst>
          </a:prstGeom>
          <a:ln w="19050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9" name="Retângulo de cantos arredondados 58">
            <a:extLst>
              <a:ext uri="{FF2B5EF4-FFF2-40B4-BE49-F238E27FC236}">
                <a16:creationId xmlns:a16="http://schemas.microsoft.com/office/drawing/2014/main" id="{00000000-0008-0000-0500-00003B000000}"/>
              </a:ext>
            </a:extLst>
          </xdr:cNvPr>
          <xdr:cNvSpPr/>
        </xdr:nvSpPr>
        <xdr:spPr>
          <a:xfrm>
            <a:off x="15942122" y="5744698"/>
            <a:ext cx="2201631" cy="436201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/>
              <a:t>Despesas Operacionais</a:t>
            </a:r>
          </a:p>
        </xdr:txBody>
      </xdr:sp>
      <xdr:cxnSp macro="">
        <xdr:nvCxnSpPr>
          <xdr:cNvPr id="60" name="Conector angulado 59">
            <a:extLst>
              <a:ext uri="{FF2B5EF4-FFF2-40B4-BE49-F238E27FC236}">
                <a16:creationId xmlns:a16="http://schemas.microsoft.com/office/drawing/2014/main" id="{00000000-0008-0000-0500-00003C000000}"/>
              </a:ext>
            </a:extLst>
          </xdr:cNvPr>
          <xdr:cNvCxnSpPr>
            <a:stCxn id="55" idx="2"/>
            <a:endCxn id="59" idx="0"/>
          </xdr:cNvCxnSpPr>
        </xdr:nvCxnSpPr>
        <xdr:spPr>
          <a:xfrm rot="16200000" flipH="1">
            <a:off x="13082628" y="1784386"/>
            <a:ext cx="787760" cy="7132861"/>
          </a:xfrm>
          <a:prstGeom prst="bentConnector3">
            <a:avLst>
              <a:gd name="adj1" fmla="val 50000"/>
            </a:avLst>
          </a:prstGeom>
          <a:ln w="19050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1" name="Retângulo de cantos arredondados 60">
            <a:extLst>
              <a:ext uri="{FF2B5EF4-FFF2-40B4-BE49-F238E27FC236}">
                <a16:creationId xmlns:a16="http://schemas.microsoft.com/office/drawing/2014/main" id="{00000000-0008-0000-0500-00003D000000}"/>
              </a:ext>
            </a:extLst>
          </xdr:cNvPr>
          <xdr:cNvSpPr/>
        </xdr:nvSpPr>
        <xdr:spPr>
          <a:xfrm>
            <a:off x="14686696" y="7677814"/>
            <a:ext cx="1188858" cy="528638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0"/>
              <a:t>Pessoal Direto</a:t>
            </a:r>
            <a:endParaRPr lang="pt-BR" sz="600" b="0"/>
          </a:p>
        </xdr:txBody>
      </xdr:sp>
      <xdr:sp macro="" textlink="">
        <xdr:nvSpPr>
          <xdr:cNvPr id="62" name="Retângulo de cantos arredondados 61">
            <a:extLst>
              <a:ext uri="{FF2B5EF4-FFF2-40B4-BE49-F238E27FC236}">
                <a16:creationId xmlns:a16="http://schemas.microsoft.com/office/drawing/2014/main" id="{00000000-0008-0000-0500-00003E000000}"/>
              </a:ext>
            </a:extLst>
          </xdr:cNvPr>
          <xdr:cNvSpPr/>
        </xdr:nvSpPr>
        <xdr:spPr>
          <a:xfrm>
            <a:off x="15927839" y="7677814"/>
            <a:ext cx="1103132" cy="528638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0"/>
              <a:t>Técnicas</a:t>
            </a:r>
          </a:p>
        </xdr:txBody>
      </xdr:sp>
      <xdr:sp macro="" textlink="">
        <xdr:nvSpPr>
          <xdr:cNvPr id="63" name="Retângulo de cantos arredondados 62">
            <a:extLst>
              <a:ext uri="{FF2B5EF4-FFF2-40B4-BE49-F238E27FC236}">
                <a16:creationId xmlns:a16="http://schemas.microsoft.com/office/drawing/2014/main" id="{00000000-0008-0000-0500-00003F000000}"/>
              </a:ext>
            </a:extLst>
          </xdr:cNvPr>
          <xdr:cNvSpPr/>
        </xdr:nvSpPr>
        <xdr:spPr>
          <a:xfrm>
            <a:off x="18230508" y="7677814"/>
            <a:ext cx="1085443" cy="528638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800" b="0"/>
              <a:t>Gastos de Fabricação</a:t>
            </a:r>
            <a:endParaRPr lang="pt-BR" sz="500" b="0"/>
          </a:p>
        </xdr:txBody>
      </xdr:sp>
      <xdr:cxnSp macro="">
        <xdr:nvCxnSpPr>
          <xdr:cNvPr id="64" name="Conector angulado 63">
            <a:extLst>
              <a:ext uri="{FF2B5EF4-FFF2-40B4-BE49-F238E27FC236}">
                <a16:creationId xmlns:a16="http://schemas.microsoft.com/office/drawing/2014/main" id="{00000000-0008-0000-0500-000040000000}"/>
              </a:ext>
            </a:extLst>
          </xdr:cNvPr>
          <xdr:cNvCxnSpPr>
            <a:stCxn id="59" idx="2"/>
            <a:endCxn id="61" idx="0"/>
          </xdr:cNvCxnSpPr>
        </xdr:nvCxnSpPr>
        <xdr:spPr>
          <a:xfrm rot="5400000">
            <a:off x="15437386" y="6072264"/>
            <a:ext cx="1496915" cy="1714188"/>
          </a:xfrm>
          <a:prstGeom prst="bentConnector3">
            <a:avLst/>
          </a:prstGeom>
          <a:ln w="19050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Conector angulado 64">
            <a:extLst>
              <a:ext uri="{FF2B5EF4-FFF2-40B4-BE49-F238E27FC236}">
                <a16:creationId xmlns:a16="http://schemas.microsoft.com/office/drawing/2014/main" id="{00000000-0008-0000-0500-000041000000}"/>
              </a:ext>
            </a:extLst>
          </xdr:cNvPr>
          <xdr:cNvCxnSpPr>
            <a:stCxn id="59" idx="2"/>
            <a:endCxn id="62" idx="0"/>
          </xdr:cNvCxnSpPr>
        </xdr:nvCxnSpPr>
        <xdr:spPr>
          <a:xfrm rot="5400000">
            <a:off x="16012714" y="6647591"/>
            <a:ext cx="1496915" cy="563533"/>
          </a:xfrm>
          <a:prstGeom prst="bentConnector3">
            <a:avLst/>
          </a:prstGeom>
          <a:ln w="19050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Conector angulado 65">
            <a:extLst>
              <a:ext uri="{FF2B5EF4-FFF2-40B4-BE49-F238E27FC236}">
                <a16:creationId xmlns:a16="http://schemas.microsoft.com/office/drawing/2014/main" id="{00000000-0008-0000-0500-000042000000}"/>
              </a:ext>
            </a:extLst>
          </xdr:cNvPr>
          <xdr:cNvCxnSpPr>
            <a:stCxn id="59" idx="2"/>
            <a:endCxn id="63" idx="0"/>
          </xdr:cNvCxnSpPr>
        </xdr:nvCxnSpPr>
        <xdr:spPr>
          <a:xfrm rot="16200000" flipH="1">
            <a:off x="17161326" y="6062510"/>
            <a:ext cx="1496915" cy="1733693"/>
          </a:xfrm>
          <a:prstGeom prst="bentConnector3">
            <a:avLst/>
          </a:prstGeom>
          <a:ln w="19050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7" name="Retângulo de cantos arredondados 66">
            <a:extLst>
              <a:ext uri="{FF2B5EF4-FFF2-40B4-BE49-F238E27FC236}">
                <a16:creationId xmlns:a16="http://schemas.microsoft.com/office/drawing/2014/main" id="{00000000-0008-0000-0500-000043000000}"/>
              </a:ext>
            </a:extLst>
          </xdr:cNvPr>
          <xdr:cNvSpPr/>
        </xdr:nvSpPr>
        <xdr:spPr>
          <a:xfrm>
            <a:off x="17083256" y="7677814"/>
            <a:ext cx="1094967" cy="528638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0"/>
              <a:t>Tributárias</a:t>
            </a:r>
            <a:endParaRPr lang="pt-BR" sz="600" b="0"/>
          </a:p>
        </xdr:txBody>
      </xdr:sp>
      <xdr:cxnSp macro="">
        <xdr:nvCxnSpPr>
          <xdr:cNvPr id="68" name="Conector angulado 67">
            <a:extLst>
              <a:ext uri="{FF2B5EF4-FFF2-40B4-BE49-F238E27FC236}">
                <a16:creationId xmlns:a16="http://schemas.microsoft.com/office/drawing/2014/main" id="{00000000-0008-0000-0500-000044000000}"/>
              </a:ext>
            </a:extLst>
          </xdr:cNvPr>
          <xdr:cNvCxnSpPr>
            <a:stCxn id="59" idx="2"/>
            <a:endCxn id="67" idx="0"/>
          </xdr:cNvCxnSpPr>
        </xdr:nvCxnSpPr>
        <xdr:spPr>
          <a:xfrm rot="16200000" flipH="1">
            <a:off x="16588381" y="6635456"/>
            <a:ext cx="1496915" cy="587801"/>
          </a:xfrm>
          <a:prstGeom prst="bentConnector3">
            <a:avLst/>
          </a:prstGeom>
          <a:ln w="19050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9" name="Retângulo de cantos arredondados 68">
            <a:extLst>
              <a:ext uri="{FF2B5EF4-FFF2-40B4-BE49-F238E27FC236}">
                <a16:creationId xmlns:a16="http://schemas.microsoft.com/office/drawing/2014/main" id="{00000000-0008-0000-0500-000045000000}"/>
              </a:ext>
            </a:extLst>
          </xdr:cNvPr>
          <xdr:cNvSpPr/>
        </xdr:nvSpPr>
        <xdr:spPr>
          <a:xfrm>
            <a:off x="2981322" y="5744698"/>
            <a:ext cx="2188023" cy="436201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/>
              <a:t>Deptos Específicos</a:t>
            </a:r>
          </a:p>
        </xdr:txBody>
      </xdr:sp>
      <xdr:sp macro="" textlink="">
        <xdr:nvSpPr>
          <xdr:cNvPr id="70" name="Retângulo de cantos arredondados 69">
            <a:extLst>
              <a:ext uri="{FF2B5EF4-FFF2-40B4-BE49-F238E27FC236}">
                <a16:creationId xmlns:a16="http://schemas.microsoft.com/office/drawing/2014/main" id="{00000000-0008-0000-0500-000046000000}"/>
              </a:ext>
            </a:extLst>
          </xdr:cNvPr>
          <xdr:cNvSpPr/>
        </xdr:nvSpPr>
        <xdr:spPr>
          <a:xfrm>
            <a:off x="7653334" y="5744698"/>
            <a:ext cx="2177817" cy="436201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/>
              <a:t>Serviços da</a:t>
            </a:r>
            <a:r>
              <a:rPr lang="pt-BR" sz="1050" baseline="0"/>
              <a:t> Sede</a:t>
            </a:r>
            <a:endParaRPr lang="pt-BR" sz="1050"/>
          </a:p>
        </xdr:txBody>
      </xdr:sp>
      <xdr:sp macro="" textlink="">
        <xdr:nvSpPr>
          <xdr:cNvPr id="71" name="Retângulo de cantos arredondados 70">
            <a:extLst>
              <a:ext uri="{FF2B5EF4-FFF2-40B4-BE49-F238E27FC236}">
                <a16:creationId xmlns:a16="http://schemas.microsoft.com/office/drawing/2014/main" id="{00000000-0008-0000-0500-000047000000}"/>
              </a:ext>
            </a:extLst>
          </xdr:cNvPr>
          <xdr:cNvSpPr/>
        </xdr:nvSpPr>
        <xdr:spPr>
          <a:xfrm>
            <a:off x="12774380" y="5744698"/>
            <a:ext cx="3011255" cy="436201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/>
              <a:t>Juros Operacionais</a:t>
            </a:r>
          </a:p>
        </xdr:txBody>
      </xdr:sp>
      <xdr:cxnSp macro="">
        <xdr:nvCxnSpPr>
          <xdr:cNvPr id="72" name="Conector angulado 71">
            <a:extLst>
              <a:ext uri="{FF2B5EF4-FFF2-40B4-BE49-F238E27FC236}">
                <a16:creationId xmlns:a16="http://schemas.microsoft.com/office/drawing/2014/main" id="{00000000-0008-0000-0500-000048000000}"/>
              </a:ext>
            </a:extLst>
          </xdr:cNvPr>
          <xdr:cNvCxnSpPr>
            <a:stCxn id="55" idx="2"/>
            <a:endCxn id="69" idx="0"/>
          </xdr:cNvCxnSpPr>
        </xdr:nvCxnSpPr>
        <xdr:spPr>
          <a:xfrm rot="5400000">
            <a:off x="6598826" y="2433445"/>
            <a:ext cx="787760" cy="5834744"/>
          </a:xfrm>
          <a:prstGeom prst="bentConnector3">
            <a:avLst>
              <a:gd name="adj1" fmla="val 50000"/>
            </a:avLst>
          </a:prstGeom>
          <a:ln w="19050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Conector angulado 72">
            <a:extLst>
              <a:ext uri="{FF2B5EF4-FFF2-40B4-BE49-F238E27FC236}">
                <a16:creationId xmlns:a16="http://schemas.microsoft.com/office/drawing/2014/main" id="{00000000-0008-0000-0500-000049000000}"/>
              </a:ext>
            </a:extLst>
          </xdr:cNvPr>
          <xdr:cNvCxnSpPr>
            <a:stCxn id="55" idx="2"/>
            <a:endCxn id="70" idx="0"/>
          </xdr:cNvCxnSpPr>
        </xdr:nvCxnSpPr>
        <xdr:spPr>
          <a:xfrm rot="5400000">
            <a:off x="8934832" y="4769451"/>
            <a:ext cx="787760" cy="1162732"/>
          </a:xfrm>
          <a:prstGeom prst="bentConnector3">
            <a:avLst>
              <a:gd name="adj1" fmla="val 50000"/>
            </a:avLst>
          </a:prstGeom>
          <a:ln w="19050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Conector angulado 73">
            <a:extLst>
              <a:ext uri="{FF2B5EF4-FFF2-40B4-BE49-F238E27FC236}">
                <a16:creationId xmlns:a16="http://schemas.microsoft.com/office/drawing/2014/main" id="{00000000-0008-0000-0500-00004A000000}"/>
              </a:ext>
            </a:extLst>
          </xdr:cNvPr>
          <xdr:cNvCxnSpPr>
            <a:stCxn id="55" idx="2"/>
            <a:endCxn id="71" idx="0"/>
          </xdr:cNvCxnSpPr>
        </xdr:nvCxnSpPr>
        <xdr:spPr>
          <a:xfrm rot="16200000" flipH="1">
            <a:off x="11855945" y="3011070"/>
            <a:ext cx="787760" cy="4679493"/>
          </a:xfrm>
          <a:prstGeom prst="bentConnector3">
            <a:avLst>
              <a:gd name="adj1" fmla="val 50000"/>
            </a:avLst>
          </a:prstGeom>
          <a:ln w="19050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5" name="Retângulo 74">
            <a:extLst>
              <a:ext uri="{FF2B5EF4-FFF2-40B4-BE49-F238E27FC236}">
                <a16:creationId xmlns:a16="http://schemas.microsoft.com/office/drawing/2014/main" id="{00000000-0008-0000-0500-00004B000000}"/>
              </a:ext>
            </a:extLst>
          </xdr:cNvPr>
          <xdr:cNvSpPr/>
        </xdr:nvSpPr>
        <xdr:spPr>
          <a:xfrm>
            <a:off x="17144287" y="6240125"/>
            <a:ext cx="1184535" cy="582387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900">
                <a:solidFill>
                  <a:schemeClr val="bg1"/>
                </a:solidFill>
              </a:rPr>
              <a:t>R$ 21.274.471</a:t>
            </a:r>
          </a:p>
          <a:p>
            <a:pPr algn="l"/>
            <a:r>
              <a:rPr lang="pt-BR" sz="1050" b="1">
                <a:solidFill>
                  <a:schemeClr val="bg1"/>
                </a:solidFill>
              </a:rPr>
              <a:t>31,89%</a:t>
            </a:r>
            <a:endParaRPr lang="pt-BR" sz="900" b="1">
              <a:solidFill>
                <a:schemeClr val="bg1"/>
              </a:solidFill>
            </a:endParaRPr>
          </a:p>
        </xdr:txBody>
      </xdr:sp>
      <xdr:sp macro="" textlink="">
        <xdr:nvSpPr>
          <xdr:cNvPr id="76" name="Retângulo 75">
            <a:extLst>
              <a:ext uri="{FF2B5EF4-FFF2-40B4-BE49-F238E27FC236}">
                <a16:creationId xmlns:a16="http://schemas.microsoft.com/office/drawing/2014/main" id="{00000000-0008-0000-0500-00004C000000}"/>
              </a:ext>
            </a:extLst>
          </xdr:cNvPr>
          <xdr:cNvSpPr/>
        </xdr:nvSpPr>
        <xdr:spPr>
          <a:xfrm>
            <a:off x="17109810" y="8314759"/>
            <a:ext cx="1048464" cy="757803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900">
                <a:solidFill>
                  <a:sysClr val="windowText" lastClr="000000"/>
                </a:solidFill>
              </a:rPr>
              <a:t>R$ 72.583,00</a:t>
            </a:r>
          </a:p>
          <a:p>
            <a:pPr algn="l"/>
            <a:r>
              <a:rPr lang="pt-BR" sz="1050" b="1">
                <a:solidFill>
                  <a:sysClr val="windowText" lastClr="000000"/>
                </a:solidFill>
              </a:rPr>
              <a:t>0,34%</a:t>
            </a:r>
          </a:p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800" b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0,11% (tot)</a:t>
            </a:r>
            <a:endParaRPr lang="pt-BR" sz="900">
              <a:solidFill>
                <a:sysClr val="windowText" lastClr="000000"/>
              </a:solidFill>
              <a:effectLst/>
            </a:endParaRPr>
          </a:p>
        </xdr:txBody>
      </xdr:sp>
      <xdr:sp macro="" textlink="">
        <xdr:nvSpPr>
          <xdr:cNvPr id="77" name="Retângulo 76">
            <a:extLst>
              <a:ext uri="{FF2B5EF4-FFF2-40B4-BE49-F238E27FC236}">
                <a16:creationId xmlns:a16="http://schemas.microsoft.com/office/drawing/2014/main" id="{00000000-0008-0000-0500-00004D000000}"/>
              </a:ext>
            </a:extLst>
          </xdr:cNvPr>
          <xdr:cNvSpPr/>
        </xdr:nvSpPr>
        <xdr:spPr>
          <a:xfrm>
            <a:off x="15963635" y="8314759"/>
            <a:ext cx="1048464" cy="757803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900">
                <a:solidFill>
                  <a:sysClr val="windowText" lastClr="000000"/>
                </a:solidFill>
              </a:rPr>
              <a:t>R$ 170.523</a:t>
            </a:r>
          </a:p>
          <a:p>
            <a:pPr algn="l"/>
            <a:r>
              <a:rPr lang="pt-BR" sz="1050" b="1">
                <a:solidFill>
                  <a:sysClr val="windowText" lastClr="000000"/>
                </a:solidFill>
              </a:rPr>
              <a:t>0,80%</a:t>
            </a:r>
          </a:p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800" b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0,26% (tot)</a:t>
            </a:r>
            <a:endParaRPr lang="pt-BR" sz="900">
              <a:solidFill>
                <a:sysClr val="windowText" lastClr="000000"/>
              </a:solidFill>
              <a:effectLst/>
            </a:endParaRPr>
          </a:p>
          <a:p>
            <a:pPr algn="l"/>
            <a:endParaRPr lang="pt-BR" sz="9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8" name="Retângulo 77">
            <a:extLst>
              <a:ext uri="{FF2B5EF4-FFF2-40B4-BE49-F238E27FC236}">
                <a16:creationId xmlns:a16="http://schemas.microsoft.com/office/drawing/2014/main" id="{00000000-0008-0000-0500-00004E000000}"/>
              </a:ext>
            </a:extLst>
          </xdr:cNvPr>
          <xdr:cNvSpPr/>
        </xdr:nvSpPr>
        <xdr:spPr>
          <a:xfrm>
            <a:off x="14722209" y="8314759"/>
            <a:ext cx="1143715" cy="757803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900">
                <a:solidFill>
                  <a:sysClr val="windowText" lastClr="000000"/>
                </a:solidFill>
              </a:rPr>
              <a:t>R$ 2.733.737</a:t>
            </a:r>
          </a:p>
          <a:p>
            <a:pPr algn="l"/>
            <a:r>
              <a:rPr lang="pt-BR" sz="1050" b="1">
                <a:solidFill>
                  <a:sysClr val="windowText" lastClr="000000"/>
                </a:solidFill>
              </a:rPr>
              <a:t>12,85%</a:t>
            </a:r>
          </a:p>
          <a:p>
            <a:pPr algn="l"/>
            <a:r>
              <a:rPr lang="pt-BR" sz="800" b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4,10% (tot)</a:t>
            </a:r>
            <a:endParaRPr lang="pt-BR" sz="9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9" name="Retângulo 78">
            <a:extLst>
              <a:ext uri="{FF2B5EF4-FFF2-40B4-BE49-F238E27FC236}">
                <a16:creationId xmlns:a16="http://schemas.microsoft.com/office/drawing/2014/main" id="{00000000-0008-0000-0500-00004F000000}"/>
              </a:ext>
            </a:extLst>
          </xdr:cNvPr>
          <xdr:cNvSpPr/>
        </xdr:nvSpPr>
        <xdr:spPr>
          <a:xfrm>
            <a:off x="9843057" y="8333809"/>
            <a:ext cx="1215152" cy="746691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900">
                <a:solidFill>
                  <a:schemeClr val="bg1"/>
                </a:solidFill>
              </a:rPr>
              <a:t>R$ 4.064.005</a:t>
            </a:r>
          </a:p>
          <a:p>
            <a:pPr algn="l"/>
            <a:r>
              <a:rPr lang="pt-BR" sz="1050" b="1">
                <a:solidFill>
                  <a:schemeClr val="bg1"/>
                </a:solidFill>
              </a:rPr>
              <a:t>27,317%</a:t>
            </a:r>
          </a:p>
          <a:p>
            <a:pPr algn="l"/>
            <a:r>
              <a:rPr lang="pt-BR" sz="800" b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6,09% (tot)</a:t>
            </a:r>
            <a:endParaRPr lang="pt-BR" sz="900" b="1">
              <a:solidFill>
                <a:schemeClr val="bg1"/>
              </a:solidFill>
            </a:endParaRPr>
          </a:p>
        </xdr:txBody>
      </xdr:sp>
      <xdr:sp macro="" textlink="">
        <xdr:nvSpPr>
          <xdr:cNvPr id="80" name="Retângulo 79">
            <a:extLst>
              <a:ext uri="{FF2B5EF4-FFF2-40B4-BE49-F238E27FC236}">
                <a16:creationId xmlns:a16="http://schemas.microsoft.com/office/drawing/2014/main" id="{00000000-0008-0000-0500-000050000000}"/>
              </a:ext>
            </a:extLst>
          </xdr:cNvPr>
          <xdr:cNvSpPr/>
        </xdr:nvSpPr>
        <xdr:spPr>
          <a:xfrm>
            <a:off x="11171160" y="8333809"/>
            <a:ext cx="1310401" cy="746691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900">
                <a:solidFill>
                  <a:sysClr val="windowText" lastClr="000000"/>
                </a:solidFill>
              </a:rPr>
              <a:t>R$ 359.274</a:t>
            </a:r>
          </a:p>
          <a:p>
            <a:pPr algn="l"/>
            <a:r>
              <a:rPr lang="pt-BR" sz="1050" b="1">
                <a:solidFill>
                  <a:sysClr val="windowText" lastClr="000000"/>
                </a:solidFill>
              </a:rPr>
              <a:t>2,418%</a:t>
            </a:r>
          </a:p>
          <a:p>
            <a:pPr algn="l"/>
            <a:r>
              <a:rPr lang="pt-BR" sz="800" b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0,54% (tot)</a:t>
            </a:r>
            <a:endParaRPr lang="pt-BR" sz="9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81" name="Retângulo 80">
            <a:extLst>
              <a:ext uri="{FF2B5EF4-FFF2-40B4-BE49-F238E27FC236}">
                <a16:creationId xmlns:a16="http://schemas.microsoft.com/office/drawing/2014/main" id="{00000000-0008-0000-0500-000051000000}"/>
              </a:ext>
            </a:extLst>
          </xdr:cNvPr>
          <xdr:cNvSpPr/>
        </xdr:nvSpPr>
        <xdr:spPr>
          <a:xfrm>
            <a:off x="8721330" y="8333809"/>
            <a:ext cx="1008776" cy="746691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900">
                <a:solidFill>
                  <a:sysClr val="windowText" lastClr="000000"/>
                </a:solidFill>
              </a:rPr>
              <a:t>R$ 104.295</a:t>
            </a:r>
          </a:p>
          <a:p>
            <a:pPr algn="l"/>
            <a:r>
              <a:rPr lang="pt-BR" sz="1050" b="1">
                <a:solidFill>
                  <a:sysClr val="windowText" lastClr="000000"/>
                </a:solidFill>
              </a:rPr>
              <a:t>0,701%</a:t>
            </a:r>
          </a:p>
          <a:p>
            <a:pPr algn="l"/>
            <a:r>
              <a:rPr lang="pt-BR" sz="800" b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0,16% (tot)</a:t>
            </a:r>
            <a:endParaRPr lang="pt-BR" sz="9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82" name="Retângulo 81">
            <a:extLst>
              <a:ext uri="{FF2B5EF4-FFF2-40B4-BE49-F238E27FC236}">
                <a16:creationId xmlns:a16="http://schemas.microsoft.com/office/drawing/2014/main" id="{00000000-0008-0000-0500-000052000000}"/>
              </a:ext>
            </a:extLst>
          </xdr:cNvPr>
          <xdr:cNvSpPr/>
        </xdr:nvSpPr>
        <xdr:spPr>
          <a:xfrm>
            <a:off x="7591665" y="8333809"/>
            <a:ext cx="1008776" cy="746691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900">
                <a:solidFill>
                  <a:sysClr val="windowText" lastClr="000000"/>
                </a:solidFill>
              </a:rPr>
              <a:t>R$ 565.167</a:t>
            </a:r>
          </a:p>
          <a:p>
            <a:pPr algn="l"/>
            <a:r>
              <a:rPr lang="pt-BR" sz="1050" b="1">
                <a:solidFill>
                  <a:sysClr val="windowText" lastClr="000000"/>
                </a:solidFill>
              </a:rPr>
              <a:t>3,799%</a:t>
            </a:r>
          </a:p>
          <a:p>
            <a:pPr algn="l"/>
            <a:r>
              <a:rPr lang="pt-BR" sz="800" b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0,85% (tot)</a:t>
            </a:r>
            <a:endParaRPr lang="pt-BR" sz="9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83" name="Retângulo 82">
            <a:extLst>
              <a:ext uri="{FF2B5EF4-FFF2-40B4-BE49-F238E27FC236}">
                <a16:creationId xmlns:a16="http://schemas.microsoft.com/office/drawing/2014/main" id="{00000000-0008-0000-0500-000053000000}"/>
              </a:ext>
            </a:extLst>
          </xdr:cNvPr>
          <xdr:cNvSpPr/>
        </xdr:nvSpPr>
        <xdr:spPr>
          <a:xfrm>
            <a:off x="4178857" y="8333809"/>
            <a:ext cx="1032589" cy="746691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800">
                <a:solidFill>
                  <a:schemeClr val="bg1"/>
                </a:solidFill>
              </a:rPr>
              <a:t>R$ 3.310.930</a:t>
            </a:r>
          </a:p>
          <a:p>
            <a:pPr algn="l"/>
            <a:r>
              <a:rPr lang="pt-BR" sz="1000" b="1">
                <a:solidFill>
                  <a:schemeClr val="bg1"/>
                </a:solidFill>
              </a:rPr>
              <a:t>22,255%</a:t>
            </a:r>
          </a:p>
          <a:p>
            <a:pPr algn="l"/>
            <a:r>
              <a:rPr lang="pt-BR" sz="700" b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4,96% (tot)</a:t>
            </a:r>
            <a:endParaRPr lang="pt-BR" sz="800" b="1">
              <a:solidFill>
                <a:schemeClr val="bg1"/>
              </a:solidFill>
            </a:endParaRPr>
          </a:p>
        </xdr:txBody>
      </xdr:sp>
      <xdr:sp macro="" textlink="">
        <xdr:nvSpPr>
          <xdr:cNvPr id="84" name="Retângulo 83">
            <a:extLst>
              <a:ext uri="{FF2B5EF4-FFF2-40B4-BE49-F238E27FC236}">
                <a16:creationId xmlns:a16="http://schemas.microsoft.com/office/drawing/2014/main" id="{00000000-0008-0000-0500-000054000000}"/>
              </a:ext>
            </a:extLst>
          </xdr:cNvPr>
          <xdr:cNvSpPr/>
        </xdr:nvSpPr>
        <xdr:spPr>
          <a:xfrm>
            <a:off x="5324397" y="8333809"/>
            <a:ext cx="1032589" cy="746691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900">
                <a:solidFill>
                  <a:sysClr val="windowText" lastClr="000000"/>
                </a:solidFill>
              </a:rPr>
              <a:t>R$ 70.584</a:t>
            </a:r>
          </a:p>
          <a:p>
            <a:pPr algn="l"/>
            <a:r>
              <a:rPr lang="pt-BR" sz="1050" b="1">
                <a:solidFill>
                  <a:sysClr val="windowText" lastClr="000000"/>
                </a:solidFill>
              </a:rPr>
              <a:t>0,474%</a:t>
            </a:r>
          </a:p>
          <a:p>
            <a:pPr algn="l"/>
            <a:r>
              <a:rPr lang="pt-BR" sz="800" b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0,11% (tot)</a:t>
            </a:r>
            <a:endParaRPr lang="pt-BR" sz="9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85" name="Retângulo 84">
            <a:extLst>
              <a:ext uri="{FF2B5EF4-FFF2-40B4-BE49-F238E27FC236}">
                <a16:creationId xmlns:a16="http://schemas.microsoft.com/office/drawing/2014/main" id="{00000000-0008-0000-0500-000055000000}"/>
              </a:ext>
            </a:extLst>
          </xdr:cNvPr>
          <xdr:cNvSpPr/>
        </xdr:nvSpPr>
        <xdr:spPr>
          <a:xfrm>
            <a:off x="6469937" y="8333809"/>
            <a:ext cx="1008777" cy="746691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900">
                <a:solidFill>
                  <a:sysClr val="windowText" lastClr="000000"/>
                </a:solidFill>
              </a:rPr>
              <a:t>R$ 530.837</a:t>
            </a:r>
          </a:p>
          <a:p>
            <a:pPr algn="l"/>
            <a:r>
              <a:rPr lang="pt-BR" sz="1050" b="1">
                <a:solidFill>
                  <a:sysClr val="windowText" lastClr="000000"/>
                </a:solidFill>
              </a:rPr>
              <a:t>3,568%</a:t>
            </a:r>
          </a:p>
          <a:p>
            <a:pPr algn="l"/>
            <a:r>
              <a:rPr lang="pt-BR" sz="800" b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0,80% (tot)</a:t>
            </a:r>
            <a:endParaRPr lang="pt-BR" sz="9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86" name="Retângulo 85">
            <a:extLst>
              <a:ext uri="{FF2B5EF4-FFF2-40B4-BE49-F238E27FC236}">
                <a16:creationId xmlns:a16="http://schemas.microsoft.com/office/drawing/2014/main" id="{00000000-0008-0000-0500-000056000000}"/>
              </a:ext>
            </a:extLst>
          </xdr:cNvPr>
          <xdr:cNvSpPr/>
        </xdr:nvSpPr>
        <xdr:spPr>
          <a:xfrm>
            <a:off x="3033317" y="8333809"/>
            <a:ext cx="1032589" cy="746691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900">
                <a:solidFill>
                  <a:sysClr val="windowText" lastClr="000000"/>
                </a:solidFill>
              </a:rPr>
              <a:t>R$ 189.573</a:t>
            </a:r>
          </a:p>
          <a:p>
            <a:pPr algn="l"/>
            <a:r>
              <a:rPr lang="pt-BR" sz="1050" b="1">
                <a:solidFill>
                  <a:sysClr val="windowText" lastClr="000000"/>
                </a:solidFill>
              </a:rPr>
              <a:t>1,274%</a:t>
            </a:r>
          </a:p>
          <a:p>
            <a:pPr algn="l"/>
            <a:r>
              <a:rPr lang="pt-BR" sz="800" b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0,28% (tot)</a:t>
            </a:r>
            <a:endParaRPr lang="pt-BR" sz="9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87" name="Retângulo 86">
            <a:extLst>
              <a:ext uri="{FF2B5EF4-FFF2-40B4-BE49-F238E27FC236}">
                <a16:creationId xmlns:a16="http://schemas.microsoft.com/office/drawing/2014/main" id="{00000000-0008-0000-0500-000057000000}"/>
              </a:ext>
            </a:extLst>
          </xdr:cNvPr>
          <xdr:cNvSpPr/>
        </xdr:nvSpPr>
        <xdr:spPr>
          <a:xfrm>
            <a:off x="1832215" y="8333809"/>
            <a:ext cx="1016714" cy="746691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900">
                <a:solidFill>
                  <a:sysClr val="windowText" lastClr="000000"/>
                </a:solidFill>
              </a:rPr>
              <a:t>R$ 766.335</a:t>
            </a:r>
          </a:p>
          <a:p>
            <a:pPr algn="l"/>
            <a:r>
              <a:rPr lang="pt-BR" sz="1050" b="1">
                <a:solidFill>
                  <a:sysClr val="windowText" lastClr="000000"/>
                </a:solidFill>
              </a:rPr>
              <a:t>5,151%</a:t>
            </a:r>
          </a:p>
          <a:p>
            <a:pPr algn="l"/>
            <a:r>
              <a:rPr lang="pt-BR" sz="800" b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1,15% (tot)</a:t>
            </a:r>
            <a:endParaRPr lang="pt-BR" sz="9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88" name="Retângulo 87">
            <a:extLst>
              <a:ext uri="{FF2B5EF4-FFF2-40B4-BE49-F238E27FC236}">
                <a16:creationId xmlns:a16="http://schemas.microsoft.com/office/drawing/2014/main" id="{00000000-0008-0000-0500-000058000000}"/>
              </a:ext>
            </a:extLst>
          </xdr:cNvPr>
          <xdr:cNvSpPr/>
        </xdr:nvSpPr>
        <xdr:spPr>
          <a:xfrm>
            <a:off x="702550" y="8333809"/>
            <a:ext cx="1016714" cy="746691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900">
                <a:solidFill>
                  <a:sysClr val="windowText" lastClr="000000"/>
                </a:solidFill>
              </a:rPr>
              <a:t>R$ 4.916.313</a:t>
            </a:r>
          </a:p>
          <a:p>
            <a:pPr algn="l"/>
            <a:r>
              <a:rPr lang="pt-BR" sz="1050" b="1">
                <a:solidFill>
                  <a:sysClr val="windowText" lastClr="000000"/>
                </a:solidFill>
              </a:rPr>
              <a:t>33,046%</a:t>
            </a:r>
          </a:p>
          <a:p>
            <a:pPr algn="l"/>
            <a:r>
              <a:rPr lang="pt-BR" sz="800" b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7,37% (tot)</a:t>
            </a:r>
            <a:endParaRPr lang="pt-BR" sz="9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89" name="Retângulo 88">
            <a:extLst>
              <a:ext uri="{FF2B5EF4-FFF2-40B4-BE49-F238E27FC236}">
                <a16:creationId xmlns:a16="http://schemas.microsoft.com/office/drawing/2014/main" id="{00000000-0008-0000-0500-000059000000}"/>
              </a:ext>
            </a:extLst>
          </xdr:cNvPr>
          <xdr:cNvSpPr/>
        </xdr:nvSpPr>
        <xdr:spPr>
          <a:xfrm>
            <a:off x="13049251" y="6240125"/>
            <a:ext cx="2446451" cy="582387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900">
                <a:solidFill>
                  <a:sysClr val="windowText" lastClr="000000"/>
                </a:solidFill>
              </a:rPr>
              <a:t>R$ 73.078,00</a:t>
            </a:r>
          </a:p>
          <a:p>
            <a:pPr algn="l"/>
            <a:r>
              <a:rPr lang="pt-BR" sz="1050" b="1">
                <a:solidFill>
                  <a:sysClr val="windowText" lastClr="000000"/>
                </a:solidFill>
              </a:rPr>
              <a:t>0,11%</a:t>
            </a:r>
            <a:endParaRPr lang="pt-BR" sz="9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90" name="Retângulo 89">
            <a:extLst>
              <a:ext uri="{FF2B5EF4-FFF2-40B4-BE49-F238E27FC236}">
                <a16:creationId xmlns:a16="http://schemas.microsoft.com/office/drawing/2014/main" id="{00000000-0008-0000-0500-00005A000000}"/>
              </a:ext>
            </a:extLst>
          </xdr:cNvPr>
          <xdr:cNvSpPr/>
        </xdr:nvSpPr>
        <xdr:spPr>
          <a:xfrm>
            <a:off x="10262249" y="6240125"/>
            <a:ext cx="2072626" cy="582387"/>
          </a:xfrm>
          <a:prstGeom prst="rect">
            <a:avLst/>
          </a:prstGeom>
          <a:solidFill>
            <a:srgbClr val="FFC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900">
                <a:solidFill>
                  <a:sysClr val="windowText" lastClr="000000"/>
                </a:solidFill>
              </a:rPr>
              <a:t>R$ 25.564.862,00</a:t>
            </a:r>
          </a:p>
          <a:p>
            <a:pPr algn="l"/>
            <a:r>
              <a:rPr lang="pt-BR" sz="1050" b="1">
                <a:solidFill>
                  <a:sysClr val="windowText" lastClr="000000"/>
                </a:solidFill>
              </a:rPr>
              <a:t>38,32%</a:t>
            </a:r>
            <a:endParaRPr lang="pt-BR" sz="9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91" name="Retângulo 90">
            <a:extLst>
              <a:ext uri="{FF2B5EF4-FFF2-40B4-BE49-F238E27FC236}">
                <a16:creationId xmlns:a16="http://schemas.microsoft.com/office/drawing/2014/main" id="{00000000-0008-0000-0500-00005B000000}"/>
              </a:ext>
            </a:extLst>
          </xdr:cNvPr>
          <xdr:cNvSpPr/>
        </xdr:nvSpPr>
        <xdr:spPr>
          <a:xfrm>
            <a:off x="7951756" y="6242847"/>
            <a:ext cx="1575966" cy="582387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900">
                <a:solidFill>
                  <a:sysClr val="windowText" lastClr="000000"/>
                </a:solidFill>
              </a:rPr>
              <a:t>R$ 1.357.906,00</a:t>
            </a:r>
          </a:p>
          <a:p>
            <a:pPr algn="l"/>
            <a:r>
              <a:rPr lang="pt-BR" sz="1050" b="1">
                <a:solidFill>
                  <a:sysClr val="windowText" lastClr="000000"/>
                </a:solidFill>
              </a:rPr>
              <a:t>2,04%</a:t>
            </a:r>
            <a:endParaRPr lang="pt-BR" sz="9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92" name="Retângulo 91">
            <a:extLst>
              <a:ext uri="{FF2B5EF4-FFF2-40B4-BE49-F238E27FC236}">
                <a16:creationId xmlns:a16="http://schemas.microsoft.com/office/drawing/2014/main" id="{00000000-0008-0000-0500-00005C000000}"/>
              </a:ext>
            </a:extLst>
          </xdr:cNvPr>
          <xdr:cNvSpPr/>
        </xdr:nvSpPr>
        <xdr:spPr>
          <a:xfrm>
            <a:off x="3307639" y="6218354"/>
            <a:ext cx="1575965" cy="582387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900">
                <a:solidFill>
                  <a:sysClr val="windowText" lastClr="000000"/>
                </a:solidFill>
              </a:rPr>
              <a:t>R$ 3.586.104,00</a:t>
            </a:r>
          </a:p>
          <a:p>
            <a:pPr algn="l"/>
            <a:r>
              <a:rPr lang="pt-BR" sz="1050" b="1">
                <a:solidFill>
                  <a:sysClr val="windowText" lastClr="000000"/>
                </a:solidFill>
              </a:rPr>
              <a:t>5,37%</a:t>
            </a:r>
            <a:endParaRPr lang="pt-BR" sz="9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93" name="Retângulo 92">
            <a:extLst>
              <a:ext uri="{FF2B5EF4-FFF2-40B4-BE49-F238E27FC236}">
                <a16:creationId xmlns:a16="http://schemas.microsoft.com/office/drawing/2014/main" id="{00000000-0008-0000-0500-00005D000000}"/>
              </a:ext>
            </a:extLst>
          </xdr:cNvPr>
          <xdr:cNvSpPr/>
        </xdr:nvSpPr>
        <xdr:spPr>
          <a:xfrm>
            <a:off x="6494427" y="6234683"/>
            <a:ext cx="1231024" cy="582387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900">
                <a:solidFill>
                  <a:schemeClr val="bg1"/>
                </a:solidFill>
              </a:rPr>
              <a:t>R$ 14.860.253</a:t>
            </a:r>
          </a:p>
          <a:p>
            <a:pPr algn="l"/>
            <a:r>
              <a:rPr lang="pt-BR" sz="1050" b="1">
                <a:solidFill>
                  <a:schemeClr val="bg1"/>
                </a:solidFill>
              </a:rPr>
              <a:t>22,27%</a:t>
            </a:r>
            <a:endParaRPr lang="pt-BR" sz="900" b="1">
              <a:solidFill>
                <a:schemeClr val="bg1"/>
              </a:solidFill>
            </a:endParaRPr>
          </a:p>
        </xdr:txBody>
      </xdr:sp>
      <xdr:sp macro="" textlink="">
        <xdr:nvSpPr>
          <xdr:cNvPr id="94" name="Retângulo 93">
            <a:extLst>
              <a:ext uri="{FF2B5EF4-FFF2-40B4-BE49-F238E27FC236}">
                <a16:creationId xmlns:a16="http://schemas.microsoft.com/office/drawing/2014/main" id="{00000000-0008-0000-0500-00005E000000}"/>
              </a:ext>
            </a:extLst>
          </xdr:cNvPr>
          <xdr:cNvSpPr/>
        </xdr:nvSpPr>
        <xdr:spPr>
          <a:xfrm>
            <a:off x="461964" y="5016499"/>
            <a:ext cx="19003961" cy="2182813"/>
          </a:xfrm>
          <a:prstGeom prst="rect">
            <a:avLst/>
          </a:prstGeom>
          <a:noFill/>
          <a:ln w="9525">
            <a:solidFill>
              <a:schemeClr val="bg1">
                <a:lumMod val="75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800"/>
          </a:p>
        </xdr:txBody>
      </xdr:sp>
      <xdr:sp macro="" textlink="">
        <xdr:nvSpPr>
          <xdr:cNvPr id="95" name="CaixaDeTexto 94">
            <a:extLst>
              <a:ext uri="{FF2B5EF4-FFF2-40B4-BE49-F238E27FC236}">
                <a16:creationId xmlns:a16="http://schemas.microsoft.com/office/drawing/2014/main" id="{00000000-0008-0000-0500-00005F000000}"/>
              </a:ext>
            </a:extLst>
          </xdr:cNvPr>
          <xdr:cNvSpPr txBox="1"/>
        </xdr:nvSpPr>
        <xdr:spPr>
          <a:xfrm>
            <a:off x="472283" y="5018088"/>
            <a:ext cx="1456531" cy="5635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400">
                <a:solidFill>
                  <a:schemeClr val="bg1">
                    <a:lumMod val="50000"/>
                  </a:schemeClr>
                </a:solidFill>
              </a:rPr>
              <a:t>PARETO 1</a:t>
            </a:r>
          </a:p>
        </xdr:txBody>
      </xdr:sp>
      <xdr:sp macro="" textlink="">
        <xdr:nvSpPr>
          <xdr:cNvPr id="96" name="Retângulo 95">
            <a:extLst>
              <a:ext uri="{FF2B5EF4-FFF2-40B4-BE49-F238E27FC236}">
                <a16:creationId xmlns:a16="http://schemas.microsoft.com/office/drawing/2014/main" id="{00000000-0008-0000-0500-000060000000}"/>
              </a:ext>
            </a:extLst>
          </xdr:cNvPr>
          <xdr:cNvSpPr/>
        </xdr:nvSpPr>
        <xdr:spPr>
          <a:xfrm>
            <a:off x="489479" y="7500939"/>
            <a:ext cx="12120563" cy="1988343"/>
          </a:xfrm>
          <a:prstGeom prst="rect">
            <a:avLst/>
          </a:prstGeom>
          <a:noFill/>
          <a:ln w="9525">
            <a:solidFill>
              <a:schemeClr val="bg1">
                <a:lumMod val="75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800"/>
          </a:p>
        </xdr:txBody>
      </xdr:sp>
      <xdr:sp macro="" textlink="">
        <xdr:nvSpPr>
          <xdr:cNvPr id="97" name="CaixaDeTexto 96">
            <a:extLst>
              <a:ext uri="{FF2B5EF4-FFF2-40B4-BE49-F238E27FC236}">
                <a16:creationId xmlns:a16="http://schemas.microsoft.com/office/drawing/2014/main" id="{00000000-0008-0000-0500-000061000000}"/>
              </a:ext>
            </a:extLst>
          </xdr:cNvPr>
          <xdr:cNvSpPr txBox="1"/>
        </xdr:nvSpPr>
        <xdr:spPr>
          <a:xfrm>
            <a:off x="10918031" y="8953389"/>
            <a:ext cx="1705768" cy="5669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r"/>
            <a:r>
              <a:rPr lang="pt-BR" sz="1400">
                <a:solidFill>
                  <a:schemeClr val="bg1">
                    <a:lumMod val="50000"/>
                  </a:schemeClr>
                </a:solidFill>
              </a:rPr>
              <a:t>PARETO 2</a:t>
            </a:r>
          </a:p>
        </xdr:txBody>
      </xdr:sp>
      <xdr:sp macro="" textlink="">
        <xdr:nvSpPr>
          <xdr:cNvPr id="98" name="Retângulo de cantos arredondados 97">
            <a:extLst>
              <a:ext uri="{FF2B5EF4-FFF2-40B4-BE49-F238E27FC236}">
                <a16:creationId xmlns:a16="http://schemas.microsoft.com/office/drawing/2014/main" id="{00000000-0008-0000-0500-000062000000}"/>
              </a:ext>
            </a:extLst>
          </xdr:cNvPr>
          <xdr:cNvSpPr/>
        </xdr:nvSpPr>
        <xdr:spPr>
          <a:xfrm>
            <a:off x="22839921" y="7623386"/>
            <a:ext cx="1092248" cy="528638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 b="0"/>
              <a:t>Néctares</a:t>
            </a:r>
            <a:endParaRPr lang="pt-BR" sz="700" b="0"/>
          </a:p>
        </xdr:txBody>
      </xdr:sp>
      <xdr:cxnSp macro="">
        <xdr:nvCxnSpPr>
          <xdr:cNvPr id="99" name="Conector angulado 98">
            <a:extLst>
              <a:ext uri="{FF2B5EF4-FFF2-40B4-BE49-F238E27FC236}">
                <a16:creationId xmlns:a16="http://schemas.microsoft.com/office/drawing/2014/main" id="{00000000-0008-0000-0500-000063000000}"/>
              </a:ext>
            </a:extLst>
          </xdr:cNvPr>
          <xdr:cNvCxnSpPr>
            <a:stCxn id="25" idx="2"/>
            <a:endCxn id="98" idx="0"/>
          </xdr:cNvCxnSpPr>
        </xdr:nvCxnSpPr>
        <xdr:spPr>
          <a:xfrm rot="16200000" flipH="1">
            <a:off x="22409710" y="6647051"/>
            <a:ext cx="1340288" cy="612381"/>
          </a:xfrm>
          <a:prstGeom prst="bentConnector3">
            <a:avLst/>
          </a:prstGeom>
          <a:ln w="19050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0" name="Retângulo de cantos arredondados 99">
            <a:extLst>
              <a:ext uri="{FF2B5EF4-FFF2-40B4-BE49-F238E27FC236}">
                <a16:creationId xmlns:a16="http://schemas.microsoft.com/office/drawing/2014/main" id="{00000000-0008-0000-0500-000064000000}"/>
              </a:ext>
            </a:extLst>
          </xdr:cNvPr>
          <xdr:cNvSpPr/>
        </xdr:nvSpPr>
        <xdr:spPr>
          <a:xfrm>
            <a:off x="21679062" y="7623386"/>
            <a:ext cx="1094967" cy="528638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0"/>
              <a:t>ABSO</a:t>
            </a:r>
            <a:endParaRPr lang="pt-BR" sz="800" b="0"/>
          </a:p>
        </xdr:txBody>
      </xdr:sp>
      <xdr:cxnSp macro="">
        <xdr:nvCxnSpPr>
          <xdr:cNvPr id="101" name="Conector angulado 100">
            <a:extLst>
              <a:ext uri="{FF2B5EF4-FFF2-40B4-BE49-F238E27FC236}">
                <a16:creationId xmlns:a16="http://schemas.microsoft.com/office/drawing/2014/main" id="{00000000-0008-0000-0500-000065000000}"/>
              </a:ext>
            </a:extLst>
          </xdr:cNvPr>
          <xdr:cNvCxnSpPr>
            <a:stCxn id="25" idx="2"/>
            <a:endCxn id="100" idx="0"/>
          </xdr:cNvCxnSpPr>
        </xdr:nvCxnSpPr>
        <xdr:spPr>
          <a:xfrm rot="5400000">
            <a:off x="21829961" y="6679683"/>
            <a:ext cx="1340288" cy="547118"/>
          </a:xfrm>
          <a:prstGeom prst="bentConnector3">
            <a:avLst/>
          </a:prstGeom>
          <a:ln w="19050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2" name="Retângulo 101">
            <a:extLst>
              <a:ext uri="{FF2B5EF4-FFF2-40B4-BE49-F238E27FC236}">
                <a16:creationId xmlns:a16="http://schemas.microsoft.com/office/drawing/2014/main" id="{00000000-0008-0000-0500-000066000000}"/>
              </a:ext>
            </a:extLst>
          </xdr:cNvPr>
          <xdr:cNvSpPr/>
        </xdr:nvSpPr>
        <xdr:spPr>
          <a:xfrm>
            <a:off x="20735665" y="6368938"/>
            <a:ext cx="1253476" cy="574451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900">
                <a:solidFill>
                  <a:sysClr val="windowText" lastClr="000000"/>
                </a:solidFill>
              </a:rPr>
              <a:t>R$ 21.031.365</a:t>
            </a:r>
          </a:p>
          <a:p>
            <a:pPr algn="l"/>
            <a:r>
              <a:rPr lang="pt-BR" sz="1050" b="1">
                <a:solidFill>
                  <a:sysClr val="windowText" lastClr="000000"/>
                </a:solidFill>
              </a:rPr>
              <a:t>34,17%</a:t>
            </a:r>
            <a:endParaRPr lang="pt-BR" sz="9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03" name="Retângulo 102">
            <a:extLst>
              <a:ext uri="{FF2B5EF4-FFF2-40B4-BE49-F238E27FC236}">
                <a16:creationId xmlns:a16="http://schemas.microsoft.com/office/drawing/2014/main" id="{00000000-0008-0000-0500-000067000000}"/>
              </a:ext>
            </a:extLst>
          </xdr:cNvPr>
          <xdr:cNvSpPr/>
        </xdr:nvSpPr>
        <xdr:spPr>
          <a:xfrm>
            <a:off x="22254899" y="4068992"/>
            <a:ext cx="1607911" cy="362855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000" b="1">
                <a:solidFill>
                  <a:sysClr val="windowText" lastClr="000000"/>
                </a:solidFill>
              </a:rPr>
              <a:t>R$ 61.555.058,66</a:t>
            </a:r>
          </a:p>
        </xdr:txBody>
      </xdr:sp>
      <xdr:sp macro="" textlink="">
        <xdr:nvSpPr>
          <xdr:cNvPr id="104" name="Retângulo 103">
            <a:extLst>
              <a:ext uri="{FF2B5EF4-FFF2-40B4-BE49-F238E27FC236}">
                <a16:creationId xmlns:a16="http://schemas.microsoft.com/office/drawing/2014/main" id="{00000000-0008-0000-0500-000068000000}"/>
              </a:ext>
            </a:extLst>
          </xdr:cNvPr>
          <xdr:cNvSpPr/>
        </xdr:nvSpPr>
        <xdr:spPr>
          <a:xfrm>
            <a:off x="22840691" y="6344445"/>
            <a:ext cx="1332399" cy="574451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800">
                <a:solidFill>
                  <a:sysClr val="windowText" lastClr="000000"/>
                </a:solidFill>
              </a:rPr>
              <a:t>R$ 40.523.693,66</a:t>
            </a:r>
          </a:p>
          <a:p>
            <a:pPr algn="l"/>
            <a:r>
              <a:rPr lang="pt-BR" sz="1000" b="1">
                <a:solidFill>
                  <a:sysClr val="windowText" lastClr="000000"/>
                </a:solidFill>
              </a:rPr>
              <a:t>65,83%</a:t>
            </a:r>
            <a:endParaRPr lang="pt-BR" sz="8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05" name="Retângulo 104">
            <a:extLst>
              <a:ext uri="{FF2B5EF4-FFF2-40B4-BE49-F238E27FC236}">
                <a16:creationId xmlns:a16="http://schemas.microsoft.com/office/drawing/2014/main" id="{00000000-0008-0000-0500-000069000000}"/>
              </a:ext>
            </a:extLst>
          </xdr:cNvPr>
          <xdr:cNvSpPr/>
        </xdr:nvSpPr>
        <xdr:spPr>
          <a:xfrm>
            <a:off x="14600466" y="7487332"/>
            <a:ext cx="4823736" cy="1988344"/>
          </a:xfrm>
          <a:prstGeom prst="rect">
            <a:avLst/>
          </a:prstGeom>
          <a:noFill/>
          <a:ln w="9525">
            <a:solidFill>
              <a:schemeClr val="bg1">
                <a:lumMod val="75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800"/>
          </a:p>
        </xdr:txBody>
      </xdr:sp>
      <xdr:sp macro="" textlink="">
        <xdr:nvSpPr>
          <xdr:cNvPr id="106" name="Retângulo de cantos arredondados 105">
            <a:extLst>
              <a:ext uri="{FF2B5EF4-FFF2-40B4-BE49-F238E27FC236}">
                <a16:creationId xmlns:a16="http://schemas.microsoft.com/office/drawing/2014/main" id="{00000000-0008-0000-0500-00006A000000}"/>
              </a:ext>
            </a:extLst>
          </xdr:cNvPr>
          <xdr:cNvSpPr/>
        </xdr:nvSpPr>
        <xdr:spPr>
          <a:xfrm>
            <a:off x="16712648" y="10025042"/>
            <a:ext cx="1341778" cy="528637"/>
          </a:xfrm>
          <a:prstGeom prst="roundRect">
            <a:avLst/>
          </a:prstGeom>
          <a:solidFill>
            <a:schemeClr val="bg1">
              <a:lumMod val="6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0"/>
              <a:t>Polpa</a:t>
            </a:r>
          </a:p>
        </xdr:txBody>
      </xdr:sp>
      <xdr:sp macro="" textlink="">
        <xdr:nvSpPr>
          <xdr:cNvPr id="107" name="Retângulo de cantos arredondados 106">
            <a:extLst>
              <a:ext uri="{FF2B5EF4-FFF2-40B4-BE49-F238E27FC236}">
                <a16:creationId xmlns:a16="http://schemas.microsoft.com/office/drawing/2014/main" id="{00000000-0008-0000-0500-00006B000000}"/>
              </a:ext>
            </a:extLst>
          </xdr:cNvPr>
          <xdr:cNvSpPr/>
        </xdr:nvSpPr>
        <xdr:spPr>
          <a:xfrm>
            <a:off x="18122706" y="10025042"/>
            <a:ext cx="1330551" cy="528637"/>
          </a:xfrm>
          <a:prstGeom prst="roundRect">
            <a:avLst/>
          </a:prstGeom>
          <a:solidFill>
            <a:schemeClr val="bg1">
              <a:lumMod val="6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 b="0"/>
              <a:t>Açúcares</a:t>
            </a:r>
            <a:endParaRPr lang="pt-BR" sz="700" b="0"/>
          </a:p>
        </xdr:txBody>
      </xdr:sp>
      <xdr:cxnSp macro="">
        <xdr:nvCxnSpPr>
          <xdr:cNvPr id="108" name="Conector angulado 107">
            <a:extLst>
              <a:ext uri="{FF2B5EF4-FFF2-40B4-BE49-F238E27FC236}">
                <a16:creationId xmlns:a16="http://schemas.microsoft.com/office/drawing/2014/main" id="{00000000-0008-0000-0500-00006C000000}"/>
              </a:ext>
            </a:extLst>
          </xdr:cNvPr>
          <xdr:cNvCxnSpPr>
            <a:stCxn id="63" idx="2"/>
            <a:endCxn id="106" idx="0"/>
          </xdr:cNvCxnSpPr>
        </xdr:nvCxnSpPr>
        <xdr:spPr>
          <a:xfrm rot="5400000">
            <a:off x="17170791" y="8419198"/>
            <a:ext cx="1818590" cy="1393095"/>
          </a:xfrm>
          <a:prstGeom prst="bentConnector3">
            <a:avLst/>
          </a:prstGeom>
          <a:ln w="19050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9" name="Conector angulado 108">
            <a:extLst>
              <a:ext uri="{FF2B5EF4-FFF2-40B4-BE49-F238E27FC236}">
                <a16:creationId xmlns:a16="http://schemas.microsoft.com/office/drawing/2014/main" id="{00000000-0008-0000-0500-00006D000000}"/>
              </a:ext>
            </a:extLst>
          </xdr:cNvPr>
          <xdr:cNvCxnSpPr>
            <a:stCxn id="63" idx="2"/>
            <a:endCxn id="107" idx="0"/>
          </xdr:cNvCxnSpPr>
        </xdr:nvCxnSpPr>
        <xdr:spPr>
          <a:xfrm rot="16200000" flipH="1">
            <a:off x="17873013" y="9110071"/>
            <a:ext cx="1818590" cy="11350"/>
          </a:xfrm>
          <a:prstGeom prst="bentConnector3">
            <a:avLst/>
          </a:prstGeom>
          <a:ln w="19050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0" name="Retângulo 109">
            <a:extLst>
              <a:ext uri="{FF2B5EF4-FFF2-40B4-BE49-F238E27FC236}">
                <a16:creationId xmlns:a16="http://schemas.microsoft.com/office/drawing/2014/main" id="{00000000-0008-0000-0500-00006E000000}"/>
              </a:ext>
            </a:extLst>
          </xdr:cNvPr>
          <xdr:cNvSpPr/>
        </xdr:nvSpPr>
        <xdr:spPr>
          <a:xfrm>
            <a:off x="18157695" y="10654049"/>
            <a:ext cx="1277257" cy="791825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700">
                <a:solidFill>
                  <a:sysClr val="windowText" lastClr="000000"/>
                </a:solidFill>
              </a:rPr>
              <a:t>R$ </a:t>
            </a:r>
            <a:r>
              <a:rPr lang="pt-BR" sz="900">
                <a:solidFill>
                  <a:sysClr val="windowText" lastClr="000000"/>
                </a:solidFill>
              </a:rPr>
              <a:t>2.674.296,30 </a:t>
            </a:r>
            <a:r>
              <a:rPr lang="pt-BR" sz="1000" b="1">
                <a:solidFill>
                  <a:sysClr val="windowText" lastClr="000000"/>
                </a:solidFill>
              </a:rPr>
              <a:t>14,62%</a:t>
            </a:r>
          </a:p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8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4,01% (tot)</a:t>
            </a:r>
            <a:endParaRPr lang="pt-BR" sz="800">
              <a:solidFill>
                <a:schemeClr val="tx1"/>
              </a:solidFill>
              <a:effectLst/>
            </a:endParaRPr>
          </a:p>
        </xdr:txBody>
      </xdr:sp>
      <xdr:sp macro="" textlink="">
        <xdr:nvSpPr>
          <xdr:cNvPr id="111" name="Retângulo 110">
            <a:extLst>
              <a:ext uri="{FF2B5EF4-FFF2-40B4-BE49-F238E27FC236}">
                <a16:creationId xmlns:a16="http://schemas.microsoft.com/office/drawing/2014/main" id="{00000000-0008-0000-0500-00006F000000}"/>
              </a:ext>
            </a:extLst>
          </xdr:cNvPr>
          <xdr:cNvSpPr/>
        </xdr:nvSpPr>
        <xdr:spPr>
          <a:xfrm>
            <a:off x="16714290" y="10654049"/>
            <a:ext cx="1321265" cy="791825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900">
                <a:solidFill>
                  <a:sysClr val="windowText" lastClr="000000"/>
                </a:solidFill>
              </a:rPr>
              <a:t>R$ 4.340.638,10 </a:t>
            </a:r>
            <a:r>
              <a:rPr lang="pt-BR" sz="1050" b="1">
                <a:solidFill>
                  <a:sysClr val="windowText" lastClr="000000"/>
                </a:solidFill>
              </a:rPr>
              <a:t>23,72%</a:t>
            </a:r>
          </a:p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8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6,51% (tot)</a:t>
            </a:r>
            <a:endParaRPr lang="pt-BR" sz="900">
              <a:solidFill>
                <a:schemeClr val="tx1"/>
              </a:solidFill>
              <a:effectLst/>
            </a:endParaRPr>
          </a:p>
          <a:p>
            <a:pPr algn="l"/>
            <a:endParaRPr lang="pt-BR" sz="9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2" name="CaixaDeTexto 111">
            <a:extLst>
              <a:ext uri="{FF2B5EF4-FFF2-40B4-BE49-F238E27FC236}">
                <a16:creationId xmlns:a16="http://schemas.microsoft.com/office/drawing/2014/main" id="{00000000-0008-0000-0500-000070000000}"/>
              </a:ext>
            </a:extLst>
          </xdr:cNvPr>
          <xdr:cNvSpPr txBox="1"/>
        </xdr:nvSpPr>
        <xdr:spPr>
          <a:xfrm>
            <a:off x="14501813" y="8948737"/>
            <a:ext cx="1528762" cy="5635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r"/>
            <a:r>
              <a:rPr lang="pt-BR" sz="1400">
                <a:solidFill>
                  <a:schemeClr val="bg1">
                    <a:lumMod val="50000"/>
                  </a:schemeClr>
                </a:solidFill>
              </a:rPr>
              <a:t>PARETO 3</a:t>
            </a:r>
          </a:p>
        </xdr:txBody>
      </xdr:sp>
      <xdr:sp macro="" textlink="">
        <xdr:nvSpPr>
          <xdr:cNvPr id="113" name="Retângulo 112">
            <a:extLst>
              <a:ext uri="{FF2B5EF4-FFF2-40B4-BE49-F238E27FC236}">
                <a16:creationId xmlns:a16="http://schemas.microsoft.com/office/drawing/2014/main" id="{00000000-0008-0000-0500-000071000000}"/>
              </a:ext>
            </a:extLst>
          </xdr:cNvPr>
          <xdr:cNvSpPr/>
        </xdr:nvSpPr>
        <xdr:spPr>
          <a:xfrm>
            <a:off x="18922735" y="8314760"/>
            <a:ext cx="1057535" cy="73399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400">
                <a:solidFill>
                  <a:schemeClr val="bg1"/>
                </a:solidFill>
              </a:rPr>
              <a:t>R$ </a:t>
            </a:r>
            <a:r>
              <a:rPr lang="pt-BR" sz="800">
                <a:solidFill>
                  <a:schemeClr val="bg1"/>
                </a:solidFill>
              </a:rPr>
              <a:t>18.297.628</a:t>
            </a:r>
          </a:p>
          <a:p>
            <a:pPr algn="l"/>
            <a:r>
              <a:rPr lang="pt-BR" sz="1000" b="1">
                <a:solidFill>
                  <a:schemeClr val="bg1"/>
                </a:solidFill>
              </a:rPr>
              <a:t>86,01%</a:t>
            </a:r>
            <a:br>
              <a:rPr lang="pt-BR" sz="1000" b="1">
                <a:solidFill>
                  <a:schemeClr val="bg1"/>
                </a:solidFill>
              </a:rPr>
            </a:br>
            <a:r>
              <a:rPr lang="pt-BR" sz="900" b="0">
                <a:solidFill>
                  <a:schemeClr val="bg1"/>
                </a:solidFill>
              </a:rPr>
              <a:t>27,46% (tot)</a:t>
            </a:r>
            <a:endParaRPr lang="pt-BR" sz="800" b="0">
              <a:solidFill>
                <a:schemeClr val="bg1"/>
              </a:solidFill>
            </a:endParaRPr>
          </a:p>
        </xdr:txBody>
      </xdr:sp>
      <xdr:cxnSp macro="">
        <xdr:nvCxnSpPr>
          <xdr:cNvPr id="114" name="Conector de seta reta 113">
            <a:extLst>
              <a:ext uri="{FF2B5EF4-FFF2-40B4-BE49-F238E27FC236}">
                <a16:creationId xmlns:a16="http://schemas.microsoft.com/office/drawing/2014/main" id="{00000000-0008-0000-0500-000072000000}"/>
              </a:ext>
            </a:extLst>
          </xdr:cNvPr>
          <xdr:cNvCxnSpPr/>
        </xdr:nvCxnSpPr>
        <xdr:spPr>
          <a:xfrm flipH="1" flipV="1">
            <a:off x="12189351" y="6850063"/>
            <a:ext cx="648229" cy="489479"/>
          </a:xfrm>
          <a:prstGeom prst="straightConnector1">
            <a:avLst/>
          </a:prstGeom>
          <a:ln w="19050">
            <a:solidFill>
              <a:srgbClr val="FFC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5" name="CaixaDeTexto 114">
            <a:extLst>
              <a:ext uri="{FF2B5EF4-FFF2-40B4-BE49-F238E27FC236}">
                <a16:creationId xmlns:a16="http://schemas.microsoft.com/office/drawing/2014/main" id="{00000000-0008-0000-0500-000073000000}"/>
              </a:ext>
            </a:extLst>
          </xdr:cNvPr>
          <xdr:cNvSpPr txBox="1"/>
        </xdr:nvSpPr>
        <xdr:spPr>
          <a:xfrm>
            <a:off x="12763503" y="7246949"/>
            <a:ext cx="1127489" cy="55258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000"/>
              <a:t>INVESTIGAR </a:t>
            </a:r>
          </a:p>
          <a:p>
            <a:r>
              <a:rPr lang="pt-BR" sz="1000"/>
              <a:t>MELHOR</a:t>
            </a:r>
          </a:p>
        </xdr:txBody>
      </xdr:sp>
      <xdr:sp macro="" textlink="">
        <xdr:nvSpPr>
          <xdr:cNvPr id="116" name="Retângulo de cantos arredondados 115">
            <a:extLst>
              <a:ext uri="{FF2B5EF4-FFF2-40B4-BE49-F238E27FC236}">
                <a16:creationId xmlns:a16="http://schemas.microsoft.com/office/drawing/2014/main" id="{00000000-0008-0000-0500-000074000000}"/>
              </a:ext>
            </a:extLst>
          </xdr:cNvPr>
          <xdr:cNvSpPr/>
        </xdr:nvSpPr>
        <xdr:spPr>
          <a:xfrm>
            <a:off x="19529749" y="10033416"/>
            <a:ext cx="1330551" cy="528637"/>
          </a:xfrm>
          <a:prstGeom prst="roundRect">
            <a:avLst/>
          </a:prstGeom>
          <a:solidFill>
            <a:schemeClr val="bg1">
              <a:lumMod val="6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 b="0"/>
              <a:t>Embalagens</a:t>
            </a:r>
          </a:p>
        </xdr:txBody>
      </xdr:sp>
      <xdr:sp macro="" textlink="">
        <xdr:nvSpPr>
          <xdr:cNvPr id="117" name="Retângulo 116">
            <a:extLst>
              <a:ext uri="{FF2B5EF4-FFF2-40B4-BE49-F238E27FC236}">
                <a16:creationId xmlns:a16="http://schemas.microsoft.com/office/drawing/2014/main" id="{00000000-0008-0000-0500-000075000000}"/>
              </a:ext>
            </a:extLst>
          </xdr:cNvPr>
          <xdr:cNvSpPr/>
        </xdr:nvSpPr>
        <xdr:spPr>
          <a:xfrm>
            <a:off x="19564738" y="10662423"/>
            <a:ext cx="1277257" cy="795227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700">
                <a:solidFill>
                  <a:schemeClr val="bg1"/>
                </a:solidFill>
              </a:rPr>
              <a:t>R$ </a:t>
            </a:r>
            <a:r>
              <a:rPr lang="pt-BR" sz="900">
                <a:solidFill>
                  <a:schemeClr val="bg1"/>
                </a:solidFill>
              </a:rPr>
              <a:t>7.859.836 </a:t>
            </a:r>
            <a:r>
              <a:rPr lang="pt-BR" sz="1000" b="1">
                <a:solidFill>
                  <a:schemeClr val="bg1"/>
                </a:solidFill>
              </a:rPr>
              <a:t>42,95%</a:t>
            </a:r>
          </a:p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800" b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11,78% (tot)</a:t>
            </a:r>
            <a:endParaRPr lang="pt-BR" sz="800">
              <a:solidFill>
                <a:schemeClr val="bg1"/>
              </a:solidFill>
              <a:effectLst/>
            </a:endParaRPr>
          </a:p>
        </xdr:txBody>
      </xdr:sp>
      <xdr:cxnSp macro="">
        <xdr:nvCxnSpPr>
          <xdr:cNvPr id="118" name="Conector angulado 117">
            <a:extLst>
              <a:ext uri="{FF2B5EF4-FFF2-40B4-BE49-F238E27FC236}">
                <a16:creationId xmlns:a16="http://schemas.microsoft.com/office/drawing/2014/main" id="{00000000-0008-0000-0500-000076000000}"/>
              </a:ext>
            </a:extLst>
          </xdr:cNvPr>
          <xdr:cNvCxnSpPr>
            <a:stCxn id="63" idx="2"/>
            <a:endCxn id="116" idx="0"/>
          </xdr:cNvCxnSpPr>
        </xdr:nvCxnSpPr>
        <xdr:spPr>
          <a:xfrm rot="16200000" flipH="1">
            <a:off x="18572348" y="8410736"/>
            <a:ext cx="1826964" cy="1418393"/>
          </a:xfrm>
          <a:prstGeom prst="bentConnector3">
            <a:avLst>
              <a:gd name="adj1" fmla="val 50000"/>
            </a:avLst>
          </a:prstGeom>
          <a:ln w="19050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9" name="Retângulo 118">
            <a:extLst>
              <a:ext uri="{FF2B5EF4-FFF2-40B4-BE49-F238E27FC236}">
                <a16:creationId xmlns:a16="http://schemas.microsoft.com/office/drawing/2014/main" id="{00000000-0008-0000-0500-000077000000}"/>
              </a:ext>
            </a:extLst>
          </xdr:cNvPr>
          <xdr:cNvSpPr/>
        </xdr:nvSpPr>
        <xdr:spPr>
          <a:xfrm>
            <a:off x="16593910" y="9870279"/>
            <a:ext cx="4361090" cy="1988344"/>
          </a:xfrm>
          <a:prstGeom prst="rect">
            <a:avLst/>
          </a:prstGeom>
          <a:noFill/>
          <a:ln w="9525">
            <a:solidFill>
              <a:schemeClr val="bg1">
                <a:lumMod val="75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800"/>
          </a:p>
        </xdr:txBody>
      </xdr:sp>
      <xdr:sp macro="" textlink="">
        <xdr:nvSpPr>
          <xdr:cNvPr id="120" name="CaixaDeTexto 119">
            <a:extLst>
              <a:ext uri="{FF2B5EF4-FFF2-40B4-BE49-F238E27FC236}">
                <a16:creationId xmlns:a16="http://schemas.microsoft.com/office/drawing/2014/main" id="{00000000-0008-0000-0500-000078000000}"/>
              </a:ext>
            </a:extLst>
          </xdr:cNvPr>
          <xdr:cNvSpPr txBox="1"/>
        </xdr:nvSpPr>
        <xdr:spPr>
          <a:xfrm>
            <a:off x="16636413" y="11321480"/>
            <a:ext cx="2917049" cy="5601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l"/>
            <a:r>
              <a:rPr lang="pt-BR" sz="1400">
                <a:solidFill>
                  <a:schemeClr val="bg1">
                    <a:lumMod val="50000"/>
                  </a:schemeClr>
                </a:solidFill>
              </a:rPr>
              <a:t>PARETOS 4 E 5</a:t>
            </a:r>
          </a:p>
        </xdr:txBody>
      </xdr:sp>
    </xdr:grpSp>
    <xdr:clientData/>
  </xdr:twoCellAnchor>
  <xdr:twoCellAnchor>
    <xdr:from>
      <xdr:col>0</xdr:col>
      <xdr:colOff>1</xdr:colOff>
      <xdr:row>43</xdr:row>
      <xdr:rowOff>47620</xdr:rowOff>
    </xdr:from>
    <xdr:to>
      <xdr:col>19</xdr:col>
      <xdr:colOff>173444</xdr:colOff>
      <xdr:row>70</xdr:row>
      <xdr:rowOff>79370</xdr:rowOff>
    </xdr:to>
    <xdr:grpSp>
      <xdr:nvGrpSpPr>
        <xdr:cNvPr id="136" name="Grupo 135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GrpSpPr/>
      </xdr:nvGrpSpPr>
      <xdr:grpSpPr>
        <a:xfrm>
          <a:off x="1" y="8345800"/>
          <a:ext cx="11780608" cy="4916170"/>
          <a:chOff x="0" y="8509000"/>
          <a:chExt cx="27917891" cy="12383884"/>
        </a:xfrm>
      </xdr:grpSpPr>
      <xdr:grpSp>
        <xdr:nvGrpSpPr>
          <xdr:cNvPr id="121" name="Grupo 120">
            <a:extLst>
              <a:ext uri="{FF2B5EF4-FFF2-40B4-BE49-F238E27FC236}">
                <a16:creationId xmlns:a16="http://schemas.microsoft.com/office/drawing/2014/main" id="{00000000-0008-0000-0500-000079000000}"/>
              </a:ext>
            </a:extLst>
          </xdr:cNvPr>
          <xdr:cNvGrpSpPr/>
        </xdr:nvGrpSpPr>
        <xdr:grpSpPr>
          <a:xfrm>
            <a:off x="8443176" y="8581527"/>
            <a:ext cx="10959810" cy="5767755"/>
            <a:chOff x="9835345" y="9453226"/>
            <a:chExt cx="11359827" cy="6439438"/>
          </a:xfrm>
        </xdr:grpSpPr>
        <xdr:pic>
          <xdr:nvPicPr>
            <xdr:cNvPr id="122" name="Imagem 121">
              <a:extLst>
                <a:ext uri="{FF2B5EF4-FFF2-40B4-BE49-F238E27FC236}">
                  <a16:creationId xmlns:a16="http://schemas.microsoft.com/office/drawing/2014/main" id="{00000000-0008-0000-0500-00007A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835345" y="9453226"/>
              <a:ext cx="11359827" cy="6439438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23" name="CaixaDeTexto 122">
              <a:extLst>
                <a:ext uri="{FF2B5EF4-FFF2-40B4-BE49-F238E27FC236}">
                  <a16:creationId xmlns:a16="http://schemas.microsoft.com/office/drawing/2014/main" id="{00000000-0008-0000-0500-00007B000000}"/>
                </a:ext>
              </a:extLst>
            </xdr:cNvPr>
            <xdr:cNvSpPr txBox="1"/>
          </xdr:nvSpPr>
          <xdr:spPr>
            <a:xfrm>
              <a:off x="9853406" y="9476309"/>
              <a:ext cx="2002039" cy="54869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pt-BR" sz="1050">
                  <a:solidFill>
                    <a:srgbClr val="008E40"/>
                  </a:solidFill>
                </a:rPr>
                <a:t>PARETO 2</a:t>
              </a:r>
            </a:p>
          </xdr:txBody>
        </xdr:sp>
      </xdr:grpSp>
      <xdr:grpSp>
        <xdr:nvGrpSpPr>
          <xdr:cNvPr id="124" name="Grupo 123">
            <a:extLst>
              <a:ext uri="{FF2B5EF4-FFF2-40B4-BE49-F238E27FC236}">
                <a16:creationId xmlns:a16="http://schemas.microsoft.com/office/drawing/2014/main" id="{00000000-0008-0000-0500-00007C000000}"/>
              </a:ext>
            </a:extLst>
          </xdr:cNvPr>
          <xdr:cNvGrpSpPr/>
        </xdr:nvGrpSpPr>
        <xdr:grpSpPr>
          <a:xfrm>
            <a:off x="46860" y="8589610"/>
            <a:ext cx="8334431" cy="5757099"/>
            <a:chOff x="95250" y="11498036"/>
            <a:chExt cx="9715500" cy="6531632"/>
          </a:xfrm>
        </xdr:grpSpPr>
        <xdr:pic>
          <xdr:nvPicPr>
            <xdr:cNvPr id="125" name="Imagem 124">
              <a:extLst>
                <a:ext uri="{FF2B5EF4-FFF2-40B4-BE49-F238E27FC236}">
                  <a16:creationId xmlns:a16="http://schemas.microsoft.com/office/drawing/2014/main" id="{00000000-0008-0000-0500-00007D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5250" y="11498036"/>
              <a:ext cx="9715500" cy="6531632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26" name="CaixaDeTexto 125">
              <a:extLst>
                <a:ext uri="{FF2B5EF4-FFF2-40B4-BE49-F238E27FC236}">
                  <a16:creationId xmlns:a16="http://schemas.microsoft.com/office/drawing/2014/main" id="{00000000-0008-0000-0500-00007E000000}"/>
                </a:ext>
              </a:extLst>
            </xdr:cNvPr>
            <xdr:cNvSpPr txBox="1"/>
          </xdr:nvSpPr>
          <xdr:spPr>
            <a:xfrm>
              <a:off x="132862" y="11528534"/>
              <a:ext cx="2006314" cy="5550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pt-BR" sz="1050">
                  <a:solidFill>
                    <a:srgbClr val="008E40"/>
                  </a:solidFill>
                </a:rPr>
                <a:t>PARETO 1</a:t>
              </a:r>
            </a:p>
          </xdr:txBody>
        </xdr:sp>
      </xdr:grpSp>
      <xdr:grpSp>
        <xdr:nvGrpSpPr>
          <xdr:cNvPr id="127" name="Grupo 126">
            <a:extLst>
              <a:ext uri="{FF2B5EF4-FFF2-40B4-BE49-F238E27FC236}">
                <a16:creationId xmlns:a16="http://schemas.microsoft.com/office/drawing/2014/main" id="{00000000-0008-0000-0500-00007F000000}"/>
              </a:ext>
            </a:extLst>
          </xdr:cNvPr>
          <xdr:cNvGrpSpPr/>
        </xdr:nvGrpSpPr>
        <xdr:grpSpPr>
          <a:xfrm>
            <a:off x="19443491" y="8509000"/>
            <a:ext cx="8474400" cy="5837540"/>
            <a:chOff x="21431250" y="11963400"/>
            <a:chExt cx="9810750" cy="6953250"/>
          </a:xfrm>
        </xdr:grpSpPr>
        <xdr:pic>
          <xdr:nvPicPr>
            <xdr:cNvPr id="128" name="Imagem 127">
              <a:extLst>
                <a:ext uri="{FF2B5EF4-FFF2-40B4-BE49-F238E27FC236}">
                  <a16:creationId xmlns:a16="http://schemas.microsoft.com/office/drawing/2014/main" id="{00000000-0008-0000-0500-000080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21507450" y="12055144"/>
              <a:ext cx="9734550" cy="6861506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29" name="CaixaDeTexto 128">
              <a:extLst>
                <a:ext uri="{FF2B5EF4-FFF2-40B4-BE49-F238E27FC236}">
                  <a16:creationId xmlns:a16="http://schemas.microsoft.com/office/drawing/2014/main" id="{00000000-0008-0000-0500-000081000000}"/>
                </a:ext>
              </a:extLst>
            </xdr:cNvPr>
            <xdr:cNvSpPr txBox="1"/>
          </xdr:nvSpPr>
          <xdr:spPr>
            <a:xfrm>
              <a:off x="21431250" y="11963400"/>
              <a:ext cx="2021805" cy="58455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pt-BR" sz="1050">
                  <a:solidFill>
                    <a:srgbClr val="008E40"/>
                  </a:solidFill>
                </a:rPr>
                <a:t>PARETO 3</a:t>
              </a:r>
            </a:p>
          </xdr:txBody>
        </xdr:sp>
      </xdr:grpSp>
      <xdr:grpSp>
        <xdr:nvGrpSpPr>
          <xdr:cNvPr id="130" name="Grupo 129">
            <a:extLst>
              <a:ext uri="{FF2B5EF4-FFF2-40B4-BE49-F238E27FC236}">
                <a16:creationId xmlns:a16="http://schemas.microsoft.com/office/drawing/2014/main" id="{00000000-0008-0000-0500-000082000000}"/>
              </a:ext>
            </a:extLst>
          </xdr:cNvPr>
          <xdr:cNvGrpSpPr/>
        </xdr:nvGrpSpPr>
        <xdr:grpSpPr>
          <a:xfrm>
            <a:off x="0" y="14410755"/>
            <a:ext cx="9920847" cy="6457293"/>
            <a:chOff x="95248" y="18930937"/>
            <a:chExt cx="11652252" cy="7478828"/>
          </a:xfrm>
        </xdr:grpSpPr>
        <xdr:pic>
          <xdr:nvPicPr>
            <xdr:cNvPr id="131" name="Imagem 130">
              <a:extLst>
                <a:ext uri="{FF2B5EF4-FFF2-40B4-BE49-F238E27FC236}">
                  <a16:creationId xmlns:a16="http://schemas.microsoft.com/office/drawing/2014/main" id="{00000000-0008-0000-0500-000083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5248" y="18930937"/>
              <a:ext cx="11652252" cy="7478828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32" name="CaixaDeTexto 131">
              <a:extLst>
                <a:ext uri="{FF2B5EF4-FFF2-40B4-BE49-F238E27FC236}">
                  <a16:creationId xmlns:a16="http://schemas.microsoft.com/office/drawing/2014/main" id="{00000000-0008-0000-0500-000084000000}"/>
                </a:ext>
              </a:extLst>
            </xdr:cNvPr>
            <xdr:cNvSpPr txBox="1"/>
          </xdr:nvSpPr>
          <xdr:spPr>
            <a:xfrm>
              <a:off x="119063" y="18954750"/>
              <a:ext cx="2022150" cy="56640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pt-BR" sz="1050">
                  <a:solidFill>
                    <a:srgbClr val="008E40"/>
                  </a:solidFill>
                </a:rPr>
                <a:t>PARETO 4</a:t>
              </a:r>
            </a:p>
          </xdr:txBody>
        </xdr:sp>
      </xdr:grpSp>
      <xdr:grpSp>
        <xdr:nvGrpSpPr>
          <xdr:cNvPr id="133" name="Grupo 132">
            <a:extLst>
              <a:ext uri="{FF2B5EF4-FFF2-40B4-BE49-F238E27FC236}">
                <a16:creationId xmlns:a16="http://schemas.microsoft.com/office/drawing/2014/main" id="{00000000-0008-0000-0500-000085000000}"/>
              </a:ext>
            </a:extLst>
          </xdr:cNvPr>
          <xdr:cNvGrpSpPr/>
        </xdr:nvGrpSpPr>
        <xdr:grpSpPr>
          <a:xfrm>
            <a:off x="9982515" y="14410755"/>
            <a:ext cx="9430142" cy="6482129"/>
            <a:chOff x="11818937" y="18930937"/>
            <a:chExt cx="11088688" cy="7507598"/>
          </a:xfrm>
        </xdr:grpSpPr>
        <xdr:pic>
          <xdr:nvPicPr>
            <xdr:cNvPr id="134" name="Imagem 133">
              <a:extLst>
                <a:ext uri="{FF2B5EF4-FFF2-40B4-BE49-F238E27FC236}">
                  <a16:creationId xmlns:a16="http://schemas.microsoft.com/office/drawing/2014/main" id="{00000000-0008-0000-0500-000086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1818937" y="18930937"/>
              <a:ext cx="11088688" cy="7507598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35" name="CaixaDeTexto 134">
              <a:extLst>
                <a:ext uri="{FF2B5EF4-FFF2-40B4-BE49-F238E27FC236}">
                  <a16:creationId xmlns:a16="http://schemas.microsoft.com/office/drawing/2014/main" id="{00000000-0008-0000-0500-000087000000}"/>
                </a:ext>
              </a:extLst>
            </xdr:cNvPr>
            <xdr:cNvSpPr txBox="1"/>
          </xdr:nvSpPr>
          <xdr:spPr>
            <a:xfrm>
              <a:off x="11844337" y="18964276"/>
              <a:ext cx="2022150" cy="56640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pt-BR" sz="1050">
                  <a:solidFill>
                    <a:srgbClr val="008E40"/>
                  </a:solidFill>
                </a:rPr>
                <a:t>PARETO 5</a:t>
              </a:r>
            </a:p>
          </xdr:txBody>
        </xdr:sp>
      </xdr:grpSp>
    </xdr:grpSp>
    <xdr:clientData/>
  </xdr:twoCellAnchor>
  <xdr:twoCellAnchor editAs="oneCell">
    <xdr:from>
      <xdr:col>20</xdr:col>
      <xdr:colOff>28575</xdr:colOff>
      <xdr:row>0</xdr:row>
      <xdr:rowOff>28575</xdr:rowOff>
    </xdr:from>
    <xdr:to>
      <xdr:col>20</xdr:col>
      <xdr:colOff>381975</xdr:colOff>
      <xdr:row>1</xdr:row>
      <xdr:rowOff>162900</xdr:rowOff>
    </xdr:to>
    <xdr:pic macro="[0]!dmaic">
      <xdr:nvPicPr>
        <xdr:cNvPr id="137" name="Imagem 136">
          <a:extLst>
            <a:ext uri="{FF2B5EF4-FFF2-40B4-BE49-F238E27FC236}">
              <a16:creationId xmlns:a16="http://schemas.microsoft.com/office/drawing/2014/main" id="{7E9E1FD0-E9F6-4935-84C7-3414E78EB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30100" y="28575"/>
          <a:ext cx="353400" cy="3534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</xdr:row>
      <xdr:rowOff>47625</xdr:rowOff>
    </xdr:from>
    <xdr:to>
      <xdr:col>3</xdr:col>
      <xdr:colOff>232724</xdr:colOff>
      <xdr:row>2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9524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1.1. </a:t>
          </a:r>
          <a:r>
            <a:rPr lang="pt-BR" sz="1100" b="0">
              <a:solidFill>
                <a:srgbClr val="005849"/>
              </a:solidFill>
            </a:rPr>
            <a:t>ANÁLISE DE VIABILIDADE</a:t>
          </a:r>
        </a:p>
      </xdr:txBody>
    </xdr:sp>
    <xdr:clientData/>
  </xdr:twoCellAnchor>
  <xdr:twoCellAnchor>
    <xdr:from>
      <xdr:col>3</xdr:col>
      <xdr:colOff>261936</xdr:colOff>
      <xdr:row>1</xdr:row>
      <xdr:rowOff>47625</xdr:rowOff>
    </xdr:from>
    <xdr:to>
      <xdr:col>6</xdr:col>
      <xdr:colOff>485136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090736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1.2. </a:t>
          </a:r>
          <a:r>
            <a:rPr lang="pt-BR" sz="1100" b="0">
              <a:solidFill>
                <a:srgbClr val="005849"/>
              </a:solidFill>
            </a:rPr>
            <a:t>PROJECT</a:t>
          </a:r>
          <a:r>
            <a:rPr lang="pt-BR" sz="1100" b="0" baseline="0">
              <a:solidFill>
                <a:srgbClr val="005849"/>
              </a:solidFill>
            </a:rPr>
            <a:t> CHARTER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6</xdr:col>
      <xdr:colOff>514348</xdr:colOff>
      <xdr:row>1</xdr:row>
      <xdr:rowOff>47625</xdr:rowOff>
    </xdr:from>
    <xdr:to>
      <xdr:col>10</xdr:col>
      <xdr:colOff>127948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4171948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1.3. </a:t>
          </a:r>
          <a:r>
            <a:rPr lang="pt-BR" sz="1100" b="0">
              <a:solidFill>
                <a:srgbClr val="005849"/>
              </a:solidFill>
            </a:rPr>
            <a:t>MAPA SIPOC</a:t>
          </a:r>
        </a:p>
      </xdr:txBody>
    </xdr:sp>
    <xdr:clientData/>
  </xdr:twoCellAnchor>
  <xdr:twoCellAnchor>
    <xdr:from>
      <xdr:col>10</xdr:col>
      <xdr:colOff>157160</xdr:colOff>
      <xdr:row>1</xdr:row>
      <xdr:rowOff>47625</xdr:rowOff>
    </xdr:from>
    <xdr:to>
      <xdr:col>13</xdr:col>
      <xdr:colOff>380360</xdr:colOff>
      <xdr:row>2</xdr:row>
      <xdr:rowOff>38100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6253160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1.4. </a:t>
          </a:r>
          <a:r>
            <a:rPr lang="pt-BR" sz="1100" b="0">
              <a:solidFill>
                <a:srgbClr val="005849"/>
              </a:solidFill>
            </a:rPr>
            <a:t>VOC/VOB</a:t>
          </a:r>
        </a:p>
      </xdr:txBody>
    </xdr:sp>
    <xdr:clientData/>
  </xdr:twoCellAnchor>
  <xdr:twoCellAnchor>
    <xdr:from>
      <xdr:col>13</xdr:col>
      <xdr:colOff>400049</xdr:colOff>
      <xdr:row>1</xdr:row>
      <xdr:rowOff>47625</xdr:rowOff>
    </xdr:from>
    <xdr:to>
      <xdr:col>17</xdr:col>
      <xdr:colOff>4124</xdr:colOff>
      <xdr:row>2</xdr:row>
      <xdr:rowOff>38100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8324849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1.5. </a:t>
          </a:r>
          <a:r>
            <a:rPr lang="pt-BR" sz="1100" b="0">
              <a:solidFill>
                <a:srgbClr val="005849"/>
              </a:solidFill>
            </a:rPr>
            <a:t>ÁRVORE DE INDICADORES</a:t>
          </a:r>
        </a:p>
      </xdr:txBody>
    </xdr:sp>
    <xdr:clientData/>
  </xdr:twoCellAnchor>
  <xdr:twoCellAnchor>
    <xdr:from>
      <xdr:col>0</xdr:col>
      <xdr:colOff>9524</xdr:colOff>
      <xdr:row>2</xdr:row>
      <xdr:rowOff>76200</xdr:rowOff>
    </xdr:from>
    <xdr:to>
      <xdr:col>3</xdr:col>
      <xdr:colOff>232724</xdr:colOff>
      <xdr:row>3</xdr:row>
      <xdr:rowOff>66675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9524" y="485775"/>
          <a:ext cx="2052000" cy="180975"/>
        </a:xfrm>
        <a:prstGeom prst="rect">
          <a:avLst/>
        </a:prstGeom>
        <a:solidFill>
          <a:srgbClr val="00806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</a:rPr>
            <a:t>1.6. </a:t>
          </a:r>
          <a:r>
            <a:rPr lang="pt-BR" sz="1100" b="0">
              <a:solidFill>
                <a:schemeClr val="bg1"/>
              </a:solidFill>
            </a:rPr>
            <a:t>BASELINE</a:t>
          </a:r>
          <a:r>
            <a:rPr lang="pt-BR" sz="1100" b="0" baseline="0">
              <a:solidFill>
                <a:schemeClr val="bg1"/>
              </a:solidFill>
            </a:rPr>
            <a:t> E META</a:t>
          </a:r>
          <a:endParaRPr lang="pt-B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261936</xdr:colOff>
      <xdr:row>2</xdr:row>
      <xdr:rowOff>76200</xdr:rowOff>
    </xdr:from>
    <xdr:to>
      <xdr:col>6</xdr:col>
      <xdr:colOff>485136</xdr:colOff>
      <xdr:row>3</xdr:row>
      <xdr:rowOff>66675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2090736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1.7.</a:t>
          </a:r>
          <a:r>
            <a:rPr lang="pt-BR" sz="1100" b="1" baseline="0">
              <a:solidFill>
                <a:srgbClr val="005849"/>
              </a:solidFill>
            </a:rPr>
            <a:t> </a:t>
          </a:r>
          <a:r>
            <a:rPr lang="pt-BR" sz="1100" b="0" baseline="0">
              <a:solidFill>
                <a:srgbClr val="005849"/>
              </a:solidFill>
            </a:rPr>
            <a:t>CRONOGRAMA</a:t>
          </a:r>
        </a:p>
      </xdr:txBody>
    </xdr:sp>
    <xdr:clientData/>
  </xdr:twoCellAnchor>
  <xdr:twoCellAnchor>
    <xdr:from>
      <xdr:col>6</xdr:col>
      <xdr:colOff>514348</xdr:colOff>
      <xdr:row>2</xdr:row>
      <xdr:rowOff>76200</xdr:rowOff>
    </xdr:from>
    <xdr:to>
      <xdr:col>10</xdr:col>
      <xdr:colOff>127948</xdr:colOff>
      <xdr:row>3</xdr:row>
      <xdr:rowOff>66675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171948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1.8. </a:t>
          </a:r>
          <a:r>
            <a:rPr lang="pt-BR" sz="1100" b="0">
              <a:solidFill>
                <a:sysClr val="windowText" lastClr="000000"/>
              </a:solidFill>
            </a:rPr>
            <a:t>MAPA</a:t>
          </a:r>
          <a:r>
            <a:rPr lang="pt-BR" sz="1100" b="0" baseline="0">
              <a:solidFill>
                <a:sysClr val="windowText" lastClr="000000"/>
              </a:solidFill>
            </a:rPr>
            <a:t> MENTAL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157160</xdr:colOff>
      <xdr:row>2</xdr:row>
      <xdr:rowOff>76200</xdr:rowOff>
    </xdr:from>
    <xdr:to>
      <xdr:col>13</xdr:col>
      <xdr:colOff>380360</xdr:colOff>
      <xdr:row>3</xdr:row>
      <xdr:rowOff>66675</xdr:rowOff>
    </xdr:to>
    <xdr:sp macro="" textlink="">
      <xdr:nvSpPr>
        <xdr:cNvPr id="10" name="Retângul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6253160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ANÁLISE</a:t>
          </a:r>
          <a:r>
            <a:rPr lang="pt-BR" sz="1100" b="1" baseline="0">
              <a:solidFill>
                <a:sysClr val="windowText" lastClr="000000"/>
              </a:solidFill>
            </a:rPr>
            <a:t> GRPI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2</xdr:row>
      <xdr:rowOff>76200</xdr:rowOff>
    </xdr:from>
    <xdr:to>
      <xdr:col>17</xdr:col>
      <xdr:colOff>4124</xdr:colOff>
      <xdr:row>3</xdr:row>
      <xdr:rowOff>66675</xdr:rowOff>
    </xdr:to>
    <xdr:sp macro="" textlink="">
      <xdr:nvSpPr>
        <xdr:cNvPr id="11" name="Retângul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8324849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0</xdr:colOff>
      <xdr:row>35</xdr:row>
      <xdr:rowOff>64258</xdr:rowOff>
    </xdr:from>
    <xdr:to>
      <xdr:col>9</xdr:col>
      <xdr:colOff>21012</xdr:colOff>
      <xdr:row>55</xdr:row>
      <xdr:rowOff>16206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37" t="557" r="3305" b="557"/>
        <a:stretch/>
      </xdr:blipFill>
      <xdr:spPr bwMode="auto">
        <a:xfrm>
          <a:off x="0" y="7446133"/>
          <a:ext cx="5450262" cy="3761948"/>
        </a:xfrm>
        <a:prstGeom prst="rect">
          <a:avLst/>
        </a:prstGeom>
        <a:noFill/>
        <a:ln w="19050">
          <a:solidFill>
            <a:schemeClr val="bg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9</xdr:row>
      <xdr:rowOff>57151</xdr:rowOff>
    </xdr:from>
    <xdr:to>
      <xdr:col>9</xdr:col>
      <xdr:colOff>0</xdr:colOff>
      <xdr:row>24</xdr:row>
      <xdr:rowOff>158750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11906</xdr:colOff>
      <xdr:row>9</xdr:row>
      <xdr:rowOff>75009</xdr:rowOff>
    </xdr:from>
    <xdr:to>
      <xdr:col>19</xdr:col>
      <xdr:colOff>607049</xdr:colOff>
      <xdr:row>24</xdr:row>
      <xdr:rowOff>176709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20</xdr:col>
      <xdr:colOff>28575</xdr:colOff>
      <xdr:row>0</xdr:row>
      <xdr:rowOff>28575</xdr:rowOff>
    </xdr:from>
    <xdr:to>
      <xdr:col>20</xdr:col>
      <xdr:colOff>381975</xdr:colOff>
      <xdr:row>1</xdr:row>
      <xdr:rowOff>162900</xdr:rowOff>
    </xdr:to>
    <xdr:pic macro="[0]!dmaic">
      <xdr:nvPicPr>
        <xdr:cNvPr id="15" name="Imagem 14">
          <a:extLst>
            <a:ext uri="{FF2B5EF4-FFF2-40B4-BE49-F238E27FC236}">
              <a16:creationId xmlns:a16="http://schemas.microsoft.com/office/drawing/2014/main" id="{709DB324-F510-49DC-B111-AF0BBF863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30100" y="28575"/>
          <a:ext cx="353400" cy="353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</xdr:row>
      <xdr:rowOff>47625</xdr:rowOff>
    </xdr:from>
    <xdr:to>
      <xdr:col>3</xdr:col>
      <xdr:colOff>232724</xdr:colOff>
      <xdr:row>2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9524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1.1. </a:t>
          </a:r>
          <a:r>
            <a:rPr lang="pt-BR" sz="1100" b="0">
              <a:solidFill>
                <a:srgbClr val="005849"/>
              </a:solidFill>
            </a:rPr>
            <a:t>ANÁLISE DE VIABILIDADE</a:t>
          </a:r>
        </a:p>
      </xdr:txBody>
    </xdr:sp>
    <xdr:clientData/>
  </xdr:twoCellAnchor>
  <xdr:twoCellAnchor>
    <xdr:from>
      <xdr:col>3</xdr:col>
      <xdr:colOff>261936</xdr:colOff>
      <xdr:row>1</xdr:row>
      <xdr:rowOff>47625</xdr:rowOff>
    </xdr:from>
    <xdr:to>
      <xdr:col>6</xdr:col>
      <xdr:colOff>485136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090736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1.2. </a:t>
          </a:r>
          <a:r>
            <a:rPr lang="pt-BR" sz="1100" b="0">
              <a:solidFill>
                <a:srgbClr val="005849"/>
              </a:solidFill>
            </a:rPr>
            <a:t>PROJECT</a:t>
          </a:r>
          <a:r>
            <a:rPr lang="pt-BR" sz="1100" b="0" baseline="0">
              <a:solidFill>
                <a:srgbClr val="005849"/>
              </a:solidFill>
            </a:rPr>
            <a:t> CHARTER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6</xdr:col>
      <xdr:colOff>514348</xdr:colOff>
      <xdr:row>1</xdr:row>
      <xdr:rowOff>47625</xdr:rowOff>
    </xdr:from>
    <xdr:to>
      <xdr:col>10</xdr:col>
      <xdr:colOff>127948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171948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1.3. </a:t>
          </a:r>
          <a:r>
            <a:rPr lang="pt-BR" sz="1100" b="0">
              <a:solidFill>
                <a:srgbClr val="005849"/>
              </a:solidFill>
            </a:rPr>
            <a:t>MAPA SIPOC</a:t>
          </a:r>
        </a:p>
      </xdr:txBody>
    </xdr:sp>
    <xdr:clientData/>
  </xdr:twoCellAnchor>
  <xdr:twoCellAnchor>
    <xdr:from>
      <xdr:col>10</xdr:col>
      <xdr:colOff>157160</xdr:colOff>
      <xdr:row>1</xdr:row>
      <xdr:rowOff>47625</xdr:rowOff>
    </xdr:from>
    <xdr:to>
      <xdr:col>13</xdr:col>
      <xdr:colOff>380360</xdr:colOff>
      <xdr:row>2</xdr:row>
      <xdr:rowOff>38100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253160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1.4. </a:t>
          </a:r>
          <a:r>
            <a:rPr lang="pt-BR" sz="1100" b="0">
              <a:solidFill>
                <a:srgbClr val="005849"/>
              </a:solidFill>
            </a:rPr>
            <a:t>VOC/VOB</a:t>
          </a:r>
        </a:p>
      </xdr:txBody>
    </xdr:sp>
    <xdr:clientData/>
  </xdr:twoCellAnchor>
  <xdr:twoCellAnchor>
    <xdr:from>
      <xdr:col>13</xdr:col>
      <xdr:colOff>400049</xdr:colOff>
      <xdr:row>1</xdr:row>
      <xdr:rowOff>47625</xdr:rowOff>
    </xdr:from>
    <xdr:to>
      <xdr:col>17</xdr:col>
      <xdr:colOff>4124</xdr:colOff>
      <xdr:row>2</xdr:row>
      <xdr:rowOff>38100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8324849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1.5. </a:t>
          </a:r>
          <a:r>
            <a:rPr lang="pt-BR" sz="1100" b="0">
              <a:solidFill>
                <a:srgbClr val="005849"/>
              </a:solidFill>
            </a:rPr>
            <a:t>ÁRVORE DE INDICADORES</a:t>
          </a:r>
        </a:p>
      </xdr:txBody>
    </xdr:sp>
    <xdr:clientData/>
  </xdr:twoCellAnchor>
  <xdr:twoCellAnchor>
    <xdr:from>
      <xdr:col>0</xdr:col>
      <xdr:colOff>9524</xdr:colOff>
      <xdr:row>2</xdr:row>
      <xdr:rowOff>76200</xdr:rowOff>
    </xdr:from>
    <xdr:to>
      <xdr:col>3</xdr:col>
      <xdr:colOff>232724</xdr:colOff>
      <xdr:row>3</xdr:row>
      <xdr:rowOff>66675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9524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1.6. </a:t>
          </a:r>
          <a:r>
            <a:rPr lang="pt-BR" sz="1100" b="0">
              <a:solidFill>
                <a:srgbClr val="005849"/>
              </a:solidFill>
            </a:rPr>
            <a:t>BASELINE</a:t>
          </a:r>
          <a:r>
            <a:rPr lang="pt-BR" sz="1100" b="0" baseline="0">
              <a:solidFill>
                <a:srgbClr val="005849"/>
              </a:solidFill>
            </a:rPr>
            <a:t> E META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261936</xdr:colOff>
      <xdr:row>2</xdr:row>
      <xdr:rowOff>76200</xdr:rowOff>
    </xdr:from>
    <xdr:to>
      <xdr:col>6</xdr:col>
      <xdr:colOff>485136</xdr:colOff>
      <xdr:row>3</xdr:row>
      <xdr:rowOff>66675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2090736" y="485775"/>
          <a:ext cx="2052000" cy="180975"/>
        </a:xfrm>
        <a:prstGeom prst="rect">
          <a:avLst/>
        </a:prstGeom>
        <a:solidFill>
          <a:srgbClr val="00806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</a:rPr>
            <a:t>1.7.</a:t>
          </a:r>
          <a:r>
            <a:rPr lang="pt-BR" sz="1100" b="1" baseline="0">
              <a:solidFill>
                <a:schemeClr val="bg1"/>
              </a:solidFill>
            </a:rPr>
            <a:t> </a:t>
          </a:r>
          <a:r>
            <a:rPr lang="pt-BR" sz="1100" b="0" baseline="0">
              <a:solidFill>
                <a:schemeClr val="bg1"/>
              </a:solidFill>
            </a:rPr>
            <a:t>CRONOGRAMA</a:t>
          </a:r>
        </a:p>
      </xdr:txBody>
    </xdr:sp>
    <xdr:clientData/>
  </xdr:twoCellAnchor>
  <xdr:twoCellAnchor>
    <xdr:from>
      <xdr:col>6</xdr:col>
      <xdr:colOff>514348</xdr:colOff>
      <xdr:row>2</xdr:row>
      <xdr:rowOff>76200</xdr:rowOff>
    </xdr:from>
    <xdr:to>
      <xdr:col>10</xdr:col>
      <xdr:colOff>127948</xdr:colOff>
      <xdr:row>3</xdr:row>
      <xdr:rowOff>66675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4171948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1.8. </a:t>
          </a:r>
          <a:r>
            <a:rPr lang="pt-BR" sz="1100" b="0">
              <a:solidFill>
                <a:sysClr val="windowText" lastClr="000000"/>
              </a:solidFill>
            </a:rPr>
            <a:t>MAPA</a:t>
          </a:r>
          <a:r>
            <a:rPr lang="pt-BR" sz="1100" b="0" baseline="0">
              <a:solidFill>
                <a:sysClr val="windowText" lastClr="000000"/>
              </a:solidFill>
            </a:rPr>
            <a:t> MENTAL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157160</xdr:colOff>
      <xdr:row>2</xdr:row>
      <xdr:rowOff>76200</xdr:rowOff>
    </xdr:from>
    <xdr:to>
      <xdr:col>13</xdr:col>
      <xdr:colOff>380360</xdr:colOff>
      <xdr:row>3</xdr:row>
      <xdr:rowOff>66675</xdr:rowOff>
    </xdr:to>
    <xdr:sp macro="" textlink="">
      <xdr:nvSpPr>
        <xdr:cNvPr id="10" name="Retângul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6253160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ANÁLISE</a:t>
          </a:r>
          <a:r>
            <a:rPr lang="pt-BR" sz="1100" b="1" baseline="0">
              <a:solidFill>
                <a:sysClr val="windowText" lastClr="000000"/>
              </a:solidFill>
            </a:rPr>
            <a:t> GRPI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2</xdr:row>
      <xdr:rowOff>76200</xdr:rowOff>
    </xdr:from>
    <xdr:to>
      <xdr:col>17</xdr:col>
      <xdr:colOff>4124</xdr:colOff>
      <xdr:row>3</xdr:row>
      <xdr:rowOff>66675</xdr:rowOff>
    </xdr:to>
    <xdr:sp macro="" textlink="">
      <xdr:nvSpPr>
        <xdr:cNvPr id="11" name="Retângul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8324849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8</xdr:row>
      <xdr:rowOff>52895</xdr:rowOff>
    </xdr:from>
    <xdr:to>
      <xdr:col>20</xdr:col>
      <xdr:colOff>0</xdr:colOff>
      <xdr:row>43</xdr:row>
      <xdr:rowOff>163286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20</xdr:col>
      <xdr:colOff>28575</xdr:colOff>
      <xdr:row>0</xdr:row>
      <xdr:rowOff>19050</xdr:rowOff>
    </xdr:from>
    <xdr:to>
      <xdr:col>20</xdr:col>
      <xdr:colOff>381975</xdr:colOff>
      <xdr:row>1</xdr:row>
      <xdr:rowOff>153375</xdr:rowOff>
    </xdr:to>
    <xdr:pic macro="[0]!dmaic">
      <xdr:nvPicPr>
        <xdr:cNvPr id="14" name="Imagem 13">
          <a:extLst>
            <a:ext uri="{FF2B5EF4-FFF2-40B4-BE49-F238E27FC236}">
              <a16:creationId xmlns:a16="http://schemas.microsoft.com/office/drawing/2014/main" id="{2EA4D52F-9CA2-4B96-94D9-721EE1ACB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30100" y="19050"/>
          <a:ext cx="353400" cy="353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</xdr:row>
      <xdr:rowOff>47625</xdr:rowOff>
    </xdr:from>
    <xdr:to>
      <xdr:col>3</xdr:col>
      <xdr:colOff>232724</xdr:colOff>
      <xdr:row>2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9524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1.1. </a:t>
          </a:r>
          <a:r>
            <a:rPr lang="pt-BR" sz="1100" b="0">
              <a:solidFill>
                <a:srgbClr val="005849"/>
              </a:solidFill>
            </a:rPr>
            <a:t>ANÁLISE DE VIABILIDADE</a:t>
          </a:r>
        </a:p>
      </xdr:txBody>
    </xdr:sp>
    <xdr:clientData/>
  </xdr:twoCellAnchor>
  <xdr:twoCellAnchor>
    <xdr:from>
      <xdr:col>3</xdr:col>
      <xdr:colOff>261936</xdr:colOff>
      <xdr:row>1</xdr:row>
      <xdr:rowOff>47625</xdr:rowOff>
    </xdr:from>
    <xdr:to>
      <xdr:col>6</xdr:col>
      <xdr:colOff>485136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2090736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1.2. </a:t>
          </a:r>
          <a:r>
            <a:rPr lang="pt-BR" sz="1100" b="0">
              <a:solidFill>
                <a:srgbClr val="005849"/>
              </a:solidFill>
            </a:rPr>
            <a:t>PROJECT</a:t>
          </a:r>
          <a:r>
            <a:rPr lang="pt-BR" sz="1100" b="0" baseline="0">
              <a:solidFill>
                <a:srgbClr val="005849"/>
              </a:solidFill>
            </a:rPr>
            <a:t> CHARTER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6</xdr:col>
      <xdr:colOff>514348</xdr:colOff>
      <xdr:row>1</xdr:row>
      <xdr:rowOff>47625</xdr:rowOff>
    </xdr:from>
    <xdr:to>
      <xdr:col>10</xdr:col>
      <xdr:colOff>127948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171948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1.3. </a:t>
          </a:r>
          <a:r>
            <a:rPr lang="pt-BR" sz="1100" b="0">
              <a:solidFill>
                <a:srgbClr val="005849"/>
              </a:solidFill>
            </a:rPr>
            <a:t>MAPA SIPOC</a:t>
          </a:r>
        </a:p>
      </xdr:txBody>
    </xdr:sp>
    <xdr:clientData/>
  </xdr:twoCellAnchor>
  <xdr:twoCellAnchor>
    <xdr:from>
      <xdr:col>10</xdr:col>
      <xdr:colOff>157160</xdr:colOff>
      <xdr:row>1</xdr:row>
      <xdr:rowOff>47625</xdr:rowOff>
    </xdr:from>
    <xdr:to>
      <xdr:col>13</xdr:col>
      <xdr:colOff>380360</xdr:colOff>
      <xdr:row>2</xdr:row>
      <xdr:rowOff>38100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6253160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1.4. </a:t>
          </a:r>
          <a:r>
            <a:rPr lang="pt-BR" sz="1100" b="0">
              <a:solidFill>
                <a:srgbClr val="005849"/>
              </a:solidFill>
            </a:rPr>
            <a:t>VOC/VOB</a:t>
          </a:r>
        </a:p>
      </xdr:txBody>
    </xdr:sp>
    <xdr:clientData/>
  </xdr:twoCellAnchor>
  <xdr:twoCellAnchor>
    <xdr:from>
      <xdr:col>13</xdr:col>
      <xdr:colOff>400049</xdr:colOff>
      <xdr:row>1</xdr:row>
      <xdr:rowOff>47625</xdr:rowOff>
    </xdr:from>
    <xdr:to>
      <xdr:col>17</xdr:col>
      <xdr:colOff>4124</xdr:colOff>
      <xdr:row>2</xdr:row>
      <xdr:rowOff>38100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8324849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1.5. </a:t>
          </a:r>
          <a:r>
            <a:rPr lang="pt-BR" sz="1100" b="0">
              <a:solidFill>
                <a:srgbClr val="005849"/>
              </a:solidFill>
            </a:rPr>
            <a:t>ÁRVORE DE INDICADORES</a:t>
          </a:r>
        </a:p>
      </xdr:txBody>
    </xdr:sp>
    <xdr:clientData/>
  </xdr:twoCellAnchor>
  <xdr:twoCellAnchor>
    <xdr:from>
      <xdr:col>0</xdr:col>
      <xdr:colOff>9524</xdr:colOff>
      <xdr:row>2</xdr:row>
      <xdr:rowOff>76200</xdr:rowOff>
    </xdr:from>
    <xdr:to>
      <xdr:col>3</xdr:col>
      <xdr:colOff>232724</xdr:colOff>
      <xdr:row>3</xdr:row>
      <xdr:rowOff>66675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9524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1.6. </a:t>
          </a:r>
          <a:r>
            <a:rPr lang="pt-BR" sz="1100" b="0">
              <a:solidFill>
                <a:srgbClr val="005849"/>
              </a:solidFill>
            </a:rPr>
            <a:t>BASELINE</a:t>
          </a:r>
          <a:r>
            <a:rPr lang="pt-BR" sz="1100" b="0" baseline="0">
              <a:solidFill>
                <a:srgbClr val="005849"/>
              </a:solidFill>
            </a:rPr>
            <a:t> E META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261936</xdr:colOff>
      <xdr:row>2</xdr:row>
      <xdr:rowOff>76200</xdr:rowOff>
    </xdr:from>
    <xdr:to>
      <xdr:col>6</xdr:col>
      <xdr:colOff>485136</xdr:colOff>
      <xdr:row>3</xdr:row>
      <xdr:rowOff>66675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2090736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1.7.</a:t>
          </a:r>
          <a:r>
            <a:rPr lang="pt-BR" sz="1100" b="1" baseline="0">
              <a:solidFill>
                <a:srgbClr val="005849"/>
              </a:solidFill>
            </a:rPr>
            <a:t> </a:t>
          </a:r>
          <a:r>
            <a:rPr lang="pt-BR" sz="1100" b="0" baseline="0">
              <a:solidFill>
                <a:srgbClr val="005849"/>
              </a:solidFill>
            </a:rPr>
            <a:t>CRONOGRAMA</a:t>
          </a:r>
        </a:p>
      </xdr:txBody>
    </xdr:sp>
    <xdr:clientData/>
  </xdr:twoCellAnchor>
  <xdr:twoCellAnchor>
    <xdr:from>
      <xdr:col>6</xdr:col>
      <xdr:colOff>514348</xdr:colOff>
      <xdr:row>2</xdr:row>
      <xdr:rowOff>76200</xdr:rowOff>
    </xdr:from>
    <xdr:to>
      <xdr:col>10</xdr:col>
      <xdr:colOff>127948</xdr:colOff>
      <xdr:row>3</xdr:row>
      <xdr:rowOff>66675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4171948" y="485775"/>
          <a:ext cx="2052000" cy="180975"/>
        </a:xfrm>
        <a:prstGeom prst="rect">
          <a:avLst/>
        </a:prstGeom>
        <a:solidFill>
          <a:srgbClr val="00806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</a:rPr>
            <a:t>1.8. </a:t>
          </a:r>
          <a:r>
            <a:rPr lang="pt-BR" sz="1100" b="0">
              <a:solidFill>
                <a:schemeClr val="bg1"/>
              </a:solidFill>
            </a:rPr>
            <a:t>MAPA</a:t>
          </a:r>
          <a:r>
            <a:rPr lang="pt-BR" sz="1100" b="0" baseline="0">
              <a:solidFill>
                <a:schemeClr val="bg1"/>
              </a:solidFill>
            </a:rPr>
            <a:t> MENTAL</a:t>
          </a:r>
          <a:endParaRPr lang="pt-B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157160</xdr:colOff>
      <xdr:row>2</xdr:row>
      <xdr:rowOff>76200</xdr:rowOff>
    </xdr:from>
    <xdr:to>
      <xdr:col>13</xdr:col>
      <xdr:colOff>380360</xdr:colOff>
      <xdr:row>3</xdr:row>
      <xdr:rowOff>66675</xdr:rowOff>
    </xdr:to>
    <xdr:sp macro="" textlink="">
      <xdr:nvSpPr>
        <xdr:cNvPr id="10" name="Retângul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6253160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ANÁLISE</a:t>
          </a:r>
          <a:r>
            <a:rPr lang="pt-BR" sz="1100" b="1" baseline="0">
              <a:solidFill>
                <a:sysClr val="windowText" lastClr="000000"/>
              </a:solidFill>
            </a:rPr>
            <a:t> GRPI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2</xdr:row>
      <xdr:rowOff>76200</xdr:rowOff>
    </xdr:from>
    <xdr:to>
      <xdr:col>17</xdr:col>
      <xdr:colOff>4124</xdr:colOff>
      <xdr:row>3</xdr:row>
      <xdr:rowOff>66675</xdr:rowOff>
    </xdr:to>
    <xdr:sp macro="" textlink="">
      <xdr:nvSpPr>
        <xdr:cNvPr id="11" name="Retângul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8324849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85725</xdr:colOff>
      <xdr:row>7</xdr:row>
      <xdr:rowOff>133350</xdr:rowOff>
    </xdr:from>
    <xdr:to>
      <xdr:col>19</xdr:col>
      <xdr:colOff>523875</xdr:colOff>
      <xdr:row>57</xdr:row>
      <xdr:rowOff>99625</xdr:rowOff>
    </xdr:to>
    <xdr:grpSp>
      <xdr:nvGrpSpPr>
        <xdr:cNvPr id="12" name="Agrupar 2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87630" y="1910715"/>
          <a:ext cx="12045315" cy="9015025"/>
          <a:chOff x="107157" y="1492069"/>
          <a:chExt cx="10025086" cy="7771374"/>
        </a:xfrm>
      </xdr:grpSpPr>
      <xdr:sp macro="" textlink="">
        <xdr:nvSpPr>
          <xdr:cNvPr id="13" name="Retângulo: Canto Dobrado 3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SpPr/>
        </xdr:nvSpPr>
        <xdr:spPr>
          <a:xfrm>
            <a:off x="4403088" y="4772882"/>
            <a:ext cx="1178176" cy="1171613"/>
          </a:xfrm>
          <a:prstGeom prst="foldedCorner">
            <a:avLst/>
          </a:prstGeom>
          <a:solidFill>
            <a:srgbClr val="FFC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00" b="1">
              <a:solidFill>
                <a:schemeClr val="tx1">
                  <a:lumMod val="75000"/>
                  <a:lumOff val="25000"/>
                </a:schemeClr>
              </a:solidFill>
            </a:endParaRPr>
          </a:p>
          <a:p>
            <a:pPr algn="ctr"/>
            <a:r>
              <a:rPr lang="pt-BR" sz="1200" b="1">
                <a:solidFill>
                  <a:schemeClr val="tx1">
                    <a:lumMod val="75000"/>
                    <a:lumOff val="25000"/>
                  </a:schemeClr>
                </a:solidFill>
              </a:rPr>
              <a:t>Implementar Programa de CRM:</a:t>
            </a:r>
            <a:br>
              <a:rPr lang="pt-BR" sz="1200" b="1">
                <a:solidFill>
                  <a:schemeClr val="tx1">
                    <a:lumMod val="75000"/>
                    <a:lumOff val="25000"/>
                  </a:schemeClr>
                </a:solidFill>
              </a:rPr>
            </a:br>
            <a:r>
              <a:rPr lang="pt-BR" sz="1200" b="1">
                <a:solidFill>
                  <a:schemeClr val="tx1">
                    <a:lumMod val="75000"/>
                    <a:lumOff val="25000"/>
                  </a:schemeClr>
                </a:solidFill>
              </a:rPr>
              <a:t>Geração 2</a:t>
            </a:r>
          </a:p>
        </xdr:txBody>
      </xdr:sp>
      <xdr:sp macro="" textlink="">
        <xdr:nvSpPr>
          <xdr:cNvPr id="14" name="Arco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/>
        </xdr:nvSpPr>
        <xdr:spPr>
          <a:xfrm rot="4865572" flipH="1">
            <a:off x="2253496" y="3328596"/>
            <a:ext cx="1275841" cy="3414252"/>
          </a:xfrm>
          <a:prstGeom prst="arc">
            <a:avLst>
              <a:gd name="adj1" fmla="val 16200000"/>
              <a:gd name="adj2" fmla="val 20726949"/>
            </a:avLst>
          </a:prstGeom>
          <a:ln>
            <a:solidFill>
              <a:schemeClr val="tx1">
                <a:lumMod val="75000"/>
                <a:lumOff val="25000"/>
              </a:schemeClr>
            </a:solidFill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Arco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/>
        </xdr:nvSpPr>
        <xdr:spPr>
          <a:xfrm rot="16734428">
            <a:off x="5699722" y="3327942"/>
            <a:ext cx="2943847" cy="3409847"/>
          </a:xfrm>
          <a:prstGeom prst="arc">
            <a:avLst>
              <a:gd name="adj1" fmla="val 16200000"/>
              <a:gd name="adj2" fmla="val 20784556"/>
            </a:avLst>
          </a:prstGeom>
          <a:ln>
            <a:solidFill>
              <a:schemeClr val="tx1">
                <a:lumMod val="75000"/>
                <a:lumOff val="25000"/>
              </a:schemeClr>
            </a:solidFill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Arco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 rot="16734428" flipH="1" flipV="1">
            <a:off x="1935164" y="3950282"/>
            <a:ext cx="1870629" cy="3414252"/>
          </a:xfrm>
          <a:prstGeom prst="arc">
            <a:avLst>
              <a:gd name="adj1" fmla="val 16200000"/>
              <a:gd name="adj2" fmla="val 20726949"/>
            </a:avLst>
          </a:prstGeom>
          <a:ln>
            <a:solidFill>
              <a:schemeClr val="tx1">
                <a:lumMod val="75000"/>
                <a:lumOff val="25000"/>
              </a:schemeClr>
            </a:solidFill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" name="Arc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 rot="4865572" flipV="1">
            <a:off x="6200879" y="3638877"/>
            <a:ext cx="2269856" cy="3968227"/>
          </a:xfrm>
          <a:prstGeom prst="arc">
            <a:avLst>
              <a:gd name="adj1" fmla="val 16200000"/>
              <a:gd name="adj2" fmla="val 20726949"/>
            </a:avLst>
          </a:prstGeom>
          <a:ln>
            <a:solidFill>
              <a:schemeClr val="tx1">
                <a:lumMod val="75000"/>
                <a:lumOff val="25000"/>
              </a:schemeClr>
            </a:solidFill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18" name="Conector de Seta Reta 8">
            <a:extLst>
              <a:ext uri="{FF2B5EF4-FFF2-40B4-BE49-F238E27FC236}">
                <a16:creationId xmlns:a16="http://schemas.microsoft.com/office/drawing/2014/main" id="{00000000-0008-0000-0800-000012000000}"/>
              </a:ext>
            </a:extLst>
          </xdr:cNvPr>
          <xdr:cNvCxnSpPr>
            <a:endCxn id="27" idx="0"/>
          </xdr:cNvCxnSpPr>
        </xdr:nvCxnSpPr>
        <xdr:spPr>
          <a:xfrm>
            <a:off x="5157107" y="5905500"/>
            <a:ext cx="203629" cy="1406120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Conector de Seta Reta 9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 flipH="1" flipV="1">
            <a:off x="3925020" y="5322509"/>
            <a:ext cx="497298" cy="38706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Conector de Seta Reta 10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CxnSpPr>
            <a:stCxn id="13" idx="3"/>
            <a:endCxn id="22" idx="1"/>
          </xdr:cNvCxnSpPr>
        </xdr:nvCxnSpPr>
        <xdr:spPr>
          <a:xfrm flipV="1">
            <a:off x="5581264" y="5247132"/>
            <a:ext cx="1055797" cy="109290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" name="Retângulo: Cantos Arredondados 11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SpPr/>
        </xdr:nvSpPr>
        <xdr:spPr>
          <a:xfrm>
            <a:off x="7229616" y="6445250"/>
            <a:ext cx="1286155" cy="502288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Plano de Implementação</a:t>
            </a:r>
          </a:p>
        </xdr:txBody>
      </xdr:sp>
      <xdr:sp macro="" textlink="">
        <xdr:nvSpPr>
          <xdr:cNvPr id="22" name="Retângulo: Cantos Arredondados 12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6637061" y="4966604"/>
            <a:ext cx="1293221" cy="561057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Avaliar opções de Software</a:t>
            </a:r>
          </a:p>
        </xdr:txBody>
      </xdr:sp>
      <xdr:sp macro="" textlink="">
        <xdr:nvSpPr>
          <xdr:cNvPr id="23" name="Retângulo: Cantos Arredondados 13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5335282" y="2784930"/>
            <a:ext cx="1290953" cy="529077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Indicadores e Relatórios</a:t>
            </a:r>
          </a:p>
        </xdr:txBody>
      </xdr:sp>
      <xdr:sp macro="" textlink="">
        <xdr:nvSpPr>
          <xdr:cNvPr id="24" name="Retângulo: Cantos Arredondados 14">
            <a:extLst>
              <a:ext uri="{FF2B5EF4-FFF2-40B4-BE49-F238E27FC236}">
                <a16:creationId xmlns:a16="http://schemas.microsoft.com/office/drawing/2014/main" id="{00000000-0008-0000-0800-000018000000}"/>
              </a:ext>
            </a:extLst>
          </xdr:cNvPr>
          <xdr:cNvSpPr/>
        </xdr:nvSpPr>
        <xdr:spPr>
          <a:xfrm>
            <a:off x="1665210" y="4184346"/>
            <a:ext cx="1286155" cy="359549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Kaizens</a:t>
            </a:r>
          </a:p>
        </xdr:txBody>
      </xdr:sp>
      <xdr:sp macro="" textlink="">
        <xdr:nvSpPr>
          <xdr:cNvPr id="25" name="Retângulo: Cantos Arredondados 15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3143250" y="5149410"/>
            <a:ext cx="772171" cy="359549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SWOT</a:t>
            </a:r>
          </a:p>
        </xdr:txBody>
      </xdr:sp>
      <xdr:sp macro="" textlink="">
        <xdr:nvSpPr>
          <xdr:cNvPr id="26" name="Retângulo: Cantos Arredondados 16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1665210" y="6442381"/>
            <a:ext cx="1286155" cy="368748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FMEA</a:t>
            </a:r>
          </a:p>
        </xdr:txBody>
      </xdr:sp>
      <xdr:sp macro="" textlink="">
        <xdr:nvSpPr>
          <xdr:cNvPr id="27" name="Retângulo: Cantos Arredondados 17">
            <a:extLst>
              <a:ext uri="{FF2B5EF4-FFF2-40B4-BE49-F238E27FC236}">
                <a16:creationId xmlns:a16="http://schemas.microsoft.com/office/drawing/2014/main" id="{00000000-0008-0000-0800-00001B000000}"/>
              </a:ext>
            </a:extLst>
          </xdr:cNvPr>
          <xdr:cNvSpPr/>
        </xdr:nvSpPr>
        <xdr:spPr>
          <a:xfrm>
            <a:off x="4717658" y="7311620"/>
            <a:ext cx="1286155" cy="518142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Pesquisas</a:t>
            </a:r>
          </a:p>
        </xdr:txBody>
      </xdr:sp>
      <xdr:cxnSp macro="">
        <xdr:nvCxnSpPr>
          <xdr:cNvPr id="28" name="Conector de Seta Reta 18">
            <a:extLst>
              <a:ext uri="{FF2B5EF4-FFF2-40B4-BE49-F238E27FC236}">
                <a16:creationId xmlns:a16="http://schemas.microsoft.com/office/drawing/2014/main" id="{00000000-0008-0000-0800-00001C000000}"/>
              </a:ext>
            </a:extLst>
          </xdr:cNvPr>
          <xdr:cNvCxnSpPr/>
        </xdr:nvCxnSpPr>
        <xdr:spPr>
          <a:xfrm>
            <a:off x="7911086" y="3726368"/>
            <a:ext cx="297543" cy="261466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00000000-0008-0000-0800-00001D000000}"/>
              </a:ext>
            </a:extLst>
          </xdr:cNvPr>
          <xdr:cNvSpPr txBox="1"/>
        </xdr:nvSpPr>
        <xdr:spPr>
          <a:xfrm>
            <a:off x="8119818" y="3755256"/>
            <a:ext cx="1282409" cy="5647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rgbClr val="3BB785"/>
                </a:solidFill>
              </a:rPr>
              <a:t>Analisar Perfil</a:t>
            </a:r>
          </a:p>
        </xdr:txBody>
      </xdr:sp>
      <xdr:cxnSp macro="">
        <xdr:nvCxnSpPr>
          <xdr:cNvPr id="30" name="Conector de Seta Reta 20">
            <a:extLst>
              <a:ext uri="{FF2B5EF4-FFF2-40B4-BE49-F238E27FC236}">
                <a16:creationId xmlns:a16="http://schemas.microsoft.com/office/drawing/2014/main" id="{00000000-0008-0000-0800-00001E000000}"/>
              </a:ext>
            </a:extLst>
          </xdr:cNvPr>
          <xdr:cNvCxnSpPr/>
        </xdr:nvCxnSpPr>
        <xdr:spPr>
          <a:xfrm flipH="1">
            <a:off x="7248813" y="3735697"/>
            <a:ext cx="124776" cy="364213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00000000-0008-0000-0800-00001F000000}"/>
              </a:ext>
            </a:extLst>
          </xdr:cNvPr>
          <xdr:cNvSpPr txBox="1"/>
        </xdr:nvSpPr>
        <xdr:spPr>
          <a:xfrm>
            <a:off x="6552898" y="3974227"/>
            <a:ext cx="1423156" cy="5647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Unidades com 100% de  cadastramento</a:t>
            </a:r>
          </a:p>
        </xdr:txBody>
      </xdr:sp>
      <xdr:cxnSp macro="">
        <xdr:nvCxnSpPr>
          <xdr:cNvPr id="32" name="Conector de Seta Reta 22">
            <a:extLst>
              <a:ext uri="{FF2B5EF4-FFF2-40B4-BE49-F238E27FC236}">
                <a16:creationId xmlns:a16="http://schemas.microsoft.com/office/drawing/2014/main" id="{00000000-0008-0000-0800-000020000000}"/>
              </a:ext>
            </a:extLst>
          </xdr:cNvPr>
          <xdr:cNvCxnSpPr/>
        </xdr:nvCxnSpPr>
        <xdr:spPr>
          <a:xfrm>
            <a:off x="7287205" y="5533495"/>
            <a:ext cx="134375" cy="368748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00000000-0008-0000-0800-000021000000}"/>
              </a:ext>
            </a:extLst>
          </xdr:cNvPr>
          <xdr:cNvSpPr txBox="1"/>
        </xdr:nvSpPr>
        <xdr:spPr>
          <a:xfrm>
            <a:off x="7008866" y="5694919"/>
            <a:ext cx="885546" cy="5601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Interação</a:t>
            </a:r>
          </a:p>
        </xdr:txBody>
      </xdr:sp>
      <xdr:cxnSp macro="">
        <xdr:nvCxnSpPr>
          <xdr:cNvPr id="34" name="Conector de Seta Reta 24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CxnSpPr/>
        </xdr:nvCxnSpPr>
        <xdr:spPr>
          <a:xfrm>
            <a:off x="8496575" y="6751374"/>
            <a:ext cx="410848" cy="466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 txBox="1"/>
        </xdr:nvSpPr>
        <xdr:spPr>
          <a:xfrm>
            <a:off x="8849834" y="6480707"/>
            <a:ext cx="1282409" cy="56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rgbClr val="3BB785"/>
                </a:solidFill>
              </a:rPr>
              <a:t>Treinamentos</a:t>
            </a:r>
          </a:p>
        </xdr:txBody>
      </xdr:sp>
      <xdr:cxnSp macro="">
        <xdr:nvCxnSpPr>
          <xdr:cNvPr id="36" name="Conector de Seta Reta 26">
            <a:extLst>
              <a:ext uri="{FF2B5EF4-FFF2-40B4-BE49-F238E27FC236}">
                <a16:creationId xmlns:a16="http://schemas.microsoft.com/office/drawing/2014/main" id="{00000000-0008-0000-0800-000024000000}"/>
              </a:ext>
            </a:extLst>
          </xdr:cNvPr>
          <xdr:cNvCxnSpPr/>
        </xdr:nvCxnSpPr>
        <xdr:spPr>
          <a:xfrm>
            <a:off x="8275817" y="6947537"/>
            <a:ext cx="487634" cy="555455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 txBox="1"/>
        </xdr:nvSpPr>
        <xdr:spPr>
          <a:xfrm>
            <a:off x="8141441" y="7336489"/>
            <a:ext cx="1368793" cy="555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Procedimentos</a:t>
            </a:r>
          </a:p>
        </xdr:txBody>
      </xdr:sp>
      <xdr:cxnSp macro="">
        <xdr:nvCxnSpPr>
          <xdr:cNvPr id="38" name="Conector de Seta Reta 28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CxnSpPr/>
        </xdr:nvCxnSpPr>
        <xdr:spPr>
          <a:xfrm flipH="1">
            <a:off x="7853497" y="6924216"/>
            <a:ext cx="28797" cy="490152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CaixaDeTexto 38">
            <a:extLst>
              <a:ext uri="{FF2B5EF4-FFF2-40B4-BE49-F238E27FC236}">
                <a16:creationId xmlns:a16="http://schemas.microsoft.com/office/drawing/2014/main" id="{00000000-0008-0000-0800-000027000000}"/>
              </a:ext>
            </a:extLst>
          </xdr:cNvPr>
          <xdr:cNvSpPr txBox="1"/>
        </xdr:nvSpPr>
        <xdr:spPr>
          <a:xfrm>
            <a:off x="7402383" y="7311622"/>
            <a:ext cx="902228" cy="5647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Link c/ áreas</a:t>
            </a:r>
          </a:p>
        </xdr:txBody>
      </xdr:sp>
      <xdr:cxnSp macro="">
        <xdr:nvCxnSpPr>
          <xdr:cNvPr id="40" name="Conector de Seta Reta 30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CxnSpPr/>
        </xdr:nvCxnSpPr>
        <xdr:spPr>
          <a:xfrm flipH="1">
            <a:off x="6953801" y="6947537"/>
            <a:ext cx="506171" cy="555455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 txBox="1"/>
        </xdr:nvSpPr>
        <xdr:spPr>
          <a:xfrm>
            <a:off x="6406705" y="7337262"/>
            <a:ext cx="1034072" cy="7096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TI para alterar Portal</a:t>
            </a:r>
          </a:p>
        </xdr:txBody>
      </xdr:sp>
      <xdr:cxnSp macro="">
        <xdr:nvCxnSpPr>
          <xdr:cNvPr id="42" name="Conector de Seta Reta 32">
            <a:extLst>
              <a:ext uri="{FF2B5EF4-FFF2-40B4-BE49-F238E27FC236}">
                <a16:creationId xmlns:a16="http://schemas.microsoft.com/office/drawing/2014/main" id="{00000000-0008-0000-0800-00002A000000}"/>
              </a:ext>
            </a:extLst>
          </xdr:cNvPr>
          <xdr:cNvCxnSpPr/>
        </xdr:nvCxnSpPr>
        <xdr:spPr>
          <a:xfrm flipH="1">
            <a:off x="1242890" y="4338402"/>
            <a:ext cx="422319" cy="466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3" name="CaixaDeTexto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 txBox="1"/>
        </xdr:nvSpPr>
        <xdr:spPr>
          <a:xfrm flipH="1">
            <a:off x="571499" y="4062941"/>
            <a:ext cx="748176" cy="5602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pt-BR" sz="1100" b="1">
                <a:solidFill>
                  <a:srgbClr val="3BB785"/>
                </a:solidFill>
              </a:rPr>
              <a:t>Cadastro Social</a:t>
            </a:r>
          </a:p>
        </xdr:txBody>
      </xdr:sp>
      <xdr:cxnSp macro="">
        <xdr:nvCxnSpPr>
          <xdr:cNvPr id="44" name="Conector de Seta Reta 34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CxnSpPr>
            <a:stCxn id="24" idx="2"/>
          </xdr:cNvCxnSpPr>
        </xdr:nvCxnSpPr>
        <xdr:spPr>
          <a:xfrm flipH="1">
            <a:off x="2012156" y="4543895"/>
            <a:ext cx="296132" cy="432917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5" name="CaixaDeTexto 44">
            <a:extLst>
              <a:ext uri="{FF2B5EF4-FFF2-40B4-BE49-F238E27FC236}">
                <a16:creationId xmlns:a16="http://schemas.microsoft.com/office/drawing/2014/main" id="{00000000-0008-0000-0800-00002D000000}"/>
              </a:ext>
            </a:extLst>
          </xdr:cNvPr>
          <xdr:cNvSpPr txBox="1"/>
        </xdr:nvSpPr>
        <xdr:spPr>
          <a:xfrm flipH="1">
            <a:off x="1411632" y="4885146"/>
            <a:ext cx="1161381" cy="5647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Cadastramento</a:t>
            </a:r>
            <a:r>
              <a:rPr lang="pt-BR" sz="1100" b="1" baseline="0">
                <a:solidFill>
                  <a:srgbClr val="3BB785"/>
                </a:solidFill>
              </a:rPr>
              <a:t> de Áreas</a:t>
            </a:r>
            <a:endParaRPr lang="pt-BR" sz="1100" b="1">
              <a:solidFill>
                <a:srgbClr val="3BB785"/>
              </a:solidFill>
            </a:endParaRPr>
          </a:p>
        </xdr:txBody>
      </xdr:sp>
      <xdr:cxnSp macro="">
        <xdr:nvCxnSpPr>
          <xdr:cNvPr id="46" name="Conector de Seta Reta 36">
            <a:extLst>
              <a:ext uri="{FF2B5EF4-FFF2-40B4-BE49-F238E27FC236}">
                <a16:creationId xmlns:a16="http://schemas.microsoft.com/office/drawing/2014/main" id="{00000000-0008-0000-0800-00002E000000}"/>
              </a:ext>
            </a:extLst>
          </xdr:cNvPr>
          <xdr:cNvCxnSpPr/>
        </xdr:nvCxnSpPr>
        <xdr:spPr>
          <a:xfrm flipH="1" flipV="1">
            <a:off x="2155031" y="3599656"/>
            <a:ext cx="57276" cy="575362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CaixaDeTexto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 txBox="1"/>
        </xdr:nvSpPr>
        <xdr:spPr>
          <a:xfrm flipH="1">
            <a:off x="1636667" y="3263511"/>
            <a:ext cx="1054144" cy="555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Comunicação</a:t>
            </a:r>
          </a:p>
        </xdr:txBody>
      </xdr:sp>
      <xdr:cxnSp macro="">
        <xdr:nvCxnSpPr>
          <xdr:cNvPr id="48" name="Conector de Seta Reta 38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CxnSpPr/>
        </xdr:nvCxnSpPr>
        <xdr:spPr>
          <a:xfrm flipH="1">
            <a:off x="1396461" y="6605765"/>
            <a:ext cx="268749" cy="126068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9" name="CaixaDeTexto 48">
            <a:extLst>
              <a:ext uri="{FF2B5EF4-FFF2-40B4-BE49-F238E27FC236}">
                <a16:creationId xmlns:a16="http://schemas.microsoft.com/office/drawing/2014/main" id="{00000000-0008-0000-0800-000031000000}"/>
              </a:ext>
            </a:extLst>
          </xdr:cNvPr>
          <xdr:cNvSpPr txBox="1"/>
        </xdr:nvSpPr>
        <xdr:spPr>
          <a:xfrm flipH="1">
            <a:off x="666749" y="6488253"/>
            <a:ext cx="778550" cy="5975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pt-BR" sz="1100" b="1">
                <a:solidFill>
                  <a:srgbClr val="3BB785"/>
                </a:solidFill>
              </a:rPr>
              <a:t>Aplicativo</a:t>
            </a:r>
          </a:p>
        </xdr:txBody>
      </xdr:sp>
      <xdr:sp macro="" textlink="">
        <xdr:nvSpPr>
          <xdr:cNvPr id="50" name="CaixaDeTexto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 txBox="1"/>
        </xdr:nvSpPr>
        <xdr:spPr>
          <a:xfrm flipH="1">
            <a:off x="906719" y="7149073"/>
            <a:ext cx="658102" cy="5602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Poka Yokes</a:t>
            </a:r>
          </a:p>
        </xdr:txBody>
      </xdr:sp>
      <xdr:cxnSp macro="">
        <xdr:nvCxnSpPr>
          <xdr:cNvPr id="51" name="Conector de Seta Reta 41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CxnSpPr/>
        </xdr:nvCxnSpPr>
        <xdr:spPr>
          <a:xfrm flipH="1">
            <a:off x="2071377" y="6811128"/>
            <a:ext cx="19196" cy="354756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2" name="CaixaDeTexto 51">
            <a:extLst>
              <a:ext uri="{FF2B5EF4-FFF2-40B4-BE49-F238E27FC236}">
                <a16:creationId xmlns:a16="http://schemas.microsoft.com/office/drawing/2014/main" id="{00000000-0008-0000-0800-000034000000}"/>
              </a:ext>
            </a:extLst>
          </xdr:cNvPr>
          <xdr:cNvSpPr txBox="1"/>
        </xdr:nvSpPr>
        <xdr:spPr>
          <a:xfrm>
            <a:off x="1362691" y="7096125"/>
            <a:ext cx="1391735" cy="3348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Sistema</a:t>
            </a:r>
          </a:p>
        </xdr:txBody>
      </xdr:sp>
      <xdr:cxnSp macro="">
        <xdr:nvCxnSpPr>
          <xdr:cNvPr id="53" name="Conector de Seta Reta 43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CxnSpPr/>
        </xdr:nvCxnSpPr>
        <xdr:spPr>
          <a:xfrm>
            <a:off x="5495727" y="7820433"/>
            <a:ext cx="499105" cy="54625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4" name="CaixaDeText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 txBox="1"/>
        </xdr:nvSpPr>
        <xdr:spPr>
          <a:xfrm>
            <a:off x="5370950" y="8141734"/>
            <a:ext cx="1391735" cy="667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Quantitativa</a:t>
            </a:r>
          </a:p>
        </xdr:txBody>
      </xdr:sp>
      <xdr:cxnSp macro="">
        <xdr:nvCxnSpPr>
          <xdr:cNvPr id="55" name="Conector de Seta Reta 45">
            <a:extLst>
              <a:ext uri="{FF2B5EF4-FFF2-40B4-BE49-F238E27FC236}">
                <a16:creationId xmlns:a16="http://schemas.microsoft.com/office/drawing/2014/main" id="{00000000-0008-0000-0800-000037000000}"/>
              </a:ext>
            </a:extLst>
          </xdr:cNvPr>
          <xdr:cNvCxnSpPr/>
        </xdr:nvCxnSpPr>
        <xdr:spPr>
          <a:xfrm flipH="1">
            <a:off x="4857750" y="7820433"/>
            <a:ext cx="352807" cy="54342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6" name="CaixaDeTexto 55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 txBox="1"/>
        </xdr:nvSpPr>
        <xdr:spPr>
          <a:xfrm>
            <a:off x="4209187" y="8107925"/>
            <a:ext cx="1027005" cy="7095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Qualitativa</a:t>
            </a:r>
          </a:p>
        </xdr:txBody>
      </xdr:sp>
      <xdr:cxnSp macro="">
        <xdr:nvCxnSpPr>
          <xdr:cNvPr id="57" name="Conector de Seta Reta 47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CxnSpPr/>
        </xdr:nvCxnSpPr>
        <xdr:spPr>
          <a:xfrm flipH="1" flipV="1">
            <a:off x="4218214" y="3710214"/>
            <a:ext cx="510213" cy="1068312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Conector de Seta Reta 48">
            <a:extLst>
              <a:ext uri="{FF2B5EF4-FFF2-40B4-BE49-F238E27FC236}">
                <a16:creationId xmlns:a16="http://schemas.microsoft.com/office/drawing/2014/main" id="{00000000-0008-0000-0800-00003A000000}"/>
              </a:ext>
            </a:extLst>
          </xdr:cNvPr>
          <xdr:cNvCxnSpPr>
            <a:endCxn id="61" idx="2"/>
          </xdr:cNvCxnSpPr>
        </xdr:nvCxnSpPr>
        <xdr:spPr>
          <a:xfrm flipH="1" flipV="1">
            <a:off x="4837760" y="2703391"/>
            <a:ext cx="135596" cy="2061529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Conector de Seta Reta 49">
            <a:extLst>
              <a:ext uri="{FF2B5EF4-FFF2-40B4-BE49-F238E27FC236}">
                <a16:creationId xmlns:a16="http://schemas.microsoft.com/office/drawing/2014/main" id="{00000000-0008-0000-0800-00003B000000}"/>
              </a:ext>
            </a:extLst>
          </xdr:cNvPr>
          <xdr:cNvCxnSpPr/>
        </xdr:nvCxnSpPr>
        <xdr:spPr>
          <a:xfrm flipV="1">
            <a:off x="5259105" y="3324679"/>
            <a:ext cx="605574" cy="1440240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Conector de Seta Reta 50">
            <a:extLst>
              <a:ext uri="{FF2B5EF4-FFF2-40B4-BE49-F238E27FC236}">
                <a16:creationId xmlns:a16="http://schemas.microsoft.com/office/drawing/2014/main" id="{00000000-0008-0000-0800-00003C000000}"/>
              </a:ext>
            </a:extLst>
          </xdr:cNvPr>
          <xdr:cNvCxnSpPr/>
        </xdr:nvCxnSpPr>
        <xdr:spPr>
          <a:xfrm flipH="1">
            <a:off x="3728358" y="5932714"/>
            <a:ext cx="1074963" cy="1442357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1" name="Retângulo: Cantos Arredondados 51">
            <a:extLst>
              <a:ext uri="{FF2B5EF4-FFF2-40B4-BE49-F238E27FC236}">
                <a16:creationId xmlns:a16="http://schemas.microsoft.com/office/drawing/2014/main" id="{00000000-0008-0000-0800-00003D000000}"/>
              </a:ext>
            </a:extLst>
          </xdr:cNvPr>
          <xdr:cNvSpPr/>
        </xdr:nvSpPr>
        <xdr:spPr>
          <a:xfrm>
            <a:off x="4192283" y="2109108"/>
            <a:ext cx="1290953" cy="594283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Custos</a:t>
            </a:r>
            <a:r>
              <a:rPr lang="pt-BR" sz="1200" baseline="0"/>
              <a:t> dos Investimentos</a:t>
            </a:r>
            <a:endParaRPr lang="pt-BR" sz="1200"/>
          </a:p>
        </xdr:txBody>
      </xdr:sp>
      <xdr:sp macro="" textlink="">
        <xdr:nvSpPr>
          <xdr:cNvPr id="62" name="Retângulo: Cantos Arredondados 52">
            <a:extLst>
              <a:ext uri="{FF2B5EF4-FFF2-40B4-BE49-F238E27FC236}">
                <a16:creationId xmlns:a16="http://schemas.microsoft.com/office/drawing/2014/main" id="{00000000-0008-0000-0800-00003E000000}"/>
              </a:ext>
            </a:extLst>
          </xdr:cNvPr>
          <xdr:cNvSpPr/>
        </xdr:nvSpPr>
        <xdr:spPr>
          <a:xfrm>
            <a:off x="3661603" y="3152323"/>
            <a:ext cx="1019254" cy="560826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Responsável</a:t>
            </a:r>
            <a:r>
              <a:rPr lang="pt-BR" sz="1200" baseline="0"/>
              <a:t> pelo CRM</a:t>
            </a:r>
            <a:endParaRPr lang="pt-BR" sz="1200"/>
          </a:p>
        </xdr:txBody>
      </xdr:sp>
      <xdr:sp macro="" textlink="">
        <xdr:nvSpPr>
          <xdr:cNvPr id="63" name="Retângulo: Cantos Arredondados 53">
            <a:extLst>
              <a:ext uri="{FF2B5EF4-FFF2-40B4-BE49-F238E27FC236}">
                <a16:creationId xmlns:a16="http://schemas.microsoft.com/office/drawing/2014/main" id="{00000000-0008-0000-0800-00003F000000}"/>
              </a:ext>
            </a:extLst>
          </xdr:cNvPr>
          <xdr:cNvSpPr/>
        </xdr:nvSpPr>
        <xdr:spPr>
          <a:xfrm>
            <a:off x="3212570" y="7413624"/>
            <a:ext cx="951216" cy="571501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QFD Cooperado</a:t>
            </a:r>
          </a:p>
        </xdr:txBody>
      </xdr:sp>
      <xdr:sp macro="" textlink="">
        <xdr:nvSpPr>
          <xdr:cNvPr id="64" name="Retângulo: Cantos Arredondados 54">
            <a:extLst>
              <a:ext uri="{FF2B5EF4-FFF2-40B4-BE49-F238E27FC236}">
                <a16:creationId xmlns:a16="http://schemas.microsoft.com/office/drawing/2014/main" id="{00000000-0008-0000-0800-000040000000}"/>
              </a:ext>
            </a:extLst>
          </xdr:cNvPr>
          <xdr:cNvSpPr/>
        </xdr:nvSpPr>
        <xdr:spPr>
          <a:xfrm>
            <a:off x="7045272" y="3373272"/>
            <a:ext cx="1293221" cy="364084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Unidades Piloto</a:t>
            </a:r>
          </a:p>
        </xdr:txBody>
      </xdr:sp>
      <xdr:cxnSp macro="">
        <xdr:nvCxnSpPr>
          <xdr:cNvPr id="65" name="Conector de Seta Reta 55">
            <a:extLst>
              <a:ext uri="{FF2B5EF4-FFF2-40B4-BE49-F238E27FC236}">
                <a16:creationId xmlns:a16="http://schemas.microsoft.com/office/drawing/2014/main" id="{00000000-0008-0000-0800-000041000000}"/>
              </a:ext>
            </a:extLst>
          </xdr:cNvPr>
          <xdr:cNvCxnSpPr/>
        </xdr:nvCxnSpPr>
        <xdr:spPr>
          <a:xfrm flipV="1">
            <a:off x="5483236" y="2122715"/>
            <a:ext cx="408657" cy="256321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6" name="CaixaDeTexto 65">
            <a:extLst>
              <a:ext uri="{FF2B5EF4-FFF2-40B4-BE49-F238E27FC236}">
                <a16:creationId xmlns:a16="http://schemas.microsoft.com/office/drawing/2014/main" id="{00000000-0008-0000-0800-000042000000}"/>
              </a:ext>
            </a:extLst>
          </xdr:cNvPr>
          <xdr:cNvSpPr txBox="1"/>
        </xdr:nvSpPr>
        <xdr:spPr>
          <a:xfrm>
            <a:off x="5318780" y="1681921"/>
            <a:ext cx="1300551" cy="5602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WiFi p/ as Unidades</a:t>
            </a:r>
          </a:p>
        </xdr:txBody>
      </xdr:sp>
      <xdr:cxnSp macro="">
        <xdr:nvCxnSpPr>
          <xdr:cNvPr id="67" name="Conector de Seta Reta 57">
            <a:extLst>
              <a:ext uri="{FF2B5EF4-FFF2-40B4-BE49-F238E27FC236}">
                <a16:creationId xmlns:a16="http://schemas.microsoft.com/office/drawing/2014/main" id="{00000000-0008-0000-0800-000043000000}"/>
              </a:ext>
            </a:extLst>
          </xdr:cNvPr>
          <xdr:cNvCxnSpPr/>
        </xdr:nvCxnSpPr>
        <xdr:spPr>
          <a:xfrm flipH="1" flipV="1">
            <a:off x="3787807" y="2056127"/>
            <a:ext cx="383927" cy="345427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8" name="CaixaDeTexto 67">
            <a:extLst>
              <a:ext uri="{FF2B5EF4-FFF2-40B4-BE49-F238E27FC236}">
                <a16:creationId xmlns:a16="http://schemas.microsoft.com/office/drawing/2014/main" id="{00000000-0008-0000-0800-000044000000}"/>
              </a:ext>
            </a:extLst>
          </xdr:cNvPr>
          <xdr:cNvSpPr txBox="1"/>
        </xdr:nvSpPr>
        <xdr:spPr>
          <a:xfrm flipH="1">
            <a:off x="2376876" y="1748016"/>
            <a:ext cx="1468521" cy="5601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pt-BR" sz="1100" b="1">
                <a:solidFill>
                  <a:srgbClr val="3BB785"/>
                </a:solidFill>
              </a:rPr>
              <a:t>Retorno</a:t>
            </a:r>
            <a:r>
              <a:rPr lang="pt-BR" sz="1100" b="1" baseline="0">
                <a:solidFill>
                  <a:srgbClr val="3BB785"/>
                </a:solidFill>
              </a:rPr>
              <a:t> sobre Investimento (ROI)</a:t>
            </a:r>
            <a:endParaRPr lang="pt-BR" sz="1100" b="1">
              <a:solidFill>
                <a:srgbClr val="3BB785"/>
              </a:solidFill>
            </a:endParaRPr>
          </a:p>
        </xdr:txBody>
      </xdr:sp>
      <xdr:cxnSp macro="">
        <xdr:nvCxnSpPr>
          <xdr:cNvPr id="69" name="Conector de Seta Reta 59">
            <a:extLst>
              <a:ext uri="{FF2B5EF4-FFF2-40B4-BE49-F238E27FC236}">
                <a16:creationId xmlns:a16="http://schemas.microsoft.com/office/drawing/2014/main" id="{00000000-0008-0000-0800-000045000000}"/>
              </a:ext>
            </a:extLst>
          </xdr:cNvPr>
          <xdr:cNvCxnSpPr/>
        </xdr:nvCxnSpPr>
        <xdr:spPr>
          <a:xfrm flipH="1" flipV="1">
            <a:off x="4816929" y="1855107"/>
            <a:ext cx="30682" cy="24617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0" name="CaixaDeTexto 69">
            <a:extLst>
              <a:ext uri="{FF2B5EF4-FFF2-40B4-BE49-F238E27FC236}">
                <a16:creationId xmlns:a16="http://schemas.microsoft.com/office/drawing/2014/main" id="{00000000-0008-0000-0800-000046000000}"/>
              </a:ext>
            </a:extLst>
          </xdr:cNvPr>
          <xdr:cNvSpPr txBox="1"/>
        </xdr:nvSpPr>
        <xdr:spPr>
          <a:xfrm>
            <a:off x="4310231" y="1492069"/>
            <a:ext cx="1017406" cy="56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ArcGis</a:t>
            </a:r>
          </a:p>
        </xdr:txBody>
      </xdr:sp>
      <xdr:cxnSp macro="">
        <xdr:nvCxnSpPr>
          <xdr:cNvPr id="71" name="Conector de Seta Reta 61">
            <a:extLst>
              <a:ext uri="{FF2B5EF4-FFF2-40B4-BE49-F238E27FC236}">
                <a16:creationId xmlns:a16="http://schemas.microsoft.com/office/drawing/2014/main" id="{00000000-0008-0000-0800-000047000000}"/>
              </a:ext>
            </a:extLst>
          </xdr:cNvPr>
          <xdr:cNvCxnSpPr/>
        </xdr:nvCxnSpPr>
        <xdr:spPr>
          <a:xfrm flipV="1">
            <a:off x="6626679" y="2705646"/>
            <a:ext cx="423370" cy="129176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2" name="CaixaDeTexto 71">
            <a:extLst>
              <a:ext uri="{FF2B5EF4-FFF2-40B4-BE49-F238E27FC236}">
                <a16:creationId xmlns:a16="http://schemas.microsoft.com/office/drawing/2014/main" id="{00000000-0008-0000-0800-000048000000}"/>
              </a:ext>
            </a:extLst>
          </xdr:cNvPr>
          <xdr:cNvSpPr txBox="1"/>
        </xdr:nvSpPr>
        <xdr:spPr>
          <a:xfrm>
            <a:off x="6978853" y="2421243"/>
            <a:ext cx="1302819" cy="5602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rgbClr val="3BB785"/>
                </a:solidFill>
              </a:rPr>
              <a:t>Gerentes Executivos</a:t>
            </a:r>
          </a:p>
        </xdr:txBody>
      </xdr:sp>
      <xdr:cxnSp macro="">
        <xdr:nvCxnSpPr>
          <xdr:cNvPr id="73" name="Conector de Seta Reta 63">
            <a:extLst>
              <a:ext uri="{FF2B5EF4-FFF2-40B4-BE49-F238E27FC236}">
                <a16:creationId xmlns:a16="http://schemas.microsoft.com/office/drawing/2014/main" id="{00000000-0008-0000-0800-000049000000}"/>
              </a:ext>
            </a:extLst>
          </xdr:cNvPr>
          <xdr:cNvCxnSpPr/>
        </xdr:nvCxnSpPr>
        <xdr:spPr>
          <a:xfrm>
            <a:off x="6626235" y="3008647"/>
            <a:ext cx="451747" cy="10285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4" name="CaixaDeTexto 73">
            <a:extLst>
              <a:ext uri="{FF2B5EF4-FFF2-40B4-BE49-F238E27FC236}">
                <a16:creationId xmlns:a16="http://schemas.microsoft.com/office/drawing/2014/main" id="{00000000-0008-0000-0800-00004A000000}"/>
              </a:ext>
            </a:extLst>
          </xdr:cNvPr>
          <xdr:cNvSpPr txBox="1"/>
        </xdr:nvSpPr>
        <xdr:spPr>
          <a:xfrm>
            <a:off x="7036994" y="2986668"/>
            <a:ext cx="1389204" cy="283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rgbClr val="3BB785"/>
                </a:solidFill>
              </a:rPr>
              <a:t>SIPOC</a:t>
            </a:r>
          </a:p>
        </xdr:txBody>
      </xdr:sp>
      <xdr:cxnSp macro="">
        <xdr:nvCxnSpPr>
          <xdr:cNvPr id="75" name="Conector de Seta Reta 65">
            <a:extLst>
              <a:ext uri="{FF2B5EF4-FFF2-40B4-BE49-F238E27FC236}">
                <a16:creationId xmlns:a16="http://schemas.microsoft.com/office/drawing/2014/main" id="{00000000-0008-0000-0800-00004B000000}"/>
              </a:ext>
            </a:extLst>
          </xdr:cNvPr>
          <xdr:cNvCxnSpPr/>
        </xdr:nvCxnSpPr>
        <xdr:spPr>
          <a:xfrm flipV="1">
            <a:off x="5890952" y="2423234"/>
            <a:ext cx="383927" cy="345428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6" name="CaixaDeTexto 75">
            <a:extLst>
              <a:ext uri="{FF2B5EF4-FFF2-40B4-BE49-F238E27FC236}">
                <a16:creationId xmlns:a16="http://schemas.microsoft.com/office/drawing/2014/main" id="{00000000-0008-0000-0800-00004C000000}"/>
              </a:ext>
            </a:extLst>
          </xdr:cNvPr>
          <xdr:cNvSpPr txBox="1"/>
        </xdr:nvSpPr>
        <xdr:spPr>
          <a:xfrm>
            <a:off x="6236485" y="2133009"/>
            <a:ext cx="882319" cy="555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rgbClr val="3BB785"/>
                </a:solidFill>
              </a:rPr>
              <a:t>Alinhar</a:t>
            </a:r>
            <a:r>
              <a:rPr lang="pt-BR" sz="1100" b="1" baseline="0">
                <a:solidFill>
                  <a:srgbClr val="3BB785"/>
                </a:solidFill>
              </a:rPr>
              <a:t> c/ M Prado</a:t>
            </a:r>
            <a:endParaRPr lang="pt-BR" sz="1100" b="1">
              <a:solidFill>
                <a:srgbClr val="3BB785"/>
              </a:solidFill>
            </a:endParaRPr>
          </a:p>
        </xdr:txBody>
      </xdr:sp>
      <xdr:cxnSp macro="">
        <xdr:nvCxnSpPr>
          <xdr:cNvPr id="77" name="Conector de Seta Reta 67">
            <a:extLst>
              <a:ext uri="{FF2B5EF4-FFF2-40B4-BE49-F238E27FC236}">
                <a16:creationId xmlns:a16="http://schemas.microsoft.com/office/drawing/2014/main" id="{00000000-0008-0000-0800-00004D000000}"/>
              </a:ext>
            </a:extLst>
          </xdr:cNvPr>
          <xdr:cNvCxnSpPr/>
        </xdr:nvCxnSpPr>
        <xdr:spPr>
          <a:xfrm>
            <a:off x="7200447" y="4422322"/>
            <a:ext cx="70752" cy="530675"/>
          </a:xfrm>
          <a:prstGeom prst="straightConnector1">
            <a:avLst/>
          </a:prstGeom>
          <a:ln>
            <a:solidFill>
              <a:schemeClr val="bg1">
                <a:lumMod val="6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8" name="CaixaDeTexto 77">
            <a:extLst>
              <a:ext uri="{FF2B5EF4-FFF2-40B4-BE49-F238E27FC236}">
                <a16:creationId xmlns:a16="http://schemas.microsoft.com/office/drawing/2014/main" id="{00000000-0008-0000-0800-00004E000000}"/>
              </a:ext>
            </a:extLst>
          </xdr:cNvPr>
          <xdr:cNvSpPr txBox="1"/>
        </xdr:nvSpPr>
        <xdr:spPr>
          <a:xfrm>
            <a:off x="7286624" y="4365235"/>
            <a:ext cx="496233" cy="5602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chemeClr val="tx1">
                    <a:lumMod val="50000"/>
                    <a:lumOff val="50000"/>
                  </a:schemeClr>
                </a:solidFill>
              </a:rPr>
              <a:t>Infos</a:t>
            </a:r>
          </a:p>
        </xdr:txBody>
      </xdr:sp>
      <xdr:cxnSp macro="">
        <xdr:nvCxnSpPr>
          <xdr:cNvPr id="79" name="Conector de Seta Reta 69">
            <a:extLst>
              <a:ext uri="{FF2B5EF4-FFF2-40B4-BE49-F238E27FC236}">
                <a16:creationId xmlns:a16="http://schemas.microsoft.com/office/drawing/2014/main" id="{00000000-0008-0000-0800-00004F000000}"/>
              </a:ext>
            </a:extLst>
          </xdr:cNvPr>
          <xdr:cNvCxnSpPr/>
        </xdr:nvCxnSpPr>
        <xdr:spPr>
          <a:xfrm flipV="1">
            <a:off x="7921626" y="5046074"/>
            <a:ext cx="423370" cy="129176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0" name="CaixaDeTexto 79">
            <a:extLst>
              <a:ext uri="{FF2B5EF4-FFF2-40B4-BE49-F238E27FC236}">
                <a16:creationId xmlns:a16="http://schemas.microsoft.com/office/drawing/2014/main" id="{00000000-0008-0000-0800-000050000000}"/>
              </a:ext>
            </a:extLst>
          </xdr:cNvPr>
          <xdr:cNvSpPr txBox="1"/>
        </xdr:nvSpPr>
        <xdr:spPr>
          <a:xfrm>
            <a:off x="8273800" y="4761671"/>
            <a:ext cx="1282408" cy="5647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rgbClr val="3BB785"/>
                </a:solidFill>
              </a:rPr>
              <a:t>Necessidades</a:t>
            </a:r>
          </a:p>
        </xdr:txBody>
      </xdr:sp>
      <xdr:cxnSp macro="">
        <xdr:nvCxnSpPr>
          <xdr:cNvPr id="81" name="Conector de Seta Reta 71">
            <a:extLst>
              <a:ext uri="{FF2B5EF4-FFF2-40B4-BE49-F238E27FC236}">
                <a16:creationId xmlns:a16="http://schemas.microsoft.com/office/drawing/2014/main" id="{00000000-0008-0000-0800-000051000000}"/>
              </a:ext>
            </a:extLst>
          </xdr:cNvPr>
          <xdr:cNvCxnSpPr/>
        </xdr:nvCxnSpPr>
        <xdr:spPr>
          <a:xfrm>
            <a:off x="7921182" y="5349076"/>
            <a:ext cx="449479" cy="107389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2" name="CaixaDeTexto 81">
            <a:extLst>
              <a:ext uri="{FF2B5EF4-FFF2-40B4-BE49-F238E27FC236}">
                <a16:creationId xmlns:a16="http://schemas.microsoft.com/office/drawing/2014/main" id="{00000000-0008-0000-0800-000052000000}"/>
              </a:ext>
            </a:extLst>
          </xdr:cNvPr>
          <xdr:cNvSpPr txBox="1"/>
        </xdr:nvSpPr>
        <xdr:spPr>
          <a:xfrm>
            <a:off x="8331941" y="5331632"/>
            <a:ext cx="1368793" cy="283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rgbClr val="3BB785"/>
                </a:solidFill>
              </a:rPr>
              <a:t>Preços</a:t>
            </a:r>
          </a:p>
        </xdr:txBody>
      </xdr:sp>
      <xdr:cxnSp macro="">
        <xdr:nvCxnSpPr>
          <xdr:cNvPr id="83" name="Conector de Seta Reta 73">
            <a:extLst>
              <a:ext uri="{FF2B5EF4-FFF2-40B4-BE49-F238E27FC236}">
                <a16:creationId xmlns:a16="http://schemas.microsoft.com/office/drawing/2014/main" id="{00000000-0008-0000-0800-000053000000}"/>
              </a:ext>
            </a:extLst>
          </xdr:cNvPr>
          <xdr:cNvCxnSpPr/>
        </xdr:nvCxnSpPr>
        <xdr:spPr>
          <a:xfrm>
            <a:off x="7468839" y="6076126"/>
            <a:ext cx="139822" cy="305624"/>
          </a:xfrm>
          <a:prstGeom prst="straightConnector1">
            <a:avLst/>
          </a:prstGeom>
          <a:ln>
            <a:solidFill>
              <a:schemeClr val="bg1">
                <a:lumMod val="6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Conector de Seta Reta 74">
            <a:extLst>
              <a:ext uri="{FF2B5EF4-FFF2-40B4-BE49-F238E27FC236}">
                <a16:creationId xmlns:a16="http://schemas.microsoft.com/office/drawing/2014/main" id="{00000000-0008-0000-0800-000054000000}"/>
              </a:ext>
            </a:extLst>
          </xdr:cNvPr>
          <xdr:cNvCxnSpPr/>
        </xdr:nvCxnSpPr>
        <xdr:spPr>
          <a:xfrm>
            <a:off x="6381487" y="8581921"/>
            <a:ext cx="314340" cy="284789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5" name="CaixaDeTexto 84">
            <a:extLst>
              <a:ext uri="{FF2B5EF4-FFF2-40B4-BE49-F238E27FC236}">
                <a16:creationId xmlns:a16="http://schemas.microsoft.com/office/drawing/2014/main" id="{00000000-0008-0000-0800-000055000000}"/>
              </a:ext>
            </a:extLst>
          </xdr:cNvPr>
          <xdr:cNvSpPr txBox="1"/>
        </xdr:nvSpPr>
        <xdr:spPr>
          <a:xfrm>
            <a:off x="6628640" y="8660829"/>
            <a:ext cx="1302819" cy="555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Perguntas</a:t>
            </a:r>
          </a:p>
        </xdr:txBody>
      </xdr:sp>
      <xdr:cxnSp macro="">
        <xdr:nvCxnSpPr>
          <xdr:cNvPr id="86" name="Conector de Seta Reta 76">
            <a:extLst>
              <a:ext uri="{FF2B5EF4-FFF2-40B4-BE49-F238E27FC236}">
                <a16:creationId xmlns:a16="http://schemas.microsoft.com/office/drawing/2014/main" id="{00000000-0008-0000-0800-000056000000}"/>
              </a:ext>
            </a:extLst>
          </xdr:cNvPr>
          <xdr:cNvCxnSpPr/>
        </xdr:nvCxnSpPr>
        <xdr:spPr>
          <a:xfrm flipH="1">
            <a:off x="5475336" y="8582308"/>
            <a:ext cx="316740" cy="28012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7" name="CaixaDeTexto 86">
            <a:extLst>
              <a:ext uri="{FF2B5EF4-FFF2-40B4-BE49-F238E27FC236}">
                <a16:creationId xmlns:a16="http://schemas.microsoft.com/office/drawing/2014/main" id="{00000000-0008-0000-0800-000057000000}"/>
              </a:ext>
            </a:extLst>
          </xdr:cNvPr>
          <xdr:cNvSpPr txBox="1"/>
        </xdr:nvSpPr>
        <xdr:spPr>
          <a:xfrm>
            <a:off x="5183382" y="8685053"/>
            <a:ext cx="662274" cy="56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Custo</a:t>
            </a:r>
          </a:p>
        </xdr:txBody>
      </xdr:sp>
      <xdr:cxnSp macro="">
        <xdr:nvCxnSpPr>
          <xdr:cNvPr id="88" name="Conector de Seta Reta 78">
            <a:extLst>
              <a:ext uri="{FF2B5EF4-FFF2-40B4-BE49-F238E27FC236}">
                <a16:creationId xmlns:a16="http://schemas.microsoft.com/office/drawing/2014/main" id="{00000000-0008-0000-0800-000058000000}"/>
              </a:ext>
            </a:extLst>
          </xdr:cNvPr>
          <xdr:cNvCxnSpPr/>
        </xdr:nvCxnSpPr>
        <xdr:spPr>
          <a:xfrm>
            <a:off x="6045551" y="8569473"/>
            <a:ext cx="28795" cy="312775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9" name="CaixaDeTexto 88">
            <a:extLst>
              <a:ext uri="{FF2B5EF4-FFF2-40B4-BE49-F238E27FC236}">
                <a16:creationId xmlns:a16="http://schemas.microsoft.com/office/drawing/2014/main" id="{00000000-0008-0000-0800-000059000000}"/>
              </a:ext>
            </a:extLst>
          </xdr:cNvPr>
          <xdr:cNvSpPr txBox="1"/>
        </xdr:nvSpPr>
        <xdr:spPr>
          <a:xfrm>
            <a:off x="5760004" y="8689303"/>
            <a:ext cx="717463" cy="56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Amostra</a:t>
            </a:r>
          </a:p>
        </xdr:txBody>
      </xdr:sp>
      <xdr:cxnSp macro="">
        <xdr:nvCxnSpPr>
          <xdr:cNvPr id="90" name="Conector de Seta Reta 80">
            <a:extLst>
              <a:ext uri="{FF2B5EF4-FFF2-40B4-BE49-F238E27FC236}">
                <a16:creationId xmlns:a16="http://schemas.microsoft.com/office/drawing/2014/main" id="{00000000-0008-0000-0800-00005A000000}"/>
              </a:ext>
            </a:extLst>
          </xdr:cNvPr>
          <xdr:cNvCxnSpPr/>
        </xdr:nvCxnSpPr>
        <xdr:spPr>
          <a:xfrm flipH="1">
            <a:off x="4073801" y="8568701"/>
            <a:ext cx="316740" cy="28012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1" name="CaixaDeTexto 90">
            <a:extLst>
              <a:ext uri="{FF2B5EF4-FFF2-40B4-BE49-F238E27FC236}">
                <a16:creationId xmlns:a16="http://schemas.microsoft.com/office/drawing/2014/main" id="{00000000-0008-0000-0800-00005B000000}"/>
              </a:ext>
            </a:extLst>
          </xdr:cNvPr>
          <xdr:cNvSpPr txBox="1"/>
        </xdr:nvSpPr>
        <xdr:spPr>
          <a:xfrm>
            <a:off x="3781847" y="8698660"/>
            <a:ext cx="662274" cy="56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Com quem?</a:t>
            </a:r>
          </a:p>
        </xdr:txBody>
      </xdr:sp>
      <xdr:cxnSp macro="">
        <xdr:nvCxnSpPr>
          <xdr:cNvPr id="92" name="Conector de Seta Reta 82">
            <a:extLst>
              <a:ext uri="{FF2B5EF4-FFF2-40B4-BE49-F238E27FC236}">
                <a16:creationId xmlns:a16="http://schemas.microsoft.com/office/drawing/2014/main" id="{00000000-0008-0000-0800-00005C000000}"/>
              </a:ext>
            </a:extLst>
          </xdr:cNvPr>
          <xdr:cNvCxnSpPr/>
        </xdr:nvCxnSpPr>
        <xdr:spPr>
          <a:xfrm>
            <a:off x="4739265" y="8555866"/>
            <a:ext cx="28795" cy="312775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3" name="CaixaDeTexto 92">
            <a:extLst>
              <a:ext uri="{FF2B5EF4-FFF2-40B4-BE49-F238E27FC236}">
                <a16:creationId xmlns:a16="http://schemas.microsoft.com/office/drawing/2014/main" id="{00000000-0008-0000-0800-00005D000000}"/>
              </a:ext>
            </a:extLst>
          </xdr:cNvPr>
          <xdr:cNvSpPr txBox="1"/>
        </xdr:nvSpPr>
        <xdr:spPr>
          <a:xfrm>
            <a:off x="4340678" y="8653017"/>
            <a:ext cx="857717" cy="5602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Perguntas</a:t>
            </a:r>
          </a:p>
        </xdr:txBody>
      </xdr:sp>
      <xdr:cxnSp macro="">
        <xdr:nvCxnSpPr>
          <xdr:cNvPr id="94" name="Conector de Seta Reta 84">
            <a:extLst>
              <a:ext uri="{FF2B5EF4-FFF2-40B4-BE49-F238E27FC236}">
                <a16:creationId xmlns:a16="http://schemas.microsoft.com/office/drawing/2014/main" id="{00000000-0008-0000-0800-00005E000000}"/>
              </a:ext>
            </a:extLst>
          </xdr:cNvPr>
          <xdr:cNvCxnSpPr>
            <a:stCxn id="27" idx="1"/>
            <a:endCxn id="63" idx="3"/>
          </xdr:cNvCxnSpPr>
        </xdr:nvCxnSpPr>
        <xdr:spPr>
          <a:xfrm flipH="1">
            <a:off x="4163786" y="7570691"/>
            <a:ext cx="553872" cy="128684"/>
          </a:xfrm>
          <a:prstGeom prst="straightConnector1">
            <a:avLst/>
          </a:prstGeom>
          <a:ln>
            <a:solidFill>
              <a:schemeClr val="bg1">
                <a:lumMod val="6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Conector de Seta Reta 85">
            <a:extLst>
              <a:ext uri="{FF2B5EF4-FFF2-40B4-BE49-F238E27FC236}">
                <a16:creationId xmlns:a16="http://schemas.microsoft.com/office/drawing/2014/main" id="{00000000-0008-0000-0800-00005F000000}"/>
              </a:ext>
            </a:extLst>
          </xdr:cNvPr>
          <xdr:cNvCxnSpPr/>
        </xdr:nvCxnSpPr>
        <xdr:spPr>
          <a:xfrm>
            <a:off x="1156606" y="6901090"/>
            <a:ext cx="81644" cy="331106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Conector de Seta Reta 86">
            <a:extLst>
              <a:ext uri="{FF2B5EF4-FFF2-40B4-BE49-F238E27FC236}">
                <a16:creationId xmlns:a16="http://schemas.microsoft.com/office/drawing/2014/main" id="{00000000-0008-0000-0800-000060000000}"/>
              </a:ext>
            </a:extLst>
          </xdr:cNvPr>
          <xdr:cNvCxnSpPr/>
        </xdr:nvCxnSpPr>
        <xdr:spPr>
          <a:xfrm flipH="1">
            <a:off x="1455964" y="7377340"/>
            <a:ext cx="367393" cy="54428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7" name="CaixaDeTexto 96">
            <a:extLst>
              <a:ext uri="{FF2B5EF4-FFF2-40B4-BE49-F238E27FC236}">
                <a16:creationId xmlns:a16="http://schemas.microsoft.com/office/drawing/2014/main" id="{00000000-0008-0000-0800-000061000000}"/>
              </a:ext>
            </a:extLst>
          </xdr:cNvPr>
          <xdr:cNvSpPr txBox="1"/>
        </xdr:nvSpPr>
        <xdr:spPr>
          <a:xfrm>
            <a:off x="2520986" y="2715640"/>
            <a:ext cx="777047" cy="555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Vários Públicos</a:t>
            </a:r>
          </a:p>
        </xdr:txBody>
      </xdr:sp>
      <xdr:sp macro="" textlink="">
        <xdr:nvSpPr>
          <xdr:cNvPr id="98" name="CaixaDeTexto 97">
            <a:extLst>
              <a:ext uri="{FF2B5EF4-FFF2-40B4-BE49-F238E27FC236}">
                <a16:creationId xmlns:a16="http://schemas.microsoft.com/office/drawing/2014/main" id="{00000000-0008-0000-0800-000062000000}"/>
              </a:ext>
            </a:extLst>
          </xdr:cNvPr>
          <xdr:cNvSpPr txBox="1"/>
        </xdr:nvSpPr>
        <xdr:spPr>
          <a:xfrm>
            <a:off x="1337663" y="2795427"/>
            <a:ext cx="662274" cy="5568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Quiz</a:t>
            </a:r>
          </a:p>
        </xdr:txBody>
      </xdr:sp>
      <xdr:grpSp>
        <xdr:nvGrpSpPr>
          <xdr:cNvPr id="99" name="Agrupar 89">
            <a:extLst>
              <a:ext uri="{FF2B5EF4-FFF2-40B4-BE49-F238E27FC236}">
                <a16:creationId xmlns:a16="http://schemas.microsoft.com/office/drawing/2014/main" id="{00000000-0008-0000-0800-000063000000}"/>
              </a:ext>
            </a:extLst>
          </xdr:cNvPr>
          <xdr:cNvGrpSpPr/>
        </xdr:nvGrpSpPr>
        <xdr:grpSpPr>
          <a:xfrm flipV="1">
            <a:off x="1617711" y="3136252"/>
            <a:ext cx="1220491" cy="312775"/>
            <a:chOff x="1320055" y="2584597"/>
            <a:chExt cx="1220491" cy="328650"/>
          </a:xfrm>
        </xdr:grpSpPr>
        <xdr:cxnSp macro="">
          <xdr:nvCxnSpPr>
            <xdr:cNvPr id="113" name="Conector de Seta Reta 103">
              <a:extLst>
                <a:ext uri="{FF2B5EF4-FFF2-40B4-BE49-F238E27FC236}">
                  <a16:creationId xmlns:a16="http://schemas.microsoft.com/office/drawing/2014/main" id="{00000000-0008-0000-0800-000071000000}"/>
                </a:ext>
              </a:extLst>
            </xdr:cNvPr>
            <xdr:cNvCxnSpPr/>
          </xdr:nvCxnSpPr>
          <xdr:spPr>
            <a:xfrm>
              <a:off x="2226206" y="2597045"/>
              <a:ext cx="314340" cy="300664"/>
            </a:xfrm>
            <a:prstGeom prst="straightConnector1">
              <a:avLst/>
            </a:prstGeom>
            <a:ln>
              <a:solidFill>
                <a:schemeClr val="tx1">
                  <a:lumMod val="75000"/>
                  <a:lumOff val="25000"/>
                </a:schemeClr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4" name="Conector de Seta Reta 104">
              <a:extLst>
                <a:ext uri="{FF2B5EF4-FFF2-40B4-BE49-F238E27FC236}">
                  <a16:creationId xmlns:a16="http://schemas.microsoft.com/office/drawing/2014/main" id="{00000000-0008-0000-0800-000072000000}"/>
                </a:ext>
              </a:extLst>
            </xdr:cNvPr>
            <xdr:cNvCxnSpPr/>
          </xdr:nvCxnSpPr>
          <xdr:spPr>
            <a:xfrm flipH="1">
              <a:off x="1320055" y="2597432"/>
              <a:ext cx="316740" cy="295999"/>
            </a:xfrm>
            <a:prstGeom prst="straightConnector1">
              <a:avLst/>
            </a:prstGeom>
            <a:ln>
              <a:solidFill>
                <a:schemeClr val="tx1">
                  <a:lumMod val="75000"/>
                  <a:lumOff val="25000"/>
                </a:schemeClr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5" name="Conector de Seta Reta 105">
              <a:extLst>
                <a:ext uri="{FF2B5EF4-FFF2-40B4-BE49-F238E27FC236}">
                  <a16:creationId xmlns:a16="http://schemas.microsoft.com/office/drawing/2014/main" id="{00000000-0008-0000-0800-000073000000}"/>
                </a:ext>
              </a:extLst>
            </xdr:cNvPr>
            <xdr:cNvCxnSpPr/>
          </xdr:nvCxnSpPr>
          <xdr:spPr>
            <a:xfrm>
              <a:off x="1890270" y="2584597"/>
              <a:ext cx="28795" cy="328650"/>
            </a:xfrm>
            <a:prstGeom prst="straightConnector1">
              <a:avLst/>
            </a:prstGeom>
            <a:ln>
              <a:solidFill>
                <a:schemeClr val="tx1">
                  <a:lumMod val="75000"/>
                  <a:lumOff val="25000"/>
                </a:schemeClr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0" name="CaixaDeTexto 99">
            <a:extLst>
              <a:ext uri="{FF2B5EF4-FFF2-40B4-BE49-F238E27FC236}">
                <a16:creationId xmlns:a16="http://schemas.microsoft.com/office/drawing/2014/main" id="{00000000-0008-0000-0800-000064000000}"/>
              </a:ext>
            </a:extLst>
          </xdr:cNvPr>
          <xdr:cNvSpPr txBox="1"/>
        </xdr:nvSpPr>
        <xdr:spPr>
          <a:xfrm>
            <a:off x="1878566" y="2763959"/>
            <a:ext cx="717463" cy="5568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Cases</a:t>
            </a:r>
          </a:p>
        </xdr:txBody>
      </xdr:sp>
      <xdr:cxnSp macro="">
        <xdr:nvCxnSpPr>
          <xdr:cNvPr id="101" name="Conector de Seta Reta 91">
            <a:extLst>
              <a:ext uri="{FF2B5EF4-FFF2-40B4-BE49-F238E27FC236}">
                <a16:creationId xmlns:a16="http://schemas.microsoft.com/office/drawing/2014/main" id="{00000000-0008-0000-0800-000065000000}"/>
              </a:ext>
            </a:extLst>
          </xdr:cNvPr>
          <xdr:cNvCxnSpPr/>
        </xdr:nvCxnSpPr>
        <xdr:spPr>
          <a:xfrm flipH="1" flipV="1">
            <a:off x="1280481" y="3412083"/>
            <a:ext cx="423370" cy="129176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2" name="Conector de Seta Reta 92">
            <a:extLst>
              <a:ext uri="{FF2B5EF4-FFF2-40B4-BE49-F238E27FC236}">
                <a16:creationId xmlns:a16="http://schemas.microsoft.com/office/drawing/2014/main" id="{00000000-0008-0000-0800-000066000000}"/>
              </a:ext>
            </a:extLst>
          </xdr:cNvPr>
          <xdr:cNvCxnSpPr/>
        </xdr:nvCxnSpPr>
        <xdr:spPr>
          <a:xfrm flipH="1">
            <a:off x="1244610" y="3643648"/>
            <a:ext cx="459685" cy="10285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3" name="CaixaDeTexto 102">
            <a:extLst>
              <a:ext uri="{FF2B5EF4-FFF2-40B4-BE49-F238E27FC236}">
                <a16:creationId xmlns:a16="http://schemas.microsoft.com/office/drawing/2014/main" id="{00000000-0008-0000-0800-000067000000}"/>
              </a:ext>
            </a:extLst>
          </xdr:cNvPr>
          <xdr:cNvSpPr txBox="1"/>
        </xdr:nvSpPr>
        <xdr:spPr>
          <a:xfrm>
            <a:off x="523877" y="3112926"/>
            <a:ext cx="833125" cy="5568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pt-BR" sz="1100" b="1"/>
              <a:t>E-mail Marketing</a:t>
            </a:r>
          </a:p>
        </xdr:txBody>
      </xdr:sp>
      <xdr:sp macro="" textlink="">
        <xdr:nvSpPr>
          <xdr:cNvPr id="104" name="CaixaDeTexto 103">
            <a:extLst>
              <a:ext uri="{FF2B5EF4-FFF2-40B4-BE49-F238E27FC236}">
                <a16:creationId xmlns:a16="http://schemas.microsoft.com/office/drawing/2014/main" id="{00000000-0008-0000-0800-000068000000}"/>
              </a:ext>
            </a:extLst>
          </xdr:cNvPr>
          <xdr:cNvSpPr txBox="1"/>
        </xdr:nvSpPr>
        <xdr:spPr>
          <a:xfrm>
            <a:off x="488162" y="3470115"/>
            <a:ext cx="837288" cy="5647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pt-BR" sz="1100" b="1"/>
              <a:t>Relatórios</a:t>
            </a:r>
          </a:p>
        </xdr:txBody>
      </xdr:sp>
      <xdr:cxnSp macro="">
        <xdr:nvCxnSpPr>
          <xdr:cNvPr id="105" name="Conector de Seta Reta 95">
            <a:extLst>
              <a:ext uri="{FF2B5EF4-FFF2-40B4-BE49-F238E27FC236}">
                <a16:creationId xmlns:a16="http://schemas.microsoft.com/office/drawing/2014/main" id="{00000000-0008-0000-0800-000069000000}"/>
              </a:ext>
            </a:extLst>
          </xdr:cNvPr>
          <xdr:cNvCxnSpPr/>
        </xdr:nvCxnSpPr>
        <xdr:spPr>
          <a:xfrm flipH="1">
            <a:off x="501925" y="4377704"/>
            <a:ext cx="316740" cy="28012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6" name="CaixaDeTexto 105">
            <a:extLst>
              <a:ext uri="{FF2B5EF4-FFF2-40B4-BE49-F238E27FC236}">
                <a16:creationId xmlns:a16="http://schemas.microsoft.com/office/drawing/2014/main" id="{00000000-0008-0000-0800-00006A000000}"/>
              </a:ext>
            </a:extLst>
          </xdr:cNvPr>
          <xdr:cNvSpPr txBox="1"/>
        </xdr:nvSpPr>
        <xdr:spPr>
          <a:xfrm>
            <a:off x="107157" y="4519570"/>
            <a:ext cx="796466" cy="5568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Enxugar Cadastro</a:t>
            </a:r>
          </a:p>
        </xdr:txBody>
      </xdr:sp>
      <xdr:cxnSp macro="">
        <xdr:nvCxnSpPr>
          <xdr:cNvPr id="107" name="Conector de Seta Reta 97">
            <a:extLst>
              <a:ext uri="{FF2B5EF4-FFF2-40B4-BE49-F238E27FC236}">
                <a16:creationId xmlns:a16="http://schemas.microsoft.com/office/drawing/2014/main" id="{00000000-0008-0000-0800-00006B000000}"/>
              </a:ext>
            </a:extLst>
          </xdr:cNvPr>
          <xdr:cNvCxnSpPr/>
        </xdr:nvCxnSpPr>
        <xdr:spPr>
          <a:xfrm>
            <a:off x="1048329" y="4511710"/>
            <a:ext cx="28795" cy="312775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8" name="CaixaDeTexto 107">
            <a:extLst>
              <a:ext uri="{FF2B5EF4-FFF2-40B4-BE49-F238E27FC236}">
                <a16:creationId xmlns:a16="http://schemas.microsoft.com/office/drawing/2014/main" id="{00000000-0008-0000-0800-00006C000000}"/>
              </a:ext>
            </a:extLst>
          </xdr:cNvPr>
          <xdr:cNvSpPr txBox="1"/>
        </xdr:nvSpPr>
        <xdr:spPr>
          <a:xfrm>
            <a:off x="661648" y="4782343"/>
            <a:ext cx="857717" cy="2450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Comitê</a:t>
            </a:r>
          </a:p>
        </xdr:txBody>
      </xdr:sp>
      <xdr:cxnSp macro="">
        <xdr:nvCxnSpPr>
          <xdr:cNvPr id="109" name="Conector de Seta Reta 99">
            <a:extLst>
              <a:ext uri="{FF2B5EF4-FFF2-40B4-BE49-F238E27FC236}">
                <a16:creationId xmlns:a16="http://schemas.microsoft.com/office/drawing/2014/main" id="{00000000-0008-0000-0800-00006D000000}"/>
              </a:ext>
            </a:extLst>
          </xdr:cNvPr>
          <xdr:cNvCxnSpPr/>
        </xdr:nvCxnSpPr>
        <xdr:spPr>
          <a:xfrm flipH="1">
            <a:off x="1466331" y="5381798"/>
            <a:ext cx="316740" cy="28012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0" name="CaixaDeTexto 109">
            <a:extLst>
              <a:ext uri="{FF2B5EF4-FFF2-40B4-BE49-F238E27FC236}">
                <a16:creationId xmlns:a16="http://schemas.microsoft.com/office/drawing/2014/main" id="{00000000-0008-0000-0800-00006E000000}"/>
              </a:ext>
            </a:extLst>
          </xdr:cNvPr>
          <xdr:cNvSpPr txBox="1"/>
        </xdr:nvSpPr>
        <xdr:spPr>
          <a:xfrm>
            <a:off x="1071563" y="5559381"/>
            <a:ext cx="796466" cy="56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Região III: 30/07</a:t>
            </a:r>
          </a:p>
        </xdr:txBody>
      </xdr:sp>
      <xdr:cxnSp macro="">
        <xdr:nvCxnSpPr>
          <xdr:cNvPr id="111" name="Conector de Seta Reta 101">
            <a:extLst>
              <a:ext uri="{FF2B5EF4-FFF2-40B4-BE49-F238E27FC236}">
                <a16:creationId xmlns:a16="http://schemas.microsoft.com/office/drawing/2014/main" id="{00000000-0008-0000-0800-00006F000000}"/>
              </a:ext>
            </a:extLst>
          </xdr:cNvPr>
          <xdr:cNvCxnSpPr/>
        </xdr:nvCxnSpPr>
        <xdr:spPr>
          <a:xfrm>
            <a:off x="2227047" y="5357053"/>
            <a:ext cx="28795" cy="312775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2" name="CaixaDeTexto 111">
            <a:extLst>
              <a:ext uri="{FF2B5EF4-FFF2-40B4-BE49-F238E27FC236}">
                <a16:creationId xmlns:a16="http://schemas.microsoft.com/office/drawing/2014/main" id="{00000000-0008-0000-0800-000070000000}"/>
              </a:ext>
            </a:extLst>
          </xdr:cNvPr>
          <xdr:cNvSpPr txBox="1"/>
        </xdr:nvSpPr>
        <xdr:spPr>
          <a:xfrm>
            <a:off x="1809750" y="5599904"/>
            <a:ext cx="947864" cy="476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Região I e II:</a:t>
            </a:r>
          </a:p>
          <a:p>
            <a:pPr algn="ctr"/>
            <a:r>
              <a:rPr lang="pt-BR" sz="1100" b="1"/>
              <a:t>15/05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</xdr:row>
      <xdr:rowOff>47625</xdr:rowOff>
    </xdr:from>
    <xdr:to>
      <xdr:col>3</xdr:col>
      <xdr:colOff>232724</xdr:colOff>
      <xdr:row>2</xdr:row>
      <xdr:rowOff>38100</xdr:rowOff>
    </xdr:to>
    <xdr:sp macro="" textlink="">
      <xdr:nvSpPr>
        <xdr:cNvPr id="12" name="Retângulo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9524" y="1704975"/>
          <a:ext cx="2052000" cy="180975"/>
        </a:xfrm>
        <a:prstGeom prst="rect">
          <a:avLst/>
        </a:prstGeom>
        <a:solidFill>
          <a:srgbClr val="00806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</a:rPr>
            <a:t>2.1. </a:t>
          </a:r>
          <a:r>
            <a:rPr lang="pt-BR" sz="1100" b="0">
              <a:solidFill>
                <a:schemeClr val="bg1"/>
              </a:solidFill>
            </a:rPr>
            <a:t>MAPA</a:t>
          </a:r>
          <a:r>
            <a:rPr lang="pt-BR" sz="1100" b="0" baseline="0">
              <a:solidFill>
                <a:schemeClr val="bg1"/>
              </a:solidFill>
            </a:rPr>
            <a:t> DO PROCESSO</a:t>
          </a:r>
          <a:endParaRPr lang="pt-B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261936</xdr:colOff>
      <xdr:row>1</xdr:row>
      <xdr:rowOff>47625</xdr:rowOff>
    </xdr:from>
    <xdr:to>
      <xdr:col>6</xdr:col>
      <xdr:colOff>485136</xdr:colOff>
      <xdr:row>2</xdr:row>
      <xdr:rowOff>38100</xdr:rowOff>
    </xdr:to>
    <xdr:sp macro="" textlink="">
      <xdr:nvSpPr>
        <xdr:cNvPr id="13" name="Retângulo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2090736" y="17049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2.2. </a:t>
          </a:r>
          <a:r>
            <a:rPr lang="pt-BR" sz="1100" b="0">
              <a:solidFill>
                <a:srgbClr val="005849"/>
              </a:solidFill>
            </a:rPr>
            <a:t>GANHOS RÁPIDOS</a:t>
          </a:r>
        </a:p>
      </xdr:txBody>
    </xdr:sp>
    <xdr:clientData/>
  </xdr:twoCellAnchor>
  <xdr:twoCellAnchor>
    <xdr:from>
      <xdr:col>6</xdr:col>
      <xdr:colOff>514348</xdr:colOff>
      <xdr:row>1</xdr:row>
      <xdr:rowOff>47625</xdr:rowOff>
    </xdr:from>
    <xdr:to>
      <xdr:col>10</xdr:col>
      <xdr:colOff>127948</xdr:colOff>
      <xdr:row>2</xdr:row>
      <xdr:rowOff>38100</xdr:rowOff>
    </xdr:to>
    <xdr:sp macro="" textlink="">
      <xdr:nvSpPr>
        <xdr:cNvPr id="14" name="Retângulo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4171948" y="17049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2.3. </a:t>
          </a:r>
          <a:r>
            <a:rPr lang="pt-BR" sz="1100" b="0">
              <a:solidFill>
                <a:srgbClr val="005849"/>
              </a:solidFill>
            </a:rPr>
            <a:t>DIAGRAMA</a:t>
          </a:r>
          <a:r>
            <a:rPr lang="pt-BR" sz="1100" b="0" baseline="0">
              <a:solidFill>
                <a:srgbClr val="005849"/>
              </a:solidFill>
            </a:rPr>
            <a:t> DE ISHIKAWA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10</xdr:col>
      <xdr:colOff>157160</xdr:colOff>
      <xdr:row>1</xdr:row>
      <xdr:rowOff>47625</xdr:rowOff>
    </xdr:from>
    <xdr:to>
      <xdr:col>13</xdr:col>
      <xdr:colOff>380360</xdr:colOff>
      <xdr:row>2</xdr:row>
      <xdr:rowOff>38100</xdr:rowOff>
    </xdr:to>
    <xdr:sp macro="" textlink="">
      <xdr:nvSpPr>
        <xdr:cNvPr id="15" name="Retângulo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>
        <a:xfrm>
          <a:off x="6253160" y="17049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2.4. </a:t>
          </a:r>
          <a:r>
            <a:rPr lang="pt-BR" sz="1100" b="0">
              <a:solidFill>
                <a:srgbClr val="005849"/>
              </a:solidFill>
            </a:rPr>
            <a:t>MATRIZ CAUSA-EFEITO</a:t>
          </a:r>
        </a:p>
      </xdr:txBody>
    </xdr:sp>
    <xdr:clientData/>
  </xdr:twoCellAnchor>
  <xdr:twoCellAnchor>
    <xdr:from>
      <xdr:col>13</xdr:col>
      <xdr:colOff>400049</xdr:colOff>
      <xdr:row>1</xdr:row>
      <xdr:rowOff>47625</xdr:rowOff>
    </xdr:from>
    <xdr:to>
      <xdr:col>17</xdr:col>
      <xdr:colOff>4124</xdr:colOff>
      <xdr:row>2</xdr:row>
      <xdr:rowOff>38100</xdr:rowOff>
    </xdr:to>
    <xdr:sp macro="" textlink="">
      <xdr:nvSpPr>
        <xdr:cNvPr id="16" name="Retângulo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8324849" y="17049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2.5. </a:t>
          </a:r>
          <a:r>
            <a:rPr lang="pt-BR" sz="1100" b="0">
              <a:solidFill>
                <a:srgbClr val="005849"/>
              </a:solidFill>
            </a:rPr>
            <a:t>ANÁLISE DA MEDIÇÃO</a:t>
          </a:r>
        </a:p>
      </xdr:txBody>
    </xdr:sp>
    <xdr:clientData/>
  </xdr:twoCellAnchor>
  <xdr:twoCellAnchor>
    <xdr:from>
      <xdr:col>0</xdr:col>
      <xdr:colOff>9524</xdr:colOff>
      <xdr:row>2</xdr:row>
      <xdr:rowOff>76200</xdr:rowOff>
    </xdr:from>
    <xdr:to>
      <xdr:col>3</xdr:col>
      <xdr:colOff>232724</xdr:colOff>
      <xdr:row>3</xdr:row>
      <xdr:rowOff>66675</xdr:rowOff>
    </xdr:to>
    <xdr:sp macro="" textlink="">
      <xdr:nvSpPr>
        <xdr:cNvPr id="17" name="Retângulo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>
        <a:xfrm>
          <a:off x="9524" y="192405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2.6. </a:t>
          </a:r>
          <a:r>
            <a:rPr lang="pt-BR" sz="1100" b="0">
              <a:solidFill>
                <a:srgbClr val="005849"/>
              </a:solidFill>
            </a:rPr>
            <a:t>COLETA</a:t>
          </a:r>
          <a:r>
            <a:rPr lang="pt-BR" sz="1100" b="0" baseline="0">
              <a:solidFill>
                <a:srgbClr val="005849"/>
              </a:solidFill>
            </a:rPr>
            <a:t> DE DADOS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261936</xdr:colOff>
      <xdr:row>2</xdr:row>
      <xdr:rowOff>76200</xdr:rowOff>
    </xdr:from>
    <xdr:to>
      <xdr:col>6</xdr:col>
      <xdr:colOff>485136</xdr:colOff>
      <xdr:row>3</xdr:row>
      <xdr:rowOff>66675</xdr:rowOff>
    </xdr:to>
    <xdr:sp macro="" textlink="">
      <xdr:nvSpPr>
        <xdr:cNvPr id="18" name="Retângulo 1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>
        <a:xfrm>
          <a:off x="2090736" y="192405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2.7.</a:t>
          </a:r>
          <a:r>
            <a:rPr lang="pt-BR" sz="1100" b="1" baseline="0">
              <a:solidFill>
                <a:srgbClr val="005849"/>
              </a:solidFill>
            </a:rPr>
            <a:t> </a:t>
          </a:r>
          <a:r>
            <a:rPr lang="pt-BR" sz="1100" b="0" baseline="0">
              <a:solidFill>
                <a:srgbClr val="005849"/>
              </a:solidFill>
            </a:rPr>
            <a:t>CAPACIDADE DO PROCESSO</a:t>
          </a:r>
        </a:p>
      </xdr:txBody>
    </xdr:sp>
    <xdr:clientData/>
  </xdr:twoCellAnchor>
  <xdr:twoCellAnchor>
    <xdr:from>
      <xdr:col>6</xdr:col>
      <xdr:colOff>514348</xdr:colOff>
      <xdr:row>2</xdr:row>
      <xdr:rowOff>76200</xdr:rowOff>
    </xdr:from>
    <xdr:to>
      <xdr:col>10</xdr:col>
      <xdr:colOff>127948</xdr:colOff>
      <xdr:row>3</xdr:row>
      <xdr:rowOff>66675</xdr:rowOff>
    </xdr:to>
    <xdr:sp macro="" textlink="">
      <xdr:nvSpPr>
        <xdr:cNvPr id="19" name="Retângulo 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/>
      </xdr:nvSpPr>
      <xdr:spPr>
        <a:xfrm>
          <a:off x="4171948" y="192405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2.8. </a:t>
          </a:r>
          <a:r>
            <a:rPr lang="pt-BR" sz="1100" b="0">
              <a:solidFill>
                <a:sysClr val="windowText" lastClr="000000"/>
              </a:solidFill>
            </a:rPr>
            <a:t>MAPA</a:t>
          </a:r>
          <a:r>
            <a:rPr lang="pt-BR" sz="1100" b="0" baseline="0">
              <a:solidFill>
                <a:sysClr val="windowText" lastClr="000000"/>
              </a:solidFill>
            </a:rPr>
            <a:t> MENTAL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157160</xdr:colOff>
      <xdr:row>2</xdr:row>
      <xdr:rowOff>76200</xdr:rowOff>
    </xdr:from>
    <xdr:to>
      <xdr:col>13</xdr:col>
      <xdr:colOff>380360</xdr:colOff>
      <xdr:row>3</xdr:row>
      <xdr:rowOff>66675</xdr:rowOff>
    </xdr:to>
    <xdr:sp macro="" textlink="">
      <xdr:nvSpPr>
        <xdr:cNvPr id="20" name="Retângulo 1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/>
      </xdr:nvSpPr>
      <xdr:spPr>
        <a:xfrm>
          <a:off x="6253160" y="192405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ANÁLISE GRPI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2</xdr:row>
      <xdr:rowOff>76200</xdr:rowOff>
    </xdr:from>
    <xdr:to>
      <xdr:col>17</xdr:col>
      <xdr:colOff>4124</xdr:colOff>
      <xdr:row>3</xdr:row>
      <xdr:rowOff>66675</xdr:rowOff>
    </xdr:to>
    <xdr:sp macro="" textlink="">
      <xdr:nvSpPr>
        <xdr:cNvPr id="21" name="Retângulo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>
          <a:off x="8324849" y="192405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0</xdr:colOff>
      <xdr:row>10</xdr:row>
      <xdr:rowOff>119711</xdr:rowOff>
    </xdr:from>
    <xdr:to>
      <xdr:col>13</xdr:col>
      <xdr:colOff>9525</xdr:colOff>
      <xdr:row>30</xdr:row>
      <xdr:rowOff>19050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20011"/>
          <a:ext cx="7934325" cy="3709339"/>
        </a:xfrm>
        <a:prstGeom prst="rect">
          <a:avLst/>
        </a:prstGeom>
      </xdr:spPr>
    </xdr:pic>
    <xdr:clientData/>
  </xdr:twoCellAnchor>
  <xdr:twoCellAnchor editAs="oneCell">
    <xdr:from>
      <xdr:col>20</xdr:col>
      <xdr:colOff>19050</xdr:colOff>
      <xdr:row>0</xdr:row>
      <xdr:rowOff>28575</xdr:rowOff>
    </xdr:from>
    <xdr:to>
      <xdr:col>20</xdr:col>
      <xdr:colOff>372450</xdr:colOff>
      <xdr:row>1</xdr:row>
      <xdr:rowOff>162900</xdr:rowOff>
    </xdr:to>
    <xdr:pic macro="[0]!dmaic">
      <xdr:nvPicPr>
        <xdr:cNvPr id="22" name="Imagem 21">
          <a:extLst>
            <a:ext uri="{FF2B5EF4-FFF2-40B4-BE49-F238E27FC236}">
              <a16:creationId xmlns:a16="http://schemas.microsoft.com/office/drawing/2014/main" id="{F6843B41-6760-484B-A067-D671382D6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20575" y="28575"/>
          <a:ext cx="353400" cy="3534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</xdr:row>
      <xdr:rowOff>47625</xdr:rowOff>
    </xdr:from>
    <xdr:to>
      <xdr:col>3</xdr:col>
      <xdr:colOff>232724</xdr:colOff>
      <xdr:row>2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9524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2.1. </a:t>
          </a:r>
          <a:r>
            <a:rPr lang="pt-BR" sz="1100" b="0">
              <a:solidFill>
                <a:srgbClr val="005849"/>
              </a:solidFill>
            </a:rPr>
            <a:t>MAPA</a:t>
          </a:r>
          <a:r>
            <a:rPr lang="pt-BR" sz="1100" b="0" baseline="0">
              <a:solidFill>
                <a:srgbClr val="005849"/>
              </a:solidFill>
            </a:rPr>
            <a:t> DO PROCESSO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261936</xdr:colOff>
      <xdr:row>1</xdr:row>
      <xdr:rowOff>47625</xdr:rowOff>
    </xdr:from>
    <xdr:to>
      <xdr:col>6</xdr:col>
      <xdr:colOff>485136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2090736" y="266700"/>
          <a:ext cx="2052000" cy="180975"/>
        </a:xfrm>
        <a:prstGeom prst="rect">
          <a:avLst/>
        </a:prstGeom>
        <a:solidFill>
          <a:srgbClr val="00806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</a:rPr>
            <a:t>2.2. </a:t>
          </a:r>
          <a:r>
            <a:rPr lang="pt-BR" sz="1100" b="0">
              <a:solidFill>
                <a:schemeClr val="bg1"/>
              </a:solidFill>
            </a:rPr>
            <a:t>GANHOS RÁPIDOS</a:t>
          </a:r>
        </a:p>
      </xdr:txBody>
    </xdr:sp>
    <xdr:clientData/>
  </xdr:twoCellAnchor>
  <xdr:twoCellAnchor>
    <xdr:from>
      <xdr:col>6</xdr:col>
      <xdr:colOff>514348</xdr:colOff>
      <xdr:row>1</xdr:row>
      <xdr:rowOff>47625</xdr:rowOff>
    </xdr:from>
    <xdr:to>
      <xdr:col>10</xdr:col>
      <xdr:colOff>127948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4171948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2.3. </a:t>
          </a:r>
          <a:r>
            <a:rPr lang="pt-BR" sz="1100" b="0">
              <a:solidFill>
                <a:srgbClr val="005849"/>
              </a:solidFill>
            </a:rPr>
            <a:t>DIAGRAMA</a:t>
          </a:r>
          <a:r>
            <a:rPr lang="pt-BR" sz="1100" b="0" baseline="0">
              <a:solidFill>
                <a:srgbClr val="005849"/>
              </a:solidFill>
            </a:rPr>
            <a:t> DE ISHIKAWA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10</xdr:col>
      <xdr:colOff>157160</xdr:colOff>
      <xdr:row>1</xdr:row>
      <xdr:rowOff>47625</xdr:rowOff>
    </xdr:from>
    <xdr:to>
      <xdr:col>13</xdr:col>
      <xdr:colOff>380360</xdr:colOff>
      <xdr:row>2</xdr:row>
      <xdr:rowOff>38100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6253160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2.4. </a:t>
          </a:r>
          <a:r>
            <a:rPr lang="pt-BR" sz="1100" b="0">
              <a:solidFill>
                <a:srgbClr val="005849"/>
              </a:solidFill>
            </a:rPr>
            <a:t>MATRIZ CAUSA-EFEITO</a:t>
          </a:r>
        </a:p>
      </xdr:txBody>
    </xdr:sp>
    <xdr:clientData/>
  </xdr:twoCellAnchor>
  <xdr:twoCellAnchor>
    <xdr:from>
      <xdr:col>13</xdr:col>
      <xdr:colOff>400049</xdr:colOff>
      <xdr:row>1</xdr:row>
      <xdr:rowOff>47625</xdr:rowOff>
    </xdr:from>
    <xdr:to>
      <xdr:col>17</xdr:col>
      <xdr:colOff>4124</xdr:colOff>
      <xdr:row>2</xdr:row>
      <xdr:rowOff>38100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8324849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2.5. </a:t>
          </a:r>
          <a:r>
            <a:rPr lang="pt-BR" sz="1100" b="0">
              <a:solidFill>
                <a:srgbClr val="005849"/>
              </a:solidFill>
            </a:rPr>
            <a:t>ANÁLISE DA MEDIÇÃO</a:t>
          </a:r>
        </a:p>
      </xdr:txBody>
    </xdr:sp>
    <xdr:clientData/>
  </xdr:twoCellAnchor>
  <xdr:twoCellAnchor>
    <xdr:from>
      <xdr:col>0</xdr:col>
      <xdr:colOff>9524</xdr:colOff>
      <xdr:row>2</xdr:row>
      <xdr:rowOff>76200</xdr:rowOff>
    </xdr:from>
    <xdr:to>
      <xdr:col>3</xdr:col>
      <xdr:colOff>232724</xdr:colOff>
      <xdr:row>3</xdr:row>
      <xdr:rowOff>66675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9524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2.6. </a:t>
          </a:r>
          <a:r>
            <a:rPr lang="pt-BR" sz="1100" b="0">
              <a:solidFill>
                <a:srgbClr val="005849"/>
              </a:solidFill>
            </a:rPr>
            <a:t>COLETA</a:t>
          </a:r>
          <a:r>
            <a:rPr lang="pt-BR" sz="1100" b="0" baseline="0">
              <a:solidFill>
                <a:srgbClr val="005849"/>
              </a:solidFill>
            </a:rPr>
            <a:t> DE DADOS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261936</xdr:colOff>
      <xdr:row>2</xdr:row>
      <xdr:rowOff>76200</xdr:rowOff>
    </xdr:from>
    <xdr:to>
      <xdr:col>6</xdr:col>
      <xdr:colOff>485136</xdr:colOff>
      <xdr:row>3</xdr:row>
      <xdr:rowOff>66675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2090736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2.7.</a:t>
          </a:r>
          <a:r>
            <a:rPr lang="pt-BR" sz="1100" b="1" baseline="0">
              <a:solidFill>
                <a:srgbClr val="005849"/>
              </a:solidFill>
            </a:rPr>
            <a:t> </a:t>
          </a:r>
          <a:r>
            <a:rPr lang="pt-BR" sz="1100" b="0" baseline="0">
              <a:solidFill>
                <a:srgbClr val="005849"/>
              </a:solidFill>
            </a:rPr>
            <a:t>CAPACIDADE DO PROCESSO</a:t>
          </a:r>
        </a:p>
      </xdr:txBody>
    </xdr:sp>
    <xdr:clientData/>
  </xdr:twoCellAnchor>
  <xdr:twoCellAnchor>
    <xdr:from>
      <xdr:col>6</xdr:col>
      <xdr:colOff>514348</xdr:colOff>
      <xdr:row>2</xdr:row>
      <xdr:rowOff>76200</xdr:rowOff>
    </xdr:from>
    <xdr:to>
      <xdr:col>10</xdr:col>
      <xdr:colOff>127948</xdr:colOff>
      <xdr:row>3</xdr:row>
      <xdr:rowOff>66675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4171948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2.8. </a:t>
          </a:r>
          <a:r>
            <a:rPr lang="pt-BR" sz="1100" b="0">
              <a:solidFill>
                <a:sysClr val="windowText" lastClr="000000"/>
              </a:solidFill>
            </a:rPr>
            <a:t>MAPA</a:t>
          </a:r>
          <a:r>
            <a:rPr lang="pt-BR" sz="1100" b="0" baseline="0">
              <a:solidFill>
                <a:sysClr val="windowText" lastClr="000000"/>
              </a:solidFill>
            </a:rPr>
            <a:t> MENTAL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157160</xdr:colOff>
      <xdr:row>2</xdr:row>
      <xdr:rowOff>76200</xdr:rowOff>
    </xdr:from>
    <xdr:to>
      <xdr:col>13</xdr:col>
      <xdr:colOff>380360</xdr:colOff>
      <xdr:row>3</xdr:row>
      <xdr:rowOff>66675</xdr:rowOff>
    </xdr:to>
    <xdr:sp macro="" textlink="">
      <xdr:nvSpPr>
        <xdr:cNvPr id="10" name="Retângul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6253160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ANÁLISE GRPI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2</xdr:row>
      <xdr:rowOff>76200</xdr:rowOff>
    </xdr:from>
    <xdr:to>
      <xdr:col>17</xdr:col>
      <xdr:colOff>4124</xdr:colOff>
      <xdr:row>3</xdr:row>
      <xdr:rowOff>66675</xdr:rowOff>
    </xdr:to>
    <xdr:sp macro="" textlink="">
      <xdr:nvSpPr>
        <xdr:cNvPr id="11" name="Retângul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8324849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</xdr:row>
      <xdr:rowOff>47625</xdr:rowOff>
    </xdr:from>
    <xdr:to>
      <xdr:col>3</xdr:col>
      <xdr:colOff>232724</xdr:colOff>
      <xdr:row>2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9524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2.1. </a:t>
          </a:r>
          <a:r>
            <a:rPr lang="pt-BR" sz="1100" b="0">
              <a:solidFill>
                <a:srgbClr val="005849"/>
              </a:solidFill>
            </a:rPr>
            <a:t>MAPA</a:t>
          </a:r>
          <a:r>
            <a:rPr lang="pt-BR" sz="1100" b="0" baseline="0">
              <a:solidFill>
                <a:srgbClr val="005849"/>
              </a:solidFill>
            </a:rPr>
            <a:t> DO PROCESSO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261936</xdr:colOff>
      <xdr:row>1</xdr:row>
      <xdr:rowOff>47625</xdr:rowOff>
    </xdr:from>
    <xdr:to>
      <xdr:col>6</xdr:col>
      <xdr:colOff>485136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2090736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2.2. </a:t>
          </a:r>
          <a:r>
            <a:rPr lang="pt-BR" sz="1100" b="0">
              <a:solidFill>
                <a:srgbClr val="005849"/>
              </a:solidFill>
            </a:rPr>
            <a:t>GANHOS RÁPIDOS</a:t>
          </a:r>
        </a:p>
      </xdr:txBody>
    </xdr:sp>
    <xdr:clientData/>
  </xdr:twoCellAnchor>
  <xdr:twoCellAnchor>
    <xdr:from>
      <xdr:col>6</xdr:col>
      <xdr:colOff>514348</xdr:colOff>
      <xdr:row>1</xdr:row>
      <xdr:rowOff>47625</xdr:rowOff>
    </xdr:from>
    <xdr:to>
      <xdr:col>10</xdr:col>
      <xdr:colOff>127948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4171948" y="266700"/>
          <a:ext cx="2052000" cy="180975"/>
        </a:xfrm>
        <a:prstGeom prst="rect">
          <a:avLst/>
        </a:prstGeom>
        <a:solidFill>
          <a:srgbClr val="00806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</a:rPr>
            <a:t>2.3. </a:t>
          </a:r>
          <a:r>
            <a:rPr lang="pt-BR" sz="1100" b="0">
              <a:solidFill>
                <a:schemeClr val="bg1"/>
              </a:solidFill>
            </a:rPr>
            <a:t>DIAGRAMA</a:t>
          </a:r>
          <a:r>
            <a:rPr lang="pt-BR" sz="1100" b="0" baseline="0">
              <a:solidFill>
                <a:schemeClr val="bg1"/>
              </a:solidFill>
            </a:rPr>
            <a:t> DE ISHIKAWA</a:t>
          </a:r>
          <a:endParaRPr lang="pt-B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157160</xdr:colOff>
      <xdr:row>1</xdr:row>
      <xdr:rowOff>47625</xdr:rowOff>
    </xdr:from>
    <xdr:to>
      <xdr:col>13</xdr:col>
      <xdr:colOff>380360</xdr:colOff>
      <xdr:row>2</xdr:row>
      <xdr:rowOff>38100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6253160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2.4. </a:t>
          </a:r>
          <a:r>
            <a:rPr lang="pt-BR" sz="1100" b="0">
              <a:solidFill>
                <a:srgbClr val="005849"/>
              </a:solidFill>
            </a:rPr>
            <a:t>MATRIZ CAUSA-EFEITO</a:t>
          </a:r>
        </a:p>
      </xdr:txBody>
    </xdr:sp>
    <xdr:clientData/>
  </xdr:twoCellAnchor>
  <xdr:twoCellAnchor>
    <xdr:from>
      <xdr:col>13</xdr:col>
      <xdr:colOff>400049</xdr:colOff>
      <xdr:row>1</xdr:row>
      <xdr:rowOff>47625</xdr:rowOff>
    </xdr:from>
    <xdr:to>
      <xdr:col>17</xdr:col>
      <xdr:colOff>4124</xdr:colOff>
      <xdr:row>2</xdr:row>
      <xdr:rowOff>38100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8324849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2.5. </a:t>
          </a:r>
          <a:r>
            <a:rPr lang="pt-BR" sz="1100" b="0">
              <a:solidFill>
                <a:srgbClr val="005849"/>
              </a:solidFill>
            </a:rPr>
            <a:t>ANÁLISE DA MEDIÇÃO</a:t>
          </a:r>
        </a:p>
      </xdr:txBody>
    </xdr:sp>
    <xdr:clientData/>
  </xdr:twoCellAnchor>
  <xdr:twoCellAnchor>
    <xdr:from>
      <xdr:col>0</xdr:col>
      <xdr:colOff>9524</xdr:colOff>
      <xdr:row>2</xdr:row>
      <xdr:rowOff>76200</xdr:rowOff>
    </xdr:from>
    <xdr:to>
      <xdr:col>3</xdr:col>
      <xdr:colOff>232724</xdr:colOff>
      <xdr:row>3</xdr:row>
      <xdr:rowOff>66675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9524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2.6. </a:t>
          </a:r>
          <a:r>
            <a:rPr lang="pt-BR" sz="1100" b="0">
              <a:solidFill>
                <a:srgbClr val="005849"/>
              </a:solidFill>
            </a:rPr>
            <a:t>COLETA</a:t>
          </a:r>
          <a:r>
            <a:rPr lang="pt-BR" sz="1100" b="0" baseline="0">
              <a:solidFill>
                <a:srgbClr val="005849"/>
              </a:solidFill>
            </a:rPr>
            <a:t> DE DADOS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261936</xdr:colOff>
      <xdr:row>2</xdr:row>
      <xdr:rowOff>76200</xdr:rowOff>
    </xdr:from>
    <xdr:to>
      <xdr:col>6</xdr:col>
      <xdr:colOff>485136</xdr:colOff>
      <xdr:row>3</xdr:row>
      <xdr:rowOff>66675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2090736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2.7.</a:t>
          </a:r>
          <a:r>
            <a:rPr lang="pt-BR" sz="1100" b="1" baseline="0">
              <a:solidFill>
                <a:srgbClr val="005849"/>
              </a:solidFill>
            </a:rPr>
            <a:t> </a:t>
          </a:r>
          <a:r>
            <a:rPr lang="pt-BR" sz="1100" b="0" baseline="0">
              <a:solidFill>
                <a:srgbClr val="005849"/>
              </a:solidFill>
            </a:rPr>
            <a:t>CAPACIDADE DO PROCESSO</a:t>
          </a:r>
        </a:p>
      </xdr:txBody>
    </xdr:sp>
    <xdr:clientData/>
  </xdr:twoCellAnchor>
  <xdr:twoCellAnchor>
    <xdr:from>
      <xdr:col>6</xdr:col>
      <xdr:colOff>514348</xdr:colOff>
      <xdr:row>2</xdr:row>
      <xdr:rowOff>76200</xdr:rowOff>
    </xdr:from>
    <xdr:to>
      <xdr:col>10</xdr:col>
      <xdr:colOff>127948</xdr:colOff>
      <xdr:row>3</xdr:row>
      <xdr:rowOff>66675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4171948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2.8. </a:t>
          </a:r>
          <a:r>
            <a:rPr lang="pt-BR" sz="1100" b="0">
              <a:solidFill>
                <a:sysClr val="windowText" lastClr="000000"/>
              </a:solidFill>
            </a:rPr>
            <a:t>MAPA</a:t>
          </a:r>
          <a:r>
            <a:rPr lang="pt-BR" sz="1100" b="0" baseline="0">
              <a:solidFill>
                <a:sysClr val="windowText" lastClr="000000"/>
              </a:solidFill>
            </a:rPr>
            <a:t> MENTAL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157160</xdr:colOff>
      <xdr:row>2</xdr:row>
      <xdr:rowOff>76200</xdr:rowOff>
    </xdr:from>
    <xdr:to>
      <xdr:col>13</xdr:col>
      <xdr:colOff>380360</xdr:colOff>
      <xdr:row>3</xdr:row>
      <xdr:rowOff>66675</xdr:rowOff>
    </xdr:to>
    <xdr:sp macro="" textlink="">
      <xdr:nvSpPr>
        <xdr:cNvPr id="10" name="Retângul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6253160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ANÁLISE GRPI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2</xdr:row>
      <xdr:rowOff>76200</xdr:rowOff>
    </xdr:from>
    <xdr:to>
      <xdr:col>17</xdr:col>
      <xdr:colOff>4124</xdr:colOff>
      <xdr:row>3</xdr:row>
      <xdr:rowOff>66675</xdr:rowOff>
    </xdr:to>
    <xdr:sp macro="" textlink="">
      <xdr:nvSpPr>
        <xdr:cNvPr id="11" name="Retângul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8324849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0</xdr:colOff>
      <xdr:row>9</xdr:row>
      <xdr:rowOff>0</xdr:rowOff>
    </xdr:from>
    <xdr:to>
      <xdr:col>20</xdr:col>
      <xdr:colOff>0</xdr:colOff>
      <xdr:row>43</xdr:row>
      <xdr:rowOff>31194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l="3851" t="16514" r="7568" b="7997"/>
        <a:stretch/>
      </xdr:blipFill>
      <xdr:spPr>
        <a:xfrm>
          <a:off x="0" y="2202656"/>
          <a:ext cx="12156281" cy="650819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47625</xdr:rowOff>
    </xdr:from>
    <xdr:to>
      <xdr:col>1</xdr:col>
      <xdr:colOff>54221</xdr:colOff>
      <xdr:row>2</xdr:row>
      <xdr:rowOff>37884</xdr:rowOff>
    </xdr:to>
    <xdr:sp macro="" textlink="">
      <xdr:nvSpPr>
        <xdr:cNvPr id="26" name="Retângulo 2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/>
      </xdr:nvSpPr>
      <xdr:spPr>
        <a:xfrm>
          <a:off x="0" y="263071"/>
          <a:ext cx="2049935" cy="183027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2.1. </a:t>
          </a:r>
          <a:r>
            <a:rPr lang="pt-BR" sz="1100" b="0">
              <a:solidFill>
                <a:srgbClr val="005849"/>
              </a:solidFill>
            </a:rPr>
            <a:t>MAPA</a:t>
          </a:r>
          <a:r>
            <a:rPr lang="pt-BR" sz="1100" b="0" baseline="0">
              <a:solidFill>
                <a:srgbClr val="005849"/>
              </a:solidFill>
            </a:rPr>
            <a:t> DO PROCESSO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1</xdr:col>
      <xdr:colOff>83404</xdr:colOff>
      <xdr:row>1</xdr:row>
      <xdr:rowOff>47625</xdr:rowOff>
    </xdr:from>
    <xdr:to>
      <xdr:col>1</xdr:col>
      <xdr:colOff>2133339</xdr:colOff>
      <xdr:row>2</xdr:row>
      <xdr:rowOff>37884</xdr:rowOff>
    </xdr:to>
    <xdr:sp macro="" textlink="">
      <xdr:nvSpPr>
        <xdr:cNvPr id="27" name="Retângulo 2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/>
      </xdr:nvSpPr>
      <xdr:spPr>
        <a:xfrm>
          <a:off x="2079118" y="263071"/>
          <a:ext cx="2049935" cy="183027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2.2. </a:t>
          </a:r>
          <a:r>
            <a:rPr lang="pt-BR" sz="1100" b="0">
              <a:solidFill>
                <a:srgbClr val="005849"/>
              </a:solidFill>
            </a:rPr>
            <a:t>GANHOS RÁPIDOS</a:t>
          </a:r>
        </a:p>
      </xdr:txBody>
    </xdr:sp>
    <xdr:clientData/>
  </xdr:twoCellAnchor>
  <xdr:twoCellAnchor>
    <xdr:from>
      <xdr:col>1</xdr:col>
      <xdr:colOff>2162522</xdr:colOff>
      <xdr:row>1</xdr:row>
      <xdr:rowOff>47625</xdr:rowOff>
    </xdr:from>
    <xdr:to>
      <xdr:col>3</xdr:col>
      <xdr:colOff>561207</xdr:colOff>
      <xdr:row>2</xdr:row>
      <xdr:rowOff>37884</xdr:rowOff>
    </xdr:to>
    <xdr:sp macro="" textlink="">
      <xdr:nvSpPr>
        <xdr:cNvPr id="28" name="Retângulo 2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/>
      </xdr:nvSpPr>
      <xdr:spPr>
        <a:xfrm>
          <a:off x="4158236" y="263071"/>
          <a:ext cx="2049935" cy="183027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2.3. </a:t>
          </a:r>
          <a:r>
            <a:rPr lang="pt-BR" sz="1100" b="0">
              <a:solidFill>
                <a:srgbClr val="005849"/>
              </a:solidFill>
            </a:rPr>
            <a:t>DIAGRAMA</a:t>
          </a:r>
          <a:r>
            <a:rPr lang="pt-BR" sz="1100" b="0" baseline="0">
              <a:solidFill>
                <a:srgbClr val="005849"/>
              </a:solidFill>
            </a:rPr>
            <a:t> DE ISHIKAWA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590389</xdr:colOff>
      <xdr:row>1</xdr:row>
      <xdr:rowOff>47625</xdr:rowOff>
    </xdr:from>
    <xdr:to>
      <xdr:col>5</xdr:col>
      <xdr:colOff>191038</xdr:colOff>
      <xdr:row>2</xdr:row>
      <xdr:rowOff>37884</xdr:rowOff>
    </xdr:to>
    <xdr:sp macro="" textlink="">
      <xdr:nvSpPr>
        <xdr:cNvPr id="29" name="Retângulo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SpPr/>
      </xdr:nvSpPr>
      <xdr:spPr>
        <a:xfrm>
          <a:off x="6237353" y="263071"/>
          <a:ext cx="2049935" cy="183027"/>
        </a:xfrm>
        <a:prstGeom prst="rect">
          <a:avLst/>
        </a:prstGeom>
        <a:solidFill>
          <a:srgbClr val="00806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</a:rPr>
            <a:t>2.4. </a:t>
          </a:r>
          <a:r>
            <a:rPr lang="pt-BR" sz="1100" b="0">
              <a:solidFill>
                <a:schemeClr val="bg1"/>
              </a:solidFill>
            </a:rPr>
            <a:t>MATRIZ CAUSA-EFEITO</a:t>
          </a:r>
        </a:p>
      </xdr:txBody>
    </xdr:sp>
    <xdr:clientData/>
  </xdr:twoCellAnchor>
  <xdr:twoCellAnchor>
    <xdr:from>
      <xdr:col>5</xdr:col>
      <xdr:colOff>210708</xdr:colOff>
      <xdr:row>1</xdr:row>
      <xdr:rowOff>47625</xdr:rowOff>
    </xdr:from>
    <xdr:to>
      <xdr:col>6</xdr:col>
      <xdr:colOff>4125</xdr:colOff>
      <xdr:row>2</xdr:row>
      <xdr:rowOff>37884</xdr:rowOff>
    </xdr:to>
    <xdr:sp macro="" textlink="">
      <xdr:nvSpPr>
        <xdr:cNvPr id="30" name="Retângulo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/>
      </xdr:nvSpPr>
      <xdr:spPr>
        <a:xfrm>
          <a:off x="8306958" y="263071"/>
          <a:ext cx="2049935" cy="183027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2.5. </a:t>
          </a:r>
          <a:r>
            <a:rPr lang="pt-BR" sz="1100" b="0">
              <a:solidFill>
                <a:srgbClr val="005849"/>
              </a:solidFill>
            </a:rPr>
            <a:t>ANÁLISE DA MEDIÇÃO</a:t>
          </a:r>
        </a:p>
      </xdr:txBody>
    </xdr:sp>
    <xdr:clientData/>
  </xdr:twoCellAnchor>
  <xdr:twoCellAnchor>
    <xdr:from>
      <xdr:col>0</xdr:col>
      <xdr:colOff>0</xdr:colOff>
      <xdr:row>2</xdr:row>
      <xdr:rowOff>76416</xdr:rowOff>
    </xdr:from>
    <xdr:to>
      <xdr:col>1</xdr:col>
      <xdr:colOff>54221</xdr:colOff>
      <xdr:row>3</xdr:row>
      <xdr:rowOff>66675</xdr:rowOff>
    </xdr:to>
    <xdr:sp macro="" textlink="">
      <xdr:nvSpPr>
        <xdr:cNvPr id="31" name="Retângulo 3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/>
      </xdr:nvSpPr>
      <xdr:spPr>
        <a:xfrm>
          <a:off x="0" y="484630"/>
          <a:ext cx="2049935" cy="183027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2.6. </a:t>
          </a:r>
          <a:r>
            <a:rPr lang="pt-BR" sz="1100" b="0">
              <a:solidFill>
                <a:srgbClr val="005849"/>
              </a:solidFill>
            </a:rPr>
            <a:t>COLETA</a:t>
          </a:r>
          <a:r>
            <a:rPr lang="pt-BR" sz="1100" b="0" baseline="0">
              <a:solidFill>
                <a:srgbClr val="005849"/>
              </a:solidFill>
            </a:rPr>
            <a:t> DE DADOS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1</xdr:col>
      <xdr:colOff>83404</xdr:colOff>
      <xdr:row>2</xdr:row>
      <xdr:rowOff>76416</xdr:rowOff>
    </xdr:from>
    <xdr:to>
      <xdr:col>1</xdr:col>
      <xdr:colOff>2133339</xdr:colOff>
      <xdr:row>3</xdr:row>
      <xdr:rowOff>66675</xdr:rowOff>
    </xdr:to>
    <xdr:sp macro="" textlink="">
      <xdr:nvSpPr>
        <xdr:cNvPr id="32" name="Retângulo 3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/>
      </xdr:nvSpPr>
      <xdr:spPr>
        <a:xfrm>
          <a:off x="2079118" y="484630"/>
          <a:ext cx="2049935" cy="183027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2.7.</a:t>
          </a:r>
          <a:r>
            <a:rPr lang="pt-BR" sz="1100" b="1" baseline="0">
              <a:solidFill>
                <a:srgbClr val="005849"/>
              </a:solidFill>
            </a:rPr>
            <a:t> </a:t>
          </a:r>
          <a:r>
            <a:rPr lang="pt-BR" sz="1100" b="0" baseline="0">
              <a:solidFill>
                <a:srgbClr val="005849"/>
              </a:solidFill>
            </a:rPr>
            <a:t>CAPACIDADE DO PROCESSO</a:t>
          </a:r>
        </a:p>
      </xdr:txBody>
    </xdr:sp>
    <xdr:clientData/>
  </xdr:twoCellAnchor>
  <xdr:twoCellAnchor>
    <xdr:from>
      <xdr:col>1</xdr:col>
      <xdr:colOff>2162522</xdr:colOff>
      <xdr:row>2</xdr:row>
      <xdr:rowOff>76416</xdr:rowOff>
    </xdr:from>
    <xdr:to>
      <xdr:col>3</xdr:col>
      <xdr:colOff>561207</xdr:colOff>
      <xdr:row>3</xdr:row>
      <xdr:rowOff>66675</xdr:rowOff>
    </xdr:to>
    <xdr:sp macro="" textlink="">
      <xdr:nvSpPr>
        <xdr:cNvPr id="33" name="Retângulo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/>
      </xdr:nvSpPr>
      <xdr:spPr>
        <a:xfrm>
          <a:off x="4158236" y="484630"/>
          <a:ext cx="2049935" cy="183027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2.8. </a:t>
          </a:r>
          <a:r>
            <a:rPr lang="pt-BR" sz="1100" b="0">
              <a:solidFill>
                <a:sysClr val="windowText" lastClr="000000"/>
              </a:solidFill>
            </a:rPr>
            <a:t>MAPA</a:t>
          </a:r>
          <a:r>
            <a:rPr lang="pt-BR" sz="1100" b="0" baseline="0">
              <a:solidFill>
                <a:sysClr val="windowText" lastClr="000000"/>
              </a:solidFill>
            </a:rPr>
            <a:t> MENTAL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590389</xdr:colOff>
      <xdr:row>2</xdr:row>
      <xdr:rowOff>76416</xdr:rowOff>
    </xdr:from>
    <xdr:to>
      <xdr:col>5</xdr:col>
      <xdr:colOff>191038</xdr:colOff>
      <xdr:row>3</xdr:row>
      <xdr:rowOff>66675</xdr:rowOff>
    </xdr:to>
    <xdr:sp macro="" textlink="">
      <xdr:nvSpPr>
        <xdr:cNvPr id="34" name="Retângulo 3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SpPr/>
      </xdr:nvSpPr>
      <xdr:spPr>
        <a:xfrm>
          <a:off x="6237353" y="484630"/>
          <a:ext cx="2049935" cy="183027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ANÁLISE GRPI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210708</xdr:colOff>
      <xdr:row>2</xdr:row>
      <xdr:rowOff>76416</xdr:rowOff>
    </xdr:from>
    <xdr:to>
      <xdr:col>6</xdr:col>
      <xdr:colOff>4125</xdr:colOff>
      <xdr:row>3</xdr:row>
      <xdr:rowOff>66675</xdr:rowOff>
    </xdr:to>
    <xdr:sp macro="" textlink="">
      <xdr:nvSpPr>
        <xdr:cNvPr id="35" name="Retângulo 3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SpPr/>
      </xdr:nvSpPr>
      <xdr:spPr>
        <a:xfrm>
          <a:off x="8306958" y="484630"/>
          <a:ext cx="2049935" cy="183027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669001</xdr:colOff>
      <xdr:row>0</xdr:row>
      <xdr:rowOff>22183</xdr:rowOff>
    </xdr:from>
    <xdr:to>
      <xdr:col>5</xdr:col>
      <xdr:colOff>830926</xdr:colOff>
      <xdr:row>0</xdr:row>
      <xdr:rowOff>202183</xdr:rowOff>
    </xdr:to>
    <xdr:sp macro="" textlink="">
      <xdr:nvSpPr>
        <xdr:cNvPr id="36" name="Retângulo 3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SpPr/>
      </xdr:nvSpPr>
      <xdr:spPr>
        <a:xfrm>
          <a:off x="7540608" y="22183"/>
          <a:ext cx="1386568" cy="1800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PONTUAÇÃO</a:t>
          </a:r>
        </a:p>
      </xdr:txBody>
    </xdr:sp>
    <xdr:clientData/>
  </xdr:twoCellAnchor>
  <xdr:twoCellAnchor>
    <xdr:from>
      <xdr:col>5</xdr:col>
      <xdr:colOff>850431</xdr:colOff>
      <xdr:row>0</xdr:row>
      <xdr:rowOff>22183</xdr:rowOff>
    </xdr:from>
    <xdr:to>
      <xdr:col>5</xdr:col>
      <xdr:colOff>2236999</xdr:colOff>
      <xdr:row>0</xdr:row>
      <xdr:rowOff>202183</xdr:rowOff>
    </xdr:to>
    <xdr:sp macro="" textlink="">
      <xdr:nvSpPr>
        <xdr:cNvPr id="37" name="Retângulo 3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C00-000025000000}"/>
            </a:ext>
          </a:extLst>
        </xdr:cNvPr>
        <xdr:cNvSpPr/>
      </xdr:nvSpPr>
      <xdr:spPr>
        <a:xfrm>
          <a:off x="8946681" y="22183"/>
          <a:ext cx="1386568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PRIORIZAÇÃO</a:t>
          </a:r>
        </a:p>
      </xdr:txBody>
    </xdr:sp>
    <xdr:clientData/>
  </xdr:twoCellAnchor>
  <xdr:twoCellAnchor editAs="oneCell">
    <xdr:from>
      <xdr:col>7</xdr:col>
      <xdr:colOff>28575</xdr:colOff>
      <xdr:row>0</xdr:row>
      <xdr:rowOff>9525</xdr:rowOff>
    </xdr:from>
    <xdr:to>
      <xdr:col>7</xdr:col>
      <xdr:colOff>381975</xdr:colOff>
      <xdr:row>1</xdr:row>
      <xdr:rowOff>143850</xdr:rowOff>
    </xdr:to>
    <xdr:pic macro="[0]!dmaic">
      <xdr:nvPicPr>
        <xdr:cNvPr id="14" name="Imagem 13">
          <a:extLst>
            <a:ext uri="{FF2B5EF4-FFF2-40B4-BE49-F238E27FC236}">
              <a16:creationId xmlns:a16="http://schemas.microsoft.com/office/drawing/2014/main" id="{1B3ED9F9-D21E-42D0-87A8-F167E9947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20575" y="9525"/>
          <a:ext cx="353400" cy="3534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2611</xdr:colOff>
      <xdr:row>1</xdr:row>
      <xdr:rowOff>47625</xdr:rowOff>
    </xdr:from>
    <xdr:to>
      <xdr:col>13</xdr:col>
      <xdr:colOff>618718</xdr:colOff>
      <xdr:row>3</xdr:row>
      <xdr:rowOff>66675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pSpPr/>
      </xdr:nvGrpSpPr>
      <xdr:grpSpPr>
        <a:xfrm>
          <a:off x="2611" y="259080"/>
          <a:ext cx="10685937" cy="377190"/>
          <a:chOff x="9524" y="269875"/>
          <a:chExt cx="10440350" cy="400050"/>
        </a:xfrm>
      </xdr:grpSpPr>
      <xdr:sp macro="" textlink="">
        <xdr:nvSpPr>
          <xdr:cNvPr id="2" name="Retângulo 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D00-000002000000}"/>
              </a:ext>
            </a:extLst>
          </xdr:cNvPr>
          <xdr:cNvSpPr/>
        </xdr:nvSpPr>
        <xdr:spPr>
          <a:xfrm>
            <a:off x="9524" y="269875"/>
            <a:ext cx="2064700" cy="180975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solidFill>
                  <a:srgbClr val="005849"/>
                </a:solidFill>
              </a:rPr>
              <a:t>2.1. </a:t>
            </a:r>
            <a:r>
              <a:rPr lang="pt-BR" sz="1100" b="0">
                <a:solidFill>
                  <a:srgbClr val="005849"/>
                </a:solidFill>
              </a:rPr>
              <a:t>MAPA</a:t>
            </a:r>
            <a:r>
              <a:rPr lang="pt-BR" sz="1100" b="0" baseline="0">
                <a:solidFill>
                  <a:srgbClr val="005849"/>
                </a:solidFill>
              </a:rPr>
              <a:t> DO PROCESSO</a:t>
            </a:r>
            <a:endParaRPr lang="pt-BR" sz="1100" b="0">
              <a:solidFill>
                <a:srgbClr val="005849"/>
              </a:solidFill>
            </a:endParaRPr>
          </a:p>
        </xdr:txBody>
      </xdr:sp>
      <xdr:sp macro="" textlink="">
        <xdr:nvSpPr>
          <xdr:cNvPr id="3" name="Retângulo 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D00-000003000000}"/>
              </a:ext>
            </a:extLst>
          </xdr:cNvPr>
          <xdr:cNvSpPr/>
        </xdr:nvSpPr>
        <xdr:spPr>
          <a:xfrm>
            <a:off x="2103436" y="269875"/>
            <a:ext cx="2064700" cy="180975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solidFill>
                  <a:srgbClr val="005849"/>
                </a:solidFill>
              </a:rPr>
              <a:t>2.2. </a:t>
            </a:r>
            <a:r>
              <a:rPr lang="pt-BR" sz="1100" b="0">
                <a:solidFill>
                  <a:srgbClr val="005849"/>
                </a:solidFill>
              </a:rPr>
              <a:t>GANHOS RÁPIDOS</a:t>
            </a:r>
          </a:p>
        </xdr:txBody>
      </xdr:sp>
      <xdr:sp macro="" textlink="">
        <xdr:nvSpPr>
          <xdr:cNvPr id="4" name="Retângulo 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SpPr/>
        </xdr:nvSpPr>
        <xdr:spPr>
          <a:xfrm>
            <a:off x="4197348" y="269875"/>
            <a:ext cx="2068933" cy="180975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solidFill>
                  <a:srgbClr val="005849"/>
                </a:solidFill>
              </a:rPr>
              <a:t>2.3. </a:t>
            </a:r>
            <a:r>
              <a:rPr lang="pt-BR" sz="1100" b="0">
                <a:solidFill>
                  <a:srgbClr val="005849"/>
                </a:solidFill>
              </a:rPr>
              <a:t>DIAGRAMA</a:t>
            </a:r>
            <a:r>
              <a:rPr lang="pt-BR" sz="1100" b="0" baseline="0">
                <a:solidFill>
                  <a:srgbClr val="005849"/>
                </a:solidFill>
              </a:rPr>
              <a:t> DE ISHIKAWA</a:t>
            </a:r>
            <a:endParaRPr lang="pt-BR" sz="1100" b="0">
              <a:solidFill>
                <a:srgbClr val="005849"/>
              </a:solidFill>
            </a:endParaRPr>
          </a:p>
        </xdr:txBody>
      </xdr:sp>
      <xdr:sp macro="" textlink="">
        <xdr:nvSpPr>
          <xdr:cNvPr id="5" name="Retângulo 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SpPr/>
        </xdr:nvSpPr>
        <xdr:spPr>
          <a:xfrm>
            <a:off x="6295493" y="269875"/>
            <a:ext cx="2064700" cy="180975"/>
          </a:xfrm>
          <a:prstGeom prst="rect">
            <a:avLst/>
          </a:prstGeom>
          <a:solidFill>
            <a:srgbClr val="0080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</a:rPr>
              <a:t>2.4. </a:t>
            </a:r>
            <a:r>
              <a:rPr lang="pt-BR" sz="1100" b="0">
                <a:solidFill>
                  <a:schemeClr val="bg1"/>
                </a:solidFill>
              </a:rPr>
              <a:t>MATRIZ CAUSA-EFEITO</a:t>
            </a:r>
          </a:p>
        </xdr:txBody>
      </xdr:sp>
      <xdr:sp macro="" textlink="">
        <xdr:nvSpPr>
          <xdr:cNvPr id="6" name="Retângulo 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/>
        </xdr:nvSpPr>
        <xdr:spPr>
          <a:xfrm>
            <a:off x="8379882" y="269875"/>
            <a:ext cx="2069992" cy="180975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solidFill>
                  <a:srgbClr val="005849"/>
                </a:solidFill>
              </a:rPr>
              <a:t>2.5. </a:t>
            </a:r>
            <a:r>
              <a:rPr lang="pt-BR" sz="1100" b="0">
                <a:solidFill>
                  <a:srgbClr val="005849"/>
                </a:solidFill>
              </a:rPr>
              <a:t>ANÁLISE DA MEDIÇÃO</a:t>
            </a:r>
          </a:p>
        </xdr:txBody>
      </xdr:sp>
      <xdr:sp macro="" textlink="">
        <xdr:nvSpPr>
          <xdr:cNvPr id="7" name="Retângulo 6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SpPr/>
        </xdr:nvSpPr>
        <xdr:spPr>
          <a:xfrm>
            <a:off x="9524" y="488950"/>
            <a:ext cx="2064700" cy="180975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solidFill>
                  <a:srgbClr val="005849"/>
                </a:solidFill>
              </a:rPr>
              <a:t>2.6. </a:t>
            </a:r>
            <a:r>
              <a:rPr lang="pt-BR" sz="1100" b="0">
                <a:solidFill>
                  <a:srgbClr val="005849"/>
                </a:solidFill>
              </a:rPr>
              <a:t>COLETA</a:t>
            </a:r>
            <a:r>
              <a:rPr lang="pt-BR" sz="1100" b="0" baseline="0">
                <a:solidFill>
                  <a:srgbClr val="005849"/>
                </a:solidFill>
              </a:rPr>
              <a:t> DE DADOS</a:t>
            </a:r>
            <a:endParaRPr lang="pt-BR" sz="1100" b="0">
              <a:solidFill>
                <a:srgbClr val="005849"/>
              </a:solidFill>
            </a:endParaRPr>
          </a:p>
        </xdr:txBody>
      </xdr:sp>
      <xdr:sp macro="" textlink="">
        <xdr:nvSpPr>
          <xdr:cNvPr id="8" name="Retângulo 7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D00-000008000000}"/>
              </a:ext>
            </a:extLst>
          </xdr:cNvPr>
          <xdr:cNvSpPr/>
        </xdr:nvSpPr>
        <xdr:spPr>
          <a:xfrm>
            <a:off x="2103436" y="488950"/>
            <a:ext cx="2064700" cy="180975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solidFill>
                  <a:srgbClr val="005849"/>
                </a:solidFill>
              </a:rPr>
              <a:t>2.7.</a:t>
            </a:r>
            <a:r>
              <a:rPr lang="pt-BR" sz="1100" b="1" baseline="0">
                <a:solidFill>
                  <a:srgbClr val="005849"/>
                </a:solidFill>
              </a:rPr>
              <a:t> </a:t>
            </a:r>
            <a:r>
              <a:rPr lang="pt-BR" sz="1100" b="0" baseline="0">
                <a:solidFill>
                  <a:srgbClr val="005849"/>
                </a:solidFill>
              </a:rPr>
              <a:t>CAPACIDADE DO PROCESSO</a:t>
            </a:r>
          </a:p>
        </xdr:txBody>
      </xdr:sp>
      <xdr:sp macro="" textlink="">
        <xdr:nvSpPr>
          <xdr:cNvPr id="9" name="Retângulo 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SpPr/>
        </xdr:nvSpPr>
        <xdr:spPr>
          <a:xfrm>
            <a:off x="4197348" y="488950"/>
            <a:ext cx="2068933" cy="180975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solidFill>
                  <a:sysClr val="windowText" lastClr="000000"/>
                </a:solidFill>
              </a:rPr>
              <a:t>2.8. </a:t>
            </a:r>
            <a:r>
              <a:rPr lang="pt-BR" sz="1100" b="0">
                <a:solidFill>
                  <a:sysClr val="windowText" lastClr="000000"/>
                </a:solidFill>
              </a:rPr>
              <a:t>MAPA</a:t>
            </a:r>
            <a:r>
              <a:rPr lang="pt-BR" sz="1100" b="0" baseline="0">
                <a:solidFill>
                  <a:sysClr val="windowText" lastClr="000000"/>
                </a:solidFill>
              </a:rPr>
              <a:t> MENTAL</a:t>
            </a:r>
            <a:endParaRPr lang="pt-BR" sz="1100" b="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0" name="Retângulo 9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D00-00000A000000}"/>
              </a:ext>
            </a:extLst>
          </xdr:cNvPr>
          <xdr:cNvSpPr/>
        </xdr:nvSpPr>
        <xdr:spPr>
          <a:xfrm>
            <a:off x="6295493" y="488950"/>
            <a:ext cx="2064700" cy="180975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kumimoji="0" lang="pt-BR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ANÁLISE GRPI</a:t>
            </a:r>
            <a:endParaRPr lang="pt-BR" sz="1100" b="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Retângulo 10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SpPr/>
        </xdr:nvSpPr>
        <xdr:spPr>
          <a:xfrm>
            <a:off x="8379882" y="488950"/>
            <a:ext cx="2069992" cy="180975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 baseline="0">
                <a:solidFill>
                  <a:sysClr val="windowText" lastClr="000000"/>
                </a:solidFill>
              </a:rPr>
              <a:t>ANEXOS</a:t>
            </a:r>
            <a:endParaRPr lang="pt-BR" sz="1100" b="1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10</xdr:col>
      <xdr:colOff>261066</xdr:colOff>
      <xdr:row>0</xdr:row>
      <xdr:rowOff>21128</xdr:rowOff>
    </xdr:from>
    <xdr:to>
      <xdr:col>12</xdr:col>
      <xdr:colOff>4418</xdr:colOff>
      <xdr:row>0</xdr:row>
      <xdr:rowOff>201128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/>
      </xdr:nvSpPr>
      <xdr:spPr>
        <a:xfrm>
          <a:off x="7557216" y="21128"/>
          <a:ext cx="1381652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PONTUAÇÃO</a:t>
          </a:r>
        </a:p>
      </xdr:txBody>
    </xdr:sp>
    <xdr:clientData/>
  </xdr:twoCellAnchor>
  <xdr:twoCellAnchor>
    <xdr:from>
      <xdr:col>12</xdr:col>
      <xdr:colOff>23923</xdr:colOff>
      <xdr:row>0</xdr:row>
      <xdr:rowOff>21128</xdr:rowOff>
    </xdr:from>
    <xdr:to>
      <xdr:col>13</xdr:col>
      <xdr:colOff>591341</xdr:colOff>
      <xdr:row>0</xdr:row>
      <xdr:rowOff>201128</xdr:rowOff>
    </xdr:to>
    <xdr:sp macro="" textlink="">
      <xdr:nvSpPr>
        <xdr:cNvPr id="13" name="Retângulo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8958373" y="21128"/>
          <a:ext cx="1386568" cy="1800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PRIORIZAÇÃO</a:t>
          </a:r>
        </a:p>
      </xdr:txBody>
    </xdr:sp>
    <xdr:clientData/>
  </xdr:twoCellAnchor>
  <xdr:twoCellAnchor>
    <xdr:from>
      <xdr:col>0</xdr:col>
      <xdr:colOff>0</xdr:colOff>
      <xdr:row>5</xdr:row>
      <xdr:rowOff>112711</xdr:rowOff>
    </xdr:from>
    <xdr:to>
      <xdr:col>8</xdr:col>
      <xdr:colOff>406950</xdr:colOff>
      <xdr:row>25</xdr:row>
      <xdr:rowOff>95250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238124</xdr:colOff>
      <xdr:row>5</xdr:row>
      <xdr:rowOff>112711</xdr:rowOff>
    </xdr:from>
    <xdr:to>
      <xdr:col>17</xdr:col>
      <xdr:colOff>25949</xdr:colOff>
      <xdr:row>25</xdr:row>
      <xdr:rowOff>95250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7</xdr:row>
      <xdr:rowOff>38100</xdr:rowOff>
    </xdr:from>
    <xdr:to>
      <xdr:col>9</xdr:col>
      <xdr:colOff>0</xdr:colOff>
      <xdr:row>25</xdr:row>
      <xdr:rowOff>104775</xdr:rowOff>
    </xdr:to>
    <xdr:cxnSp macro="">
      <xdr:nvCxnSpPr>
        <xdr:cNvPr id="19" name="Conector reto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CxnSpPr/>
      </xdr:nvCxnSpPr>
      <xdr:spPr>
        <a:xfrm>
          <a:off x="5962650" y="2438400"/>
          <a:ext cx="0" cy="3495675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25</xdr:row>
      <xdr:rowOff>143738</xdr:rowOff>
    </xdr:from>
    <xdr:to>
      <xdr:col>16</xdr:col>
      <xdr:colOff>560917</xdr:colOff>
      <xdr:row>48</xdr:row>
      <xdr:rowOff>52916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48</xdr:row>
      <xdr:rowOff>89295</xdr:rowOff>
    </xdr:from>
    <xdr:to>
      <xdr:col>16</xdr:col>
      <xdr:colOff>560917</xdr:colOff>
      <xdr:row>70</xdr:row>
      <xdr:rowOff>188973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</xdr:row>
      <xdr:rowOff>47625</xdr:rowOff>
    </xdr:from>
    <xdr:to>
      <xdr:col>3</xdr:col>
      <xdr:colOff>232724</xdr:colOff>
      <xdr:row>2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9524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2.1. </a:t>
          </a:r>
          <a:r>
            <a:rPr lang="pt-BR" sz="1100" b="0">
              <a:solidFill>
                <a:srgbClr val="005849"/>
              </a:solidFill>
            </a:rPr>
            <a:t>MAPA</a:t>
          </a:r>
          <a:r>
            <a:rPr lang="pt-BR" sz="1100" b="0" baseline="0">
              <a:solidFill>
                <a:srgbClr val="005849"/>
              </a:solidFill>
            </a:rPr>
            <a:t> DO PROCESSO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261936</xdr:colOff>
      <xdr:row>1</xdr:row>
      <xdr:rowOff>47625</xdr:rowOff>
    </xdr:from>
    <xdr:to>
      <xdr:col>6</xdr:col>
      <xdr:colOff>485136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2090736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2.2. </a:t>
          </a:r>
          <a:r>
            <a:rPr lang="pt-BR" sz="1100" b="0">
              <a:solidFill>
                <a:srgbClr val="005849"/>
              </a:solidFill>
            </a:rPr>
            <a:t>GANHOS RÁPIDOS</a:t>
          </a:r>
        </a:p>
      </xdr:txBody>
    </xdr:sp>
    <xdr:clientData/>
  </xdr:twoCellAnchor>
  <xdr:twoCellAnchor>
    <xdr:from>
      <xdr:col>6</xdr:col>
      <xdr:colOff>514348</xdr:colOff>
      <xdr:row>1</xdr:row>
      <xdr:rowOff>47625</xdr:rowOff>
    </xdr:from>
    <xdr:to>
      <xdr:col>10</xdr:col>
      <xdr:colOff>127948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4171948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2.3. </a:t>
          </a:r>
          <a:r>
            <a:rPr lang="pt-BR" sz="1100" b="0">
              <a:solidFill>
                <a:srgbClr val="005849"/>
              </a:solidFill>
            </a:rPr>
            <a:t>DIAGRAMA</a:t>
          </a:r>
          <a:r>
            <a:rPr lang="pt-BR" sz="1100" b="0" baseline="0">
              <a:solidFill>
                <a:srgbClr val="005849"/>
              </a:solidFill>
            </a:rPr>
            <a:t> DE ISHIKAWA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10</xdr:col>
      <xdr:colOff>157160</xdr:colOff>
      <xdr:row>1</xdr:row>
      <xdr:rowOff>47625</xdr:rowOff>
    </xdr:from>
    <xdr:to>
      <xdr:col>13</xdr:col>
      <xdr:colOff>380360</xdr:colOff>
      <xdr:row>2</xdr:row>
      <xdr:rowOff>38100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6253160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2.4. </a:t>
          </a:r>
          <a:r>
            <a:rPr lang="pt-BR" sz="1100" b="0">
              <a:solidFill>
                <a:srgbClr val="005849"/>
              </a:solidFill>
            </a:rPr>
            <a:t>MATRIZ CAUSA-EFEITO</a:t>
          </a:r>
        </a:p>
      </xdr:txBody>
    </xdr:sp>
    <xdr:clientData/>
  </xdr:twoCellAnchor>
  <xdr:twoCellAnchor>
    <xdr:from>
      <xdr:col>13</xdr:col>
      <xdr:colOff>400049</xdr:colOff>
      <xdr:row>1</xdr:row>
      <xdr:rowOff>47625</xdr:rowOff>
    </xdr:from>
    <xdr:to>
      <xdr:col>17</xdr:col>
      <xdr:colOff>4124</xdr:colOff>
      <xdr:row>2</xdr:row>
      <xdr:rowOff>38100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8324849" y="266700"/>
          <a:ext cx="2052000" cy="180975"/>
        </a:xfrm>
        <a:prstGeom prst="rect">
          <a:avLst/>
        </a:prstGeom>
        <a:solidFill>
          <a:srgbClr val="00806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</a:rPr>
            <a:t>2.5. </a:t>
          </a:r>
          <a:r>
            <a:rPr lang="pt-BR" sz="1100" b="0">
              <a:solidFill>
                <a:schemeClr val="bg1"/>
              </a:solidFill>
            </a:rPr>
            <a:t>ANÁLISE DA MEDIÇÃO</a:t>
          </a:r>
        </a:p>
      </xdr:txBody>
    </xdr:sp>
    <xdr:clientData/>
  </xdr:twoCellAnchor>
  <xdr:twoCellAnchor>
    <xdr:from>
      <xdr:col>0</xdr:col>
      <xdr:colOff>9524</xdr:colOff>
      <xdr:row>2</xdr:row>
      <xdr:rowOff>76200</xdr:rowOff>
    </xdr:from>
    <xdr:to>
      <xdr:col>3</xdr:col>
      <xdr:colOff>232724</xdr:colOff>
      <xdr:row>3</xdr:row>
      <xdr:rowOff>66675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9524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2.6. </a:t>
          </a:r>
          <a:r>
            <a:rPr lang="pt-BR" sz="1100" b="0">
              <a:solidFill>
                <a:srgbClr val="005849"/>
              </a:solidFill>
            </a:rPr>
            <a:t>COLETA</a:t>
          </a:r>
          <a:r>
            <a:rPr lang="pt-BR" sz="1100" b="0" baseline="0">
              <a:solidFill>
                <a:srgbClr val="005849"/>
              </a:solidFill>
            </a:rPr>
            <a:t> DE DADOS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261936</xdr:colOff>
      <xdr:row>2</xdr:row>
      <xdr:rowOff>76200</xdr:rowOff>
    </xdr:from>
    <xdr:to>
      <xdr:col>6</xdr:col>
      <xdr:colOff>485136</xdr:colOff>
      <xdr:row>3</xdr:row>
      <xdr:rowOff>66675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2090736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2.7.</a:t>
          </a:r>
          <a:r>
            <a:rPr lang="pt-BR" sz="1100" b="1" baseline="0">
              <a:solidFill>
                <a:srgbClr val="005849"/>
              </a:solidFill>
            </a:rPr>
            <a:t> </a:t>
          </a:r>
          <a:r>
            <a:rPr lang="pt-BR" sz="1100" b="0" baseline="0">
              <a:solidFill>
                <a:srgbClr val="005849"/>
              </a:solidFill>
            </a:rPr>
            <a:t>CAPACIDADE DO PROCESSO</a:t>
          </a:r>
        </a:p>
      </xdr:txBody>
    </xdr:sp>
    <xdr:clientData/>
  </xdr:twoCellAnchor>
  <xdr:twoCellAnchor>
    <xdr:from>
      <xdr:col>6</xdr:col>
      <xdr:colOff>514348</xdr:colOff>
      <xdr:row>2</xdr:row>
      <xdr:rowOff>76200</xdr:rowOff>
    </xdr:from>
    <xdr:to>
      <xdr:col>10</xdr:col>
      <xdr:colOff>127948</xdr:colOff>
      <xdr:row>3</xdr:row>
      <xdr:rowOff>66675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/>
      </xdr:nvSpPr>
      <xdr:spPr>
        <a:xfrm>
          <a:off x="4171948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2.8. </a:t>
          </a:r>
          <a:r>
            <a:rPr lang="pt-BR" sz="1100" b="0">
              <a:solidFill>
                <a:sysClr val="windowText" lastClr="000000"/>
              </a:solidFill>
            </a:rPr>
            <a:t>MAPA</a:t>
          </a:r>
          <a:r>
            <a:rPr lang="pt-BR" sz="1100" b="0" baseline="0">
              <a:solidFill>
                <a:sysClr val="windowText" lastClr="000000"/>
              </a:solidFill>
            </a:rPr>
            <a:t> MENTAL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157160</xdr:colOff>
      <xdr:row>2</xdr:row>
      <xdr:rowOff>76200</xdr:rowOff>
    </xdr:from>
    <xdr:to>
      <xdr:col>13</xdr:col>
      <xdr:colOff>380360</xdr:colOff>
      <xdr:row>3</xdr:row>
      <xdr:rowOff>66675</xdr:rowOff>
    </xdr:to>
    <xdr:sp macro="" textlink="">
      <xdr:nvSpPr>
        <xdr:cNvPr id="10" name="Retângul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6253160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ANÁLISE GRPI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2</xdr:row>
      <xdr:rowOff>76200</xdr:rowOff>
    </xdr:from>
    <xdr:to>
      <xdr:col>17</xdr:col>
      <xdr:colOff>4124</xdr:colOff>
      <xdr:row>3</xdr:row>
      <xdr:rowOff>66675</xdr:rowOff>
    </xdr:to>
    <xdr:sp macro="" textlink="">
      <xdr:nvSpPr>
        <xdr:cNvPr id="11" name="Retângul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8324849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20</xdr:col>
      <xdr:colOff>28575</xdr:colOff>
      <xdr:row>0</xdr:row>
      <xdr:rowOff>9525</xdr:rowOff>
    </xdr:from>
    <xdr:to>
      <xdr:col>20</xdr:col>
      <xdr:colOff>381975</xdr:colOff>
      <xdr:row>1</xdr:row>
      <xdr:rowOff>143850</xdr:rowOff>
    </xdr:to>
    <xdr:pic macro="[0]!dmaic">
      <xdr:nvPicPr>
        <xdr:cNvPr id="12" name="Imagem 11">
          <a:extLst>
            <a:ext uri="{FF2B5EF4-FFF2-40B4-BE49-F238E27FC236}">
              <a16:creationId xmlns:a16="http://schemas.microsoft.com/office/drawing/2014/main" id="{D7E5814A-BCC5-478A-A442-E5C0B1050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30100" y="9525"/>
          <a:ext cx="353400" cy="3534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</xdr:row>
      <xdr:rowOff>47625</xdr:rowOff>
    </xdr:from>
    <xdr:to>
      <xdr:col>3</xdr:col>
      <xdr:colOff>232724</xdr:colOff>
      <xdr:row>2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9524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2.1. </a:t>
          </a:r>
          <a:r>
            <a:rPr lang="pt-BR" sz="1100" b="0">
              <a:solidFill>
                <a:srgbClr val="005849"/>
              </a:solidFill>
            </a:rPr>
            <a:t>MAPA</a:t>
          </a:r>
          <a:r>
            <a:rPr lang="pt-BR" sz="1100" b="0" baseline="0">
              <a:solidFill>
                <a:srgbClr val="005849"/>
              </a:solidFill>
            </a:rPr>
            <a:t> DO PROCESSO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261936</xdr:colOff>
      <xdr:row>1</xdr:row>
      <xdr:rowOff>47625</xdr:rowOff>
    </xdr:from>
    <xdr:to>
      <xdr:col>6</xdr:col>
      <xdr:colOff>485136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090736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2.2. </a:t>
          </a:r>
          <a:r>
            <a:rPr lang="pt-BR" sz="1100" b="0">
              <a:solidFill>
                <a:srgbClr val="005849"/>
              </a:solidFill>
            </a:rPr>
            <a:t>GANHOS RÁPIDOS</a:t>
          </a:r>
        </a:p>
      </xdr:txBody>
    </xdr:sp>
    <xdr:clientData/>
  </xdr:twoCellAnchor>
  <xdr:twoCellAnchor>
    <xdr:from>
      <xdr:col>6</xdr:col>
      <xdr:colOff>514348</xdr:colOff>
      <xdr:row>1</xdr:row>
      <xdr:rowOff>47625</xdr:rowOff>
    </xdr:from>
    <xdr:to>
      <xdr:col>10</xdr:col>
      <xdr:colOff>127948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4171948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2.3. </a:t>
          </a:r>
          <a:r>
            <a:rPr lang="pt-BR" sz="1100" b="0">
              <a:solidFill>
                <a:srgbClr val="005849"/>
              </a:solidFill>
            </a:rPr>
            <a:t>DIAGRAMA</a:t>
          </a:r>
          <a:r>
            <a:rPr lang="pt-BR" sz="1100" b="0" baseline="0">
              <a:solidFill>
                <a:srgbClr val="005849"/>
              </a:solidFill>
            </a:rPr>
            <a:t> DE ISHIKAWA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10</xdr:col>
      <xdr:colOff>157160</xdr:colOff>
      <xdr:row>1</xdr:row>
      <xdr:rowOff>47625</xdr:rowOff>
    </xdr:from>
    <xdr:to>
      <xdr:col>13</xdr:col>
      <xdr:colOff>380360</xdr:colOff>
      <xdr:row>2</xdr:row>
      <xdr:rowOff>38100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6253160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2.4. </a:t>
          </a:r>
          <a:r>
            <a:rPr lang="pt-BR" sz="1100" b="0">
              <a:solidFill>
                <a:srgbClr val="005849"/>
              </a:solidFill>
            </a:rPr>
            <a:t>MATRIZ CAUSA-EFEITO</a:t>
          </a:r>
        </a:p>
      </xdr:txBody>
    </xdr:sp>
    <xdr:clientData/>
  </xdr:twoCellAnchor>
  <xdr:twoCellAnchor>
    <xdr:from>
      <xdr:col>13</xdr:col>
      <xdr:colOff>400049</xdr:colOff>
      <xdr:row>1</xdr:row>
      <xdr:rowOff>47625</xdr:rowOff>
    </xdr:from>
    <xdr:to>
      <xdr:col>17</xdr:col>
      <xdr:colOff>4124</xdr:colOff>
      <xdr:row>2</xdr:row>
      <xdr:rowOff>38100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8324849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2.5. </a:t>
          </a:r>
          <a:r>
            <a:rPr lang="pt-BR" sz="1100" b="0">
              <a:solidFill>
                <a:srgbClr val="005849"/>
              </a:solidFill>
            </a:rPr>
            <a:t>ANÁLISE DA MEDIÇÃO</a:t>
          </a:r>
        </a:p>
      </xdr:txBody>
    </xdr:sp>
    <xdr:clientData/>
  </xdr:twoCellAnchor>
  <xdr:twoCellAnchor>
    <xdr:from>
      <xdr:col>0</xdr:col>
      <xdr:colOff>9524</xdr:colOff>
      <xdr:row>2</xdr:row>
      <xdr:rowOff>76200</xdr:rowOff>
    </xdr:from>
    <xdr:to>
      <xdr:col>3</xdr:col>
      <xdr:colOff>232724</xdr:colOff>
      <xdr:row>3</xdr:row>
      <xdr:rowOff>66675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9524" y="485775"/>
          <a:ext cx="2052000" cy="180975"/>
        </a:xfrm>
        <a:prstGeom prst="rect">
          <a:avLst/>
        </a:prstGeom>
        <a:solidFill>
          <a:srgbClr val="00806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</a:rPr>
            <a:t>2.6. </a:t>
          </a:r>
          <a:r>
            <a:rPr lang="pt-BR" sz="1100" b="0">
              <a:solidFill>
                <a:schemeClr val="bg1"/>
              </a:solidFill>
            </a:rPr>
            <a:t>COLETA</a:t>
          </a:r>
          <a:r>
            <a:rPr lang="pt-BR" sz="1100" b="0" baseline="0">
              <a:solidFill>
                <a:schemeClr val="bg1"/>
              </a:solidFill>
            </a:rPr>
            <a:t> DE DADOS</a:t>
          </a:r>
          <a:endParaRPr lang="pt-B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261936</xdr:colOff>
      <xdr:row>2</xdr:row>
      <xdr:rowOff>76200</xdr:rowOff>
    </xdr:from>
    <xdr:to>
      <xdr:col>6</xdr:col>
      <xdr:colOff>485136</xdr:colOff>
      <xdr:row>3</xdr:row>
      <xdr:rowOff>66675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2090736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2.7.</a:t>
          </a:r>
          <a:r>
            <a:rPr lang="pt-BR" sz="1100" b="1" baseline="0">
              <a:solidFill>
                <a:srgbClr val="005849"/>
              </a:solidFill>
            </a:rPr>
            <a:t> </a:t>
          </a:r>
          <a:r>
            <a:rPr lang="pt-BR" sz="1100" b="0" baseline="0">
              <a:solidFill>
                <a:srgbClr val="005849"/>
              </a:solidFill>
            </a:rPr>
            <a:t>CAPACIDADE DO PROCESSO</a:t>
          </a:r>
        </a:p>
      </xdr:txBody>
    </xdr:sp>
    <xdr:clientData/>
  </xdr:twoCellAnchor>
  <xdr:twoCellAnchor>
    <xdr:from>
      <xdr:col>6</xdr:col>
      <xdr:colOff>514348</xdr:colOff>
      <xdr:row>2</xdr:row>
      <xdr:rowOff>76200</xdr:rowOff>
    </xdr:from>
    <xdr:to>
      <xdr:col>10</xdr:col>
      <xdr:colOff>127948</xdr:colOff>
      <xdr:row>3</xdr:row>
      <xdr:rowOff>66675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4171948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2.8. </a:t>
          </a:r>
          <a:r>
            <a:rPr lang="pt-BR" sz="1100" b="0">
              <a:solidFill>
                <a:sysClr val="windowText" lastClr="000000"/>
              </a:solidFill>
            </a:rPr>
            <a:t>MAPA</a:t>
          </a:r>
          <a:r>
            <a:rPr lang="pt-BR" sz="1100" b="0" baseline="0">
              <a:solidFill>
                <a:sysClr val="windowText" lastClr="000000"/>
              </a:solidFill>
            </a:rPr>
            <a:t> MENTAL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157160</xdr:colOff>
      <xdr:row>2</xdr:row>
      <xdr:rowOff>76200</xdr:rowOff>
    </xdr:from>
    <xdr:to>
      <xdr:col>13</xdr:col>
      <xdr:colOff>380360</xdr:colOff>
      <xdr:row>3</xdr:row>
      <xdr:rowOff>66675</xdr:rowOff>
    </xdr:to>
    <xdr:sp macro="" textlink="">
      <xdr:nvSpPr>
        <xdr:cNvPr id="10" name="Retângul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>
        <a:xfrm>
          <a:off x="6253160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ANÁLISE GRPI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2</xdr:row>
      <xdr:rowOff>76200</xdr:rowOff>
    </xdr:from>
    <xdr:to>
      <xdr:col>17</xdr:col>
      <xdr:colOff>4124</xdr:colOff>
      <xdr:row>3</xdr:row>
      <xdr:rowOff>66675</xdr:rowOff>
    </xdr:to>
    <xdr:sp macro="" textlink="">
      <xdr:nvSpPr>
        <xdr:cNvPr id="11" name="Retângul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8324849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20</xdr:col>
      <xdr:colOff>19050</xdr:colOff>
      <xdr:row>0</xdr:row>
      <xdr:rowOff>28575</xdr:rowOff>
    </xdr:from>
    <xdr:to>
      <xdr:col>20</xdr:col>
      <xdr:colOff>372450</xdr:colOff>
      <xdr:row>1</xdr:row>
      <xdr:rowOff>162900</xdr:rowOff>
    </xdr:to>
    <xdr:pic macro="[0]!dmaic">
      <xdr:nvPicPr>
        <xdr:cNvPr id="12" name="Imagem 11">
          <a:extLst>
            <a:ext uri="{FF2B5EF4-FFF2-40B4-BE49-F238E27FC236}">
              <a16:creationId xmlns:a16="http://schemas.microsoft.com/office/drawing/2014/main" id="{306B4BC7-FDE1-426B-A423-C49A564E54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20575" y="28575"/>
          <a:ext cx="353400" cy="3534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</xdr:row>
      <xdr:rowOff>47625</xdr:rowOff>
    </xdr:from>
    <xdr:to>
      <xdr:col>3</xdr:col>
      <xdr:colOff>232724</xdr:colOff>
      <xdr:row>2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9524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2.1. </a:t>
          </a:r>
          <a:r>
            <a:rPr lang="pt-BR" sz="1100" b="0">
              <a:solidFill>
                <a:srgbClr val="005849"/>
              </a:solidFill>
            </a:rPr>
            <a:t>MAPA</a:t>
          </a:r>
          <a:r>
            <a:rPr lang="pt-BR" sz="1100" b="0" baseline="0">
              <a:solidFill>
                <a:srgbClr val="005849"/>
              </a:solidFill>
            </a:rPr>
            <a:t> DO PROCESSO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261936</xdr:colOff>
      <xdr:row>1</xdr:row>
      <xdr:rowOff>47625</xdr:rowOff>
    </xdr:from>
    <xdr:to>
      <xdr:col>6</xdr:col>
      <xdr:colOff>485136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2090736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2.2. </a:t>
          </a:r>
          <a:r>
            <a:rPr lang="pt-BR" sz="1100" b="0">
              <a:solidFill>
                <a:srgbClr val="005849"/>
              </a:solidFill>
            </a:rPr>
            <a:t>GANHOS RÁPIDOS</a:t>
          </a:r>
        </a:p>
      </xdr:txBody>
    </xdr:sp>
    <xdr:clientData/>
  </xdr:twoCellAnchor>
  <xdr:twoCellAnchor>
    <xdr:from>
      <xdr:col>6</xdr:col>
      <xdr:colOff>514348</xdr:colOff>
      <xdr:row>1</xdr:row>
      <xdr:rowOff>47625</xdr:rowOff>
    </xdr:from>
    <xdr:to>
      <xdr:col>10</xdr:col>
      <xdr:colOff>127948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4171948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2.3. </a:t>
          </a:r>
          <a:r>
            <a:rPr lang="pt-BR" sz="1100" b="0">
              <a:solidFill>
                <a:srgbClr val="005849"/>
              </a:solidFill>
            </a:rPr>
            <a:t>DIAGRAMA</a:t>
          </a:r>
          <a:r>
            <a:rPr lang="pt-BR" sz="1100" b="0" baseline="0">
              <a:solidFill>
                <a:srgbClr val="005849"/>
              </a:solidFill>
            </a:rPr>
            <a:t> DE ISHIKAWA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10</xdr:col>
      <xdr:colOff>157160</xdr:colOff>
      <xdr:row>1</xdr:row>
      <xdr:rowOff>47625</xdr:rowOff>
    </xdr:from>
    <xdr:to>
      <xdr:col>13</xdr:col>
      <xdr:colOff>380360</xdr:colOff>
      <xdr:row>2</xdr:row>
      <xdr:rowOff>38100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6253160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2.4. </a:t>
          </a:r>
          <a:r>
            <a:rPr lang="pt-BR" sz="1100" b="0">
              <a:solidFill>
                <a:srgbClr val="005849"/>
              </a:solidFill>
            </a:rPr>
            <a:t>MATRIZ CAUSA-EFEITO</a:t>
          </a:r>
        </a:p>
      </xdr:txBody>
    </xdr:sp>
    <xdr:clientData/>
  </xdr:twoCellAnchor>
  <xdr:twoCellAnchor>
    <xdr:from>
      <xdr:col>13</xdr:col>
      <xdr:colOff>400049</xdr:colOff>
      <xdr:row>1</xdr:row>
      <xdr:rowOff>47625</xdr:rowOff>
    </xdr:from>
    <xdr:to>
      <xdr:col>17</xdr:col>
      <xdr:colOff>4124</xdr:colOff>
      <xdr:row>2</xdr:row>
      <xdr:rowOff>38100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8324849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2.5. </a:t>
          </a:r>
          <a:r>
            <a:rPr lang="pt-BR" sz="1100" b="0">
              <a:solidFill>
                <a:srgbClr val="005849"/>
              </a:solidFill>
            </a:rPr>
            <a:t>ANÁLISE DA MEDIÇÃO</a:t>
          </a:r>
        </a:p>
      </xdr:txBody>
    </xdr:sp>
    <xdr:clientData/>
  </xdr:twoCellAnchor>
  <xdr:twoCellAnchor>
    <xdr:from>
      <xdr:col>0</xdr:col>
      <xdr:colOff>9524</xdr:colOff>
      <xdr:row>2</xdr:row>
      <xdr:rowOff>76200</xdr:rowOff>
    </xdr:from>
    <xdr:to>
      <xdr:col>3</xdr:col>
      <xdr:colOff>232724</xdr:colOff>
      <xdr:row>3</xdr:row>
      <xdr:rowOff>66675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9524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2.6. </a:t>
          </a:r>
          <a:r>
            <a:rPr lang="pt-BR" sz="1100" b="0">
              <a:solidFill>
                <a:srgbClr val="005849"/>
              </a:solidFill>
            </a:rPr>
            <a:t>COLETA</a:t>
          </a:r>
          <a:r>
            <a:rPr lang="pt-BR" sz="1100" b="0" baseline="0">
              <a:solidFill>
                <a:srgbClr val="005849"/>
              </a:solidFill>
            </a:rPr>
            <a:t> DE DADOS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261936</xdr:colOff>
      <xdr:row>2</xdr:row>
      <xdr:rowOff>76200</xdr:rowOff>
    </xdr:from>
    <xdr:to>
      <xdr:col>6</xdr:col>
      <xdr:colOff>485136</xdr:colOff>
      <xdr:row>3</xdr:row>
      <xdr:rowOff>66675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2090736" y="485775"/>
          <a:ext cx="2052000" cy="180975"/>
        </a:xfrm>
        <a:prstGeom prst="rect">
          <a:avLst/>
        </a:prstGeom>
        <a:solidFill>
          <a:srgbClr val="00806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</a:rPr>
            <a:t>2.7.</a:t>
          </a:r>
          <a:r>
            <a:rPr lang="pt-BR" sz="1100" b="1" baseline="0">
              <a:solidFill>
                <a:schemeClr val="bg1"/>
              </a:solidFill>
            </a:rPr>
            <a:t> </a:t>
          </a:r>
          <a:r>
            <a:rPr lang="pt-BR" sz="1100" b="0" baseline="0">
              <a:solidFill>
                <a:schemeClr val="bg1"/>
              </a:solidFill>
            </a:rPr>
            <a:t>CAPACIDADE DO PROCESSO</a:t>
          </a:r>
        </a:p>
      </xdr:txBody>
    </xdr:sp>
    <xdr:clientData/>
  </xdr:twoCellAnchor>
  <xdr:twoCellAnchor>
    <xdr:from>
      <xdr:col>6</xdr:col>
      <xdr:colOff>514348</xdr:colOff>
      <xdr:row>2</xdr:row>
      <xdr:rowOff>76200</xdr:rowOff>
    </xdr:from>
    <xdr:to>
      <xdr:col>10</xdr:col>
      <xdr:colOff>127948</xdr:colOff>
      <xdr:row>3</xdr:row>
      <xdr:rowOff>66675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SpPr/>
      </xdr:nvSpPr>
      <xdr:spPr>
        <a:xfrm>
          <a:off x="4171948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2.8. </a:t>
          </a:r>
          <a:r>
            <a:rPr lang="pt-BR" sz="1100" b="0">
              <a:solidFill>
                <a:sysClr val="windowText" lastClr="000000"/>
              </a:solidFill>
            </a:rPr>
            <a:t>MAPA</a:t>
          </a:r>
          <a:r>
            <a:rPr lang="pt-BR" sz="1100" b="0" baseline="0">
              <a:solidFill>
                <a:sysClr val="windowText" lastClr="000000"/>
              </a:solidFill>
            </a:rPr>
            <a:t> MENTAL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157160</xdr:colOff>
      <xdr:row>2</xdr:row>
      <xdr:rowOff>76200</xdr:rowOff>
    </xdr:from>
    <xdr:to>
      <xdr:col>13</xdr:col>
      <xdr:colOff>380360</xdr:colOff>
      <xdr:row>3</xdr:row>
      <xdr:rowOff>66675</xdr:rowOff>
    </xdr:to>
    <xdr:sp macro="" textlink="">
      <xdr:nvSpPr>
        <xdr:cNvPr id="10" name="Retângul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SpPr/>
      </xdr:nvSpPr>
      <xdr:spPr>
        <a:xfrm>
          <a:off x="6253160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ANÁLISE GRPI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2</xdr:row>
      <xdr:rowOff>76200</xdr:rowOff>
    </xdr:from>
    <xdr:to>
      <xdr:col>17</xdr:col>
      <xdr:colOff>4124</xdr:colOff>
      <xdr:row>3</xdr:row>
      <xdr:rowOff>66675</xdr:rowOff>
    </xdr:to>
    <xdr:sp macro="" textlink="">
      <xdr:nvSpPr>
        <xdr:cNvPr id="11" name="Retângul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SpPr/>
      </xdr:nvSpPr>
      <xdr:spPr>
        <a:xfrm>
          <a:off x="8324849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238125</xdr:colOff>
      <xdr:row>0</xdr:row>
      <xdr:rowOff>28575</xdr:rowOff>
    </xdr:from>
    <xdr:to>
      <xdr:col>14</xdr:col>
      <xdr:colOff>409575</xdr:colOff>
      <xdr:row>0</xdr:row>
      <xdr:rowOff>208575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/>
      </xdr:nvSpPr>
      <xdr:spPr>
        <a:xfrm>
          <a:off x="7553325" y="28575"/>
          <a:ext cx="1390650" cy="1800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DADOS</a:t>
          </a:r>
          <a:r>
            <a:rPr lang="pt-BR" sz="1100" b="1" baseline="0"/>
            <a:t> CONTÍNUOS</a:t>
          </a:r>
          <a:endParaRPr lang="pt-BR" sz="1100" b="1"/>
        </a:p>
      </xdr:txBody>
    </xdr:sp>
    <xdr:clientData/>
  </xdr:twoCellAnchor>
  <xdr:twoCellAnchor>
    <xdr:from>
      <xdr:col>14</xdr:col>
      <xdr:colOff>429080</xdr:colOff>
      <xdr:row>0</xdr:row>
      <xdr:rowOff>28575</xdr:rowOff>
    </xdr:from>
    <xdr:to>
      <xdr:col>16</xdr:col>
      <xdr:colOff>596448</xdr:colOff>
      <xdr:row>0</xdr:row>
      <xdr:rowOff>208575</xdr:rowOff>
    </xdr:to>
    <xdr:sp macro="" textlink="">
      <xdr:nvSpPr>
        <xdr:cNvPr id="13" name="Retângulo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SpPr/>
      </xdr:nvSpPr>
      <xdr:spPr>
        <a:xfrm>
          <a:off x="8963480" y="28575"/>
          <a:ext cx="1386568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DADOS</a:t>
          </a:r>
          <a:r>
            <a:rPr lang="pt-BR" sz="1100" b="1" baseline="0"/>
            <a:t> ATRIBUTO</a:t>
          </a:r>
          <a:endParaRPr lang="pt-BR" sz="1100" b="1"/>
        </a:p>
      </xdr:txBody>
    </xdr:sp>
    <xdr:clientData/>
  </xdr:twoCellAnchor>
  <xdr:twoCellAnchor>
    <xdr:from>
      <xdr:col>0</xdr:col>
      <xdr:colOff>1</xdr:colOff>
      <xdr:row>22</xdr:row>
      <xdr:rowOff>95567</xdr:rowOff>
    </xdr:from>
    <xdr:to>
      <xdr:col>9</xdr:col>
      <xdr:colOff>596859</xdr:colOff>
      <xdr:row>40</xdr:row>
      <xdr:rowOff>19051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2495867"/>
          <a:ext cx="6083258" cy="33524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38101</xdr:colOff>
      <xdr:row>22</xdr:row>
      <xdr:rowOff>95567</xdr:rowOff>
    </xdr:from>
    <xdr:to>
      <xdr:col>20</xdr:col>
      <xdr:colOff>15834</xdr:colOff>
      <xdr:row>40</xdr:row>
      <xdr:rowOff>19051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4101" y="6239192"/>
          <a:ext cx="6083258" cy="33524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28575</xdr:colOff>
      <xdr:row>0</xdr:row>
      <xdr:rowOff>38100</xdr:rowOff>
    </xdr:from>
    <xdr:to>
      <xdr:col>20</xdr:col>
      <xdr:colOff>381975</xdr:colOff>
      <xdr:row>1</xdr:row>
      <xdr:rowOff>172425</xdr:rowOff>
    </xdr:to>
    <xdr:pic macro="[0]!dmaic">
      <xdr:nvPicPr>
        <xdr:cNvPr id="16" name="Imagem 15">
          <a:extLst>
            <a:ext uri="{FF2B5EF4-FFF2-40B4-BE49-F238E27FC236}">
              <a16:creationId xmlns:a16="http://schemas.microsoft.com/office/drawing/2014/main" id="{21C37895-1430-4E86-BA5E-418674D4F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30100" y="38100"/>
          <a:ext cx="353400" cy="3534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</xdr:row>
      <xdr:rowOff>47625</xdr:rowOff>
    </xdr:from>
    <xdr:to>
      <xdr:col>3</xdr:col>
      <xdr:colOff>232724</xdr:colOff>
      <xdr:row>2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9524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2.1. </a:t>
          </a:r>
          <a:r>
            <a:rPr lang="pt-BR" sz="1100" b="0">
              <a:solidFill>
                <a:srgbClr val="005849"/>
              </a:solidFill>
            </a:rPr>
            <a:t>MAPA</a:t>
          </a:r>
          <a:r>
            <a:rPr lang="pt-BR" sz="1100" b="0" baseline="0">
              <a:solidFill>
                <a:srgbClr val="005849"/>
              </a:solidFill>
            </a:rPr>
            <a:t> DO PROCESSO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261936</xdr:colOff>
      <xdr:row>1</xdr:row>
      <xdr:rowOff>47625</xdr:rowOff>
    </xdr:from>
    <xdr:to>
      <xdr:col>6</xdr:col>
      <xdr:colOff>485136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2090736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2.2. </a:t>
          </a:r>
          <a:r>
            <a:rPr lang="pt-BR" sz="1100" b="0">
              <a:solidFill>
                <a:srgbClr val="005849"/>
              </a:solidFill>
            </a:rPr>
            <a:t>GANHOS RÁPIDOS</a:t>
          </a:r>
        </a:p>
      </xdr:txBody>
    </xdr:sp>
    <xdr:clientData/>
  </xdr:twoCellAnchor>
  <xdr:twoCellAnchor>
    <xdr:from>
      <xdr:col>6</xdr:col>
      <xdr:colOff>514348</xdr:colOff>
      <xdr:row>1</xdr:row>
      <xdr:rowOff>47625</xdr:rowOff>
    </xdr:from>
    <xdr:to>
      <xdr:col>10</xdr:col>
      <xdr:colOff>127948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4171948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2.3. </a:t>
          </a:r>
          <a:r>
            <a:rPr lang="pt-BR" sz="1100" b="0">
              <a:solidFill>
                <a:srgbClr val="005849"/>
              </a:solidFill>
            </a:rPr>
            <a:t>DIAGRAMA</a:t>
          </a:r>
          <a:r>
            <a:rPr lang="pt-BR" sz="1100" b="0" baseline="0">
              <a:solidFill>
                <a:srgbClr val="005849"/>
              </a:solidFill>
            </a:rPr>
            <a:t> DE ISHIKAWA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10</xdr:col>
      <xdr:colOff>157160</xdr:colOff>
      <xdr:row>1</xdr:row>
      <xdr:rowOff>47625</xdr:rowOff>
    </xdr:from>
    <xdr:to>
      <xdr:col>13</xdr:col>
      <xdr:colOff>380360</xdr:colOff>
      <xdr:row>2</xdr:row>
      <xdr:rowOff>38100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6253160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2.4. </a:t>
          </a:r>
          <a:r>
            <a:rPr lang="pt-BR" sz="1100" b="0">
              <a:solidFill>
                <a:srgbClr val="005849"/>
              </a:solidFill>
            </a:rPr>
            <a:t>MATRIZ CAUSA-EFEITO</a:t>
          </a:r>
        </a:p>
      </xdr:txBody>
    </xdr:sp>
    <xdr:clientData/>
  </xdr:twoCellAnchor>
  <xdr:twoCellAnchor>
    <xdr:from>
      <xdr:col>13</xdr:col>
      <xdr:colOff>400049</xdr:colOff>
      <xdr:row>1</xdr:row>
      <xdr:rowOff>47625</xdr:rowOff>
    </xdr:from>
    <xdr:to>
      <xdr:col>17</xdr:col>
      <xdr:colOff>4124</xdr:colOff>
      <xdr:row>2</xdr:row>
      <xdr:rowOff>38100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8324849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2.5. </a:t>
          </a:r>
          <a:r>
            <a:rPr lang="pt-BR" sz="1100" b="0">
              <a:solidFill>
                <a:srgbClr val="005849"/>
              </a:solidFill>
            </a:rPr>
            <a:t>ANÁLISE DA MEDIÇÃO</a:t>
          </a:r>
        </a:p>
      </xdr:txBody>
    </xdr:sp>
    <xdr:clientData/>
  </xdr:twoCellAnchor>
  <xdr:twoCellAnchor>
    <xdr:from>
      <xdr:col>0</xdr:col>
      <xdr:colOff>9524</xdr:colOff>
      <xdr:row>2</xdr:row>
      <xdr:rowOff>76200</xdr:rowOff>
    </xdr:from>
    <xdr:to>
      <xdr:col>3</xdr:col>
      <xdr:colOff>232724</xdr:colOff>
      <xdr:row>3</xdr:row>
      <xdr:rowOff>66675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9524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2.6. </a:t>
          </a:r>
          <a:r>
            <a:rPr lang="pt-BR" sz="1100" b="0">
              <a:solidFill>
                <a:srgbClr val="005849"/>
              </a:solidFill>
            </a:rPr>
            <a:t>COLETA</a:t>
          </a:r>
          <a:r>
            <a:rPr lang="pt-BR" sz="1100" b="0" baseline="0">
              <a:solidFill>
                <a:srgbClr val="005849"/>
              </a:solidFill>
            </a:rPr>
            <a:t> DE DADOS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261936</xdr:colOff>
      <xdr:row>2</xdr:row>
      <xdr:rowOff>76200</xdr:rowOff>
    </xdr:from>
    <xdr:to>
      <xdr:col>6</xdr:col>
      <xdr:colOff>485136</xdr:colOff>
      <xdr:row>3</xdr:row>
      <xdr:rowOff>66675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>
        <a:xfrm>
          <a:off x="2090736" y="485775"/>
          <a:ext cx="2052000" cy="180975"/>
        </a:xfrm>
        <a:prstGeom prst="rect">
          <a:avLst/>
        </a:prstGeom>
        <a:solidFill>
          <a:srgbClr val="00806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</a:rPr>
            <a:t>2.7.</a:t>
          </a:r>
          <a:r>
            <a:rPr lang="pt-BR" sz="1100" b="1" baseline="0">
              <a:solidFill>
                <a:schemeClr val="bg1"/>
              </a:solidFill>
            </a:rPr>
            <a:t> </a:t>
          </a:r>
          <a:r>
            <a:rPr lang="pt-BR" sz="1100" b="0" baseline="0">
              <a:solidFill>
                <a:schemeClr val="bg1"/>
              </a:solidFill>
            </a:rPr>
            <a:t>CAPACIDADE DO PROCESSO</a:t>
          </a:r>
        </a:p>
      </xdr:txBody>
    </xdr:sp>
    <xdr:clientData/>
  </xdr:twoCellAnchor>
  <xdr:twoCellAnchor>
    <xdr:from>
      <xdr:col>6</xdr:col>
      <xdr:colOff>514348</xdr:colOff>
      <xdr:row>2</xdr:row>
      <xdr:rowOff>76200</xdr:rowOff>
    </xdr:from>
    <xdr:to>
      <xdr:col>10</xdr:col>
      <xdr:colOff>127948</xdr:colOff>
      <xdr:row>3</xdr:row>
      <xdr:rowOff>66675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SpPr/>
      </xdr:nvSpPr>
      <xdr:spPr>
        <a:xfrm>
          <a:off x="4171948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2.8. </a:t>
          </a:r>
          <a:r>
            <a:rPr lang="pt-BR" sz="1100" b="0">
              <a:solidFill>
                <a:sysClr val="windowText" lastClr="000000"/>
              </a:solidFill>
            </a:rPr>
            <a:t>MAPA</a:t>
          </a:r>
          <a:r>
            <a:rPr lang="pt-BR" sz="1100" b="0" baseline="0">
              <a:solidFill>
                <a:sysClr val="windowText" lastClr="000000"/>
              </a:solidFill>
            </a:rPr>
            <a:t> MENTAL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157160</xdr:colOff>
      <xdr:row>2</xdr:row>
      <xdr:rowOff>76200</xdr:rowOff>
    </xdr:from>
    <xdr:to>
      <xdr:col>13</xdr:col>
      <xdr:colOff>380360</xdr:colOff>
      <xdr:row>3</xdr:row>
      <xdr:rowOff>66675</xdr:rowOff>
    </xdr:to>
    <xdr:sp macro="" textlink="">
      <xdr:nvSpPr>
        <xdr:cNvPr id="10" name="Retângul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SpPr/>
      </xdr:nvSpPr>
      <xdr:spPr>
        <a:xfrm>
          <a:off x="6253160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ANÁLISE GRPI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2</xdr:row>
      <xdr:rowOff>76200</xdr:rowOff>
    </xdr:from>
    <xdr:to>
      <xdr:col>17</xdr:col>
      <xdr:colOff>4124</xdr:colOff>
      <xdr:row>3</xdr:row>
      <xdr:rowOff>66675</xdr:rowOff>
    </xdr:to>
    <xdr:sp macro="" textlink="">
      <xdr:nvSpPr>
        <xdr:cNvPr id="11" name="Retângul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SpPr/>
      </xdr:nvSpPr>
      <xdr:spPr>
        <a:xfrm>
          <a:off x="8324849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238125</xdr:colOff>
      <xdr:row>0</xdr:row>
      <xdr:rowOff>28575</xdr:rowOff>
    </xdr:from>
    <xdr:to>
      <xdr:col>14</xdr:col>
      <xdr:colOff>409575</xdr:colOff>
      <xdr:row>0</xdr:row>
      <xdr:rowOff>208575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SpPr/>
      </xdr:nvSpPr>
      <xdr:spPr>
        <a:xfrm>
          <a:off x="7553325" y="28575"/>
          <a:ext cx="139065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DADOS</a:t>
          </a:r>
          <a:r>
            <a:rPr lang="pt-BR" sz="1100" b="1" baseline="0"/>
            <a:t> CONTÍNUOS</a:t>
          </a:r>
          <a:endParaRPr lang="pt-BR" sz="1100" b="1"/>
        </a:p>
      </xdr:txBody>
    </xdr:sp>
    <xdr:clientData/>
  </xdr:twoCellAnchor>
  <xdr:twoCellAnchor>
    <xdr:from>
      <xdr:col>14</xdr:col>
      <xdr:colOff>429080</xdr:colOff>
      <xdr:row>0</xdr:row>
      <xdr:rowOff>28575</xdr:rowOff>
    </xdr:from>
    <xdr:to>
      <xdr:col>16</xdr:col>
      <xdr:colOff>596448</xdr:colOff>
      <xdr:row>0</xdr:row>
      <xdr:rowOff>208575</xdr:rowOff>
    </xdr:to>
    <xdr:sp macro="" textlink="">
      <xdr:nvSpPr>
        <xdr:cNvPr id="13" name="Retângulo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SpPr/>
      </xdr:nvSpPr>
      <xdr:spPr>
        <a:xfrm>
          <a:off x="8963480" y="28575"/>
          <a:ext cx="1386568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DADOS</a:t>
          </a:r>
          <a:r>
            <a:rPr lang="pt-BR" sz="1100" b="1" baseline="0"/>
            <a:t> ATRIBUTO</a:t>
          </a:r>
          <a:endParaRPr lang="pt-BR" sz="1100" b="1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</xdr:row>
      <xdr:rowOff>47625</xdr:rowOff>
    </xdr:from>
    <xdr:to>
      <xdr:col>3</xdr:col>
      <xdr:colOff>232724</xdr:colOff>
      <xdr:row>2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524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2.1. </a:t>
          </a:r>
          <a:r>
            <a:rPr lang="pt-BR" sz="1100" b="0">
              <a:solidFill>
                <a:srgbClr val="005849"/>
              </a:solidFill>
            </a:rPr>
            <a:t>MAPA</a:t>
          </a:r>
          <a:r>
            <a:rPr lang="pt-BR" sz="1100" b="0" baseline="0">
              <a:solidFill>
                <a:srgbClr val="005849"/>
              </a:solidFill>
            </a:rPr>
            <a:t> DO PROCESSO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261936</xdr:colOff>
      <xdr:row>1</xdr:row>
      <xdr:rowOff>47625</xdr:rowOff>
    </xdr:from>
    <xdr:to>
      <xdr:col>6</xdr:col>
      <xdr:colOff>485136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090736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2.2. </a:t>
          </a:r>
          <a:r>
            <a:rPr lang="pt-BR" sz="1100" b="0">
              <a:solidFill>
                <a:srgbClr val="005849"/>
              </a:solidFill>
            </a:rPr>
            <a:t>GANHOS RÁPIDOS</a:t>
          </a:r>
        </a:p>
      </xdr:txBody>
    </xdr:sp>
    <xdr:clientData/>
  </xdr:twoCellAnchor>
  <xdr:twoCellAnchor>
    <xdr:from>
      <xdr:col>6</xdr:col>
      <xdr:colOff>514348</xdr:colOff>
      <xdr:row>1</xdr:row>
      <xdr:rowOff>47625</xdr:rowOff>
    </xdr:from>
    <xdr:to>
      <xdr:col>10</xdr:col>
      <xdr:colOff>127948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4171948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2.3. </a:t>
          </a:r>
          <a:r>
            <a:rPr lang="pt-BR" sz="1100" b="0">
              <a:solidFill>
                <a:srgbClr val="005849"/>
              </a:solidFill>
            </a:rPr>
            <a:t>DIAGRAMA</a:t>
          </a:r>
          <a:r>
            <a:rPr lang="pt-BR" sz="1100" b="0" baseline="0">
              <a:solidFill>
                <a:srgbClr val="005849"/>
              </a:solidFill>
            </a:rPr>
            <a:t> DE ISHIKAWA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10</xdr:col>
      <xdr:colOff>157160</xdr:colOff>
      <xdr:row>1</xdr:row>
      <xdr:rowOff>47625</xdr:rowOff>
    </xdr:from>
    <xdr:to>
      <xdr:col>13</xdr:col>
      <xdr:colOff>380360</xdr:colOff>
      <xdr:row>2</xdr:row>
      <xdr:rowOff>38100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6253160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2.4. </a:t>
          </a:r>
          <a:r>
            <a:rPr lang="pt-BR" sz="1100" b="0">
              <a:solidFill>
                <a:srgbClr val="005849"/>
              </a:solidFill>
            </a:rPr>
            <a:t>MATRIZ CAUSA-EFEITO</a:t>
          </a:r>
        </a:p>
      </xdr:txBody>
    </xdr:sp>
    <xdr:clientData/>
  </xdr:twoCellAnchor>
  <xdr:twoCellAnchor>
    <xdr:from>
      <xdr:col>13</xdr:col>
      <xdr:colOff>400049</xdr:colOff>
      <xdr:row>1</xdr:row>
      <xdr:rowOff>47625</xdr:rowOff>
    </xdr:from>
    <xdr:to>
      <xdr:col>17</xdr:col>
      <xdr:colOff>4124</xdr:colOff>
      <xdr:row>2</xdr:row>
      <xdr:rowOff>38100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8324849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2.5. </a:t>
          </a:r>
          <a:r>
            <a:rPr lang="pt-BR" sz="1100" b="0">
              <a:solidFill>
                <a:srgbClr val="005849"/>
              </a:solidFill>
            </a:rPr>
            <a:t>ANÁLISE DA MEDIÇÃO</a:t>
          </a:r>
        </a:p>
      </xdr:txBody>
    </xdr:sp>
    <xdr:clientData/>
  </xdr:twoCellAnchor>
  <xdr:twoCellAnchor>
    <xdr:from>
      <xdr:col>0</xdr:col>
      <xdr:colOff>9524</xdr:colOff>
      <xdr:row>2</xdr:row>
      <xdr:rowOff>76200</xdr:rowOff>
    </xdr:from>
    <xdr:to>
      <xdr:col>3</xdr:col>
      <xdr:colOff>232724</xdr:colOff>
      <xdr:row>3</xdr:row>
      <xdr:rowOff>66675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9524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2.6. </a:t>
          </a:r>
          <a:r>
            <a:rPr lang="pt-BR" sz="1100" b="0">
              <a:solidFill>
                <a:srgbClr val="005849"/>
              </a:solidFill>
            </a:rPr>
            <a:t>COLETA</a:t>
          </a:r>
          <a:r>
            <a:rPr lang="pt-BR" sz="1100" b="0" baseline="0">
              <a:solidFill>
                <a:srgbClr val="005849"/>
              </a:solidFill>
            </a:rPr>
            <a:t> DE DADOS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261936</xdr:colOff>
      <xdr:row>2</xdr:row>
      <xdr:rowOff>76200</xdr:rowOff>
    </xdr:from>
    <xdr:to>
      <xdr:col>6</xdr:col>
      <xdr:colOff>485136</xdr:colOff>
      <xdr:row>3</xdr:row>
      <xdr:rowOff>66675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/>
      </xdr:nvSpPr>
      <xdr:spPr>
        <a:xfrm>
          <a:off x="2090736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2.7.</a:t>
          </a:r>
          <a:r>
            <a:rPr lang="pt-BR" sz="1100" b="1" baseline="0">
              <a:solidFill>
                <a:srgbClr val="005849"/>
              </a:solidFill>
            </a:rPr>
            <a:t> </a:t>
          </a:r>
          <a:r>
            <a:rPr lang="pt-BR" sz="1100" b="0" baseline="0">
              <a:solidFill>
                <a:srgbClr val="005849"/>
              </a:solidFill>
            </a:rPr>
            <a:t>CAPACIDADE DO PROCESSO</a:t>
          </a:r>
        </a:p>
      </xdr:txBody>
    </xdr:sp>
    <xdr:clientData/>
  </xdr:twoCellAnchor>
  <xdr:twoCellAnchor>
    <xdr:from>
      <xdr:col>6</xdr:col>
      <xdr:colOff>514348</xdr:colOff>
      <xdr:row>2</xdr:row>
      <xdr:rowOff>76200</xdr:rowOff>
    </xdr:from>
    <xdr:to>
      <xdr:col>10</xdr:col>
      <xdr:colOff>127948</xdr:colOff>
      <xdr:row>3</xdr:row>
      <xdr:rowOff>66675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SpPr/>
      </xdr:nvSpPr>
      <xdr:spPr>
        <a:xfrm>
          <a:off x="4171948" y="485775"/>
          <a:ext cx="2052000" cy="180975"/>
        </a:xfrm>
        <a:prstGeom prst="rect">
          <a:avLst/>
        </a:prstGeom>
        <a:solidFill>
          <a:srgbClr val="00806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</a:rPr>
            <a:t>2.8. </a:t>
          </a:r>
          <a:r>
            <a:rPr lang="pt-BR" sz="1100" b="0">
              <a:solidFill>
                <a:schemeClr val="bg1"/>
              </a:solidFill>
            </a:rPr>
            <a:t>MAPA</a:t>
          </a:r>
          <a:r>
            <a:rPr lang="pt-BR" sz="1100" b="0" baseline="0">
              <a:solidFill>
                <a:schemeClr val="bg1"/>
              </a:solidFill>
            </a:rPr>
            <a:t> MENTAL</a:t>
          </a:r>
          <a:endParaRPr lang="pt-B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157160</xdr:colOff>
      <xdr:row>2</xdr:row>
      <xdr:rowOff>76200</xdr:rowOff>
    </xdr:from>
    <xdr:to>
      <xdr:col>13</xdr:col>
      <xdr:colOff>380360</xdr:colOff>
      <xdr:row>3</xdr:row>
      <xdr:rowOff>66675</xdr:rowOff>
    </xdr:to>
    <xdr:sp macro="" textlink="">
      <xdr:nvSpPr>
        <xdr:cNvPr id="10" name="Retângul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SpPr/>
      </xdr:nvSpPr>
      <xdr:spPr>
        <a:xfrm>
          <a:off x="6253160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ANÁLISE GRPI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2</xdr:row>
      <xdr:rowOff>76200</xdr:rowOff>
    </xdr:from>
    <xdr:to>
      <xdr:col>17</xdr:col>
      <xdr:colOff>4124</xdr:colOff>
      <xdr:row>3</xdr:row>
      <xdr:rowOff>66675</xdr:rowOff>
    </xdr:to>
    <xdr:sp macro="" textlink="">
      <xdr:nvSpPr>
        <xdr:cNvPr id="11" name="Retângul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SpPr/>
      </xdr:nvSpPr>
      <xdr:spPr>
        <a:xfrm>
          <a:off x="8324849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104775</xdr:colOff>
      <xdr:row>4</xdr:row>
      <xdr:rowOff>104775</xdr:rowOff>
    </xdr:from>
    <xdr:to>
      <xdr:col>19</xdr:col>
      <xdr:colOff>542925</xdr:colOff>
      <xdr:row>54</xdr:row>
      <xdr:rowOff>71050</xdr:rowOff>
    </xdr:to>
    <xdr:grpSp>
      <xdr:nvGrpSpPr>
        <xdr:cNvPr id="12" name="Agrupar 2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104775" y="767715"/>
          <a:ext cx="12051030" cy="9110275"/>
          <a:chOff x="107157" y="1492069"/>
          <a:chExt cx="10025086" cy="7771374"/>
        </a:xfrm>
      </xdr:grpSpPr>
      <xdr:sp macro="" textlink="">
        <xdr:nvSpPr>
          <xdr:cNvPr id="13" name="Retângulo: Canto Dobrado 3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4403088" y="4772882"/>
            <a:ext cx="1178176" cy="1171613"/>
          </a:xfrm>
          <a:prstGeom prst="foldedCorner">
            <a:avLst/>
          </a:prstGeom>
          <a:solidFill>
            <a:srgbClr val="FFC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00" b="1">
              <a:solidFill>
                <a:schemeClr val="tx1">
                  <a:lumMod val="75000"/>
                  <a:lumOff val="25000"/>
                </a:schemeClr>
              </a:solidFill>
            </a:endParaRPr>
          </a:p>
          <a:p>
            <a:pPr algn="ctr"/>
            <a:r>
              <a:rPr lang="pt-BR" sz="1200" b="1">
                <a:solidFill>
                  <a:schemeClr val="tx1">
                    <a:lumMod val="75000"/>
                    <a:lumOff val="25000"/>
                  </a:schemeClr>
                </a:solidFill>
              </a:rPr>
              <a:t>Implementar Programa de CRM:</a:t>
            </a:r>
            <a:br>
              <a:rPr lang="pt-BR" sz="1200" b="1">
                <a:solidFill>
                  <a:schemeClr val="tx1">
                    <a:lumMod val="75000"/>
                    <a:lumOff val="25000"/>
                  </a:schemeClr>
                </a:solidFill>
              </a:rPr>
            </a:br>
            <a:r>
              <a:rPr lang="pt-BR" sz="1200" b="1">
                <a:solidFill>
                  <a:schemeClr val="tx1">
                    <a:lumMod val="75000"/>
                    <a:lumOff val="25000"/>
                  </a:schemeClr>
                </a:solidFill>
              </a:rPr>
              <a:t>Geração 2</a:t>
            </a:r>
          </a:p>
        </xdr:txBody>
      </xdr:sp>
      <xdr:sp macro="" textlink="">
        <xdr:nvSpPr>
          <xdr:cNvPr id="14" name="Arco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SpPr/>
        </xdr:nvSpPr>
        <xdr:spPr>
          <a:xfrm rot="4865572" flipH="1">
            <a:off x="2253496" y="3328596"/>
            <a:ext cx="1275841" cy="3414252"/>
          </a:xfrm>
          <a:prstGeom prst="arc">
            <a:avLst>
              <a:gd name="adj1" fmla="val 16200000"/>
              <a:gd name="adj2" fmla="val 20726949"/>
            </a:avLst>
          </a:prstGeom>
          <a:ln>
            <a:solidFill>
              <a:schemeClr val="tx1">
                <a:lumMod val="75000"/>
                <a:lumOff val="25000"/>
              </a:schemeClr>
            </a:solidFill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Arco 14">
            <a:extLst>
              <a:ext uri="{FF2B5EF4-FFF2-40B4-BE49-F238E27FC236}">
                <a16:creationId xmlns:a16="http://schemas.microsoft.com/office/drawing/2014/main" id="{00000000-0008-0000-1200-00000F000000}"/>
              </a:ext>
            </a:extLst>
          </xdr:cNvPr>
          <xdr:cNvSpPr/>
        </xdr:nvSpPr>
        <xdr:spPr>
          <a:xfrm rot="16734428">
            <a:off x="5699722" y="3327942"/>
            <a:ext cx="2943847" cy="3409847"/>
          </a:xfrm>
          <a:prstGeom prst="arc">
            <a:avLst>
              <a:gd name="adj1" fmla="val 16200000"/>
              <a:gd name="adj2" fmla="val 20784556"/>
            </a:avLst>
          </a:prstGeom>
          <a:ln>
            <a:solidFill>
              <a:schemeClr val="tx1">
                <a:lumMod val="75000"/>
                <a:lumOff val="25000"/>
              </a:schemeClr>
            </a:solidFill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Arco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 rot="16734428" flipH="1" flipV="1">
            <a:off x="1935164" y="3950282"/>
            <a:ext cx="1870629" cy="3414252"/>
          </a:xfrm>
          <a:prstGeom prst="arc">
            <a:avLst>
              <a:gd name="adj1" fmla="val 16200000"/>
              <a:gd name="adj2" fmla="val 20726949"/>
            </a:avLst>
          </a:prstGeom>
          <a:ln>
            <a:solidFill>
              <a:schemeClr val="tx1">
                <a:lumMod val="75000"/>
                <a:lumOff val="25000"/>
              </a:schemeClr>
            </a:solidFill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" name="Arco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SpPr/>
        </xdr:nvSpPr>
        <xdr:spPr>
          <a:xfrm rot="4865572" flipV="1">
            <a:off x="6200879" y="3638877"/>
            <a:ext cx="2269856" cy="3968227"/>
          </a:xfrm>
          <a:prstGeom prst="arc">
            <a:avLst>
              <a:gd name="adj1" fmla="val 16200000"/>
              <a:gd name="adj2" fmla="val 20726949"/>
            </a:avLst>
          </a:prstGeom>
          <a:ln>
            <a:solidFill>
              <a:schemeClr val="tx1">
                <a:lumMod val="75000"/>
                <a:lumOff val="25000"/>
              </a:schemeClr>
            </a:solidFill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18" name="Conector de Seta Reta 8">
            <a:extLst>
              <a:ext uri="{FF2B5EF4-FFF2-40B4-BE49-F238E27FC236}">
                <a16:creationId xmlns:a16="http://schemas.microsoft.com/office/drawing/2014/main" id="{00000000-0008-0000-1200-000012000000}"/>
              </a:ext>
            </a:extLst>
          </xdr:cNvPr>
          <xdr:cNvCxnSpPr>
            <a:endCxn id="27" idx="0"/>
          </xdr:cNvCxnSpPr>
        </xdr:nvCxnSpPr>
        <xdr:spPr>
          <a:xfrm>
            <a:off x="5157107" y="5905500"/>
            <a:ext cx="203629" cy="1406120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Conector de Seta Reta 9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CxnSpPr/>
        </xdr:nvCxnSpPr>
        <xdr:spPr>
          <a:xfrm flipH="1" flipV="1">
            <a:off x="3925020" y="5322509"/>
            <a:ext cx="497298" cy="38706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Conector de Seta Reta 10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>
            <a:stCxn id="13" idx="3"/>
            <a:endCxn id="22" idx="1"/>
          </xdr:cNvCxnSpPr>
        </xdr:nvCxnSpPr>
        <xdr:spPr>
          <a:xfrm flipV="1">
            <a:off x="5581264" y="5247132"/>
            <a:ext cx="1055797" cy="109290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" name="Retângulo: Cantos Arredondados 11">
            <a:extLst>
              <a:ext uri="{FF2B5EF4-FFF2-40B4-BE49-F238E27FC236}">
                <a16:creationId xmlns:a16="http://schemas.microsoft.com/office/drawing/2014/main" id="{00000000-0008-0000-1200-000015000000}"/>
              </a:ext>
            </a:extLst>
          </xdr:cNvPr>
          <xdr:cNvSpPr/>
        </xdr:nvSpPr>
        <xdr:spPr>
          <a:xfrm>
            <a:off x="7229616" y="6445250"/>
            <a:ext cx="1286155" cy="502288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Plano de Implementação</a:t>
            </a:r>
          </a:p>
        </xdr:txBody>
      </xdr:sp>
      <xdr:sp macro="" textlink="">
        <xdr:nvSpPr>
          <xdr:cNvPr id="22" name="Retângulo: Cantos Arredondados 12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6637061" y="4966604"/>
            <a:ext cx="1293221" cy="561057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Avaliar opções de Software</a:t>
            </a:r>
          </a:p>
        </xdr:txBody>
      </xdr:sp>
      <xdr:sp macro="" textlink="">
        <xdr:nvSpPr>
          <xdr:cNvPr id="23" name="Retângulo: Cantos Arredondados 13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SpPr/>
        </xdr:nvSpPr>
        <xdr:spPr>
          <a:xfrm>
            <a:off x="5335282" y="2784930"/>
            <a:ext cx="1290953" cy="529077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Indicadores e Relatórios</a:t>
            </a:r>
          </a:p>
        </xdr:txBody>
      </xdr:sp>
      <xdr:sp macro="" textlink="">
        <xdr:nvSpPr>
          <xdr:cNvPr id="24" name="Retângulo: Cantos Arredondados 14">
            <a:extLst>
              <a:ext uri="{FF2B5EF4-FFF2-40B4-BE49-F238E27FC236}">
                <a16:creationId xmlns:a16="http://schemas.microsoft.com/office/drawing/2014/main" id="{00000000-0008-0000-1200-000018000000}"/>
              </a:ext>
            </a:extLst>
          </xdr:cNvPr>
          <xdr:cNvSpPr/>
        </xdr:nvSpPr>
        <xdr:spPr>
          <a:xfrm>
            <a:off x="1665210" y="4184346"/>
            <a:ext cx="1286155" cy="359549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Kaizens</a:t>
            </a:r>
          </a:p>
        </xdr:txBody>
      </xdr:sp>
      <xdr:sp macro="" textlink="">
        <xdr:nvSpPr>
          <xdr:cNvPr id="25" name="Retângulo: Cantos Arredondados 15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143250" y="5149410"/>
            <a:ext cx="772171" cy="359549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SWOT</a:t>
            </a:r>
          </a:p>
        </xdr:txBody>
      </xdr:sp>
      <xdr:sp macro="" textlink="">
        <xdr:nvSpPr>
          <xdr:cNvPr id="26" name="Retângulo: Cantos Arredondados 16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SpPr/>
        </xdr:nvSpPr>
        <xdr:spPr>
          <a:xfrm>
            <a:off x="1665210" y="6442381"/>
            <a:ext cx="1286155" cy="368748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FMEA</a:t>
            </a:r>
          </a:p>
        </xdr:txBody>
      </xdr:sp>
      <xdr:sp macro="" textlink="">
        <xdr:nvSpPr>
          <xdr:cNvPr id="27" name="Retângulo: Cantos Arredondados 17">
            <a:extLst>
              <a:ext uri="{FF2B5EF4-FFF2-40B4-BE49-F238E27FC236}">
                <a16:creationId xmlns:a16="http://schemas.microsoft.com/office/drawing/2014/main" id="{00000000-0008-0000-1200-00001B000000}"/>
              </a:ext>
            </a:extLst>
          </xdr:cNvPr>
          <xdr:cNvSpPr/>
        </xdr:nvSpPr>
        <xdr:spPr>
          <a:xfrm>
            <a:off x="4717658" y="7311620"/>
            <a:ext cx="1286155" cy="518142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Pesquisas</a:t>
            </a:r>
          </a:p>
        </xdr:txBody>
      </xdr:sp>
      <xdr:cxnSp macro="">
        <xdr:nvCxnSpPr>
          <xdr:cNvPr id="28" name="Conector de Seta Reta 18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CxnSpPr/>
        </xdr:nvCxnSpPr>
        <xdr:spPr>
          <a:xfrm>
            <a:off x="7911086" y="3726368"/>
            <a:ext cx="297543" cy="261466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SpPr txBox="1"/>
        </xdr:nvSpPr>
        <xdr:spPr>
          <a:xfrm>
            <a:off x="8119818" y="3755256"/>
            <a:ext cx="1282409" cy="5647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rgbClr val="3BB785"/>
                </a:solidFill>
              </a:rPr>
              <a:t>Analisar Perfil</a:t>
            </a:r>
          </a:p>
        </xdr:txBody>
      </xdr:sp>
      <xdr:cxnSp macro="">
        <xdr:nvCxnSpPr>
          <xdr:cNvPr id="30" name="Conector de Seta Reta 20">
            <a:extLst>
              <a:ext uri="{FF2B5EF4-FFF2-40B4-BE49-F238E27FC236}">
                <a16:creationId xmlns:a16="http://schemas.microsoft.com/office/drawing/2014/main" id="{00000000-0008-0000-1200-00001E000000}"/>
              </a:ext>
            </a:extLst>
          </xdr:cNvPr>
          <xdr:cNvCxnSpPr/>
        </xdr:nvCxnSpPr>
        <xdr:spPr>
          <a:xfrm flipH="1">
            <a:off x="7248813" y="3735697"/>
            <a:ext cx="124776" cy="364213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 txBox="1"/>
        </xdr:nvSpPr>
        <xdr:spPr>
          <a:xfrm>
            <a:off x="6552898" y="3974227"/>
            <a:ext cx="1423156" cy="5647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Unidades com 100% de  cadastramento</a:t>
            </a:r>
          </a:p>
        </xdr:txBody>
      </xdr:sp>
      <xdr:cxnSp macro="">
        <xdr:nvCxnSpPr>
          <xdr:cNvPr id="32" name="Conector de Seta Reta 22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7287205" y="5533495"/>
            <a:ext cx="134375" cy="368748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00000000-0008-0000-1200-000021000000}"/>
              </a:ext>
            </a:extLst>
          </xdr:cNvPr>
          <xdr:cNvSpPr txBox="1"/>
        </xdr:nvSpPr>
        <xdr:spPr>
          <a:xfrm>
            <a:off x="7008866" y="5694919"/>
            <a:ext cx="885546" cy="5601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Interação</a:t>
            </a:r>
          </a:p>
        </xdr:txBody>
      </xdr:sp>
      <xdr:cxnSp macro="">
        <xdr:nvCxnSpPr>
          <xdr:cNvPr id="34" name="Conector de Seta Reta 24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CxnSpPr/>
        </xdr:nvCxnSpPr>
        <xdr:spPr>
          <a:xfrm>
            <a:off x="8496575" y="6751374"/>
            <a:ext cx="410848" cy="466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SpPr txBox="1"/>
        </xdr:nvSpPr>
        <xdr:spPr>
          <a:xfrm>
            <a:off x="8849834" y="6480707"/>
            <a:ext cx="1282409" cy="56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rgbClr val="3BB785"/>
                </a:solidFill>
              </a:rPr>
              <a:t>Treinamentos</a:t>
            </a:r>
          </a:p>
        </xdr:txBody>
      </xdr:sp>
      <xdr:cxnSp macro="">
        <xdr:nvCxnSpPr>
          <xdr:cNvPr id="36" name="Conector de Seta Reta 26">
            <a:extLst>
              <a:ext uri="{FF2B5EF4-FFF2-40B4-BE49-F238E27FC236}">
                <a16:creationId xmlns:a16="http://schemas.microsoft.com/office/drawing/2014/main" id="{00000000-0008-0000-1200-000024000000}"/>
              </a:ext>
            </a:extLst>
          </xdr:cNvPr>
          <xdr:cNvCxnSpPr/>
        </xdr:nvCxnSpPr>
        <xdr:spPr>
          <a:xfrm>
            <a:off x="8275817" y="6947537"/>
            <a:ext cx="487634" cy="555455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 txBox="1"/>
        </xdr:nvSpPr>
        <xdr:spPr>
          <a:xfrm>
            <a:off x="8141441" y="7336489"/>
            <a:ext cx="1368793" cy="555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Procedimentos</a:t>
            </a:r>
          </a:p>
        </xdr:txBody>
      </xdr:sp>
      <xdr:cxnSp macro="">
        <xdr:nvCxnSpPr>
          <xdr:cNvPr id="38" name="Conector de Seta Reta 28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 flipH="1">
            <a:off x="7853497" y="6924216"/>
            <a:ext cx="28797" cy="490152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CaixaDeTexto 38">
            <a:extLst>
              <a:ext uri="{FF2B5EF4-FFF2-40B4-BE49-F238E27FC236}">
                <a16:creationId xmlns:a16="http://schemas.microsoft.com/office/drawing/2014/main" id="{00000000-0008-0000-1200-000027000000}"/>
              </a:ext>
            </a:extLst>
          </xdr:cNvPr>
          <xdr:cNvSpPr txBox="1"/>
        </xdr:nvSpPr>
        <xdr:spPr>
          <a:xfrm>
            <a:off x="7402383" y="7311622"/>
            <a:ext cx="902228" cy="5647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Link c/ áreas</a:t>
            </a:r>
          </a:p>
        </xdr:txBody>
      </xdr:sp>
      <xdr:cxnSp macro="">
        <xdr:nvCxnSpPr>
          <xdr:cNvPr id="40" name="Conector de Seta Reta 30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CxnSpPr/>
        </xdr:nvCxnSpPr>
        <xdr:spPr>
          <a:xfrm flipH="1">
            <a:off x="6953801" y="6947537"/>
            <a:ext cx="506171" cy="555455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SpPr txBox="1"/>
        </xdr:nvSpPr>
        <xdr:spPr>
          <a:xfrm>
            <a:off x="6406705" y="7337262"/>
            <a:ext cx="1034072" cy="7096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TI para alterar Portal</a:t>
            </a:r>
          </a:p>
        </xdr:txBody>
      </xdr:sp>
      <xdr:cxnSp macro="">
        <xdr:nvCxnSpPr>
          <xdr:cNvPr id="42" name="Conector de Seta Reta 32">
            <a:extLst>
              <a:ext uri="{FF2B5EF4-FFF2-40B4-BE49-F238E27FC236}">
                <a16:creationId xmlns:a16="http://schemas.microsoft.com/office/drawing/2014/main" id="{00000000-0008-0000-1200-00002A000000}"/>
              </a:ext>
            </a:extLst>
          </xdr:cNvPr>
          <xdr:cNvCxnSpPr/>
        </xdr:nvCxnSpPr>
        <xdr:spPr>
          <a:xfrm flipH="1">
            <a:off x="1242890" y="4338402"/>
            <a:ext cx="422319" cy="466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3" name="CaixaDeTexto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 txBox="1"/>
        </xdr:nvSpPr>
        <xdr:spPr>
          <a:xfrm flipH="1">
            <a:off x="571499" y="4062941"/>
            <a:ext cx="748176" cy="5602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pt-BR" sz="1100" b="1">
                <a:solidFill>
                  <a:srgbClr val="3BB785"/>
                </a:solidFill>
              </a:rPr>
              <a:t>Cadastro Social</a:t>
            </a:r>
          </a:p>
        </xdr:txBody>
      </xdr:sp>
      <xdr:cxnSp macro="">
        <xdr:nvCxnSpPr>
          <xdr:cNvPr id="44" name="Conector de Seta Reta 34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>
            <a:stCxn id="24" idx="2"/>
          </xdr:cNvCxnSpPr>
        </xdr:nvCxnSpPr>
        <xdr:spPr>
          <a:xfrm flipH="1">
            <a:off x="2012156" y="4543895"/>
            <a:ext cx="296132" cy="432917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5" name="CaixaDeTexto 44">
            <a:extLst>
              <a:ext uri="{FF2B5EF4-FFF2-40B4-BE49-F238E27FC236}">
                <a16:creationId xmlns:a16="http://schemas.microsoft.com/office/drawing/2014/main" id="{00000000-0008-0000-1200-00002D000000}"/>
              </a:ext>
            </a:extLst>
          </xdr:cNvPr>
          <xdr:cNvSpPr txBox="1"/>
        </xdr:nvSpPr>
        <xdr:spPr>
          <a:xfrm flipH="1">
            <a:off x="1411632" y="4885146"/>
            <a:ext cx="1161381" cy="5647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Cadastramento</a:t>
            </a:r>
            <a:r>
              <a:rPr lang="pt-BR" sz="1100" b="1" baseline="0">
                <a:solidFill>
                  <a:srgbClr val="3BB785"/>
                </a:solidFill>
              </a:rPr>
              <a:t> de Áreas</a:t>
            </a:r>
            <a:endParaRPr lang="pt-BR" sz="1100" b="1">
              <a:solidFill>
                <a:srgbClr val="3BB785"/>
              </a:solidFill>
            </a:endParaRPr>
          </a:p>
        </xdr:txBody>
      </xdr:sp>
      <xdr:cxnSp macro="">
        <xdr:nvCxnSpPr>
          <xdr:cNvPr id="46" name="Conector de Seta Reta 36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CxnSpPr/>
        </xdr:nvCxnSpPr>
        <xdr:spPr>
          <a:xfrm flipH="1" flipV="1">
            <a:off x="2155031" y="3599656"/>
            <a:ext cx="57276" cy="575362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CaixaDeTexto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SpPr txBox="1"/>
        </xdr:nvSpPr>
        <xdr:spPr>
          <a:xfrm flipH="1">
            <a:off x="1636667" y="3263511"/>
            <a:ext cx="1054144" cy="555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Comunicação</a:t>
            </a:r>
          </a:p>
        </xdr:txBody>
      </xdr:sp>
      <xdr:cxnSp macro="">
        <xdr:nvCxnSpPr>
          <xdr:cNvPr id="48" name="Conector de Seta Reta 38">
            <a:extLst>
              <a:ext uri="{FF2B5EF4-FFF2-40B4-BE49-F238E27FC236}">
                <a16:creationId xmlns:a16="http://schemas.microsoft.com/office/drawing/2014/main" id="{00000000-0008-0000-1200-000030000000}"/>
              </a:ext>
            </a:extLst>
          </xdr:cNvPr>
          <xdr:cNvCxnSpPr/>
        </xdr:nvCxnSpPr>
        <xdr:spPr>
          <a:xfrm flipH="1">
            <a:off x="1396461" y="6605765"/>
            <a:ext cx="268749" cy="126068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9" name="CaixaDeTexto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 txBox="1"/>
        </xdr:nvSpPr>
        <xdr:spPr>
          <a:xfrm flipH="1">
            <a:off x="666749" y="6488253"/>
            <a:ext cx="778550" cy="5975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pt-BR" sz="1100" b="1">
                <a:solidFill>
                  <a:srgbClr val="3BB785"/>
                </a:solidFill>
              </a:rPr>
              <a:t>Aplicativo</a:t>
            </a:r>
          </a:p>
        </xdr:txBody>
      </xdr:sp>
      <xdr:sp macro="" textlink="">
        <xdr:nvSpPr>
          <xdr:cNvPr id="50" name="CaixaDeTexto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SpPr txBox="1"/>
        </xdr:nvSpPr>
        <xdr:spPr>
          <a:xfrm flipH="1">
            <a:off x="906719" y="7149073"/>
            <a:ext cx="658102" cy="5602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Poka Yokes</a:t>
            </a:r>
          </a:p>
        </xdr:txBody>
      </xdr:sp>
      <xdr:cxnSp macro="">
        <xdr:nvCxnSpPr>
          <xdr:cNvPr id="51" name="Conector de Seta Reta 41">
            <a:extLst>
              <a:ext uri="{FF2B5EF4-FFF2-40B4-BE49-F238E27FC236}">
                <a16:creationId xmlns:a16="http://schemas.microsoft.com/office/drawing/2014/main" id="{00000000-0008-0000-1200-000033000000}"/>
              </a:ext>
            </a:extLst>
          </xdr:cNvPr>
          <xdr:cNvCxnSpPr/>
        </xdr:nvCxnSpPr>
        <xdr:spPr>
          <a:xfrm flipH="1">
            <a:off x="2071377" y="6811128"/>
            <a:ext cx="19196" cy="354756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2" name="CaixaDeTexto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 txBox="1"/>
        </xdr:nvSpPr>
        <xdr:spPr>
          <a:xfrm>
            <a:off x="1362691" y="7096125"/>
            <a:ext cx="1391735" cy="3348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Sistema</a:t>
            </a:r>
          </a:p>
        </xdr:txBody>
      </xdr:sp>
      <xdr:cxnSp macro="">
        <xdr:nvCxnSpPr>
          <xdr:cNvPr id="53" name="Conector de Seta Reta 43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5495727" y="7820433"/>
            <a:ext cx="499105" cy="54625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4" name="CaixaDeTexto 53">
            <a:extLst>
              <a:ext uri="{FF2B5EF4-FFF2-40B4-BE49-F238E27FC236}">
                <a16:creationId xmlns:a16="http://schemas.microsoft.com/office/drawing/2014/main" id="{00000000-0008-0000-1200-000036000000}"/>
              </a:ext>
            </a:extLst>
          </xdr:cNvPr>
          <xdr:cNvSpPr txBox="1"/>
        </xdr:nvSpPr>
        <xdr:spPr>
          <a:xfrm>
            <a:off x="5370950" y="8141734"/>
            <a:ext cx="1391735" cy="667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Quantitativa</a:t>
            </a:r>
          </a:p>
        </xdr:txBody>
      </xdr:sp>
      <xdr:cxnSp macro="">
        <xdr:nvCxnSpPr>
          <xdr:cNvPr id="55" name="Conector de Seta Reta 45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CxnSpPr/>
        </xdr:nvCxnSpPr>
        <xdr:spPr>
          <a:xfrm flipH="1">
            <a:off x="4857750" y="7820433"/>
            <a:ext cx="352807" cy="54342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6" name="CaixaDeTexto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SpPr txBox="1"/>
        </xdr:nvSpPr>
        <xdr:spPr>
          <a:xfrm>
            <a:off x="4209187" y="8107925"/>
            <a:ext cx="1027005" cy="7095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Qualitativa</a:t>
            </a:r>
          </a:p>
        </xdr:txBody>
      </xdr:sp>
      <xdr:cxnSp macro="">
        <xdr:nvCxnSpPr>
          <xdr:cNvPr id="57" name="Conector de Seta Reta 47">
            <a:extLst>
              <a:ext uri="{FF2B5EF4-FFF2-40B4-BE49-F238E27FC236}">
                <a16:creationId xmlns:a16="http://schemas.microsoft.com/office/drawing/2014/main" id="{00000000-0008-0000-1200-000039000000}"/>
              </a:ext>
            </a:extLst>
          </xdr:cNvPr>
          <xdr:cNvCxnSpPr/>
        </xdr:nvCxnSpPr>
        <xdr:spPr>
          <a:xfrm flipH="1" flipV="1">
            <a:off x="4218214" y="3710214"/>
            <a:ext cx="510213" cy="1068312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Conector de Seta Reta 48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CxnSpPr>
            <a:endCxn id="61" idx="2"/>
          </xdr:cNvCxnSpPr>
        </xdr:nvCxnSpPr>
        <xdr:spPr>
          <a:xfrm flipH="1" flipV="1">
            <a:off x="4837760" y="2703391"/>
            <a:ext cx="135596" cy="2061529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Conector de Seta Reta 49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 flipV="1">
            <a:off x="5259105" y="3324679"/>
            <a:ext cx="605574" cy="1440240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Conector de Seta Reta 50">
            <a:extLst>
              <a:ext uri="{FF2B5EF4-FFF2-40B4-BE49-F238E27FC236}">
                <a16:creationId xmlns:a16="http://schemas.microsoft.com/office/drawing/2014/main" id="{00000000-0008-0000-1200-00003C000000}"/>
              </a:ext>
            </a:extLst>
          </xdr:cNvPr>
          <xdr:cNvCxnSpPr/>
        </xdr:nvCxnSpPr>
        <xdr:spPr>
          <a:xfrm flipH="1">
            <a:off x="3728358" y="5932714"/>
            <a:ext cx="1074963" cy="1442357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1" name="Retângulo: Cantos Arredondados 51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4192283" y="2109108"/>
            <a:ext cx="1290953" cy="594283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Custos</a:t>
            </a:r>
            <a:r>
              <a:rPr lang="pt-BR" sz="1200" baseline="0"/>
              <a:t> dos Investimentos</a:t>
            </a:r>
            <a:endParaRPr lang="pt-BR" sz="1200"/>
          </a:p>
        </xdr:txBody>
      </xdr:sp>
      <xdr:sp macro="" textlink="">
        <xdr:nvSpPr>
          <xdr:cNvPr id="62" name="Retângulo: Cantos Arredondados 52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SpPr/>
        </xdr:nvSpPr>
        <xdr:spPr>
          <a:xfrm>
            <a:off x="3661603" y="3152323"/>
            <a:ext cx="1019254" cy="560826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Responsável</a:t>
            </a:r>
            <a:r>
              <a:rPr lang="pt-BR" sz="1200" baseline="0"/>
              <a:t> pelo CRM</a:t>
            </a:r>
            <a:endParaRPr lang="pt-BR" sz="1200"/>
          </a:p>
        </xdr:txBody>
      </xdr:sp>
      <xdr:sp macro="" textlink="">
        <xdr:nvSpPr>
          <xdr:cNvPr id="63" name="Retângulo: Cantos Arredondados 53">
            <a:extLst>
              <a:ext uri="{FF2B5EF4-FFF2-40B4-BE49-F238E27FC236}">
                <a16:creationId xmlns:a16="http://schemas.microsoft.com/office/drawing/2014/main" id="{00000000-0008-0000-1200-00003F000000}"/>
              </a:ext>
            </a:extLst>
          </xdr:cNvPr>
          <xdr:cNvSpPr/>
        </xdr:nvSpPr>
        <xdr:spPr>
          <a:xfrm>
            <a:off x="3212570" y="7413624"/>
            <a:ext cx="951216" cy="571501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QFD Cooperado</a:t>
            </a:r>
          </a:p>
        </xdr:txBody>
      </xdr:sp>
      <xdr:sp macro="" textlink="">
        <xdr:nvSpPr>
          <xdr:cNvPr id="64" name="Retângulo: Cantos Arredondados 54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7045272" y="3373272"/>
            <a:ext cx="1293221" cy="364084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Unidades Piloto</a:t>
            </a:r>
          </a:p>
        </xdr:txBody>
      </xdr:sp>
      <xdr:cxnSp macro="">
        <xdr:nvCxnSpPr>
          <xdr:cNvPr id="65" name="Conector de Seta Reta 55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 flipV="1">
            <a:off x="5483236" y="2122715"/>
            <a:ext cx="408657" cy="256321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6" name="CaixaDeTexto 65">
            <a:extLst>
              <a:ext uri="{FF2B5EF4-FFF2-40B4-BE49-F238E27FC236}">
                <a16:creationId xmlns:a16="http://schemas.microsoft.com/office/drawing/2014/main" id="{00000000-0008-0000-1200-000042000000}"/>
              </a:ext>
            </a:extLst>
          </xdr:cNvPr>
          <xdr:cNvSpPr txBox="1"/>
        </xdr:nvSpPr>
        <xdr:spPr>
          <a:xfrm>
            <a:off x="5318780" y="1681921"/>
            <a:ext cx="1300551" cy="5602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WiFi p/ as Unidades</a:t>
            </a:r>
          </a:p>
        </xdr:txBody>
      </xdr:sp>
      <xdr:cxnSp macro="">
        <xdr:nvCxnSpPr>
          <xdr:cNvPr id="67" name="Conector de Seta Reta 57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CxnSpPr/>
        </xdr:nvCxnSpPr>
        <xdr:spPr>
          <a:xfrm flipH="1" flipV="1">
            <a:off x="3787807" y="2056127"/>
            <a:ext cx="383927" cy="345427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8" name="CaixaDeTexto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SpPr txBox="1"/>
        </xdr:nvSpPr>
        <xdr:spPr>
          <a:xfrm flipH="1">
            <a:off x="2376876" y="1748016"/>
            <a:ext cx="1468521" cy="5601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pt-BR" sz="1100" b="1">
                <a:solidFill>
                  <a:srgbClr val="3BB785"/>
                </a:solidFill>
              </a:rPr>
              <a:t>Retorno</a:t>
            </a:r>
            <a:r>
              <a:rPr lang="pt-BR" sz="1100" b="1" baseline="0">
                <a:solidFill>
                  <a:srgbClr val="3BB785"/>
                </a:solidFill>
              </a:rPr>
              <a:t> sobre Investimento (ROI)</a:t>
            </a:r>
            <a:endParaRPr lang="pt-BR" sz="1100" b="1">
              <a:solidFill>
                <a:srgbClr val="3BB785"/>
              </a:solidFill>
            </a:endParaRPr>
          </a:p>
        </xdr:txBody>
      </xdr:sp>
      <xdr:cxnSp macro="">
        <xdr:nvCxnSpPr>
          <xdr:cNvPr id="69" name="Conector de Seta Reta 59">
            <a:extLst>
              <a:ext uri="{FF2B5EF4-FFF2-40B4-BE49-F238E27FC236}">
                <a16:creationId xmlns:a16="http://schemas.microsoft.com/office/drawing/2014/main" id="{00000000-0008-0000-1200-000045000000}"/>
              </a:ext>
            </a:extLst>
          </xdr:cNvPr>
          <xdr:cNvCxnSpPr/>
        </xdr:nvCxnSpPr>
        <xdr:spPr>
          <a:xfrm flipH="1" flipV="1">
            <a:off x="4816929" y="1855107"/>
            <a:ext cx="30682" cy="24617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0" name="CaixaDeTexto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 txBox="1"/>
        </xdr:nvSpPr>
        <xdr:spPr>
          <a:xfrm>
            <a:off x="4310231" y="1492069"/>
            <a:ext cx="1017406" cy="56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ArcGis</a:t>
            </a:r>
          </a:p>
        </xdr:txBody>
      </xdr:sp>
      <xdr:cxnSp macro="">
        <xdr:nvCxnSpPr>
          <xdr:cNvPr id="71" name="Conector de Seta Reta 61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 flipV="1">
            <a:off x="6626679" y="2705646"/>
            <a:ext cx="423370" cy="129176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2" name="CaixaDeTexto 71">
            <a:extLst>
              <a:ext uri="{FF2B5EF4-FFF2-40B4-BE49-F238E27FC236}">
                <a16:creationId xmlns:a16="http://schemas.microsoft.com/office/drawing/2014/main" id="{00000000-0008-0000-1200-000048000000}"/>
              </a:ext>
            </a:extLst>
          </xdr:cNvPr>
          <xdr:cNvSpPr txBox="1"/>
        </xdr:nvSpPr>
        <xdr:spPr>
          <a:xfrm>
            <a:off x="6978853" y="2421243"/>
            <a:ext cx="1302819" cy="5602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rgbClr val="3BB785"/>
                </a:solidFill>
              </a:rPr>
              <a:t>Gerentes Executivos</a:t>
            </a:r>
          </a:p>
        </xdr:txBody>
      </xdr:sp>
      <xdr:cxnSp macro="">
        <xdr:nvCxnSpPr>
          <xdr:cNvPr id="73" name="Conector de Seta Reta 63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CxnSpPr/>
        </xdr:nvCxnSpPr>
        <xdr:spPr>
          <a:xfrm>
            <a:off x="6626235" y="3008647"/>
            <a:ext cx="451747" cy="10285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4" name="CaixaDeTexto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SpPr txBox="1"/>
        </xdr:nvSpPr>
        <xdr:spPr>
          <a:xfrm>
            <a:off x="7036994" y="2986668"/>
            <a:ext cx="1389204" cy="283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rgbClr val="3BB785"/>
                </a:solidFill>
              </a:rPr>
              <a:t>SIPOC</a:t>
            </a:r>
          </a:p>
        </xdr:txBody>
      </xdr:sp>
      <xdr:cxnSp macro="">
        <xdr:nvCxnSpPr>
          <xdr:cNvPr id="75" name="Conector de Seta Reta 65">
            <a:extLst>
              <a:ext uri="{FF2B5EF4-FFF2-40B4-BE49-F238E27FC236}">
                <a16:creationId xmlns:a16="http://schemas.microsoft.com/office/drawing/2014/main" id="{00000000-0008-0000-1200-00004B000000}"/>
              </a:ext>
            </a:extLst>
          </xdr:cNvPr>
          <xdr:cNvCxnSpPr/>
        </xdr:nvCxnSpPr>
        <xdr:spPr>
          <a:xfrm flipV="1">
            <a:off x="5890952" y="2423234"/>
            <a:ext cx="383927" cy="345428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6" name="CaixaDeTexto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 txBox="1"/>
        </xdr:nvSpPr>
        <xdr:spPr>
          <a:xfrm>
            <a:off x="6236485" y="2133009"/>
            <a:ext cx="882319" cy="555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rgbClr val="3BB785"/>
                </a:solidFill>
              </a:rPr>
              <a:t>Alinhar</a:t>
            </a:r>
            <a:r>
              <a:rPr lang="pt-BR" sz="1100" b="1" baseline="0">
                <a:solidFill>
                  <a:srgbClr val="3BB785"/>
                </a:solidFill>
              </a:rPr>
              <a:t> c/ M Prado</a:t>
            </a:r>
            <a:endParaRPr lang="pt-BR" sz="1100" b="1">
              <a:solidFill>
                <a:srgbClr val="3BB785"/>
              </a:solidFill>
            </a:endParaRPr>
          </a:p>
        </xdr:txBody>
      </xdr:sp>
      <xdr:cxnSp macro="">
        <xdr:nvCxnSpPr>
          <xdr:cNvPr id="77" name="Conector de Seta Reta 67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7200447" y="4422322"/>
            <a:ext cx="70752" cy="530675"/>
          </a:xfrm>
          <a:prstGeom prst="straightConnector1">
            <a:avLst/>
          </a:prstGeom>
          <a:ln>
            <a:solidFill>
              <a:schemeClr val="bg1">
                <a:lumMod val="6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8" name="CaixaDeTexto 77">
            <a:extLst>
              <a:ext uri="{FF2B5EF4-FFF2-40B4-BE49-F238E27FC236}">
                <a16:creationId xmlns:a16="http://schemas.microsoft.com/office/drawing/2014/main" id="{00000000-0008-0000-1200-00004E000000}"/>
              </a:ext>
            </a:extLst>
          </xdr:cNvPr>
          <xdr:cNvSpPr txBox="1"/>
        </xdr:nvSpPr>
        <xdr:spPr>
          <a:xfrm>
            <a:off x="7286624" y="4365235"/>
            <a:ext cx="496233" cy="5602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chemeClr val="tx1">
                    <a:lumMod val="50000"/>
                    <a:lumOff val="50000"/>
                  </a:schemeClr>
                </a:solidFill>
              </a:rPr>
              <a:t>Infos</a:t>
            </a:r>
          </a:p>
        </xdr:txBody>
      </xdr:sp>
      <xdr:cxnSp macro="">
        <xdr:nvCxnSpPr>
          <xdr:cNvPr id="79" name="Conector de Seta Reta 69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CxnSpPr/>
        </xdr:nvCxnSpPr>
        <xdr:spPr>
          <a:xfrm flipV="1">
            <a:off x="7921626" y="5046074"/>
            <a:ext cx="423370" cy="129176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0" name="CaixaDeTexto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SpPr txBox="1"/>
        </xdr:nvSpPr>
        <xdr:spPr>
          <a:xfrm>
            <a:off x="8273800" y="4761671"/>
            <a:ext cx="1282408" cy="5647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rgbClr val="3BB785"/>
                </a:solidFill>
              </a:rPr>
              <a:t>Necessidades</a:t>
            </a:r>
          </a:p>
        </xdr:txBody>
      </xdr:sp>
      <xdr:cxnSp macro="">
        <xdr:nvCxnSpPr>
          <xdr:cNvPr id="81" name="Conector de Seta Reta 71">
            <a:extLst>
              <a:ext uri="{FF2B5EF4-FFF2-40B4-BE49-F238E27FC236}">
                <a16:creationId xmlns:a16="http://schemas.microsoft.com/office/drawing/2014/main" id="{00000000-0008-0000-1200-000051000000}"/>
              </a:ext>
            </a:extLst>
          </xdr:cNvPr>
          <xdr:cNvCxnSpPr/>
        </xdr:nvCxnSpPr>
        <xdr:spPr>
          <a:xfrm>
            <a:off x="7921182" y="5349076"/>
            <a:ext cx="449479" cy="107389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2" name="CaixaDeTexto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 txBox="1"/>
        </xdr:nvSpPr>
        <xdr:spPr>
          <a:xfrm>
            <a:off x="8331941" y="5331632"/>
            <a:ext cx="1368793" cy="283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rgbClr val="3BB785"/>
                </a:solidFill>
              </a:rPr>
              <a:t>Preços</a:t>
            </a:r>
          </a:p>
        </xdr:txBody>
      </xdr:sp>
      <xdr:cxnSp macro="">
        <xdr:nvCxnSpPr>
          <xdr:cNvPr id="83" name="Conector de Seta Reta 73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7468839" y="6076126"/>
            <a:ext cx="139822" cy="305624"/>
          </a:xfrm>
          <a:prstGeom prst="straightConnector1">
            <a:avLst/>
          </a:prstGeom>
          <a:ln>
            <a:solidFill>
              <a:schemeClr val="bg1">
                <a:lumMod val="6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Conector de Seta Reta 74">
            <a:extLst>
              <a:ext uri="{FF2B5EF4-FFF2-40B4-BE49-F238E27FC236}">
                <a16:creationId xmlns:a16="http://schemas.microsoft.com/office/drawing/2014/main" id="{00000000-0008-0000-1200-000054000000}"/>
              </a:ext>
            </a:extLst>
          </xdr:cNvPr>
          <xdr:cNvCxnSpPr/>
        </xdr:nvCxnSpPr>
        <xdr:spPr>
          <a:xfrm>
            <a:off x="6381487" y="8581921"/>
            <a:ext cx="314340" cy="284789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5" name="CaixaDeTexto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 txBox="1"/>
        </xdr:nvSpPr>
        <xdr:spPr>
          <a:xfrm>
            <a:off x="6628640" y="8660829"/>
            <a:ext cx="1302819" cy="555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Perguntas</a:t>
            </a:r>
          </a:p>
        </xdr:txBody>
      </xdr:sp>
      <xdr:cxnSp macro="">
        <xdr:nvCxnSpPr>
          <xdr:cNvPr id="86" name="Conector de Seta Reta 76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 flipH="1">
            <a:off x="5475336" y="8582308"/>
            <a:ext cx="316740" cy="28012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7" name="CaixaDeTexto 86">
            <a:extLst>
              <a:ext uri="{FF2B5EF4-FFF2-40B4-BE49-F238E27FC236}">
                <a16:creationId xmlns:a16="http://schemas.microsoft.com/office/drawing/2014/main" id="{00000000-0008-0000-1200-000057000000}"/>
              </a:ext>
            </a:extLst>
          </xdr:cNvPr>
          <xdr:cNvSpPr txBox="1"/>
        </xdr:nvSpPr>
        <xdr:spPr>
          <a:xfrm>
            <a:off x="5183382" y="8685053"/>
            <a:ext cx="662274" cy="56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Custo</a:t>
            </a:r>
          </a:p>
        </xdr:txBody>
      </xdr:sp>
      <xdr:cxnSp macro="">
        <xdr:nvCxnSpPr>
          <xdr:cNvPr id="88" name="Conector de Seta Reta 78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CxnSpPr/>
        </xdr:nvCxnSpPr>
        <xdr:spPr>
          <a:xfrm>
            <a:off x="6045551" y="8569473"/>
            <a:ext cx="28795" cy="312775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9" name="CaixaDeTexto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SpPr txBox="1"/>
        </xdr:nvSpPr>
        <xdr:spPr>
          <a:xfrm>
            <a:off x="5760004" y="8689303"/>
            <a:ext cx="717463" cy="56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Amostra</a:t>
            </a:r>
          </a:p>
        </xdr:txBody>
      </xdr:sp>
      <xdr:cxnSp macro="">
        <xdr:nvCxnSpPr>
          <xdr:cNvPr id="90" name="Conector de Seta Reta 80">
            <a:extLst>
              <a:ext uri="{FF2B5EF4-FFF2-40B4-BE49-F238E27FC236}">
                <a16:creationId xmlns:a16="http://schemas.microsoft.com/office/drawing/2014/main" id="{00000000-0008-0000-1200-00005A000000}"/>
              </a:ext>
            </a:extLst>
          </xdr:cNvPr>
          <xdr:cNvCxnSpPr/>
        </xdr:nvCxnSpPr>
        <xdr:spPr>
          <a:xfrm flipH="1">
            <a:off x="4073801" y="8568701"/>
            <a:ext cx="316740" cy="28012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1" name="CaixaDeTexto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 txBox="1"/>
        </xdr:nvSpPr>
        <xdr:spPr>
          <a:xfrm>
            <a:off x="3781847" y="8698660"/>
            <a:ext cx="662274" cy="56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Com quem?</a:t>
            </a:r>
          </a:p>
        </xdr:txBody>
      </xdr:sp>
      <xdr:cxnSp macro="">
        <xdr:nvCxnSpPr>
          <xdr:cNvPr id="92" name="Conector de Seta Reta 82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4739265" y="8555866"/>
            <a:ext cx="28795" cy="312775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3" name="CaixaDeTexto 92">
            <a:extLst>
              <a:ext uri="{FF2B5EF4-FFF2-40B4-BE49-F238E27FC236}">
                <a16:creationId xmlns:a16="http://schemas.microsoft.com/office/drawing/2014/main" id="{00000000-0008-0000-1200-00005D000000}"/>
              </a:ext>
            </a:extLst>
          </xdr:cNvPr>
          <xdr:cNvSpPr txBox="1"/>
        </xdr:nvSpPr>
        <xdr:spPr>
          <a:xfrm>
            <a:off x="4340678" y="8653017"/>
            <a:ext cx="857717" cy="5602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Perguntas</a:t>
            </a:r>
          </a:p>
        </xdr:txBody>
      </xdr:sp>
      <xdr:cxnSp macro="">
        <xdr:nvCxnSpPr>
          <xdr:cNvPr id="94" name="Conector de Seta Reta 84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CxnSpPr>
            <a:stCxn id="27" idx="1"/>
            <a:endCxn id="63" idx="3"/>
          </xdr:cNvCxnSpPr>
        </xdr:nvCxnSpPr>
        <xdr:spPr>
          <a:xfrm flipH="1">
            <a:off x="4163786" y="7570691"/>
            <a:ext cx="553872" cy="128684"/>
          </a:xfrm>
          <a:prstGeom prst="straightConnector1">
            <a:avLst/>
          </a:prstGeom>
          <a:ln>
            <a:solidFill>
              <a:schemeClr val="bg1">
                <a:lumMod val="6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Conector de Seta Reta 85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1156606" y="6901090"/>
            <a:ext cx="81644" cy="331106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Conector de Seta Reta 86">
            <a:extLst>
              <a:ext uri="{FF2B5EF4-FFF2-40B4-BE49-F238E27FC236}">
                <a16:creationId xmlns:a16="http://schemas.microsoft.com/office/drawing/2014/main" id="{00000000-0008-0000-1200-000060000000}"/>
              </a:ext>
            </a:extLst>
          </xdr:cNvPr>
          <xdr:cNvCxnSpPr/>
        </xdr:nvCxnSpPr>
        <xdr:spPr>
          <a:xfrm flipH="1">
            <a:off x="1455964" y="7377340"/>
            <a:ext cx="367393" cy="54428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7" name="CaixaDeTexto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 txBox="1"/>
        </xdr:nvSpPr>
        <xdr:spPr>
          <a:xfrm>
            <a:off x="2520986" y="2715640"/>
            <a:ext cx="777047" cy="555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Vários Públicos</a:t>
            </a:r>
          </a:p>
        </xdr:txBody>
      </xdr:sp>
      <xdr:sp macro="" textlink="">
        <xdr:nvSpPr>
          <xdr:cNvPr id="98" name="CaixaDeTexto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SpPr txBox="1"/>
        </xdr:nvSpPr>
        <xdr:spPr>
          <a:xfrm>
            <a:off x="1337663" y="2795427"/>
            <a:ext cx="662274" cy="5568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Quiz</a:t>
            </a:r>
          </a:p>
        </xdr:txBody>
      </xdr:sp>
      <xdr:grpSp>
        <xdr:nvGrpSpPr>
          <xdr:cNvPr id="99" name="Agrupar 89">
            <a:extLst>
              <a:ext uri="{FF2B5EF4-FFF2-40B4-BE49-F238E27FC236}">
                <a16:creationId xmlns:a16="http://schemas.microsoft.com/office/drawing/2014/main" id="{00000000-0008-0000-1200-000063000000}"/>
              </a:ext>
            </a:extLst>
          </xdr:cNvPr>
          <xdr:cNvGrpSpPr/>
        </xdr:nvGrpSpPr>
        <xdr:grpSpPr>
          <a:xfrm flipV="1">
            <a:off x="1617711" y="3136252"/>
            <a:ext cx="1220491" cy="312775"/>
            <a:chOff x="1320055" y="2584597"/>
            <a:chExt cx="1220491" cy="328650"/>
          </a:xfrm>
        </xdr:grpSpPr>
        <xdr:cxnSp macro="">
          <xdr:nvCxnSpPr>
            <xdr:cNvPr id="113" name="Conector de Seta Reta 103">
              <a:extLst>
                <a:ext uri="{FF2B5EF4-FFF2-40B4-BE49-F238E27FC236}">
                  <a16:creationId xmlns:a16="http://schemas.microsoft.com/office/drawing/2014/main" id="{00000000-0008-0000-1200-000071000000}"/>
                </a:ext>
              </a:extLst>
            </xdr:cNvPr>
            <xdr:cNvCxnSpPr/>
          </xdr:nvCxnSpPr>
          <xdr:spPr>
            <a:xfrm>
              <a:off x="2226206" y="2597045"/>
              <a:ext cx="314340" cy="300664"/>
            </a:xfrm>
            <a:prstGeom prst="straightConnector1">
              <a:avLst/>
            </a:prstGeom>
            <a:ln>
              <a:solidFill>
                <a:schemeClr val="tx1">
                  <a:lumMod val="75000"/>
                  <a:lumOff val="25000"/>
                </a:schemeClr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4" name="Conector de Seta Reta 104">
              <a:extLst>
                <a:ext uri="{FF2B5EF4-FFF2-40B4-BE49-F238E27FC236}">
                  <a16:creationId xmlns:a16="http://schemas.microsoft.com/office/drawing/2014/main" id="{00000000-0008-0000-1200-000072000000}"/>
                </a:ext>
              </a:extLst>
            </xdr:cNvPr>
            <xdr:cNvCxnSpPr/>
          </xdr:nvCxnSpPr>
          <xdr:spPr>
            <a:xfrm flipH="1">
              <a:off x="1320055" y="2597432"/>
              <a:ext cx="316740" cy="295999"/>
            </a:xfrm>
            <a:prstGeom prst="straightConnector1">
              <a:avLst/>
            </a:prstGeom>
            <a:ln>
              <a:solidFill>
                <a:schemeClr val="tx1">
                  <a:lumMod val="75000"/>
                  <a:lumOff val="25000"/>
                </a:schemeClr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5" name="Conector de Seta Reta 105">
              <a:extLst>
                <a:ext uri="{FF2B5EF4-FFF2-40B4-BE49-F238E27FC236}">
                  <a16:creationId xmlns:a16="http://schemas.microsoft.com/office/drawing/2014/main" id="{00000000-0008-0000-1200-000073000000}"/>
                </a:ext>
              </a:extLst>
            </xdr:cNvPr>
            <xdr:cNvCxnSpPr/>
          </xdr:nvCxnSpPr>
          <xdr:spPr>
            <a:xfrm>
              <a:off x="1890270" y="2584597"/>
              <a:ext cx="28795" cy="328650"/>
            </a:xfrm>
            <a:prstGeom prst="straightConnector1">
              <a:avLst/>
            </a:prstGeom>
            <a:ln>
              <a:solidFill>
                <a:schemeClr val="tx1">
                  <a:lumMod val="75000"/>
                  <a:lumOff val="25000"/>
                </a:schemeClr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0" name="CaixaDeTexto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 txBox="1"/>
        </xdr:nvSpPr>
        <xdr:spPr>
          <a:xfrm>
            <a:off x="1878566" y="2763959"/>
            <a:ext cx="717463" cy="5568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Cases</a:t>
            </a:r>
          </a:p>
        </xdr:txBody>
      </xdr:sp>
      <xdr:cxnSp macro="">
        <xdr:nvCxnSpPr>
          <xdr:cNvPr id="101" name="Conector de Seta Reta 91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 flipH="1" flipV="1">
            <a:off x="1280481" y="3412083"/>
            <a:ext cx="423370" cy="129176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2" name="Conector de Seta Reta 92">
            <a:extLst>
              <a:ext uri="{FF2B5EF4-FFF2-40B4-BE49-F238E27FC236}">
                <a16:creationId xmlns:a16="http://schemas.microsoft.com/office/drawing/2014/main" id="{00000000-0008-0000-1200-000066000000}"/>
              </a:ext>
            </a:extLst>
          </xdr:cNvPr>
          <xdr:cNvCxnSpPr/>
        </xdr:nvCxnSpPr>
        <xdr:spPr>
          <a:xfrm flipH="1">
            <a:off x="1244610" y="3643648"/>
            <a:ext cx="459685" cy="10285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3" name="CaixaDeTexto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 txBox="1"/>
        </xdr:nvSpPr>
        <xdr:spPr>
          <a:xfrm>
            <a:off x="523877" y="3112926"/>
            <a:ext cx="833125" cy="5568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pt-BR" sz="1100" b="1"/>
              <a:t>E-mail Marketing</a:t>
            </a:r>
          </a:p>
        </xdr:txBody>
      </xdr:sp>
      <xdr:sp macro="" textlink="">
        <xdr:nvSpPr>
          <xdr:cNvPr id="104" name="CaixaDeTexto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SpPr txBox="1"/>
        </xdr:nvSpPr>
        <xdr:spPr>
          <a:xfrm>
            <a:off x="488162" y="3470115"/>
            <a:ext cx="837288" cy="5647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pt-BR" sz="1100" b="1"/>
              <a:t>Relatórios</a:t>
            </a:r>
          </a:p>
        </xdr:txBody>
      </xdr:sp>
      <xdr:cxnSp macro="">
        <xdr:nvCxnSpPr>
          <xdr:cNvPr id="105" name="Conector de Seta Reta 95">
            <a:extLst>
              <a:ext uri="{FF2B5EF4-FFF2-40B4-BE49-F238E27FC236}">
                <a16:creationId xmlns:a16="http://schemas.microsoft.com/office/drawing/2014/main" id="{00000000-0008-0000-1200-000069000000}"/>
              </a:ext>
            </a:extLst>
          </xdr:cNvPr>
          <xdr:cNvCxnSpPr/>
        </xdr:nvCxnSpPr>
        <xdr:spPr>
          <a:xfrm flipH="1">
            <a:off x="501925" y="4377704"/>
            <a:ext cx="316740" cy="28012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6" name="CaixaDeTexto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 txBox="1"/>
        </xdr:nvSpPr>
        <xdr:spPr>
          <a:xfrm>
            <a:off x="107157" y="4519570"/>
            <a:ext cx="796466" cy="5568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Enxugar Cadastro</a:t>
            </a:r>
          </a:p>
        </xdr:txBody>
      </xdr:sp>
      <xdr:cxnSp macro="">
        <xdr:nvCxnSpPr>
          <xdr:cNvPr id="107" name="Conector de Seta Reta 97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1048329" y="4511710"/>
            <a:ext cx="28795" cy="312775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8" name="CaixaDeTexto 107">
            <a:extLst>
              <a:ext uri="{FF2B5EF4-FFF2-40B4-BE49-F238E27FC236}">
                <a16:creationId xmlns:a16="http://schemas.microsoft.com/office/drawing/2014/main" id="{00000000-0008-0000-1200-00006C000000}"/>
              </a:ext>
            </a:extLst>
          </xdr:cNvPr>
          <xdr:cNvSpPr txBox="1"/>
        </xdr:nvSpPr>
        <xdr:spPr>
          <a:xfrm>
            <a:off x="661648" y="4782343"/>
            <a:ext cx="857717" cy="2450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Comitê</a:t>
            </a:r>
          </a:p>
        </xdr:txBody>
      </xdr:sp>
      <xdr:cxnSp macro="">
        <xdr:nvCxnSpPr>
          <xdr:cNvPr id="109" name="Conector de Seta Reta 99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CxnSpPr/>
        </xdr:nvCxnSpPr>
        <xdr:spPr>
          <a:xfrm flipH="1">
            <a:off x="1466331" y="5381798"/>
            <a:ext cx="316740" cy="28012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0" name="CaixaDeTexto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SpPr txBox="1"/>
        </xdr:nvSpPr>
        <xdr:spPr>
          <a:xfrm>
            <a:off x="1071563" y="5559381"/>
            <a:ext cx="796466" cy="56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Região III: 30/07</a:t>
            </a:r>
          </a:p>
        </xdr:txBody>
      </xdr:sp>
      <xdr:cxnSp macro="">
        <xdr:nvCxnSpPr>
          <xdr:cNvPr id="111" name="Conector de Seta Reta 101">
            <a:extLst>
              <a:ext uri="{FF2B5EF4-FFF2-40B4-BE49-F238E27FC236}">
                <a16:creationId xmlns:a16="http://schemas.microsoft.com/office/drawing/2014/main" id="{00000000-0008-0000-1200-00006F000000}"/>
              </a:ext>
            </a:extLst>
          </xdr:cNvPr>
          <xdr:cNvCxnSpPr/>
        </xdr:nvCxnSpPr>
        <xdr:spPr>
          <a:xfrm>
            <a:off x="2227047" y="5357053"/>
            <a:ext cx="28795" cy="312775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2" name="CaixaDeTexto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 txBox="1"/>
        </xdr:nvSpPr>
        <xdr:spPr>
          <a:xfrm>
            <a:off x="1809750" y="5599904"/>
            <a:ext cx="947864" cy="476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Região I e II:</a:t>
            </a:r>
          </a:p>
          <a:p>
            <a:pPr algn="ctr"/>
            <a:r>
              <a:rPr lang="pt-BR" sz="1100" b="1"/>
              <a:t>15/05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580158</xdr:colOff>
      <xdr:row>19</xdr:row>
      <xdr:rowOff>43300</xdr:rowOff>
    </xdr:from>
    <xdr:to>
      <xdr:col>18</xdr:col>
      <xdr:colOff>606135</xdr:colOff>
      <xdr:row>38</xdr:row>
      <xdr:rowOff>34635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5C029223-DCD5-40B0-8D0D-25D9DA253D6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907663" y="3683755"/>
              <a:ext cx="5567622" cy="34279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597476</xdr:colOff>
      <xdr:row>39</xdr:row>
      <xdr:rowOff>103913</xdr:rowOff>
    </xdr:from>
    <xdr:to>
      <xdr:col>19</xdr:col>
      <xdr:colOff>8659</xdr:colOff>
      <xdr:row>59</xdr:row>
      <xdr:rowOff>164522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D6A12696-41FE-4367-B23C-9441CF38A0C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919266" y="7360058"/>
              <a:ext cx="5570048" cy="36858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112568</xdr:colOff>
      <xdr:row>1</xdr:row>
      <xdr:rowOff>17318</xdr:rowOff>
    </xdr:from>
    <xdr:to>
      <xdr:col>13</xdr:col>
      <xdr:colOff>465968</xdr:colOff>
      <xdr:row>2</xdr:row>
      <xdr:rowOff>180218</xdr:rowOff>
    </xdr:to>
    <xdr:pic macro="[0]!dmaic">
      <xdr:nvPicPr>
        <xdr:cNvPr id="4" name="Imagem 3">
          <a:extLst>
            <a:ext uri="{FF2B5EF4-FFF2-40B4-BE49-F238E27FC236}">
              <a16:creationId xmlns:a16="http://schemas.microsoft.com/office/drawing/2014/main" id="{95CCE918-75F8-41AF-AD64-22D53CCB6C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27727" y="389659"/>
          <a:ext cx="353400" cy="3534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</xdr:row>
      <xdr:rowOff>47625</xdr:rowOff>
    </xdr:from>
    <xdr:to>
      <xdr:col>3</xdr:col>
      <xdr:colOff>232724</xdr:colOff>
      <xdr:row>2</xdr:row>
      <xdr:rowOff>38100</xdr:rowOff>
    </xdr:to>
    <xdr:sp macro="" textlink="">
      <xdr:nvSpPr>
        <xdr:cNvPr id="22" name="Retângul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SpPr/>
      </xdr:nvSpPr>
      <xdr:spPr>
        <a:xfrm>
          <a:off x="9524" y="2514600"/>
          <a:ext cx="2052000" cy="180975"/>
        </a:xfrm>
        <a:prstGeom prst="rect">
          <a:avLst/>
        </a:prstGeom>
        <a:solidFill>
          <a:srgbClr val="00806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</a:rPr>
            <a:t>3.1. </a:t>
          </a:r>
          <a:r>
            <a:rPr lang="pt-BR" sz="1100" b="0">
              <a:solidFill>
                <a:schemeClr val="bg1"/>
              </a:solidFill>
            </a:rPr>
            <a:t>FMEA</a:t>
          </a:r>
        </a:p>
      </xdr:txBody>
    </xdr:sp>
    <xdr:clientData/>
  </xdr:twoCellAnchor>
  <xdr:twoCellAnchor>
    <xdr:from>
      <xdr:col>3</xdr:col>
      <xdr:colOff>261936</xdr:colOff>
      <xdr:row>1</xdr:row>
      <xdr:rowOff>47625</xdr:rowOff>
    </xdr:from>
    <xdr:to>
      <xdr:col>6</xdr:col>
      <xdr:colOff>485136</xdr:colOff>
      <xdr:row>2</xdr:row>
      <xdr:rowOff>38100</xdr:rowOff>
    </xdr:to>
    <xdr:sp macro="" textlink="">
      <xdr:nvSpPr>
        <xdr:cNvPr id="23" name="Retângul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SpPr/>
      </xdr:nvSpPr>
      <xdr:spPr>
        <a:xfrm>
          <a:off x="2090736" y="25146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3.2. </a:t>
          </a:r>
          <a:r>
            <a:rPr lang="pt-BR" sz="1100" b="0">
              <a:solidFill>
                <a:srgbClr val="005849"/>
              </a:solidFill>
            </a:rPr>
            <a:t>5 PORQUÊS</a:t>
          </a:r>
        </a:p>
      </xdr:txBody>
    </xdr:sp>
    <xdr:clientData/>
  </xdr:twoCellAnchor>
  <xdr:twoCellAnchor>
    <xdr:from>
      <xdr:col>6</xdr:col>
      <xdr:colOff>514348</xdr:colOff>
      <xdr:row>1</xdr:row>
      <xdr:rowOff>47625</xdr:rowOff>
    </xdr:from>
    <xdr:to>
      <xdr:col>10</xdr:col>
      <xdr:colOff>127948</xdr:colOff>
      <xdr:row>2</xdr:row>
      <xdr:rowOff>38100</xdr:rowOff>
    </xdr:to>
    <xdr:sp macro="" textlink="">
      <xdr:nvSpPr>
        <xdr:cNvPr id="24" name="Retângul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SpPr/>
      </xdr:nvSpPr>
      <xdr:spPr>
        <a:xfrm>
          <a:off x="4171948" y="25146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3.3. </a:t>
          </a:r>
          <a:r>
            <a:rPr lang="pt-BR" sz="1100" b="0">
              <a:solidFill>
                <a:srgbClr val="005849"/>
              </a:solidFill>
            </a:rPr>
            <a:t>TESTES</a:t>
          </a:r>
          <a:r>
            <a:rPr lang="pt-BR" sz="1100" b="0" baseline="0">
              <a:solidFill>
                <a:srgbClr val="005849"/>
              </a:solidFill>
            </a:rPr>
            <a:t> DE HIPÓTESES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10</xdr:col>
      <xdr:colOff>157160</xdr:colOff>
      <xdr:row>1</xdr:row>
      <xdr:rowOff>47625</xdr:rowOff>
    </xdr:from>
    <xdr:to>
      <xdr:col>13</xdr:col>
      <xdr:colOff>380360</xdr:colOff>
      <xdr:row>2</xdr:row>
      <xdr:rowOff>38100</xdr:rowOff>
    </xdr:to>
    <xdr:sp macro="" textlink="">
      <xdr:nvSpPr>
        <xdr:cNvPr id="25" name="Retângul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/>
      </xdr:nvSpPr>
      <xdr:spPr>
        <a:xfrm>
          <a:off x="6253160" y="25146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3.4. </a:t>
          </a:r>
          <a:r>
            <a:rPr lang="pt-BR" sz="1100" b="0">
              <a:solidFill>
                <a:srgbClr val="005849"/>
              </a:solidFill>
            </a:rPr>
            <a:t>MODELOS DE REGRESSÃO</a:t>
          </a:r>
        </a:p>
      </xdr:txBody>
    </xdr:sp>
    <xdr:clientData/>
  </xdr:twoCellAnchor>
  <xdr:twoCellAnchor>
    <xdr:from>
      <xdr:col>13</xdr:col>
      <xdr:colOff>400049</xdr:colOff>
      <xdr:row>1</xdr:row>
      <xdr:rowOff>47625</xdr:rowOff>
    </xdr:from>
    <xdr:to>
      <xdr:col>17</xdr:col>
      <xdr:colOff>4124</xdr:colOff>
      <xdr:row>2</xdr:row>
      <xdr:rowOff>38100</xdr:rowOff>
    </xdr:to>
    <xdr:sp macro="" textlink="">
      <xdr:nvSpPr>
        <xdr:cNvPr id="26" name="Retângul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/>
      </xdr:nvSpPr>
      <xdr:spPr>
        <a:xfrm>
          <a:off x="8324849" y="25146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3.5. </a:t>
          </a:r>
          <a:r>
            <a:rPr lang="pt-BR" sz="1100" b="0">
              <a:solidFill>
                <a:srgbClr val="005849"/>
              </a:solidFill>
            </a:rPr>
            <a:t>CAUSAS COMPROVADAS</a:t>
          </a:r>
        </a:p>
      </xdr:txBody>
    </xdr:sp>
    <xdr:clientData/>
  </xdr:twoCellAnchor>
  <xdr:twoCellAnchor>
    <xdr:from>
      <xdr:col>0</xdr:col>
      <xdr:colOff>9524</xdr:colOff>
      <xdr:row>2</xdr:row>
      <xdr:rowOff>76200</xdr:rowOff>
    </xdr:from>
    <xdr:to>
      <xdr:col>3</xdr:col>
      <xdr:colOff>232724</xdr:colOff>
      <xdr:row>3</xdr:row>
      <xdr:rowOff>66675</xdr:rowOff>
    </xdr:to>
    <xdr:sp macro="" textlink="">
      <xdr:nvSpPr>
        <xdr:cNvPr id="27" name="Retângul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/>
      </xdr:nvSpPr>
      <xdr:spPr>
        <a:xfrm>
          <a:off x="9524" y="27336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3.6. </a:t>
          </a:r>
          <a:r>
            <a:rPr lang="pt-BR" sz="1100" b="0">
              <a:solidFill>
                <a:srgbClr val="005849"/>
              </a:solidFill>
            </a:rPr>
            <a:t>MAPA FUTURO</a:t>
          </a:r>
        </a:p>
      </xdr:txBody>
    </xdr:sp>
    <xdr:clientData/>
  </xdr:twoCellAnchor>
  <xdr:twoCellAnchor>
    <xdr:from>
      <xdr:col>3</xdr:col>
      <xdr:colOff>261936</xdr:colOff>
      <xdr:row>2</xdr:row>
      <xdr:rowOff>76200</xdr:rowOff>
    </xdr:from>
    <xdr:to>
      <xdr:col>6</xdr:col>
      <xdr:colOff>485136</xdr:colOff>
      <xdr:row>3</xdr:row>
      <xdr:rowOff>66675</xdr:rowOff>
    </xdr:to>
    <xdr:sp macro="" textlink="">
      <xdr:nvSpPr>
        <xdr:cNvPr id="28" name="Retângul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/>
      </xdr:nvSpPr>
      <xdr:spPr>
        <a:xfrm>
          <a:off x="2090736" y="27336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3.7.</a:t>
          </a:r>
          <a:r>
            <a:rPr lang="pt-BR" sz="1100" b="1" baseline="0">
              <a:solidFill>
                <a:srgbClr val="005849"/>
              </a:solidFill>
            </a:rPr>
            <a:t> </a:t>
          </a:r>
          <a:r>
            <a:rPr lang="pt-BR" sz="1100" b="0" baseline="0">
              <a:solidFill>
                <a:srgbClr val="005849"/>
              </a:solidFill>
            </a:rPr>
            <a:t>GANHOS RÁPIDOS</a:t>
          </a:r>
        </a:p>
      </xdr:txBody>
    </xdr:sp>
    <xdr:clientData/>
  </xdr:twoCellAnchor>
  <xdr:twoCellAnchor>
    <xdr:from>
      <xdr:col>6</xdr:col>
      <xdr:colOff>514348</xdr:colOff>
      <xdr:row>2</xdr:row>
      <xdr:rowOff>76200</xdr:rowOff>
    </xdr:from>
    <xdr:to>
      <xdr:col>10</xdr:col>
      <xdr:colOff>127948</xdr:colOff>
      <xdr:row>3</xdr:row>
      <xdr:rowOff>66675</xdr:rowOff>
    </xdr:to>
    <xdr:sp macro="" textlink="">
      <xdr:nvSpPr>
        <xdr:cNvPr id="29" name="Retângul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>
        <a:xfrm>
          <a:off x="4171948" y="27336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3.8. </a:t>
          </a:r>
          <a:r>
            <a:rPr lang="pt-BR" sz="1100" b="0">
              <a:solidFill>
                <a:sysClr val="windowText" lastClr="000000"/>
              </a:solidFill>
            </a:rPr>
            <a:t>MAPA MENTAL</a:t>
          </a:r>
        </a:p>
      </xdr:txBody>
    </xdr:sp>
    <xdr:clientData/>
  </xdr:twoCellAnchor>
  <xdr:twoCellAnchor>
    <xdr:from>
      <xdr:col>10</xdr:col>
      <xdr:colOff>157160</xdr:colOff>
      <xdr:row>2</xdr:row>
      <xdr:rowOff>76200</xdr:rowOff>
    </xdr:from>
    <xdr:to>
      <xdr:col>13</xdr:col>
      <xdr:colOff>380360</xdr:colOff>
      <xdr:row>3</xdr:row>
      <xdr:rowOff>66675</xdr:rowOff>
    </xdr:to>
    <xdr:sp macro="" textlink="">
      <xdr:nvSpPr>
        <xdr:cNvPr id="30" name="Retângul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>
        <a:xfrm>
          <a:off x="6253160" y="27336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ANÁLISE GRPI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2</xdr:row>
      <xdr:rowOff>76200</xdr:rowOff>
    </xdr:from>
    <xdr:to>
      <xdr:col>17</xdr:col>
      <xdr:colOff>4124</xdr:colOff>
      <xdr:row>3</xdr:row>
      <xdr:rowOff>66675</xdr:rowOff>
    </xdr:to>
    <xdr:sp macro="" textlink="">
      <xdr:nvSpPr>
        <xdr:cNvPr id="31" name="Retângul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>
        <a:xfrm>
          <a:off x="8324849" y="27336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20</xdr:col>
      <xdr:colOff>28575</xdr:colOff>
      <xdr:row>0</xdr:row>
      <xdr:rowOff>0</xdr:rowOff>
    </xdr:from>
    <xdr:to>
      <xdr:col>20</xdr:col>
      <xdr:colOff>381975</xdr:colOff>
      <xdr:row>1</xdr:row>
      <xdr:rowOff>134325</xdr:rowOff>
    </xdr:to>
    <xdr:pic macro="[0]!dmaic">
      <xdr:nvPicPr>
        <xdr:cNvPr id="12" name="Imagem 11">
          <a:extLst>
            <a:ext uri="{FF2B5EF4-FFF2-40B4-BE49-F238E27FC236}">
              <a16:creationId xmlns:a16="http://schemas.microsoft.com/office/drawing/2014/main" id="{A17222FB-E4C5-4D70-AFB4-283131EB8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30100" y="0"/>
          <a:ext cx="353400" cy="35340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</xdr:row>
      <xdr:rowOff>47625</xdr:rowOff>
    </xdr:from>
    <xdr:to>
      <xdr:col>3</xdr:col>
      <xdr:colOff>232724</xdr:colOff>
      <xdr:row>2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9524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3.1. </a:t>
          </a:r>
          <a:r>
            <a:rPr lang="pt-BR" sz="1100" b="0">
              <a:solidFill>
                <a:srgbClr val="005849"/>
              </a:solidFill>
            </a:rPr>
            <a:t>FMEA</a:t>
          </a:r>
        </a:p>
      </xdr:txBody>
    </xdr:sp>
    <xdr:clientData/>
  </xdr:twoCellAnchor>
  <xdr:twoCellAnchor>
    <xdr:from>
      <xdr:col>3</xdr:col>
      <xdr:colOff>261936</xdr:colOff>
      <xdr:row>1</xdr:row>
      <xdr:rowOff>47625</xdr:rowOff>
    </xdr:from>
    <xdr:to>
      <xdr:col>6</xdr:col>
      <xdr:colOff>485136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2090736" y="266700"/>
          <a:ext cx="2052000" cy="180975"/>
        </a:xfrm>
        <a:prstGeom prst="rect">
          <a:avLst/>
        </a:prstGeom>
        <a:solidFill>
          <a:srgbClr val="00806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</a:rPr>
            <a:t>3.2. </a:t>
          </a:r>
          <a:r>
            <a:rPr lang="pt-BR" sz="1100" b="0">
              <a:solidFill>
                <a:schemeClr val="bg1"/>
              </a:solidFill>
            </a:rPr>
            <a:t>5 PORQUÊS</a:t>
          </a:r>
        </a:p>
      </xdr:txBody>
    </xdr:sp>
    <xdr:clientData/>
  </xdr:twoCellAnchor>
  <xdr:twoCellAnchor>
    <xdr:from>
      <xdr:col>6</xdr:col>
      <xdr:colOff>514348</xdr:colOff>
      <xdr:row>1</xdr:row>
      <xdr:rowOff>47625</xdr:rowOff>
    </xdr:from>
    <xdr:to>
      <xdr:col>10</xdr:col>
      <xdr:colOff>127948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4171948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3.3. </a:t>
          </a:r>
          <a:r>
            <a:rPr lang="pt-BR" sz="1100" b="0">
              <a:solidFill>
                <a:srgbClr val="005849"/>
              </a:solidFill>
            </a:rPr>
            <a:t>TESTES</a:t>
          </a:r>
          <a:r>
            <a:rPr lang="pt-BR" sz="1100" b="0" baseline="0">
              <a:solidFill>
                <a:srgbClr val="005849"/>
              </a:solidFill>
            </a:rPr>
            <a:t> DE HIPÓTESES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10</xdr:col>
      <xdr:colOff>157160</xdr:colOff>
      <xdr:row>1</xdr:row>
      <xdr:rowOff>47625</xdr:rowOff>
    </xdr:from>
    <xdr:to>
      <xdr:col>13</xdr:col>
      <xdr:colOff>380360</xdr:colOff>
      <xdr:row>2</xdr:row>
      <xdr:rowOff>38100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/>
      </xdr:nvSpPr>
      <xdr:spPr>
        <a:xfrm>
          <a:off x="6253160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3.4. </a:t>
          </a:r>
          <a:r>
            <a:rPr lang="pt-BR" sz="1100" b="0">
              <a:solidFill>
                <a:srgbClr val="005849"/>
              </a:solidFill>
            </a:rPr>
            <a:t>MODELOS DE REGRESSÃO</a:t>
          </a:r>
        </a:p>
      </xdr:txBody>
    </xdr:sp>
    <xdr:clientData/>
  </xdr:twoCellAnchor>
  <xdr:twoCellAnchor>
    <xdr:from>
      <xdr:col>13</xdr:col>
      <xdr:colOff>400049</xdr:colOff>
      <xdr:row>1</xdr:row>
      <xdr:rowOff>47625</xdr:rowOff>
    </xdr:from>
    <xdr:to>
      <xdr:col>17</xdr:col>
      <xdr:colOff>4124</xdr:colOff>
      <xdr:row>2</xdr:row>
      <xdr:rowOff>38100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/>
      </xdr:nvSpPr>
      <xdr:spPr>
        <a:xfrm>
          <a:off x="8324849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3.5. </a:t>
          </a:r>
          <a:r>
            <a:rPr lang="pt-BR" sz="1100" b="0">
              <a:solidFill>
                <a:srgbClr val="005849"/>
              </a:solidFill>
            </a:rPr>
            <a:t>CAUSAS COMPROVADAS</a:t>
          </a:r>
        </a:p>
      </xdr:txBody>
    </xdr:sp>
    <xdr:clientData/>
  </xdr:twoCellAnchor>
  <xdr:twoCellAnchor>
    <xdr:from>
      <xdr:col>0</xdr:col>
      <xdr:colOff>9524</xdr:colOff>
      <xdr:row>2</xdr:row>
      <xdr:rowOff>76200</xdr:rowOff>
    </xdr:from>
    <xdr:to>
      <xdr:col>3</xdr:col>
      <xdr:colOff>232724</xdr:colOff>
      <xdr:row>3</xdr:row>
      <xdr:rowOff>66675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/>
      </xdr:nvSpPr>
      <xdr:spPr>
        <a:xfrm>
          <a:off x="9524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3.6. </a:t>
          </a:r>
          <a:r>
            <a:rPr lang="pt-BR" sz="1100" b="0">
              <a:solidFill>
                <a:srgbClr val="005849"/>
              </a:solidFill>
            </a:rPr>
            <a:t>MAPA FUTURO</a:t>
          </a:r>
        </a:p>
      </xdr:txBody>
    </xdr:sp>
    <xdr:clientData/>
  </xdr:twoCellAnchor>
  <xdr:twoCellAnchor>
    <xdr:from>
      <xdr:col>3</xdr:col>
      <xdr:colOff>261936</xdr:colOff>
      <xdr:row>2</xdr:row>
      <xdr:rowOff>76200</xdr:rowOff>
    </xdr:from>
    <xdr:to>
      <xdr:col>6</xdr:col>
      <xdr:colOff>485136</xdr:colOff>
      <xdr:row>3</xdr:row>
      <xdr:rowOff>66675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SpPr/>
      </xdr:nvSpPr>
      <xdr:spPr>
        <a:xfrm>
          <a:off x="2090736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3.7.</a:t>
          </a:r>
          <a:r>
            <a:rPr lang="pt-BR" sz="1100" b="1" baseline="0">
              <a:solidFill>
                <a:srgbClr val="005849"/>
              </a:solidFill>
            </a:rPr>
            <a:t> </a:t>
          </a:r>
          <a:r>
            <a:rPr lang="pt-BR" sz="1100" b="0" baseline="0">
              <a:solidFill>
                <a:srgbClr val="005849"/>
              </a:solidFill>
            </a:rPr>
            <a:t>GANHOS RÁPIDOS</a:t>
          </a:r>
        </a:p>
      </xdr:txBody>
    </xdr:sp>
    <xdr:clientData/>
  </xdr:twoCellAnchor>
  <xdr:twoCellAnchor>
    <xdr:from>
      <xdr:col>6</xdr:col>
      <xdr:colOff>514348</xdr:colOff>
      <xdr:row>2</xdr:row>
      <xdr:rowOff>76200</xdr:rowOff>
    </xdr:from>
    <xdr:to>
      <xdr:col>10</xdr:col>
      <xdr:colOff>127948</xdr:colOff>
      <xdr:row>3</xdr:row>
      <xdr:rowOff>66675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SpPr/>
      </xdr:nvSpPr>
      <xdr:spPr>
        <a:xfrm>
          <a:off x="4171948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3.8. </a:t>
          </a:r>
          <a:r>
            <a:rPr lang="pt-BR" sz="1100" b="0">
              <a:solidFill>
                <a:sysClr val="windowText" lastClr="000000"/>
              </a:solidFill>
            </a:rPr>
            <a:t>MAPA MENTAL</a:t>
          </a:r>
        </a:p>
      </xdr:txBody>
    </xdr:sp>
    <xdr:clientData/>
  </xdr:twoCellAnchor>
  <xdr:twoCellAnchor>
    <xdr:from>
      <xdr:col>10</xdr:col>
      <xdr:colOff>157160</xdr:colOff>
      <xdr:row>2</xdr:row>
      <xdr:rowOff>76200</xdr:rowOff>
    </xdr:from>
    <xdr:to>
      <xdr:col>13</xdr:col>
      <xdr:colOff>380360</xdr:colOff>
      <xdr:row>3</xdr:row>
      <xdr:rowOff>66675</xdr:rowOff>
    </xdr:to>
    <xdr:sp macro="" textlink="">
      <xdr:nvSpPr>
        <xdr:cNvPr id="10" name="Retângul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SpPr/>
      </xdr:nvSpPr>
      <xdr:spPr>
        <a:xfrm>
          <a:off x="6253160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ANÁLISE GRPI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2</xdr:row>
      <xdr:rowOff>76200</xdr:rowOff>
    </xdr:from>
    <xdr:to>
      <xdr:col>17</xdr:col>
      <xdr:colOff>4124</xdr:colOff>
      <xdr:row>3</xdr:row>
      <xdr:rowOff>66675</xdr:rowOff>
    </xdr:to>
    <xdr:sp macro="" textlink="">
      <xdr:nvSpPr>
        <xdr:cNvPr id="11" name="Retângul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SpPr/>
      </xdr:nvSpPr>
      <xdr:spPr>
        <a:xfrm>
          <a:off x="8324849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20</xdr:col>
      <xdr:colOff>19050</xdr:colOff>
      <xdr:row>0</xdr:row>
      <xdr:rowOff>0</xdr:rowOff>
    </xdr:from>
    <xdr:to>
      <xdr:col>20</xdr:col>
      <xdr:colOff>372450</xdr:colOff>
      <xdr:row>1</xdr:row>
      <xdr:rowOff>134325</xdr:rowOff>
    </xdr:to>
    <xdr:pic macro="[0]!dmaic">
      <xdr:nvPicPr>
        <xdr:cNvPr id="12" name="Imagem 11">
          <a:extLst>
            <a:ext uri="{FF2B5EF4-FFF2-40B4-BE49-F238E27FC236}">
              <a16:creationId xmlns:a16="http://schemas.microsoft.com/office/drawing/2014/main" id="{048C2E3A-188A-4F2D-9E65-295D819C8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20575" y="0"/>
          <a:ext cx="353400" cy="353400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</xdr:row>
      <xdr:rowOff>47625</xdr:rowOff>
    </xdr:from>
    <xdr:to>
      <xdr:col>3</xdr:col>
      <xdr:colOff>232724</xdr:colOff>
      <xdr:row>2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9524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3.1. </a:t>
          </a:r>
          <a:r>
            <a:rPr lang="pt-BR" sz="1100" b="0">
              <a:solidFill>
                <a:srgbClr val="005849"/>
              </a:solidFill>
            </a:rPr>
            <a:t>FMEA</a:t>
          </a:r>
        </a:p>
      </xdr:txBody>
    </xdr:sp>
    <xdr:clientData/>
  </xdr:twoCellAnchor>
  <xdr:twoCellAnchor>
    <xdr:from>
      <xdr:col>3</xdr:col>
      <xdr:colOff>261936</xdr:colOff>
      <xdr:row>1</xdr:row>
      <xdr:rowOff>47625</xdr:rowOff>
    </xdr:from>
    <xdr:to>
      <xdr:col>6</xdr:col>
      <xdr:colOff>485136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090736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3.2. </a:t>
          </a:r>
          <a:r>
            <a:rPr lang="pt-BR" sz="1100" b="0">
              <a:solidFill>
                <a:srgbClr val="005849"/>
              </a:solidFill>
            </a:rPr>
            <a:t>5 PORQUÊS</a:t>
          </a:r>
        </a:p>
      </xdr:txBody>
    </xdr:sp>
    <xdr:clientData/>
  </xdr:twoCellAnchor>
  <xdr:twoCellAnchor>
    <xdr:from>
      <xdr:col>6</xdr:col>
      <xdr:colOff>514348</xdr:colOff>
      <xdr:row>1</xdr:row>
      <xdr:rowOff>47625</xdr:rowOff>
    </xdr:from>
    <xdr:to>
      <xdr:col>10</xdr:col>
      <xdr:colOff>127948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4171948" y="266700"/>
          <a:ext cx="2052000" cy="180975"/>
        </a:xfrm>
        <a:prstGeom prst="rect">
          <a:avLst/>
        </a:prstGeom>
        <a:solidFill>
          <a:srgbClr val="00806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</a:rPr>
            <a:t>3.3. </a:t>
          </a:r>
          <a:r>
            <a:rPr lang="pt-BR" sz="1100" b="0">
              <a:solidFill>
                <a:schemeClr val="bg1"/>
              </a:solidFill>
            </a:rPr>
            <a:t>TESTES</a:t>
          </a:r>
          <a:r>
            <a:rPr lang="pt-BR" sz="1100" b="0" baseline="0">
              <a:solidFill>
                <a:schemeClr val="bg1"/>
              </a:solidFill>
            </a:rPr>
            <a:t> DE HIPÓTESES</a:t>
          </a:r>
          <a:endParaRPr lang="pt-B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157160</xdr:colOff>
      <xdr:row>1</xdr:row>
      <xdr:rowOff>47625</xdr:rowOff>
    </xdr:from>
    <xdr:to>
      <xdr:col>13</xdr:col>
      <xdr:colOff>380360</xdr:colOff>
      <xdr:row>2</xdr:row>
      <xdr:rowOff>38100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/>
      </xdr:nvSpPr>
      <xdr:spPr>
        <a:xfrm>
          <a:off x="6253160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3.4. </a:t>
          </a:r>
          <a:r>
            <a:rPr lang="pt-BR" sz="1100" b="0">
              <a:solidFill>
                <a:srgbClr val="005849"/>
              </a:solidFill>
            </a:rPr>
            <a:t>MODELOS DE REGRESSÃO</a:t>
          </a:r>
        </a:p>
      </xdr:txBody>
    </xdr:sp>
    <xdr:clientData/>
  </xdr:twoCellAnchor>
  <xdr:twoCellAnchor>
    <xdr:from>
      <xdr:col>13</xdr:col>
      <xdr:colOff>400049</xdr:colOff>
      <xdr:row>1</xdr:row>
      <xdr:rowOff>47625</xdr:rowOff>
    </xdr:from>
    <xdr:to>
      <xdr:col>17</xdr:col>
      <xdr:colOff>4124</xdr:colOff>
      <xdr:row>2</xdr:row>
      <xdr:rowOff>38100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/>
      </xdr:nvSpPr>
      <xdr:spPr>
        <a:xfrm>
          <a:off x="8324849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3.5. </a:t>
          </a:r>
          <a:r>
            <a:rPr lang="pt-BR" sz="1100" b="0">
              <a:solidFill>
                <a:srgbClr val="005849"/>
              </a:solidFill>
            </a:rPr>
            <a:t>CAUSAS COMPROVADAS</a:t>
          </a:r>
        </a:p>
      </xdr:txBody>
    </xdr:sp>
    <xdr:clientData/>
  </xdr:twoCellAnchor>
  <xdr:twoCellAnchor>
    <xdr:from>
      <xdr:col>0</xdr:col>
      <xdr:colOff>9524</xdr:colOff>
      <xdr:row>2</xdr:row>
      <xdr:rowOff>76200</xdr:rowOff>
    </xdr:from>
    <xdr:to>
      <xdr:col>3</xdr:col>
      <xdr:colOff>232724</xdr:colOff>
      <xdr:row>3</xdr:row>
      <xdr:rowOff>66675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/>
      </xdr:nvSpPr>
      <xdr:spPr>
        <a:xfrm>
          <a:off x="9524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3.6. </a:t>
          </a:r>
          <a:r>
            <a:rPr lang="pt-BR" sz="1100" b="0">
              <a:solidFill>
                <a:srgbClr val="005849"/>
              </a:solidFill>
            </a:rPr>
            <a:t>MAPA FUTURO</a:t>
          </a:r>
        </a:p>
      </xdr:txBody>
    </xdr:sp>
    <xdr:clientData/>
  </xdr:twoCellAnchor>
  <xdr:twoCellAnchor>
    <xdr:from>
      <xdr:col>3</xdr:col>
      <xdr:colOff>261936</xdr:colOff>
      <xdr:row>2</xdr:row>
      <xdr:rowOff>76200</xdr:rowOff>
    </xdr:from>
    <xdr:to>
      <xdr:col>6</xdr:col>
      <xdr:colOff>485136</xdr:colOff>
      <xdr:row>3</xdr:row>
      <xdr:rowOff>66675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/>
      </xdr:nvSpPr>
      <xdr:spPr>
        <a:xfrm>
          <a:off x="2090736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3.7.</a:t>
          </a:r>
          <a:r>
            <a:rPr lang="pt-BR" sz="1100" b="1" baseline="0">
              <a:solidFill>
                <a:srgbClr val="005849"/>
              </a:solidFill>
            </a:rPr>
            <a:t> </a:t>
          </a:r>
          <a:r>
            <a:rPr lang="pt-BR" sz="1100" b="0" baseline="0">
              <a:solidFill>
                <a:srgbClr val="005849"/>
              </a:solidFill>
            </a:rPr>
            <a:t>GANHOS RÁPIDOS</a:t>
          </a:r>
        </a:p>
      </xdr:txBody>
    </xdr:sp>
    <xdr:clientData/>
  </xdr:twoCellAnchor>
  <xdr:twoCellAnchor>
    <xdr:from>
      <xdr:col>6</xdr:col>
      <xdr:colOff>514348</xdr:colOff>
      <xdr:row>2</xdr:row>
      <xdr:rowOff>76200</xdr:rowOff>
    </xdr:from>
    <xdr:to>
      <xdr:col>10</xdr:col>
      <xdr:colOff>127948</xdr:colOff>
      <xdr:row>3</xdr:row>
      <xdr:rowOff>66675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SpPr/>
      </xdr:nvSpPr>
      <xdr:spPr>
        <a:xfrm>
          <a:off x="4171948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3.8. </a:t>
          </a:r>
          <a:r>
            <a:rPr lang="pt-BR" sz="1100" b="0">
              <a:solidFill>
                <a:sysClr val="windowText" lastClr="000000"/>
              </a:solidFill>
            </a:rPr>
            <a:t>MAPA MENTAL</a:t>
          </a:r>
        </a:p>
      </xdr:txBody>
    </xdr:sp>
    <xdr:clientData/>
  </xdr:twoCellAnchor>
  <xdr:twoCellAnchor>
    <xdr:from>
      <xdr:col>10</xdr:col>
      <xdr:colOff>157160</xdr:colOff>
      <xdr:row>2</xdr:row>
      <xdr:rowOff>76200</xdr:rowOff>
    </xdr:from>
    <xdr:to>
      <xdr:col>13</xdr:col>
      <xdr:colOff>380360</xdr:colOff>
      <xdr:row>3</xdr:row>
      <xdr:rowOff>66675</xdr:rowOff>
    </xdr:to>
    <xdr:sp macro="" textlink="">
      <xdr:nvSpPr>
        <xdr:cNvPr id="10" name="Retângul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SpPr/>
      </xdr:nvSpPr>
      <xdr:spPr>
        <a:xfrm>
          <a:off x="6253160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ANÁLISE GRPI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2</xdr:row>
      <xdr:rowOff>76200</xdr:rowOff>
    </xdr:from>
    <xdr:to>
      <xdr:col>17</xdr:col>
      <xdr:colOff>4124</xdr:colOff>
      <xdr:row>3</xdr:row>
      <xdr:rowOff>66675</xdr:rowOff>
    </xdr:to>
    <xdr:sp macro="" textlink="">
      <xdr:nvSpPr>
        <xdr:cNvPr id="11" name="Retângul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SpPr/>
      </xdr:nvSpPr>
      <xdr:spPr>
        <a:xfrm>
          <a:off x="8324849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20</xdr:col>
      <xdr:colOff>19050</xdr:colOff>
      <xdr:row>0</xdr:row>
      <xdr:rowOff>9525</xdr:rowOff>
    </xdr:from>
    <xdr:to>
      <xdr:col>20</xdr:col>
      <xdr:colOff>372450</xdr:colOff>
      <xdr:row>1</xdr:row>
      <xdr:rowOff>143850</xdr:rowOff>
    </xdr:to>
    <xdr:pic macro="[0]!dmaic">
      <xdr:nvPicPr>
        <xdr:cNvPr id="12" name="Imagem 11">
          <a:extLst>
            <a:ext uri="{FF2B5EF4-FFF2-40B4-BE49-F238E27FC236}">
              <a16:creationId xmlns:a16="http://schemas.microsoft.com/office/drawing/2014/main" id="{304BF5B5-71F2-4341-8DB9-DCFE9F3AF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20575" y="9525"/>
          <a:ext cx="353400" cy="353400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</xdr:row>
      <xdr:rowOff>47625</xdr:rowOff>
    </xdr:from>
    <xdr:to>
      <xdr:col>3</xdr:col>
      <xdr:colOff>232724</xdr:colOff>
      <xdr:row>2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9524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3.1. </a:t>
          </a:r>
          <a:r>
            <a:rPr lang="pt-BR" sz="1100" b="0">
              <a:solidFill>
                <a:srgbClr val="005849"/>
              </a:solidFill>
            </a:rPr>
            <a:t>FMEA</a:t>
          </a:r>
        </a:p>
      </xdr:txBody>
    </xdr:sp>
    <xdr:clientData/>
  </xdr:twoCellAnchor>
  <xdr:twoCellAnchor>
    <xdr:from>
      <xdr:col>3</xdr:col>
      <xdr:colOff>261936</xdr:colOff>
      <xdr:row>1</xdr:row>
      <xdr:rowOff>47625</xdr:rowOff>
    </xdr:from>
    <xdr:to>
      <xdr:col>6</xdr:col>
      <xdr:colOff>485136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2090736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3.2. </a:t>
          </a:r>
          <a:r>
            <a:rPr lang="pt-BR" sz="1100" b="0">
              <a:solidFill>
                <a:srgbClr val="005849"/>
              </a:solidFill>
            </a:rPr>
            <a:t>5 PORQUÊS</a:t>
          </a:r>
        </a:p>
      </xdr:txBody>
    </xdr:sp>
    <xdr:clientData/>
  </xdr:twoCellAnchor>
  <xdr:twoCellAnchor>
    <xdr:from>
      <xdr:col>6</xdr:col>
      <xdr:colOff>514348</xdr:colOff>
      <xdr:row>1</xdr:row>
      <xdr:rowOff>47625</xdr:rowOff>
    </xdr:from>
    <xdr:to>
      <xdr:col>10</xdr:col>
      <xdr:colOff>127948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/>
      </xdr:nvSpPr>
      <xdr:spPr>
        <a:xfrm>
          <a:off x="4171948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3.3. </a:t>
          </a:r>
          <a:r>
            <a:rPr lang="pt-BR" sz="1100" b="0">
              <a:solidFill>
                <a:srgbClr val="005849"/>
              </a:solidFill>
            </a:rPr>
            <a:t>TESTES</a:t>
          </a:r>
          <a:r>
            <a:rPr lang="pt-BR" sz="1100" b="0" baseline="0">
              <a:solidFill>
                <a:srgbClr val="005849"/>
              </a:solidFill>
            </a:rPr>
            <a:t> DE HIPÓTESES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10</xdr:col>
      <xdr:colOff>157160</xdr:colOff>
      <xdr:row>1</xdr:row>
      <xdr:rowOff>47625</xdr:rowOff>
    </xdr:from>
    <xdr:to>
      <xdr:col>13</xdr:col>
      <xdr:colOff>380360</xdr:colOff>
      <xdr:row>2</xdr:row>
      <xdr:rowOff>38100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>
        <a:xfrm>
          <a:off x="6253160" y="266700"/>
          <a:ext cx="2052000" cy="180975"/>
        </a:xfrm>
        <a:prstGeom prst="rect">
          <a:avLst/>
        </a:prstGeom>
        <a:solidFill>
          <a:srgbClr val="00806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</a:rPr>
            <a:t>3.4. </a:t>
          </a:r>
          <a:r>
            <a:rPr lang="pt-BR" sz="1100" b="0">
              <a:solidFill>
                <a:schemeClr val="bg1"/>
              </a:solidFill>
            </a:rPr>
            <a:t>MODELOS DE REGRESSÃO</a:t>
          </a:r>
        </a:p>
      </xdr:txBody>
    </xdr:sp>
    <xdr:clientData/>
  </xdr:twoCellAnchor>
  <xdr:twoCellAnchor>
    <xdr:from>
      <xdr:col>13</xdr:col>
      <xdr:colOff>400049</xdr:colOff>
      <xdr:row>1</xdr:row>
      <xdr:rowOff>47625</xdr:rowOff>
    </xdr:from>
    <xdr:to>
      <xdr:col>17</xdr:col>
      <xdr:colOff>4124</xdr:colOff>
      <xdr:row>2</xdr:row>
      <xdr:rowOff>38100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/>
      </xdr:nvSpPr>
      <xdr:spPr>
        <a:xfrm>
          <a:off x="8324849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3.5. </a:t>
          </a:r>
          <a:r>
            <a:rPr lang="pt-BR" sz="1100" b="0">
              <a:solidFill>
                <a:srgbClr val="005849"/>
              </a:solidFill>
            </a:rPr>
            <a:t>CAUSAS COMPROVADAS</a:t>
          </a:r>
        </a:p>
      </xdr:txBody>
    </xdr:sp>
    <xdr:clientData/>
  </xdr:twoCellAnchor>
  <xdr:twoCellAnchor>
    <xdr:from>
      <xdr:col>0</xdr:col>
      <xdr:colOff>9524</xdr:colOff>
      <xdr:row>2</xdr:row>
      <xdr:rowOff>76200</xdr:rowOff>
    </xdr:from>
    <xdr:to>
      <xdr:col>3</xdr:col>
      <xdr:colOff>232724</xdr:colOff>
      <xdr:row>3</xdr:row>
      <xdr:rowOff>66675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9524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3.6. </a:t>
          </a:r>
          <a:r>
            <a:rPr lang="pt-BR" sz="1100" b="0">
              <a:solidFill>
                <a:srgbClr val="005849"/>
              </a:solidFill>
            </a:rPr>
            <a:t>MAPA FUTURO</a:t>
          </a:r>
        </a:p>
      </xdr:txBody>
    </xdr:sp>
    <xdr:clientData/>
  </xdr:twoCellAnchor>
  <xdr:twoCellAnchor>
    <xdr:from>
      <xdr:col>3</xdr:col>
      <xdr:colOff>261936</xdr:colOff>
      <xdr:row>2</xdr:row>
      <xdr:rowOff>76200</xdr:rowOff>
    </xdr:from>
    <xdr:to>
      <xdr:col>6</xdr:col>
      <xdr:colOff>485136</xdr:colOff>
      <xdr:row>3</xdr:row>
      <xdr:rowOff>66675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2090736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3.7.</a:t>
          </a:r>
          <a:r>
            <a:rPr lang="pt-BR" sz="1100" b="1" baseline="0">
              <a:solidFill>
                <a:srgbClr val="005849"/>
              </a:solidFill>
            </a:rPr>
            <a:t> </a:t>
          </a:r>
          <a:r>
            <a:rPr lang="pt-BR" sz="1100" b="0" baseline="0">
              <a:solidFill>
                <a:srgbClr val="005849"/>
              </a:solidFill>
            </a:rPr>
            <a:t>GANHOS RÁPIDOS</a:t>
          </a:r>
        </a:p>
      </xdr:txBody>
    </xdr:sp>
    <xdr:clientData/>
  </xdr:twoCellAnchor>
  <xdr:twoCellAnchor>
    <xdr:from>
      <xdr:col>6</xdr:col>
      <xdr:colOff>514348</xdr:colOff>
      <xdr:row>2</xdr:row>
      <xdr:rowOff>76200</xdr:rowOff>
    </xdr:from>
    <xdr:to>
      <xdr:col>10</xdr:col>
      <xdr:colOff>127948</xdr:colOff>
      <xdr:row>3</xdr:row>
      <xdr:rowOff>66675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/>
      </xdr:nvSpPr>
      <xdr:spPr>
        <a:xfrm>
          <a:off x="4171948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3.8. </a:t>
          </a:r>
          <a:r>
            <a:rPr lang="pt-BR" sz="1100" b="0">
              <a:solidFill>
                <a:sysClr val="windowText" lastClr="000000"/>
              </a:solidFill>
            </a:rPr>
            <a:t>MAPA MENTAL</a:t>
          </a:r>
        </a:p>
      </xdr:txBody>
    </xdr:sp>
    <xdr:clientData/>
  </xdr:twoCellAnchor>
  <xdr:twoCellAnchor>
    <xdr:from>
      <xdr:col>10</xdr:col>
      <xdr:colOff>157160</xdr:colOff>
      <xdr:row>2</xdr:row>
      <xdr:rowOff>76200</xdr:rowOff>
    </xdr:from>
    <xdr:to>
      <xdr:col>13</xdr:col>
      <xdr:colOff>380360</xdr:colOff>
      <xdr:row>3</xdr:row>
      <xdr:rowOff>66675</xdr:rowOff>
    </xdr:to>
    <xdr:sp macro="" textlink="">
      <xdr:nvSpPr>
        <xdr:cNvPr id="10" name="Retângul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>
        <a:xfrm>
          <a:off x="6253160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ANÁLISE GRPI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2</xdr:row>
      <xdr:rowOff>76200</xdr:rowOff>
    </xdr:from>
    <xdr:to>
      <xdr:col>17</xdr:col>
      <xdr:colOff>4124</xdr:colOff>
      <xdr:row>3</xdr:row>
      <xdr:rowOff>66675</xdr:rowOff>
    </xdr:to>
    <xdr:sp macro="" textlink="">
      <xdr:nvSpPr>
        <xdr:cNvPr id="11" name="Retângul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SpPr/>
      </xdr:nvSpPr>
      <xdr:spPr>
        <a:xfrm>
          <a:off x="8324849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20</xdr:col>
      <xdr:colOff>28575</xdr:colOff>
      <xdr:row>0</xdr:row>
      <xdr:rowOff>9525</xdr:rowOff>
    </xdr:from>
    <xdr:to>
      <xdr:col>20</xdr:col>
      <xdr:colOff>381975</xdr:colOff>
      <xdr:row>1</xdr:row>
      <xdr:rowOff>143850</xdr:rowOff>
    </xdr:to>
    <xdr:pic macro="[0]!dmaic">
      <xdr:nvPicPr>
        <xdr:cNvPr id="13" name="Imagem 12">
          <a:extLst>
            <a:ext uri="{FF2B5EF4-FFF2-40B4-BE49-F238E27FC236}">
              <a16:creationId xmlns:a16="http://schemas.microsoft.com/office/drawing/2014/main" id="{66874797-56AB-4DFA-9AA4-15199A61F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30100" y="9525"/>
          <a:ext cx="353400" cy="353400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</xdr:row>
      <xdr:rowOff>47625</xdr:rowOff>
    </xdr:from>
    <xdr:to>
      <xdr:col>3</xdr:col>
      <xdr:colOff>232724</xdr:colOff>
      <xdr:row>2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9524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3.1. </a:t>
          </a:r>
          <a:r>
            <a:rPr lang="pt-BR" sz="1100" b="0">
              <a:solidFill>
                <a:srgbClr val="005849"/>
              </a:solidFill>
            </a:rPr>
            <a:t>FMEA</a:t>
          </a:r>
        </a:p>
      </xdr:txBody>
    </xdr:sp>
    <xdr:clientData/>
  </xdr:twoCellAnchor>
  <xdr:twoCellAnchor>
    <xdr:from>
      <xdr:col>3</xdr:col>
      <xdr:colOff>261936</xdr:colOff>
      <xdr:row>1</xdr:row>
      <xdr:rowOff>47625</xdr:rowOff>
    </xdr:from>
    <xdr:to>
      <xdr:col>6</xdr:col>
      <xdr:colOff>485136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2090736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3.2. </a:t>
          </a:r>
          <a:r>
            <a:rPr lang="pt-BR" sz="1100" b="0">
              <a:solidFill>
                <a:srgbClr val="005849"/>
              </a:solidFill>
            </a:rPr>
            <a:t>5 PORQUÊS</a:t>
          </a:r>
        </a:p>
      </xdr:txBody>
    </xdr:sp>
    <xdr:clientData/>
  </xdr:twoCellAnchor>
  <xdr:twoCellAnchor>
    <xdr:from>
      <xdr:col>6</xdr:col>
      <xdr:colOff>514348</xdr:colOff>
      <xdr:row>1</xdr:row>
      <xdr:rowOff>47625</xdr:rowOff>
    </xdr:from>
    <xdr:to>
      <xdr:col>10</xdr:col>
      <xdr:colOff>127948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4171948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3.3. </a:t>
          </a:r>
          <a:r>
            <a:rPr lang="pt-BR" sz="1100" b="0">
              <a:solidFill>
                <a:srgbClr val="005849"/>
              </a:solidFill>
            </a:rPr>
            <a:t>TESTES</a:t>
          </a:r>
          <a:r>
            <a:rPr lang="pt-BR" sz="1100" b="0" baseline="0">
              <a:solidFill>
                <a:srgbClr val="005849"/>
              </a:solidFill>
            </a:rPr>
            <a:t> DE HIPÓTESES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10</xdr:col>
      <xdr:colOff>157160</xdr:colOff>
      <xdr:row>1</xdr:row>
      <xdr:rowOff>47625</xdr:rowOff>
    </xdr:from>
    <xdr:to>
      <xdr:col>13</xdr:col>
      <xdr:colOff>380360</xdr:colOff>
      <xdr:row>2</xdr:row>
      <xdr:rowOff>38100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/>
      </xdr:nvSpPr>
      <xdr:spPr>
        <a:xfrm>
          <a:off x="6253160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3.4. </a:t>
          </a:r>
          <a:r>
            <a:rPr lang="pt-BR" sz="1100" b="0">
              <a:solidFill>
                <a:srgbClr val="005849"/>
              </a:solidFill>
            </a:rPr>
            <a:t>MODELOS DE REGRESSÃO</a:t>
          </a:r>
        </a:p>
      </xdr:txBody>
    </xdr:sp>
    <xdr:clientData/>
  </xdr:twoCellAnchor>
  <xdr:twoCellAnchor>
    <xdr:from>
      <xdr:col>13</xdr:col>
      <xdr:colOff>400049</xdr:colOff>
      <xdr:row>1</xdr:row>
      <xdr:rowOff>47625</xdr:rowOff>
    </xdr:from>
    <xdr:to>
      <xdr:col>17</xdr:col>
      <xdr:colOff>4124</xdr:colOff>
      <xdr:row>2</xdr:row>
      <xdr:rowOff>38100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8324849" y="266700"/>
          <a:ext cx="2052000" cy="180975"/>
        </a:xfrm>
        <a:prstGeom prst="rect">
          <a:avLst/>
        </a:prstGeom>
        <a:solidFill>
          <a:srgbClr val="00806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</a:rPr>
            <a:t>3.5. </a:t>
          </a:r>
          <a:r>
            <a:rPr lang="pt-BR" sz="1100" b="0">
              <a:solidFill>
                <a:schemeClr val="bg1"/>
              </a:solidFill>
            </a:rPr>
            <a:t>CAUSAS COMPROVADAS</a:t>
          </a:r>
        </a:p>
      </xdr:txBody>
    </xdr:sp>
    <xdr:clientData/>
  </xdr:twoCellAnchor>
  <xdr:twoCellAnchor>
    <xdr:from>
      <xdr:col>0</xdr:col>
      <xdr:colOff>9524</xdr:colOff>
      <xdr:row>2</xdr:row>
      <xdr:rowOff>76200</xdr:rowOff>
    </xdr:from>
    <xdr:to>
      <xdr:col>3</xdr:col>
      <xdr:colOff>232724</xdr:colOff>
      <xdr:row>3</xdr:row>
      <xdr:rowOff>66675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SpPr/>
      </xdr:nvSpPr>
      <xdr:spPr>
        <a:xfrm>
          <a:off x="9524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3.6. </a:t>
          </a:r>
          <a:r>
            <a:rPr lang="pt-BR" sz="1100" b="0">
              <a:solidFill>
                <a:srgbClr val="005849"/>
              </a:solidFill>
            </a:rPr>
            <a:t>MAPA FUTURO</a:t>
          </a:r>
        </a:p>
      </xdr:txBody>
    </xdr:sp>
    <xdr:clientData/>
  </xdr:twoCellAnchor>
  <xdr:twoCellAnchor>
    <xdr:from>
      <xdr:col>3</xdr:col>
      <xdr:colOff>261936</xdr:colOff>
      <xdr:row>2</xdr:row>
      <xdr:rowOff>76200</xdr:rowOff>
    </xdr:from>
    <xdr:to>
      <xdr:col>6</xdr:col>
      <xdr:colOff>485136</xdr:colOff>
      <xdr:row>3</xdr:row>
      <xdr:rowOff>66675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SpPr/>
      </xdr:nvSpPr>
      <xdr:spPr>
        <a:xfrm>
          <a:off x="2090736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3.7.</a:t>
          </a:r>
          <a:r>
            <a:rPr lang="pt-BR" sz="1100" b="1" baseline="0">
              <a:solidFill>
                <a:srgbClr val="005849"/>
              </a:solidFill>
            </a:rPr>
            <a:t> </a:t>
          </a:r>
          <a:r>
            <a:rPr lang="pt-BR" sz="1100" b="0" baseline="0">
              <a:solidFill>
                <a:srgbClr val="005849"/>
              </a:solidFill>
            </a:rPr>
            <a:t>GANHOS RÁPIDOS</a:t>
          </a:r>
        </a:p>
      </xdr:txBody>
    </xdr:sp>
    <xdr:clientData/>
  </xdr:twoCellAnchor>
  <xdr:twoCellAnchor>
    <xdr:from>
      <xdr:col>6</xdr:col>
      <xdr:colOff>514348</xdr:colOff>
      <xdr:row>2</xdr:row>
      <xdr:rowOff>76200</xdr:rowOff>
    </xdr:from>
    <xdr:to>
      <xdr:col>10</xdr:col>
      <xdr:colOff>127948</xdr:colOff>
      <xdr:row>3</xdr:row>
      <xdr:rowOff>66675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/>
      </xdr:nvSpPr>
      <xdr:spPr>
        <a:xfrm>
          <a:off x="4171948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3.8. </a:t>
          </a:r>
          <a:r>
            <a:rPr lang="pt-BR" sz="1100" b="0">
              <a:solidFill>
                <a:sysClr val="windowText" lastClr="000000"/>
              </a:solidFill>
            </a:rPr>
            <a:t>MAPA MENTAL</a:t>
          </a:r>
        </a:p>
      </xdr:txBody>
    </xdr:sp>
    <xdr:clientData/>
  </xdr:twoCellAnchor>
  <xdr:twoCellAnchor>
    <xdr:from>
      <xdr:col>10</xdr:col>
      <xdr:colOff>157160</xdr:colOff>
      <xdr:row>2</xdr:row>
      <xdr:rowOff>76200</xdr:rowOff>
    </xdr:from>
    <xdr:to>
      <xdr:col>13</xdr:col>
      <xdr:colOff>380360</xdr:colOff>
      <xdr:row>3</xdr:row>
      <xdr:rowOff>66675</xdr:rowOff>
    </xdr:to>
    <xdr:sp macro="" textlink="">
      <xdr:nvSpPr>
        <xdr:cNvPr id="10" name="Retângul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6253160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ANÁLISE GRPI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2</xdr:row>
      <xdr:rowOff>76200</xdr:rowOff>
    </xdr:from>
    <xdr:to>
      <xdr:col>17</xdr:col>
      <xdr:colOff>4124</xdr:colOff>
      <xdr:row>3</xdr:row>
      <xdr:rowOff>66675</xdr:rowOff>
    </xdr:to>
    <xdr:sp macro="" textlink="">
      <xdr:nvSpPr>
        <xdr:cNvPr id="11" name="Retângul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SpPr/>
      </xdr:nvSpPr>
      <xdr:spPr>
        <a:xfrm>
          <a:off x="8324849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</xdr:row>
      <xdr:rowOff>47625</xdr:rowOff>
    </xdr:from>
    <xdr:to>
      <xdr:col>3</xdr:col>
      <xdr:colOff>232724</xdr:colOff>
      <xdr:row>2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9524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3.1. </a:t>
          </a:r>
          <a:r>
            <a:rPr lang="pt-BR" sz="1100" b="0">
              <a:solidFill>
                <a:srgbClr val="005849"/>
              </a:solidFill>
            </a:rPr>
            <a:t>FMEA</a:t>
          </a:r>
        </a:p>
      </xdr:txBody>
    </xdr:sp>
    <xdr:clientData/>
  </xdr:twoCellAnchor>
  <xdr:twoCellAnchor>
    <xdr:from>
      <xdr:col>3</xdr:col>
      <xdr:colOff>261936</xdr:colOff>
      <xdr:row>1</xdr:row>
      <xdr:rowOff>47625</xdr:rowOff>
    </xdr:from>
    <xdr:to>
      <xdr:col>6</xdr:col>
      <xdr:colOff>485136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2090736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3.2. </a:t>
          </a:r>
          <a:r>
            <a:rPr lang="pt-BR" sz="1100" b="0">
              <a:solidFill>
                <a:srgbClr val="005849"/>
              </a:solidFill>
            </a:rPr>
            <a:t>5 PORQUÊS</a:t>
          </a:r>
        </a:p>
      </xdr:txBody>
    </xdr:sp>
    <xdr:clientData/>
  </xdr:twoCellAnchor>
  <xdr:twoCellAnchor>
    <xdr:from>
      <xdr:col>6</xdr:col>
      <xdr:colOff>514348</xdr:colOff>
      <xdr:row>1</xdr:row>
      <xdr:rowOff>47625</xdr:rowOff>
    </xdr:from>
    <xdr:to>
      <xdr:col>10</xdr:col>
      <xdr:colOff>127948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4171948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3.3. </a:t>
          </a:r>
          <a:r>
            <a:rPr lang="pt-BR" sz="1100" b="0">
              <a:solidFill>
                <a:srgbClr val="005849"/>
              </a:solidFill>
            </a:rPr>
            <a:t>TESTES</a:t>
          </a:r>
          <a:r>
            <a:rPr lang="pt-BR" sz="1100" b="0" baseline="0">
              <a:solidFill>
                <a:srgbClr val="005849"/>
              </a:solidFill>
            </a:rPr>
            <a:t> DE HIPÓTESES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10</xdr:col>
      <xdr:colOff>157160</xdr:colOff>
      <xdr:row>1</xdr:row>
      <xdr:rowOff>47625</xdr:rowOff>
    </xdr:from>
    <xdr:to>
      <xdr:col>13</xdr:col>
      <xdr:colOff>380360</xdr:colOff>
      <xdr:row>2</xdr:row>
      <xdr:rowOff>38100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6253160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3.4. </a:t>
          </a:r>
          <a:r>
            <a:rPr lang="pt-BR" sz="1100" b="0">
              <a:solidFill>
                <a:srgbClr val="005849"/>
              </a:solidFill>
            </a:rPr>
            <a:t>MODELOS DE REGRESSÃO</a:t>
          </a:r>
        </a:p>
      </xdr:txBody>
    </xdr:sp>
    <xdr:clientData/>
  </xdr:twoCellAnchor>
  <xdr:twoCellAnchor>
    <xdr:from>
      <xdr:col>13</xdr:col>
      <xdr:colOff>400049</xdr:colOff>
      <xdr:row>1</xdr:row>
      <xdr:rowOff>47625</xdr:rowOff>
    </xdr:from>
    <xdr:to>
      <xdr:col>17</xdr:col>
      <xdr:colOff>4124</xdr:colOff>
      <xdr:row>2</xdr:row>
      <xdr:rowOff>38100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8324849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3.5. </a:t>
          </a:r>
          <a:r>
            <a:rPr lang="pt-BR" sz="1100" b="0">
              <a:solidFill>
                <a:srgbClr val="005849"/>
              </a:solidFill>
            </a:rPr>
            <a:t>CAUSAS COMPROVADAS</a:t>
          </a:r>
        </a:p>
      </xdr:txBody>
    </xdr:sp>
    <xdr:clientData/>
  </xdr:twoCellAnchor>
  <xdr:twoCellAnchor>
    <xdr:from>
      <xdr:col>0</xdr:col>
      <xdr:colOff>9524</xdr:colOff>
      <xdr:row>2</xdr:row>
      <xdr:rowOff>76200</xdr:rowOff>
    </xdr:from>
    <xdr:to>
      <xdr:col>3</xdr:col>
      <xdr:colOff>232724</xdr:colOff>
      <xdr:row>3</xdr:row>
      <xdr:rowOff>66675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SpPr/>
      </xdr:nvSpPr>
      <xdr:spPr>
        <a:xfrm>
          <a:off x="9524" y="485775"/>
          <a:ext cx="2052000" cy="180975"/>
        </a:xfrm>
        <a:prstGeom prst="rect">
          <a:avLst/>
        </a:prstGeom>
        <a:solidFill>
          <a:srgbClr val="00806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</a:rPr>
            <a:t>3.6. </a:t>
          </a:r>
          <a:r>
            <a:rPr lang="pt-BR" sz="1100" b="0">
              <a:solidFill>
                <a:schemeClr val="bg1"/>
              </a:solidFill>
            </a:rPr>
            <a:t>MAPA FUTURO</a:t>
          </a:r>
        </a:p>
      </xdr:txBody>
    </xdr:sp>
    <xdr:clientData/>
  </xdr:twoCellAnchor>
  <xdr:twoCellAnchor>
    <xdr:from>
      <xdr:col>3</xdr:col>
      <xdr:colOff>261936</xdr:colOff>
      <xdr:row>2</xdr:row>
      <xdr:rowOff>76200</xdr:rowOff>
    </xdr:from>
    <xdr:to>
      <xdr:col>6</xdr:col>
      <xdr:colOff>485136</xdr:colOff>
      <xdr:row>3</xdr:row>
      <xdr:rowOff>66675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SpPr/>
      </xdr:nvSpPr>
      <xdr:spPr>
        <a:xfrm>
          <a:off x="2090736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3.7.</a:t>
          </a:r>
          <a:r>
            <a:rPr lang="pt-BR" sz="1100" b="1" baseline="0">
              <a:solidFill>
                <a:srgbClr val="005849"/>
              </a:solidFill>
            </a:rPr>
            <a:t> </a:t>
          </a:r>
          <a:r>
            <a:rPr lang="pt-BR" sz="1100" b="0" baseline="0">
              <a:solidFill>
                <a:srgbClr val="005849"/>
              </a:solidFill>
            </a:rPr>
            <a:t>GANHOS RÁPIDOS</a:t>
          </a:r>
        </a:p>
      </xdr:txBody>
    </xdr:sp>
    <xdr:clientData/>
  </xdr:twoCellAnchor>
  <xdr:twoCellAnchor>
    <xdr:from>
      <xdr:col>6</xdr:col>
      <xdr:colOff>514348</xdr:colOff>
      <xdr:row>2</xdr:row>
      <xdr:rowOff>76200</xdr:rowOff>
    </xdr:from>
    <xdr:to>
      <xdr:col>10</xdr:col>
      <xdr:colOff>127948</xdr:colOff>
      <xdr:row>3</xdr:row>
      <xdr:rowOff>66675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SpPr/>
      </xdr:nvSpPr>
      <xdr:spPr>
        <a:xfrm>
          <a:off x="4171948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3.8. </a:t>
          </a:r>
          <a:r>
            <a:rPr lang="pt-BR" sz="1100" b="0">
              <a:solidFill>
                <a:sysClr val="windowText" lastClr="000000"/>
              </a:solidFill>
            </a:rPr>
            <a:t>MAPA MENTAL</a:t>
          </a:r>
        </a:p>
      </xdr:txBody>
    </xdr:sp>
    <xdr:clientData/>
  </xdr:twoCellAnchor>
  <xdr:twoCellAnchor>
    <xdr:from>
      <xdr:col>10</xdr:col>
      <xdr:colOff>157160</xdr:colOff>
      <xdr:row>2</xdr:row>
      <xdr:rowOff>76200</xdr:rowOff>
    </xdr:from>
    <xdr:to>
      <xdr:col>13</xdr:col>
      <xdr:colOff>380360</xdr:colOff>
      <xdr:row>3</xdr:row>
      <xdr:rowOff>66675</xdr:rowOff>
    </xdr:to>
    <xdr:sp macro="" textlink="">
      <xdr:nvSpPr>
        <xdr:cNvPr id="10" name="Retângul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SpPr/>
      </xdr:nvSpPr>
      <xdr:spPr>
        <a:xfrm>
          <a:off x="6253160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ANÁLISE GRPI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2</xdr:row>
      <xdr:rowOff>76200</xdr:rowOff>
    </xdr:from>
    <xdr:to>
      <xdr:col>17</xdr:col>
      <xdr:colOff>4124</xdr:colOff>
      <xdr:row>3</xdr:row>
      <xdr:rowOff>66675</xdr:rowOff>
    </xdr:to>
    <xdr:sp macro="" textlink="">
      <xdr:nvSpPr>
        <xdr:cNvPr id="11" name="Retângul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800-00000B000000}"/>
            </a:ext>
          </a:extLst>
        </xdr:cNvPr>
        <xdr:cNvSpPr/>
      </xdr:nvSpPr>
      <xdr:spPr>
        <a:xfrm>
          <a:off x="8324849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0</xdr:colOff>
      <xdr:row>10</xdr:row>
      <xdr:rowOff>119711</xdr:rowOff>
    </xdr:from>
    <xdr:to>
      <xdr:col>13</xdr:col>
      <xdr:colOff>9525</xdr:colOff>
      <xdr:row>30</xdr:row>
      <xdr:rowOff>19050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1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10486"/>
          <a:ext cx="7934325" cy="370933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</xdr:row>
      <xdr:rowOff>47625</xdr:rowOff>
    </xdr:from>
    <xdr:to>
      <xdr:col>3</xdr:col>
      <xdr:colOff>232724</xdr:colOff>
      <xdr:row>2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9524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3.1. </a:t>
          </a:r>
          <a:r>
            <a:rPr lang="pt-BR" sz="1100" b="0">
              <a:solidFill>
                <a:srgbClr val="005849"/>
              </a:solidFill>
            </a:rPr>
            <a:t>FMEA</a:t>
          </a:r>
        </a:p>
      </xdr:txBody>
    </xdr:sp>
    <xdr:clientData/>
  </xdr:twoCellAnchor>
  <xdr:twoCellAnchor>
    <xdr:from>
      <xdr:col>3</xdr:col>
      <xdr:colOff>261936</xdr:colOff>
      <xdr:row>1</xdr:row>
      <xdr:rowOff>47625</xdr:rowOff>
    </xdr:from>
    <xdr:to>
      <xdr:col>6</xdr:col>
      <xdr:colOff>485136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2090736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3.2. </a:t>
          </a:r>
          <a:r>
            <a:rPr lang="pt-BR" sz="1100" b="0">
              <a:solidFill>
                <a:srgbClr val="005849"/>
              </a:solidFill>
            </a:rPr>
            <a:t>5 PORQUÊS</a:t>
          </a:r>
        </a:p>
      </xdr:txBody>
    </xdr:sp>
    <xdr:clientData/>
  </xdr:twoCellAnchor>
  <xdr:twoCellAnchor>
    <xdr:from>
      <xdr:col>6</xdr:col>
      <xdr:colOff>514348</xdr:colOff>
      <xdr:row>1</xdr:row>
      <xdr:rowOff>47625</xdr:rowOff>
    </xdr:from>
    <xdr:to>
      <xdr:col>10</xdr:col>
      <xdr:colOff>127948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/>
      </xdr:nvSpPr>
      <xdr:spPr>
        <a:xfrm>
          <a:off x="4171948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3.3. </a:t>
          </a:r>
          <a:r>
            <a:rPr lang="pt-BR" sz="1100" b="0">
              <a:solidFill>
                <a:srgbClr val="005849"/>
              </a:solidFill>
            </a:rPr>
            <a:t>TESTES</a:t>
          </a:r>
          <a:r>
            <a:rPr lang="pt-BR" sz="1100" b="0" baseline="0">
              <a:solidFill>
                <a:srgbClr val="005849"/>
              </a:solidFill>
            </a:rPr>
            <a:t> DE HIPÓTESES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10</xdr:col>
      <xdr:colOff>157160</xdr:colOff>
      <xdr:row>1</xdr:row>
      <xdr:rowOff>47625</xdr:rowOff>
    </xdr:from>
    <xdr:to>
      <xdr:col>13</xdr:col>
      <xdr:colOff>380360</xdr:colOff>
      <xdr:row>2</xdr:row>
      <xdr:rowOff>38100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/>
      </xdr:nvSpPr>
      <xdr:spPr>
        <a:xfrm>
          <a:off x="6253160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3.4. </a:t>
          </a:r>
          <a:r>
            <a:rPr lang="pt-BR" sz="1100" b="0">
              <a:solidFill>
                <a:srgbClr val="005849"/>
              </a:solidFill>
            </a:rPr>
            <a:t>MODELOS DE REGRESSÃO</a:t>
          </a:r>
        </a:p>
      </xdr:txBody>
    </xdr:sp>
    <xdr:clientData/>
  </xdr:twoCellAnchor>
  <xdr:twoCellAnchor>
    <xdr:from>
      <xdr:col>13</xdr:col>
      <xdr:colOff>400049</xdr:colOff>
      <xdr:row>1</xdr:row>
      <xdr:rowOff>47625</xdr:rowOff>
    </xdr:from>
    <xdr:to>
      <xdr:col>17</xdr:col>
      <xdr:colOff>4124</xdr:colOff>
      <xdr:row>2</xdr:row>
      <xdr:rowOff>38100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SpPr/>
      </xdr:nvSpPr>
      <xdr:spPr>
        <a:xfrm>
          <a:off x="8324849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3.5. </a:t>
          </a:r>
          <a:r>
            <a:rPr lang="pt-BR" sz="1100" b="0">
              <a:solidFill>
                <a:srgbClr val="005849"/>
              </a:solidFill>
            </a:rPr>
            <a:t>CAUSAS COMPROVADAS</a:t>
          </a:r>
        </a:p>
      </xdr:txBody>
    </xdr:sp>
    <xdr:clientData/>
  </xdr:twoCellAnchor>
  <xdr:twoCellAnchor>
    <xdr:from>
      <xdr:col>0</xdr:col>
      <xdr:colOff>9524</xdr:colOff>
      <xdr:row>2</xdr:row>
      <xdr:rowOff>76200</xdr:rowOff>
    </xdr:from>
    <xdr:to>
      <xdr:col>3</xdr:col>
      <xdr:colOff>232724</xdr:colOff>
      <xdr:row>3</xdr:row>
      <xdr:rowOff>66675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SpPr/>
      </xdr:nvSpPr>
      <xdr:spPr>
        <a:xfrm>
          <a:off x="9524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3.6. </a:t>
          </a:r>
          <a:r>
            <a:rPr lang="pt-BR" sz="1100" b="0">
              <a:solidFill>
                <a:srgbClr val="005849"/>
              </a:solidFill>
            </a:rPr>
            <a:t>MAPA FUTURO</a:t>
          </a:r>
        </a:p>
      </xdr:txBody>
    </xdr:sp>
    <xdr:clientData/>
  </xdr:twoCellAnchor>
  <xdr:twoCellAnchor>
    <xdr:from>
      <xdr:col>3</xdr:col>
      <xdr:colOff>261936</xdr:colOff>
      <xdr:row>2</xdr:row>
      <xdr:rowOff>76200</xdr:rowOff>
    </xdr:from>
    <xdr:to>
      <xdr:col>6</xdr:col>
      <xdr:colOff>485136</xdr:colOff>
      <xdr:row>3</xdr:row>
      <xdr:rowOff>66675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SpPr/>
      </xdr:nvSpPr>
      <xdr:spPr>
        <a:xfrm>
          <a:off x="2090736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3.7.</a:t>
          </a:r>
          <a:r>
            <a:rPr lang="pt-BR" sz="1100" b="1" baseline="0">
              <a:solidFill>
                <a:srgbClr val="005849"/>
              </a:solidFill>
            </a:rPr>
            <a:t> </a:t>
          </a:r>
          <a:r>
            <a:rPr lang="pt-BR" sz="1100" b="0" baseline="0">
              <a:solidFill>
                <a:srgbClr val="005849"/>
              </a:solidFill>
            </a:rPr>
            <a:t>GANHOS RÁPIDOS</a:t>
          </a:r>
        </a:p>
      </xdr:txBody>
    </xdr:sp>
    <xdr:clientData/>
  </xdr:twoCellAnchor>
  <xdr:twoCellAnchor>
    <xdr:from>
      <xdr:col>6</xdr:col>
      <xdr:colOff>514348</xdr:colOff>
      <xdr:row>2</xdr:row>
      <xdr:rowOff>76200</xdr:rowOff>
    </xdr:from>
    <xdr:to>
      <xdr:col>10</xdr:col>
      <xdr:colOff>127948</xdr:colOff>
      <xdr:row>3</xdr:row>
      <xdr:rowOff>66675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900-000009000000}"/>
            </a:ext>
          </a:extLst>
        </xdr:cNvPr>
        <xdr:cNvSpPr/>
      </xdr:nvSpPr>
      <xdr:spPr>
        <a:xfrm>
          <a:off x="4171948" y="485775"/>
          <a:ext cx="2052000" cy="180975"/>
        </a:xfrm>
        <a:prstGeom prst="rect">
          <a:avLst/>
        </a:prstGeom>
        <a:solidFill>
          <a:srgbClr val="00806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</a:rPr>
            <a:t>3.8. </a:t>
          </a:r>
          <a:r>
            <a:rPr lang="pt-BR" sz="1100" b="0">
              <a:solidFill>
                <a:schemeClr val="bg1"/>
              </a:solidFill>
            </a:rPr>
            <a:t>MAPA MENTAL</a:t>
          </a:r>
        </a:p>
      </xdr:txBody>
    </xdr:sp>
    <xdr:clientData/>
  </xdr:twoCellAnchor>
  <xdr:twoCellAnchor>
    <xdr:from>
      <xdr:col>10</xdr:col>
      <xdr:colOff>157160</xdr:colOff>
      <xdr:row>2</xdr:row>
      <xdr:rowOff>76200</xdr:rowOff>
    </xdr:from>
    <xdr:to>
      <xdr:col>13</xdr:col>
      <xdr:colOff>380360</xdr:colOff>
      <xdr:row>3</xdr:row>
      <xdr:rowOff>66675</xdr:rowOff>
    </xdr:to>
    <xdr:sp macro="" textlink="">
      <xdr:nvSpPr>
        <xdr:cNvPr id="10" name="Retângul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SpPr/>
      </xdr:nvSpPr>
      <xdr:spPr>
        <a:xfrm>
          <a:off x="6253160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ANÁLISE GRPI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2</xdr:row>
      <xdr:rowOff>76200</xdr:rowOff>
    </xdr:from>
    <xdr:to>
      <xdr:col>17</xdr:col>
      <xdr:colOff>4124</xdr:colOff>
      <xdr:row>3</xdr:row>
      <xdr:rowOff>66675</xdr:rowOff>
    </xdr:to>
    <xdr:sp macro="" textlink="">
      <xdr:nvSpPr>
        <xdr:cNvPr id="11" name="Retângul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900-00000B000000}"/>
            </a:ext>
          </a:extLst>
        </xdr:cNvPr>
        <xdr:cNvSpPr/>
      </xdr:nvSpPr>
      <xdr:spPr>
        <a:xfrm>
          <a:off x="8324849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95250</xdr:colOff>
      <xdr:row>8</xdr:row>
      <xdr:rowOff>180975</xdr:rowOff>
    </xdr:from>
    <xdr:to>
      <xdr:col>19</xdr:col>
      <xdr:colOff>533400</xdr:colOff>
      <xdr:row>58</xdr:row>
      <xdr:rowOff>147250</xdr:rowOff>
    </xdr:to>
    <xdr:grpSp>
      <xdr:nvGrpSpPr>
        <xdr:cNvPr id="12" name="Agrupar 2">
          <a:extLst>
            <a:ext uri="{FF2B5EF4-FFF2-40B4-BE49-F238E27FC236}">
              <a16:creationId xmlns:a16="http://schemas.microsoft.com/office/drawing/2014/main" id="{00000000-0008-0000-1900-00000C000000}"/>
            </a:ext>
          </a:extLst>
        </xdr:cNvPr>
        <xdr:cNvGrpSpPr/>
      </xdr:nvGrpSpPr>
      <xdr:grpSpPr>
        <a:xfrm>
          <a:off x="91440" y="2150745"/>
          <a:ext cx="12052935" cy="9015025"/>
          <a:chOff x="107157" y="1492069"/>
          <a:chExt cx="10025086" cy="7771374"/>
        </a:xfrm>
      </xdr:grpSpPr>
      <xdr:sp macro="" textlink="">
        <xdr:nvSpPr>
          <xdr:cNvPr id="13" name="Retângulo: Canto Dobrado 3">
            <a:extLst>
              <a:ext uri="{FF2B5EF4-FFF2-40B4-BE49-F238E27FC236}">
                <a16:creationId xmlns:a16="http://schemas.microsoft.com/office/drawing/2014/main" id="{00000000-0008-0000-1900-00000D000000}"/>
              </a:ext>
            </a:extLst>
          </xdr:cNvPr>
          <xdr:cNvSpPr/>
        </xdr:nvSpPr>
        <xdr:spPr>
          <a:xfrm>
            <a:off x="4403088" y="4772882"/>
            <a:ext cx="1178176" cy="1171613"/>
          </a:xfrm>
          <a:prstGeom prst="foldedCorner">
            <a:avLst/>
          </a:prstGeom>
          <a:solidFill>
            <a:srgbClr val="FFC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00" b="1">
              <a:solidFill>
                <a:schemeClr val="tx1">
                  <a:lumMod val="75000"/>
                  <a:lumOff val="25000"/>
                </a:schemeClr>
              </a:solidFill>
            </a:endParaRPr>
          </a:p>
          <a:p>
            <a:pPr algn="ctr"/>
            <a:r>
              <a:rPr lang="pt-BR" sz="1200" b="1">
                <a:solidFill>
                  <a:schemeClr val="tx1">
                    <a:lumMod val="75000"/>
                    <a:lumOff val="25000"/>
                  </a:schemeClr>
                </a:solidFill>
              </a:rPr>
              <a:t>Implementar Programa de CRM:</a:t>
            </a:r>
            <a:br>
              <a:rPr lang="pt-BR" sz="1200" b="1">
                <a:solidFill>
                  <a:schemeClr val="tx1">
                    <a:lumMod val="75000"/>
                    <a:lumOff val="25000"/>
                  </a:schemeClr>
                </a:solidFill>
              </a:rPr>
            </a:br>
            <a:r>
              <a:rPr lang="pt-BR" sz="1200" b="1">
                <a:solidFill>
                  <a:schemeClr val="tx1">
                    <a:lumMod val="75000"/>
                    <a:lumOff val="25000"/>
                  </a:schemeClr>
                </a:solidFill>
              </a:rPr>
              <a:t>Geração 2</a:t>
            </a:r>
          </a:p>
        </xdr:txBody>
      </xdr:sp>
      <xdr:sp macro="" textlink="">
        <xdr:nvSpPr>
          <xdr:cNvPr id="14" name="Arco 13">
            <a:extLst>
              <a:ext uri="{FF2B5EF4-FFF2-40B4-BE49-F238E27FC236}">
                <a16:creationId xmlns:a16="http://schemas.microsoft.com/office/drawing/2014/main" id="{00000000-0008-0000-1900-00000E000000}"/>
              </a:ext>
            </a:extLst>
          </xdr:cNvPr>
          <xdr:cNvSpPr/>
        </xdr:nvSpPr>
        <xdr:spPr>
          <a:xfrm rot="4865572" flipH="1">
            <a:off x="2253496" y="3328596"/>
            <a:ext cx="1275841" cy="3414252"/>
          </a:xfrm>
          <a:prstGeom prst="arc">
            <a:avLst>
              <a:gd name="adj1" fmla="val 16200000"/>
              <a:gd name="adj2" fmla="val 20726949"/>
            </a:avLst>
          </a:prstGeom>
          <a:ln>
            <a:solidFill>
              <a:schemeClr val="tx1">
                <a:lumMod val="75000"/>
                <a:lumOff val="25000"/>
              </a:schemeClr>
            </a:solidFill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Arco 14">
            <a:extLst>
              <a:ext uri="{FF2B5EF4-FFF2-40B4-BE49-F238E27FC236}">
                <a16:creationId xmlns:a16="http://schemas.microsoft.com/office/drawing/2014/main" id="{00000000-0008-0000-1900-00000F000000}"/>
              </a:ext>
            </a:extLst>
          </xdr:cNvPr>
          <xdr:cNvSpPr/>
        </xdr:nvSpPr>
        <xdr:spPr>
          <a:xfrm rot="16734428">
            <a:off x="5699722" y="3327942"/>
            <a:ext cx="2943847" cy="3409847"/>
          </a:xfrm>
          <a:prstGeom prst="arc">
            <a:avLst>
              <a:gd name="adj1" fmla="val 16200000"/>
              <a:gd name="adj2" fmla="val 20784556"/>
            </a:avLst>
          </a:prstGeom>
          <a:ln>
            <a:solidFill>
              <a:schemeClr val="tx1">
                <a:lumMod val="75000"/>
                <a:lumOff val="25000"/>
              </a:schemeClr>
            </a:solidFill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Arco 15">
            <a:extLst>
              <a:ext uri="{FF2B5EF4-FFF2-40B4-BE49-F238E27FC236}">
                <a16:creationId xmlns:a16="http://schemas.microsoft.com/office/drawing/2014/main" id="{00000000-0008-0000-1900-000010000000}"/>
              </a:ext>
            </a:extLst>
          </xdr:cNvPr>
          <xdr:cNvSpPr/>
        </xdr:nvSpPr>
        <xdr:spPr>
          <a:xfrm rot="16734428" flipH="1" flipV="1">
            <a:off x="1935164" y="3950282"/>
            <a:ext cx="1870629" cy="3414252"/>
          </a:xfrm>
          <a:prstGeom prst="arc">
            <a:avLst>
              <a:gd name="adj1" fmla="val 16200000"/>
              <a:gd name="adj2" fmla="val 20726949"/>
            </a:avLst>
          </a:prstGeom>
          <a:ln>
            <a:solidFill>
              <a:schemeClr val="tx1">
                <a:lumMod val="75000"/>
                <a:lumOff val="25000"/>
              </a:schemeClr>
            </a:solidFill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" name="Arco 16">
            <a:extLst>
              <a:ext uri="{FF2B5EF4-FFF2-40B4-BE49-F238E27FC236}">
                <a16:creationId xmlns:a16="http://schemas.microsoft.com/office/drawing/2014/main" id="{00000000-0008-0000-1900-000011000000}"/>
              </a:ext>
            </a:extLst>
          </xdr:cNvPr>
          <xdr:cNvSpPr/>
        </xdr:nvSpPr>
        <xdr:spPr>
          <a:xfrm rot="4865572" flipV="1">
            <a:off x="6200879" y="3638877"/>
            <a:ext cx="2269856" cy="3968227"/>
          </a:xfrm>
          <a:prstGeom prst="arc">
            <a:avLst>
              <a:gd name="adj1" fmla="val 16200000"/>
              <a:gd name="adj2" fmla="val 20726949"/>
            </a:avLst>
          </a:prstGeom>
          <a:ln>
            <a:solidFill>
              <a:schemeClr val="tx1">
                <a:lumMod val="75000"/>
                <a:lumOff val="25000"/>
              </a:schemeClr>
            </a:solidFill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18" name="Conector de Seta Reta 8">
            <a:extLst>
              <a:ext uri="{FF2B5EF4-FFF2-40B4-BE49-F238E27FC236}">
                <a16:creationId xmlns:a16="http://schemas.microsoft.com/office/drawing/2014/main" id="{00000000-0008-0000-1900-000012000000}"/>
              </a:ext>
            </a:extLst>
          </xdr:cNvPr>
          <xdr:cNvCxnSpPr>
            <a:endCxn id="27" idx="0"/>
          </xdr:cNvCxnSpPr>
        </xdr:nvCxnSpPr>
        <xdr:spPr>
          <a:xfrm>
            <a:off x="5157107" y="5905500"/>
            <a:ext cx="203629" cy="1406120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Conector de Seta Reta 9">
            <a:extLst>
              <a:ext uri="{FF2B5EF4-FFF2-40B4-BE49-F238E27FC236}">
                <a16:creationId xmlns:a16="http://schemas.microsoft.com/office/drawing/2014/main" id="{00000000-0008-0000-1900-000013000000}"/>
              </a:ext>
            </a:extLst>
          </xdr:cNvPr>
          <xdr:cNvCxnSpPr/>
        </xdr:nvCxnSpPr>
        <xdr:spPr>
          <a:xfrm flipH="1" flipV="1">
            <a:off x="3925020" y="5322509"/>
            <a:ext cx="497298" cy="38706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Conector de Seta Reta 10">
            <a:extLst>
              <a:ext uri="{FF2B5EF4-FFF2-40B4-BE49-F238E27FC236}">
                <a16:creationId xmlns:a16="http://schemas.microsoft.com/office/drawing/2014/main" id="{00000000-0008-0000-1900-000014000000}"/>
              </a:ext>
            </a:extLst>
          </xdr:cNvPr>
          <xdr:cNvCxnSpPr>
            <a:stCxn id="13" idx="3"/>
            <a:endCxn id="22" idx="1"/>
          </xdr:cNvCxnSpPr>
        </xdr:nvCxnSpPr>
        <xdr:spPr>
          <a:xfrm flipV="1">
            <a:off x="5581264" y="5247132"/>
            <a:ext cx="1055797" cy="109290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" name="Retângulo: Cantos Arredondados 11">
            <a:extLst>
              <a:ext uri="{FF2B5EF4-FFF2-40B4-BE49-F238E27FC236}">
                <a16:creationId xmlns:a16="http://schemas.microsoft.com/office/drawing/2014/main" id="{00000000-0008-0000-1900-000015000000}"/>
              </a:ext>
            </a:extLst>
          </xdr:cNvPr>
          <xdr:cNvSpPr/>
        </xdr:nvSpPr>
        <xdr:spPr>
          <a:xfrm>
            <a:off x="7229616" y="6445250"/>
            <a:ext cx="1286155" cy="502288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Plano de Implementação</a:t>
            </a:r>
          </a:p>
        </xdr:txBody>
      </xdr:sp>
      <xdr:sp macro="" textlink="">
        <xdr:nvSpPr>
          <xdr:cNvPr id="22" name="Retângulo: Cantos Arredondados 12">
            <a:extLst>
              <a:ext uri="{FF2B5EF4-FFF2-40B4-BE49-F238E27FC236}">
                <a16:creationId xmlns:a16="http://schemas.microsoft.com/office/drawing/2014/main" id="{00000000-0008-0000-1900-000016000000}"/>
              </a:ext>
            </a:extLst>
          </xdr:cNvPr>
          <xdr:cNvSpPr/>
        </xdr:nvSpPr>
        <xdr:spPr>
          <a:xfrm>
            <a:off x="6637061" y="4966604"/>
            <a:ext cx="1293221" cy="561057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Avaliar opções de Software</a:t>
            </a:r>
          </a:p>
        </xdr:txBody>
      </xdr:sp>
      <xdr:sp macro="" textlink="">
        <xdr:nvSpPr>
          <xdr:cNvPr id="23" name="Retângulo: Cantos Arredondados 13">
            <a:extLst>
              <a:ext uri="{FF2B5EF4-FFF2-40B4-BE49-F238E27FC236}">
                <a16:creationId xmlns:a16="http://schemas.microsoft.com/office/drawing/2014/main" id="{00000000-0008-0000-1900-000017000000}"/>
              </a:ext>
            </a:extLst>
          </xdr:cNvPr>
          <xdr:cNvSpPr/>
        </xdr:nvSpPr>
        <xdr:spPr>
          <a:xfrm>
            <a:off x="5335282" y="2784930"/>
            <a:ext cx="1290953" cy="529077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Indicadores e Relatórios</a:t>
            </a:r>
          </a:p>
        </xdr:txBody>
      </xdr:sp>
      <xdr:sp macro="" textlink="">
        <xdr:nvSpPr>
          <xdr:cNvPr id="24" name="Retângulo: Cantos Arredondados 14">
            <a:extLst>
              <a:ext uri="{FF2B5EF4-FFF2-40B4-BE49-F238E27FC236}">
                <a16:creationId xmlns:a16="http://schemas.microsoft.com/office/drawing/2014/main" id="{00000000-0008-0000-1900-000018000000}"/>
              </a:ext>
            </a:extLst>
          </xdr:cNvPr>
          <xdr:cNvSpPr/>
        </xdr:nvSpPr>
        <xdr:spPr>
          <a:xfrm>
            <a:off x="1665210" y="4184346"/>
            <a:ext cx="1286155" cy="359549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Kaizens</a:t>
            </a:r>
          </a:p>
        </xdr:txBody>
      </xdr:sp>
      <xdr:sp macro="" textlink="">
        <xdr:nvSpPr>
          <xdr:cNvPr id="25" name="Retângulo: Cantos Arredondados 15">
            <a:extLst>
              <a:ext uri="{FF2B5EF4-FFF2-40B4-BE49-F238E27FC236}">
                <a16:creationId xmlns:a16="http://schemas.microsoft.com/office/drawing/2014/main" id="{00000000-0008-0000-1900-000019000000}"/>
              </a:ext>
            </a:extLst>
          </xdr:cNvPr>
          <xdr:cNvSpPr/>
        </xdr:nvSpPr>
        <xdr:spPr>
          <a:xfrm>
            <a:off x="3143250" y="5149410"/>
            <a:ext cx="772171" cy="359549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SWOT</a:t>
            </a:r>
          </a:p>
        </xdr:txBody>
      </xdr:sp>
      <xdr:sp macro="" textlink="">
        <xdr:nvSpPr>
          <xdr:cNvPr id="26" name="Retângulo: Cantos Arredondados 16">
            <a:extLst>
              <a:ext uri="{FF2B5EF4-FFF2-40B4-BE49-F238E27FC236}">
                <a16:creationId xmlns:a16="http://schemas.microsoft.com/office/drawing/2014/main" id="{00000000-0008-0000-1900-00001A000000}"/>
              </a:ext>
            </a:extLst>
          </xdr:cNvPr>
          <xdr:cNvSpPr/>
        </xdr:nvSpPr>
        <xdr:spPr>
          <a:xfrm>
            <a:off x="1665210" y="6442381"/>
            <a:ext cx="1286155" cy="368748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FMEA</a:t>
            </a:r>
          </a:p>
        </xdr:txBody>
      </xdr:sp>
      <xdr:sp macro="" textlink="">
        <xdr:nvSpPr>
          <xdr:cNvPr id="27" name="Retângulo: Cantos Arredondados 17">
            <a:extLst>
              <a:ext uri="{FF2B5EF4-FFF2-40B4-BE49-F238E27FC236}">
                <a16:creationId xmlns:a16="http://schemas.microsoft.com/office/drawing/2014/main" id="{00000000-0008-0000-1900-00001B000000}"/>
              </a:ext>
            </a:extLst>
          </xdr:cNvPr>
          <xdr:cNvSpPr/>
        </xdr:nvSpPr>
        <xdr:spPr>
          <a:xfrm>
            <a:off x="4717658" y="7311620"/>
            <a:ext cx="1286155" cy="518142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Pesquisas</a:t>
            </a:r>
          </a:p>
        </xdr:txBody>
      </xdr:sp>
      <xdr:cxnSp macro="">
        <xdr:nvCxnSpPr>
          <xdr:cNvPr id="28" name="Conector de Seta Reta 18">
            <a:extLst>
              <a:ext uri="{FF2B5EF4-FFF2-40B4-BE49-F238E27FC236}">
                <a16:creationId xmlns:a16="http://schemas.microsoft.com/office/drawing/2014/main" id="{00000000-0008-0000-1900-00001C000000}"/>
              </a:ext>
            </a:extLst>
          </xdr:cNvPr>
          <xdr:cNvCxnSpPr/>
        </xdr:nvCxnSpPr>
        <xdr:spPr>
          <a:xfrm>
            <a:off x="7911086" y="3726368"/>
            <a:ext cx="297543" cy="261466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00000000-0008-0000-1900-00001D000000}"/>
              </a:ext>
            </a:extLst>
          </xdr:cNvPr>
          <xdr:cNvSpPr txBox="1"/>
        </xdr:nvSpPr>
        <xdr:spPr>
          <a:xfrm>
            <a:off x="8119818" y="3755256"/>
            <a:ext cx="1282409" cy="5647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rgbClr val="3BB785"/>
                </a:solidFill>
              </a:rPr>
              <a:t>Analisar Perfil</a:t>
            </a:r>
          </a:p>
        </xdr:txBody>
      </xdr:sp>
      <xdr:cxnSp macro="">
        <xdr:nvCxnSpPr>
          <xdr:cNvPr id="30" name="Conector de Seta Reta 20">
            <a:extLst>
              <a:ext uri="{FF2B5EF4-FFF2-40B4-BE49-F238E27FC236}">
                <a16:creationId xmlns:a16="http://schemas.microsoft.com/office/drawing/2014/main" id="{00000000-0008-0000-1900-00001E000000}"/>
              </a:ext>
            </a:extLst>
          </xdr:cNvPr>
          <xdr:cNvCxnSpPr/>
        </xdr:nvCxnSpPr>
        <xdr:spPr>
          <a:xfrm flipH="1">
            <a:off x="7248813" y="3735697"/>
            <a:ext cx="124776" cy="364213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00000000-0008-0000-1900-00001F000000}"/>
              </a:ext>
            </a:extLst>
          </xdr:cNvPr>
          <xdr:cNvSpPr txBox="1"/>
        </xdr:nvSpPr>
        <xdr:spPr>
          <a:xfrm>
            <a:off x="6552898" y="3974227"/>
            <a:ext cx="1423156" cy="5647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Unidades com 100% de  cadastramento</a:t>
            </a:r>
          </a:p>
        </xdr:txBody>
      </xdr:sp>
      <xdr:cxnSp macro="">
        <xdr:nvCxnSpPr>
          <xdr:cNvPr id="32" name="Conector de Seta Reta 22">
            <a:extLst>
              <a:ext uri="{FF2B5EF4-FFF2-40B4-BE49-F238E27FC236}">
                <a16:creationId xmlns:a16="http://schemas.microsoft.com/office/drawing/2014/main" id="{00000000-0008-0000-1900-000020000000}"/>
              </a:ext>
            </a:extLst>
          </xdr:cNvPr>
          <xdr:cNvCxnSpPr/>
        </xdr:nvCxnSpPr>
        <xdr:spPr>
          <a:xfrm>
            <a:off x="7287205" y="5533495"/>
            <a:ext cx="134375" cy="368748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00000000-0008-0000-1900-000021000000}"/>
              </a:ext>
            </a:extLst>
          </xdr:cNvPr>
          <xdr:cNvSpPr txBox="1"/>
        </xdr:nvSpPr>
        <xdr:spPr>
          <a:xfrm>
            <a:off x="7008866" y="5694919"/>
            <a:ext cx="885546" cy="5601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Interação</a:t>
            </a:r>
          </a:p>
        </xdr:txBody>
      </xdr:sp>
      <xdr:cxnSp macro="">
        <xdr:nvCxnSpPr>
          <xdr:cNvPr id="34" name="Conector de Seta Reta 24">
            <a:extLst>
              <a:ext uri="{FF2B5EF4-FFF2-40B4-BE49-F238E27FC236}">
                <a16:creationId xmlns:a16="http://schemas.microsoft.com/office/drawing/2014/main" id="{00000000-0008-0000-1900-000022000000}"/>
              </a:ext>
            </a:extLst>
          </xdr:cNvPr>
          <xdr:cNvCxnSpPr/>
        </xdr:nvCxnSpPr>
        <xdr:spPr>
          <a:xfrm>
            <a:off x="8496575" y="6751374"/>
            <a:ext cx="410848" cy="466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00000000-0008-0000-1900-000023000000}"/>
              </a:ext>
            </a:extLst>
          </xdr:cNvPr>
          <xdr:cNvSpPr txBox="1"/>
        </xdr:nvSpPr>
        <xdr:spPr>
          <a:xfrm>
            <a:off x="8849834" y="6480707"/>
            <a:ext cx="1282409" cy="56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rgbClr val="3BB785"/>
                </a:solidFill>
              </a:rPr>
              <a:t>Treinamentos</a:t>
            </a:r>
          </a:p>
        </xdr:txBody>
      </xdr:sp>
      <xdr:cxnSp macro="">
        <xdr:nvCxnSpPr>
          <xdr:cNvPr id="36" name="Conector de Seta Reta 26">
            <a:extLst>
              <a:ext uri="{FF2B5EF4-FFF2-40B4-BE49-F238E27FC236}">
                <a16:creationId xmlns:a16="http://schemas.microsoft.com/office/drawing/2014/main" id="{00000000-0008-0000-1900-000024000000}"/>
              </a:ext>
            </a:extLst>
          </xdr:cNvPr>
          <xdr:cNvCxnSpPr/>
        </xdr:nvCxnSpPr>
        <xdr:spPr>
          <a:xfrm>
            <a:off x="8275817" y="6947537"/>
            <a:ext cx="487634" cy="555455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00000000-0008-0000-1900-000025000000}"/>
              </a:ext>
            </a:extLst>
          </xdr:cNvPr>
          <xdr:cNvSpPr txBox="1"/>
        </xdr:nvSpPr>
        <xdr:spPr>
          <a:xfrm>
            <a:off x="8141441" y="7336489"/>
            <a:ext cx="1368793" cy="555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Procedimentos</a:t>
            </a:r>
          </a:p>
        </xdr:txBody>
      </xdr:sp>
      <xdr:cxnSp macro="">
        <xdr:nvCxnSpPr>
          <xdr:cNvPr id="38" name="Conector de Seta Reta 28">
            <a:extLst>
              <a:ext uri="{FF2B5EF4-FFF2-40B4-BE49-F238E27FC236}">
                <a16:creationId xmlns:a16="http://schemas.microsoft.com/office/drawing/2014/main" id="{00000000-0008-0000-1900-000026000000}"/>
              </a:ext>
            </a:extLst>
          </xdr:cNvPr>
          <xdr:cNvCxnSpPr/>
        </xdr:nvCxnSpPr>
        <xdr:spPr>
          <a:xfrm flipH="1">
            <a:off x="7853497" y="6924216"/>
            <a:ext cx="28797" cy="490152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CaixaDeTexto 38">
            <a:extLst>
              <a:ext uri="{FF2B5EF4-FFF2-40B4-BE49-F238E27FC236}">
                <a16:creationId xmlns:a16="http://schemas.microsoft.com/office/drawing/2014/main" id="{00000000-0008-0000-1900-000027000000}"/>
              </a:ext>
            </a:extLst>
          </xdr:cNvPr>
          <xdr:cNvSpPr txBox="1"/>
        </xdr:nvSpPr>
        <xdr:spPr>
          <a:xfrm>
            <a:off x="7402383" y="7311622"/>
            <a:ext cx="902228" cy="5647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Link c/ áreas</a:t>
            </a:r>
          </a:p>
        </xdr:txBody>
      </xdr:sp>
      <xdr:cxnSp macro="">
        <xdr:nvCxnSpPr>
          <xdr:cNvPr id="40" name="Conector de Seta Reta 30">
            <a:extLst>
              <a:ext uri="{FF2B5EF4-FFF2-40B4-BE49-F238E27FC236}">
                <a16:creationId xmlns:a16="http://schemas.microsoft.com/office/drawing/2014/main" id="{00000000-0008-0000-1900-000028000000}"/>
              </a:ext>
            </a:extLst>
          </xdr:cNvPr>
          <xdr:cNvCxnSpPr/>
        </xdr:nvCxnSpPr>
        <xdr:spPr>
          <a:xfrm flipH="1">
            <a:off x="6953801" y="6947537"/>
            <a:ext cx="506171" cy="555455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00000000-0008-0000-1900-000029000000}"/>
              </a:ext>
            </a:extLst>
          </xdr:cNvPr>
          <xdr:cNvSpPr txBox="1"/>
        </xdr:nvSpPr>
        <xdr:spPr>
          <a:xfrm>
            <a:off x="6406705" y="7337262"/>
            <a:ext cx="1034072" cy="7096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TI para alterar Portal</a:t>
            </a:r>
          </a:p>
        </xdr:txBody>
      </xdr:sp>
      <xdr:cxnSp macro="">
        <xdr:nvCxnSpPr>
          <xdr:cNvPr id="42" name="Conector de Seta Reta 32">
            <a:extLst>
              <a:ext uri="{FF2B5EF4-FFF2-40B4-BE49-F238E27FC236}">
                <a16:creationId xmlns:a16="http://schemas.microsoft.com/office/drawing/2014/main" id="{00000000-0008-0000-1900-00002A000000}"/>
              </a:ext>
            </a:extLst>
          </xdr:cNvPr>
          <xdr:cNvCxnSpPr/>
        </xdr:nvCxnSpPr>
        <xdr:spPr>
          <a:xfrm flipH="1">
            <a:off x="1242890" y="4338402"/>
            <a:ext cx="422319" cy="466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3" name="CaixaDeTexto 42">
            <a:extLst>
              <a:ext uri="{FF2B5EF4-FFF2-40B4-BE49-F238E27FC236}">
                <a16:creationId xmlns:a16="http://schemas.microsoft.com/office/drawing/2014/main" id="{00000000-0008-0000-1900-00002B000000}"/>
              </a:ext>
            </a:extLst>
          </xdr:cNvPr>
          <xdr:cNvSpPr txBox="1"/>
        </xdr:nvSpPr>
        <xdr:spPr>
          <a:xfrm flipH="1">
            <a:off x="571499" y="4062941"/>
            <a:ext cx="748176" cy="5602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pt-BR" sz="1100" b="1">
                <a:solidFill>
                  <a:srgbClr val="3BB785"/>
                </a:solidFill>
              </a:rPr>
              <a:t>Cadastro Social</a:t>
            </a:r>
          </a:p>
        </xdr:txBody>
      </xdr:sp>
      <xdr:cxnSp macro="">
        <xdr:nvCxnSpPr>
          <xdr:cNvPr id="44" name="Conector de Seta Reta 34">
            <a:extLst>
              <a:ext uri="{FF2B5EF4-FFF2-40B4-BE49-F238E27FC236}">
                <a16:creationId xmlns:a16="http://schemas.microsoft.com/office/drawing/2014/main" id="{00000000-0008-0000-1900-00002C000000}"/>
              </a:ext>
            </a:extLst>
          </xdr:cNvPr>
          <xdr:cNvCxnSpPr>
            <a:stCxn id="24" idx="2"/>
          </xdr:cNvCxnSpPr>
        </xdr:nvCxnSpPr>
        <xdr:spPr>
          <a:xfrm flipH="1">
            <a:off x="2012156" y="4543895"/>
            <a:ext cx="296132" cy="432917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5" name="CaixaDeTexto 44">
            <a:extLst>
              <a:ext uri="{FF2B5EF4-FFF2-40B4-BE49-F238E27FC236}">
                <a16:creationId xmlns:a16="http://schemas.microsoft.com/office/drawing/2014/main" id="{00000000-0008-0000-1900-00002D000000}"/>
              </a:ext>
            </a:extLst>
          </xdr:cNvPr>
          <xdr:cNvSpPr txBox="1"/>
        </xdr:nvSpPr>
        <xdr:spPr>
          <a:xfrm flipH="1">
            <a:off x="1411632" y="4885146"/>
            <a:ext cx="1161381" cy="5647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Cadastramento</a:t>
            </a:r>
            <a:r>
              <a:rPr lang="pt-BR" sz="1100" b="1" baseline="0">
                <a:solidFill>
                  <a:srgbClr val="3BB785"/>
                </a:solidFill>
              </a:rPr>
              <a:t> de Áreas</a:t>
            </a:r>
            <a:endParaRPr lang="pt-BR" sz="1100" b="1">
              <a:solidFill>
                <a:srgbClr val="3BB785"/>
              </a:solidFill>
            </a:endParaRPr>
          </a:p>
        </xdr:txBody>
      </xdr:sp>
      <xdr:cxnSp macro="">
        <xdr:nvCxnSpPr>
          <xdr:cNvPr id="46" name="Conector de Seta Reta 36">
            <a:extLst>
              <a:ext uri="{FF2B5EF4-FFF2-40B4-BE49-F238E27FC236}">
                <a16:creationId xmlns:a16="http://schemas.microsoft.com/office/drawing/2014/main" id="{00000000-0008-0000-1900-00002E000000}"/>
              </a:ext>
            </a:extLst>
          </xdr:cNvPr>
          <xdr:cNvCxnSpPr/>
        </xdr:nvCxnSpPr>
        <xdr:spPr>
          <a:xfrm flipH="1" flipV="1">
            <a:off x="2155031" y="3599656"/>
            <a:ext cx="57276" cy="575362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CaixaDeTexto 46">
            <a:extLst>
              <a:ext uri="{FF2B5EF4-FFF2-40B4-BE49-F238E27FC236}">
                <a16:creationId xmlns:a16="http://schemas.microsoft.com/office/drawing/2014/main" id="{00000000-0008-0000-1900-00002F000000}"/>
              </a:ext>
            </a:extLst>
          </xdr:cNvPr>
          <xdr:cNvSpPr txBox="1"/>
        </xdr:nvSpPr>
        <xdr:spPr>
          <a:xfrm flipH="1">
            <a:off x="1636667" y="3263511"/>
            <a:ext cx="1054144" cy="555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Comunicação</a:t>
            </a:r>
          </a:p>
        </xdr:txBody>
      </xdr:sp>
      <xdr:cxnSp macro="">
        <xdr:nvCxnSpPr>
          <xdr:cNvPr id="48" name="Conector de Seta Reta 38">
            <a:extLst>
              <a:ext uri="{FF2B5EF4-FFF2-40B4-BE49-F238E27FC236}">
                <a16:creationId xmlns:a16="http://schemas.microsoft.com/office/drawing/2014/main" id="{00000000-0008-0000-1900-000030000000}"/>
              </a:ext>
            </a:extLst>
          </xdr:cNvPr>
          <xdr:cNvCxnSpPr/>
        </xdr:nvCxnSpPr>
        <xdr:spPr>
          <a:xfrm flipH="1">
            <a:off x="1396461" y="6605765"/>
            <a:ext cx="268749" cy="126068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9" name="CaixaDeTexto 48">
            <a:extLst>
              <a:ext uri="{FF2B5EF4-FFF2-40B4-BE49-F238E27FC236}">
                <a16:creationId xmlns:a16="http://schemas.microsoft.com/office/drawing/2014/main" id="{00000000-0008-0000-1900-000031000000}"/>
              </a:ext>
            </a:extLst>
          </xdr:cNvPr>
          <xdr:cNvSpPr txBox="1"/>
        </xdr:nvSpPr>
        <xdr:spPr>
          <a:xfrm flipH="1">
            <a:off x="666749" y="6488253"/>
            <a:ext cx="778550" cy="5975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pt-BR" sz="1100" b="1">
                <a:solidFill>
                  <a:srgbClr val="3BB785"/>
                </a:solidFill>
              </a:rPr>
              <a:t>Aplicativo</a:t>
            </a:r>
          </a:p>
        </xdr:txBody>
      </xdr:sp>
      <xdr:sp macro="" textlink="">
        <xdr:nvSpPr>
          <xdr:cNvPr id="50" name="CaixaDeTexto 49">
            <a:extLst>
              <a:ext uri="{FF2B5EF4-FFF2-40B4-BE49-F238E27FC236}">
                <a16:creationId xmlns:a16="http://schemas.microsoft.com/office/drawing/2014/main" id="{00000000-0008-0000-1900-000032000000}"/>
              </a:ext>
            </a:extLst>
          </xdr:cNvPr>
          <xdr:cNvSpPr txBox="1"/>
        </xdr:nvSpPr>
        <xdr:spPr>
          <a:xfrm flipH="1">
            <a:off x="906719" y="7149073"/>
            <a:ext cx="658102" cy="5602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Poka Yokes</a:t>
            </a:r>
          </a:p>
        </xdr:txBody>
      </xdr:sp>
      <xdr:cxnSp macro="">
        <xdr:nvCxnSpPr>
          <xdr:cNvPr id="51" name="Conector de Seta Reta 41">
            <a:extLst>
              <a:ext uri="{FF2B5EF4-FFF2-40B4-BE49-F238E27FC236}">
                <a16:creationId xmlns:a16="http://schemas.microsoft.com/office/drawing/2014/main" id="{00000000-0008-0000-1900-000033000000}"/>
              </a:ext>
            </a:extLst>
          </xdr:cNvPr>
          <xdr:cNvCxnSpPr/>
        </xdr:nvCxnSpPr>
        <xdr:spPr>
          <a:xfrm flipH="1">
            <a:off x="2071377" y="6811128"/>
            <a:ext cx="19196" cy="354756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2" name="CaixaDeTexto 51">
            <a:extLst>
              <a:ext uri="{FF2B5EF4-FFF2-40B4-BE49-F238E27FC236}">
                <a16:creationId xmlns:a16="http://schemas.microsoft.com/office/drawing/2014/main" id="{00000000-0008-0000-1900-000034000000}"/>
              </a:ext>
            </a:extLst>
          </xdr:cNvPr>
          <xdr:cNvSpPr txBox="1"/>
        </xdr:nvSpPr>
        <xdr:spPr>
          <a:xfrm>
            <a:off x="1362691" y="7096125"/>
            <a:ext cx="1391735" cy="3348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Sistema</a:t>
            </a:r>
          </a:p>
        </xdr:txBody>
      </xdr:sp>
      <xdr:cxnSp macro="">
        <xdr:nvCxnSpPr>
          <xdr:cNvPr id="53" name="Conector de Seta Reta 43">
            <a:extLst>
              <a:ext uri="{FF2B5EF4-FFF2-40B4-BE49-F238E27FC236}">
                <a16:creationId xmlns:a16="http://schemas.microsoft.com/office/drawing/2014/main" id="{00000000-0008-0000-1900-000035000000}"/>
              </a:ext>
            </a:extLst>
          </xdr:cNvPr>
          <xdr:cNvCxnSpPr/>
        </xdr:nvCxnSpPr>
        <xdr:spPr>
          <a:xfrm>
            <a:off x="5495727" y="7820433"/>
            <a:ext cx="499105" cy="54625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4" name="CaixaDeTexto 53">
            <a:extLst>
              <a:ext uri="{FF2B5EF4-FFF2-40B4-BE49-F238E27FC236}">
                <a16:creationId xmlns:a16="http://schemas.microsoft.com/office/drawing/2014/main" id="{00000000-0008-0000-1900-000036000000}"/>
              </a:ext>
            </a:extLst>
          </xdr:cNvPr>
          <xdr:cNvSpPr txBox="1"/>
        </xdr:nvSpPr>
        <xdr:spPr>
          <a:xfrm>
            <a:off x="5370950" y="8141734"/>
            <a:ext cx="1391735" cy="667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Quantitativa</a:t>
            </a:r>
          </a:p>
        </xdr:txBody>
      </xdr:sp>
      <xdr:cxnSp macro="">
        <xdr:nvCxnSpPr>
          <xdr:cNvPr id="55" name="Conector de Seta Reta 45">
            <a:extLst>
              <a:ext uri="{FF2B5EF4-FFF2-40B4-BE49-F238E27FC236}">
                <a16:creationId xmlns:a16="http://schemas.microsoft.com/office/drawing/2014/main" id="{00000000-0008-0000-1900-000037000000}"/>
              </a:ext>
            </a:extLst>
          </xdr:cNvPr>
          <xdr:cNvCxnSpPr/>
        </xdr:nvCxnSpPr>
        <xdr:spPr>
          <a:xfrm flipH="1">
            <a:off x="4857750" y="7820433"/>
            <a:ext cx="352807" cy="54342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6" name="CaixaDeTexto 55">
            <a:extLst>
              <a:ext uri="{FF2B5EF4-FFF2-40B4-BE49-F238E27FC236}">
                <a16:creationId xmlns:a16="http://schemas.microsoft.com/office/drawing/2014/main" id="{00000000-0008-0000-1900-000038000000}"/>
              </a:ext>
            </a:extLst>
          </xdr:cNvPr>
          <xdr:cNvSpPr txBox="1"/>
        </xdr:nvSpPr>
        <xdr:spPr>
          <a:xfrm>
            <a:off x="4209187" y="8107925"/>
            <a:ext cx="1027005" cy="7095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Qualitativa</a:t>
            </a:r>
          </a:p>
        </xdr:txBody>
      </xdr:sp>
      <xdr:cxnSp macro="">
        <xdr:nvCxnSpPr>
          <xdr:cNvPr id="57" name="Conector de Seta Reta 47">
            <a:extLst>
              <a:ext uri="{FF2B5EF4-FFF2-40B4-BE49-F238E27FC236}">
                <a16:creationId xmlns:a16="http://schemas.microsoft.com/office/drawing/2014/main" id="{00000000-0008-0000-1900-000039000000}"/>
              </a:ext>
            </a:extLst>
          </xdr:cNvPr>
          <xdr:cNvCxnSpPr/>
        </xdr:nvCxnSpPr>
        <xdr:spPr>
          <a:xfrm flipH="1" flipV="1">
            <a:off x="4218214" y="3710214"/>
            <a:ext cx="510213" cy="1068312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Conector de Seta Reta 48">
            <a:extLst>
              <a:ext uri="{FF2B5EF4-FFF2-40B4-BE49-F238E27FC236}">
                <a16:creationId xmlns:a16="http://schemas.microsoft.com/office/drawing/2014/main" id="{00000000-0008-0000-1900-00003A000000}"/>
              </a:ext>
            </a:extLst>
          </xdr:cNvPr>
          <xdr:cNvCxnSpPr>
            <a:endCxn id="61" idx="2"/>
          </xdr:cNvCxnSpPr>
        </xdr:nvCxnSpPr>
        <xdr:spPr>
          <a:xfrm flipH="1" flipV="1">
            <a:off x="4837760" y="2703391"/>
            <a:ext cx="135596" cy="2061529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Conector de Seta Reta 49">
            <a:extLst>
              <a:ext uri="{FF2B5EF4-FFF2-40B4-BE49-F238E27FC236}">
                <a16:creationId xmlns:a16="http://schemas.microsoft.com/office/drawing/2014/main" id="{00000000-0008-0000-1900-00003B000000}"/>
              </a:ext>
            </a:extLst>
          </xdr:cNvPr>
          <xdr:cNvCxnSpPr/>
        </xdr:nvCxnSpPr>
        <xdr:spPr>
          <a:xfrm flipV="1">
            <a:off x="5259105" y="3324679"/>
            <a:ext cx="605574" cy="1440240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Conector de Seta Reta 50">
            <a:extLst>
              <a:ext uri="{FF2B5EF4-FFF2-40B4-BE49-F238E27FC236}">
                <a16:creationId xmlns:a16="http://schemas.microsoft.com/office/drawing/2014/main" id="{00000000-0008-0000-1900-00003C000000}"/>
              </a:ext>
            </a:extLst>
          </xdr:cNvPr>
          <xdr:cNvCxnSpPr/>
        </xdr:nvCxnSpPr>
        <xdr:spPr>
          <a:xfrm flipH="1">
            <a:off x="3728358" y="5932714"/>
            <a:ext cx="1074963" cy="1442357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1" name="Retângulo: Cantos Arredondados 51">
            <a:extLst>
              <a:ext uri="{FF2B5EF4-FFF2-40B4-BE49-F238E27FC236}">
                <a16:creationId xmlns:a16="http://schemas.microsoft.com/office/drawing/2014/main" id="{00000000-0008-0000-1900-00003D000000}"/>
              </a:ext>
            </a:extLst>
          </xdr:cNvPr>
          <xdr:cNvSpPr/>
        </xdr:nvSpPr>
        <xdr:spPr>
          <a:xfrm>
            <a:off x="4192283" y="2109108"/>
            <a:ext cx="1290953" cy="594283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Custos</a:t>
            </a:r>
            <a:r>
              <a:rPr lang="pt-BR" sz="1200" baseline="0"/>
              <a:t> dos Investimentos</a:t>
            </a:r>
            <a:endParaRPr lang="pt-BR" sz="1200"/>
          </a:p>
        </xdr:txBody>
      </xdr:sp>
      <xdr:sp macro="" textlink="">
        <xdr:nvSpPr>
          <xdr:cNvPr id="62" name="Retângulo: Cantos Arredondados 52">
            <a:extLst>
              <a:ext uri="{FF2B5EF4-FFF2-40B4-BE49-F238E27FC236}">
                <a16:creationId xmlns:a16="http://schemas.microsoft.com/office/drawing/2014/main" id="{00000000-0008-0000-1900-00003E000000}"/>
              </a:ext>
            </a:extLst>
          </xdr:cNvPr>
          <xdr:cNvSpPr/>
        </xdr:nvSpPr>
        <xdr:spPr>
          <a:xfrm>
            <a:off x="3661603" y="3152323"/>
            <a:ext cx="1019254" cy="560826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Responsável</a:t>
            </a:r>
            <a:r>
              <a:rPr lang="pt-BR" sz="1200" baseline="0"/>
              <a:t> pelo CRM</a:t>
            </a:r>
            <a:endParaRPr lang="pt-BR" sz="1200"/>
          </a:p>
        </xdr:txBody>
      </xdr:sp>
      <xdr:sp macro="" textlink="">
        <xdr:nvSpPr>
          <xdr:cNvPr id="63" name="Retângulo: Cantos Arredondados 53">
            <a:extLst>
              <a:ext uri="{FF2B5EF4-FFF2-40B4-BE49-F238E27FC236}">
                <a16:creationId xmlns:a16="http://schemas.microsoft.com/office/drawing/2014/main" id="{00000000-0008-0000-1900-00003F000000}"/>
              </a:ext>
            </a:extLst>
          </xdr:cNvPr>
          <xdr:cNvSpPr/>
        </xdr:nvSpPr>
        <xdr:spPr>
          <a:xfrm>
            <a:off x="3212570" y="7413624"/>
            <a:ext cx="951216" cy="571501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QFD Cooperado</a:t>
            </a:r>
          </a:p>
        </xdr:txBody>
      </xdr:sp>
      <xdr:sp macro="" textlink="">
        <xdr:nvSpPr>
          <xdr:cNvPr id="64" name="Retângulo: Cantos Arredondados 54">
            <a:extLst>
              <a:ext uri="{FF2B5EF4-FFF2-40B4-BE49-F238E27FC236}">
                <a16:creationId xmlns:a16="http://schemas.microsoft.com/office/drawing/2014/main" id="{00000000-0008-0000-1900-000040000000}"/>
              </a:ext>
            </a:extLst>
          </xdr:cNvPr>
          <xdr:cNvSpPr/>
        </xdr:nvSpPr>
        <xdr:spPr>
          <a:xfrm>
            <a:off x="7045272" y="3373272"/>
            <a:ext cx="1293221" cy="364084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Unidades Piloto</a:t>
            </a:r>
          </a:p>
        </xdr:txBody>
      </xdr:sp>
      <xdr:cxnSp macro="">
        <xdr:nvCxnSpPr>
          <xdr:cNvPr id="65" name="Conector de Seta Reta 55">
            <a:extLst>
              <a:ext uri="{FF2B5EF4-FFF2-40B4-BE49-F238E27FC236}">
                <a16:creationId xmlns:a16="http://schemas.microsoft.com/office/drawing/2014/main" id="{00000000-0008-0000-1900-000041000000}"/>
              </a:ext>
            </a:extLst>
          </xdr:cNvPr>
          <xdr:cNvCxnSpPr/>
        </xdr:nvCxnSpPr>
        <xdr:spPr>
          <a:xfrm flipV="1">
            <a:off x="5483236" y="2122715"/>
            <a:ext cx="408657" cy="256321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6" name="CaixaDeTexto 65">
            <a:extLst>
              <a:ext uri="{FF2B5EF4-FFF2-40B4-BE49-F238E27FC236}">
                <a16:creationId xmlns:a16="http://schemas.microsoft.com/office/drawing/2014/main" id="{00000000-0008-0000-1900-000042000000}"/>
              </a:ext>
            </a:extLst>
          </xdr:cNvPr>
          <xdr:cNvSpPr txBox="1"/>
        </xdr:nvSpPr>
        <xdr:spPr>
          <a:xfrm>
            <a:off x="5318780" y="1681921"/>
            <a:ext cx="1300551" cy="5602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WiFi p/ as Unidades</a:t>
            </a:r>
          </a:p>
        </xdr:txBody>
      </xdr:sp>
      <xdr:cxnSp macro="">
        <xdr:nvCxnSpPr>
          <xdr:cNvPr id="67" name="Conector de Seta Reta 57">
            <a:extLst>
              <a:ext uri="{FF2B5EF4-FFF2-40B4-BE49-F238E27FC236}">
                <a16:creationId xmlns:a16="http://schemas.microsoft.com/office/drawing/2014/main" id="{00000000-0008-0000-1900-000043000000}"/>
              </a:ext>
            </a:extLst>
          </xdr:cNvPr>
          <xdr:cNvCxnSpPr/>
        </xdr:nvCxnSpPr>
        <xdr:spPr>
          <a:xfrm flipH="1" flipV="1">
            <a:off x="3787807" y="2056127"/>
            <a:ext cx="383927" cy="345427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8" name="CaixaDeTexto 67">
            <a:extLst>
              <a:ext uri="{FF2B5EF4-FFF2-40B4-BE49-F238E27FC236}">
                <a16:creationId xmlns:a16="http://schemas.microsoft.com/office/drawing/2014/main" id="{00000000-0008-0000-1900-000044000000}"/>
              </a:ext>
            </a:extLst>
          </xdr:cNvPr>
          <xdr:cNvSpPr txBox="1"/>
        </xdr:nvSpPr>
        <xdr:spPr>
          <a:xfrm flipH="1">
            <a:off x="2376876" y="1748016"/>
            <a:ext cx="1468521" cy="5601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pt-BR" sz="1100" b="1">
                <a:solidFill>
                  <a:srgbClr val="3BB785"/>
                </a:solidFill>
              </a:rPr>
              <a:t>Retorno</a:t>
            </a:r>
            <a:r>
              <a:rPr lang="pt-BR" sz="1100" b="1" baseline="0">
                <a:solidFill>
                  <a:srgbClr val="3BB785"/>
                </a:solidFill>
              </a:rPr>
              <a:t> sobre Investimento (ROI)</a:t>
            </a:r>
            <a:endParaRPr lang="pt-BR" sz="1100" b="1">
              <a:solidFill>
                <a:srgbClr val="3BB785"/>
              </a:solidFill>
            </a:endParaRPr>
          </a:p>
        </xdr:txBody>
      </xdr:sp>
      <xdr:cxnSp macro="">
        <xdr:nvCxnSpPr>
          <xdr:cNvPr id="69" name="Conector de Seta Reta 59">
            <a:extLst>
              <a:ext uri="{FF2B5EF4-FFF2-40B4-BE49-F238E27FC236}">
                <a16:creationId xmlns:a16="http://schemas.microsoft.com/office/drawing/2014/main" id="{00000000-0008-0000-1900-000045000000}"/>
              </a:ext>
            </a:extLst>
          </xdr:cNvPr>
          <xdr:cNvCxnSpPr/>
        </xdr:nvCxnSpPr>
        <xdr:spPr>
          <a:xfrm flipH="1" flipV="1">
            <a:off x="4816929" y="1855107"/>
            <a:ext cx="30682" cy="24617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0" name="CaixaDeTexto 69">
            <a:extLst>
              <a:ext uri="{FF2B5EF4-FFF2-40B4-BE49-F238E27FC236}">
                <a16:creationId xmlns:a16="http://schemas.microsoft.com/office/drawing/2014/main" id="{00000000-0008-0000-1900-000046000000}"/>
              </a:ext>
            </a:extLst>
          </xdr:cNvPr>
          <xdr:cNvSpPr txBox="1"/>
        </xdr:nvSpPr>
        <xdr:spPr>
          <a:xfrm>
            <a:off x="4310231" y="1492069"/>
            <a:ext cx="1017406" cy="56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ArcGis</a:t>
            </a:r>
          </a:p>
        </xdr:txBody>
      </xdr:sp>
      <xdr:cxnSp macro="">
        <xdr:nvCxnSpPr>
          <xdr:cNvPr id="71" name="Conector de Seta Reta 61">
            <a:extLst>
              <a:ext uri="{FF2B5EF4-FFF2-40B4-BE49-F238E27FC236}">
                <a16:creationId xmlns:a16="http://schemas.microsoft.com/office/drawing/2014/main" id="{00000000-0008-0000-1900-000047000000}"/>
              </a:ext>
            </a:extLst>
          </xdr:cNvPr>
          <xdr:cNvCxnSpPr/>
        </xdr:nvCxnSpPr>
        <xdr:spPr>
          <a:xfrm flipV="1">
            <a:off x="6626679" y="2705646"/>
            <a:ext cx="423370" cy="129176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2" name="CaixaDeTexto 71">
            <a:extLst>
              <a:ext uri="{FF2B5EF4-FFF2-40B4-BE49-F238E27FC236}">
                <a16:creationId xmlns:a16="http://schemas.microsoft.com/office/drawing/2014/main" id="{00000000-0008-0000-1900-000048000000}"/>
              </a:ext>
            </a:extLst>
          </xdr:cNvPr>
          <xdr:cNvSpPr txBox="1"/>
        </xdr:nvSpPr>
        <xdr:spPr>
          <a:xfrm>
            <a:off x="6978853" y="2421243"/>
            <a:ext cx="1302819" cy="5602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rgbClr val="3BB785"/>
                </a:solidFill>
              </a:rPr>
              <a:t>Gerentes Executivos</a:t>
            </a:r>
          </a:p>
        </xdr:txBody>
      </xdr:sp>
      <xdr:cxnSp macro="">
        <xdr:nvCxnSpPr>
          <xdr:cNvPr id="73" name="Conector de Seta Reta 63">
            <a:extLst>
              <a:ext uri="{FF2B5EF4-FFF2-40B4-BE49-F238E27FC236}">
                <a16:creationId xmlns:a16="http://schemas.microsoft.com/office/drawing/2014/main" id="{00000000-0008-0000-1900-000049000000}"/>
              </a:ext>
            </a:extLst>
          </xdr:cNvPr>
          <xdr:cNvCxnSpPr/>
        </xdr:nvCxnSpPr>
        <xdr:spPr>
          <a:xfrm>
            <a:off x="6626235" y="3008647"/>
            <a:ext cx="451747" cy="10285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4" name="CaixaDeTexto 73">
            <a:extLst>
              <a:ext uri="{FF2B5EF4-FFF2-40B4-BE49-F238E27FC236}">
                <a16:creationId xmlns:a16="http://schemas.microsoft.com/office/drawing/2014/main" id="{00000000-0008-0000-1900-00004A000000}"/>
              </a:ext>
            </a:extLst>
          </xdr:cNvPr>
          <xdr:cNvSpPr txBox="1"/>
        </xdr:nvSpPr>
        <xdr:spPr>
          <a:xfrm>
            <a:off x="7036994" y="2986668"/>
            <a:ext cx="1389204" cy="283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rgbClr val="3BB785"/>
                </a:solidFill>
              </a:rPr>
              <a:t>SIPOC</a:t>
            </a:r>
          </a:p>
        </xdr:txBody>
      </xdr:sp>
      <xdr:cxnSp macro="">
        <xdr:nvCxnSpPr>
          <xdr:cNvPr id="75" name="Conector de Seta Reta 65">
            <a:extLst>
              <a:ext uri="{FF2B5EF4-FFF2-40B4-BE49-F238E27FC236}">
                <a16:creationId xmlns:a16="http://schemas.microsoft.com/office/drawing/2014/main" id="{00000000-0008-0000-1900-00004B000000}"/>
              </a:ext>
            </a:extLst>
          </xdr:cNvPr>
          <xdr:cNvCxnSpPr/>
        </xdr:nvCxnSpPr>
        <xdr:spPr>
          <a:xfrm flipV="1">
            <a:off x="5890952" y="2423234"/>
            <a:ext cx="383927" cy="345428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6" name="CaixaDeTexto 75">
            <a:extLst>
              <a:ext uri="{FF2B5EF4-FFF2-40B4-BE49-F238E27FC236}">
                <a16:creationId xmlns:a16="http://schemas.microsoft.com/office/drawing/2014/main" id="{00000000-0008-0000-1900-00004C000000}"/>
              </a:ext>
            </a:extLst>
          </xdr:cNvPr>
          <xdr:cNvSpPr txBox="1"/>
        </xdr:nvSpPr>
        <xdr:spPr>
          <a:xfrm>
            <a:off x="6236485" y="2133009"/>
            <a:ext cx="882319" cy="555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rgbClr val="3BB785"/>
                </a:solidFill>
              </a:rPr>
              <a:t>Alinhar</a:t>
            </a:r>
            <a:r>
              <a:rPr lang="pt-BR" sz="1100" b="1" baseline="0">
                <a:solidFill>
                  <a:srgbClr val="3BB785"/>
                </a:solidFill>
              </a:rPr>
              <a:t> c/ M Prado</a:t>
            </a:r>
            <a:endParaRPr lang="pt-BR" sz="1100" b="1">
              <a:solidFill>
                <a:srgbClr val="3BB785"/>
              </a:solidFill>
            </a:endParaRPr>
          </a:p>
        </xdr:txBody>
      </xdr:sp>
      <xdr:cxnSp macro="">
        <xdr:nvCxnSpPr>
          <xdr:cNvPr id="77" name="Conector de Seta Reta 67">
            <a:extLst>
              <a:ext uri="{FF2B5EF4-FFF2-40B4-BE49-F238E27FC236}">
                <a16:creationId xmlns:a16="http://schemas.microsoft.com/office/drawing/2014/main" id="{00000000-0008-0000-1900-00004D000000}"/>
              </a:ext>
            </a:extLst>
          </xdr:cNvPr>
          <xdr:cNvCxnSpPr/>
        </xdr:nvCxnSpPr>
        <xdr:spPr>
          <a:xfrm>
            <a:off x="7200447" y="4422322"/>
            <a:ext cx="70752" cy="530675"/>
          </a:xfrm>
          <a:prstGeom prst="straightConnector1">
            <a:avLst/>
          </a:prstGeom>
          <a:ln>
            <a:solidFill>
              <a:schemeClr val="bg1">
                <a:lumMod val="6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8" name="CaixaDeTexto 77">
            <a:extLst>
              <a:ext uri="{FF2B5EF4-FFF2-40B4-BE49-F238E27FC236}">
                <a16:creationId xmlns:a16="http://schemas.microsoft.com/office/drawing/2014/main" id="{00000000-0008-0000-1900-00004E000000}"/>
              </a:ext>
            </a:extLst>
          </xdr:cNvPr>
          <xdr:cNvSpPr txBox="1"/>
        </xdr:nvSpPr>
        <xdr:spPr>
          <a:xfrm>
            <a:off x="7286624" y="4365235"/>
            <a:ext cx="496233" cy="5602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chemeClr val="tx1">
                    <a:lumMod val="50000"/>
                    <a:lumOff val="50000"/>
                  </a:schemeClr>
                </a:solidFill>
              </a:rPr>
              <a:t>Infos</a:t>
            </a:r>
          </a:p>
        </xdr:txBody>
      </xdr:sp>
      <xdr:cxnSp macro="">
        <xdr:nvCxnSpPr>
          <xdr:cNvPr id="79" name="Conector de Seta Reta 69">
            <a:extLst>
              <a:ext uri="{FF2B5EF4-FFF2-40B4-BE49-F238E27FC236}">
                <a16:creationId xmlns:a16="http://schemas.microsoft.com/office/drawing/2014/main" id="{00000000-0008-0000-1900-00004F000000}"/>
              </a:ext>
            </a:extLst>
          </xdr:cNvPr>
          <xdr:cNvCxnSpPr/>
        </xdr:nvCxnSpPr>
        <xdr:spPr>
          <a:xfrm flipV="1">
            <a:off x="7921626" y="5046074"/>
            <a:ext cx="423370" cy="129176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0" name="CaixaDeTexto 79">
            <a:extLst>
              <a:ext uri="{FF2B5EF4-FFF2-40B4-BE49-F238E27FC236}">
                <a16:creationId xmlns:a16="http://schemas.microsoft.com/office/drawing/2014/main" id="{00000000-0008-0000-1900-000050000000}"/>
              </a:ext>
            </a:extLst>
          </xdr:cNvPr>
          <xdr:cNvSpPr txBox="1"/>
        </xdr:nvSpPr>
        <xdr:spPr>
          <a:xfrm>
            <a:off x="8273800" y="4761671"/>
            <a:ext cx="1282408" cy="5647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rgbClr val="3BB785"/>
                </a:solidFill>
              </a:rPr>
              <a:t>Necessidades</a:t>
            </a:r>
          </a:p>
        </xdr:txBody>
      </xdr:sp>
      <xdr:cxnSp macro="">
        <xdr:nvCxnSpPr>
          <xdr:cNvPr id="81" name="Conector de Seta Reta 71">
            <a:extLst>
              <a:ext uri="{FF2B5EF4-FFF2-40B4-BE49-F238E27FC236}">
                <a16:creationId xmlns:a16="http://schemas.microsoft.com/office/drawing/2014/main" id="{00000000-0008-0000-1900-000051000000}"/>
              </a:ext>
            </a:extLst>
          </xdr:cNvPr>
          <xdr:cNvCxnSpPr/>
        </xdr:nvCxnSpPr>
        <xdr:spPr>
          <a:xfrm>
            <a:off x="7921182" y="5349076"/>
            <a:ext cx="449479" cy="107389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2" name="CaixaDeTexto 81">
            <a:extLst>
              <a:ext uri="{FF2B5EF4-FFF2-40B4-BE49-F238E27FC236}">
                <a16:creationId xmlns:a16="http://schemas.microsoft.com/office/drawing/2014/main" id="{00000000-0008-0000-1900-000052000000}"/>
              </a:ext>
            </a:extLst>
          </xdr:cNvPr>
          <xdr:cNvSpPr txBox="1"/>
        </xdr:nvSpPr>
        <xdr:spPr>
          <a:xfrm>
            <a:off x="8331941" y="5331632"/>
            <a:ext cx="1368793" cy="283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rgbClr val="3BB785"/>
                </a:solidFill>
              </a:rPr>
              <a:t>Preços</a:t>
            </a:r>
          </a:p>
        </xdr:txBody>
      </xdr:sp>
      <xdr:cxnSp macro="">
        <xdr:nvCxnSpPr>
          <xdr:cNvPr id="83" name="Conector de Seta Reta 73">
            <a:extLst>
              <a:ext uri="{FF2B5EF4-FFF2-40B4-BE49-F238E27FC236}">
                <a16:creationId xmlns:a16="http://schemas.microsoft.com/office/drawing/2014/main" id="{00000000-0008-0000-1900-000053000000}"/>
              </a:ext>
            </a:extLst>
          </xdr:cNvPr>
          <xdr:cNvCxnSpPr/>
        </xdr:nvCxnSpPr>
        <xdr:spPr>
          <a:xfrm>
            <a:off x="7468839" y="6076126"/>
            <a:ext cx="139822" cy="305624"/>
          </a:xfrm>
          <a:prstGeom prst="straightConnector1">
            <a:avLst/>
          </a:prstGeom>
          <a:ln>
            <a:solidFill>
              <a:schemeClr val="bg1">
                <a:lumMod val="6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Conector de Seta Reta 74">
            <a:extLst>
              <a:ext uri="{FF2B5EF4-FFF2-40B4-BE49-F238E27FC236}">
                <a16:creationId xmlns:a16="http://schemas.microsoft.com/office/drawing/2014/main" id="{00000000-0008-0000-1900-000054000000}"/>
              </a:ext>
            </a:extLst>
          </xdr:cNvPr>
          <xdr:cNvCxnSpPr/>
        </xdr:nvCxnSpPr>
        <xdr:spPr>
          <a:xfrm>
            <a:off x="6381487" y="8581921"/>
            <a:ext cx="314340" cy="284789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5" name="CaixaDeTexto 84">
            <a:extLst>
              <a:ext uri="{FF2B5EF4-FFF2-40B4-BE49-F238E27FC236}">
                <a16:creationId xmlns:a16="http://schemas.microsoft.com/office/drawing/2014/main" id="{00000000-0008-0000-1900-000055000000}"/>
              </a:ext>
            </a:extLst>
          </xdr:cNvPr>
          <xdr:cNvSpPr txBox="1"/>
        </xdr:nvSpPr>
        <xdr:spPr>
          <a:xfrm>
            <a:off x="6628640" y="8660829"/>
            <a:ext cx="1302819" cy="555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Perguntas</a:t>
            </a:r>
          </a:p>
        </xdr:txBody>
      </xdr:sp>
      <xdr:cxnSp macro="">
        <xdr:nvCxnSpPr>
          <xdr:cNvPr id="86" name="Conector de Seta Reta 76">
            <a:extLst>
              <a:ext uri="{FF2B5EF4-FFF2-40B4-BE49-F238E27FC236}">
                <a16:creationId xmlns:a16="http://schemas.microsoft.com/office/drawing/2014/main" id="{00000000-0008-0000-1900-000056000000}"/>
              </a:ext>
            </a:extLst>
          </xdr:cNvPr>
          <xdr:cNvCxnSpPr/>
        </xdr:nvCxnSpPr>
        <xdr:spPr>
          <a:xfrm flipH="1">
            <a:off x="5475336" y="8582308"/>
            <a:ext cx="316740" cy="28012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7" name="CaixaDeTexto 86">
            <a:extLst>
              <a:ext uri="{FF2B5EF4-FFF2-40B4-BE49-F238E27FC236}">
                <a16:creationId xmlns:a16="http://schemas.microsoft.com/office/drawing/2014/main" id="{00000000-0008-0000-1900-000057000000}"/>
              </a:ext>
            </a:extLst>
          </xdr:cNvPr>
          <xdr:cNvSpPr txBox="1"/>
        </xdr:nvSpPr>
        <xdr:spPr>
          <a:xfrm>
            <a:off x="5183382" y="8685053"/>
            <a:ext cx="662274" cy="56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Custo</a:t>
            </a:r>
          </a:p>
        </xdr:txBody>
      </xdr:sp>
      <xdr:cxnSp macro="">
        <xdr:nvCxnSpPr>
          <xdr:cNvPr id="88" name="Conector de Seta Reta 78">
            <a:extLst>
              <a:ext uri="{FF2B5EF4-FFF2-40B4-BE49-F238E27FC236}">
                <a16:creationId xmlns:a16="http://schemas.microsoft.com/office/drawing/2014/main" id="{00000000-0008-0000-1900-000058000000}"/>
              </a:ext>
            </a:extLst>
          </xdr:cNvPr>
          <xdr:cNvCxnSpPr/>
        </xdr:nvCxnSpPr>
        <xdr:spPr>
          <a:xfrm>
            <a:off x="6045551" y="8569473"/>
            <a:ext cx="28795" cy="312775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9" name="CaixaDeTexto 88">
            <a:extLst>
              <a:ext uri="{FF2B5EF4-FFF2-40B4-BE49-F238E27FC236}">
                <a16:creationId xmlns:a16="http://schemas.microsoft.com/office/drawing/2014/main" id="{00000000-0008-0000-1900-000059000000}"/>
              </a:ext>
            </a:extLst>
          </xdr:cNvPr>
          <xdr:cNvSpPr txBox="1"/>
        </xdr:nvSpPr>
        <xdr:spPr>
          <a:xfrm>
            <a:off x="5760004" y="8689303"/>
            <a:ext cx="717463" cy="56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Amostra</a:t>
            </a:r>
          </a:p>
        </xdr:txBody>
      </xdr:sp>
      <xdr:cxnSp macro="">
        <xdr:nvCxnSpPr>
          <xdr:cNvPr id="90" name="Conector de Seta Reta 80">
            <a:extLst>
              <a:ext uri="{FF2B5EF4-FFF2-40B4-BE49-F238E27FC236}">
                <a16:creationId xmlns:a16="http://schemas.microsoft.com/office/drawing/2014/main" id="{00000000-0008-0000-1900-00005A000000}"/>
              </a:ext>
            </a:extLst>
          </xdr:cNvPr>
          <xdr:cNvCxnSpPr/>
        </xdr:nvCxnSpPr>
        <xdr:spPr>
          <a:xfrm flipH="1">
            <a:off x="4073801" y="8568701"/>
            <a:ext cx="316740" cy="28012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1" name="CaixaDeTexto 90">
            <a:extLst>
              <a:ext uri="{FF2B5EF4-FFF2-40B4-BE49-F238E27FC236}">
                <a16:creationId xmlns:a16="http://schemas.microsoft.com/office/drawing/2014/main" id="{00000000-0008-0000-1900-00005B000000}"/>
              </a:ext>
            </a:extLst>
          </xdr:cNvPr>
          <xdr:cNvSpPr txBox="1"/>
        </xdr:nvSpPr>
        <xdr:spPr>
          <a:xfrm>
            <a:off x="3781847" y="8698660"/>
            <a:ext cx="662274" cy="56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Com quem?</a:t>
            </a:r>
          </a:p>
        </xdr:txBody>
      </xdr:sp>
      <xdr:cxnSp macro="">
        <xdr:nvCxnSpPr>
          <xdr:cNvPr id="92" name="Conector de Seta Reta 82">
            <a:extLst>
              <a:ext uri="{FF2B5EF4-FFF2-40B4-BE49-F238E27FC236}">
                <a16:creationId xmlns:a16="http://schemas.microsoft.com/office/drawing/2014/main" id="{00000000-0008-0000-1900-00005C000000}"/>
              </a:ext>
            </a:extLst>
          </xdr:cNvPr>
          <xdr:cNvCxnSpPr/>
        </xdr:nvCxnSpPr>
        <xdr:spPr>
          <a:xfrm>
            <a:off x="4739265" y="8555866"/>
            <a:ext cx="28795" cy="312775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3" name="CaixaDeTexto 92">
            <a:extLst>
              <a:ext uri="{FF2B5EF4-FFF2-40B4-BE49-F238E27FC236}">
                <a16:creationId xmlns:a16="http://schemas.microsoft.com/office/drawing/2014/main" id="{00000000-0008-0000-1900-00005D000000}"/>
              </a:ext>
            </a:extLst>
          </xdr:cNvPr>
          <xdr:cNvSpPr txBox="1"/>
        </xdr:nvSpPr>
        <xdr:spPr>
          <a:xfrm>
            <a:off x="4340678" y="8653017"/>
            <a:ext cx="857717" cy="5602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Perguntas</a:t>
            </a:r>
          </a:p>
        </xdr:txBody>
      </xdr:sp>
      <xdr:cxnSp macro="">
        <xdr:nvCxnSpPr>
          <xdr:cNvPr id="94" name="Conector de Seta Reta 84">
            <a:extLst>
              <a:ext uri="{FF2B5EF4-FFF2-40B4-BE49-F238E27FC236}">
                <a16:creationId xmlns:a16="http://schemas.microsoft.com/office/drawing/2014/main" id="{00000000-0008-0000-1900-00005E000000}"/>
              </a:ext>
            </a:extLst>
          </xdr:cNvPr>
          <xdr:cNvCxnSpPr>
            <a:stCxn id="27" idx="1"/>
            <a:endCxn id="63" idx="3"/>
          </xdr:cNvCxnSpPr>
        </xdr:nvCxnSpPr>
        <xdr:spPr>
          <a:xfrm flipH="1">
            <a:off x="4163786" y="7570691"/>
            <a:ext cx="553872" cy="128684"/>
          </a:xfrm>
          <a:prstGeom prst="straightConnector1">
            <a:avLst/>
          </a:prstGeom>
          <a:ln>
            <a:solidFill>
              <a:schemeClr val="bg1">
                <a:lumMod val="6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Conector de Seta Reta 85">
            <a:extLst>
              <a:ext uri="{FF2B5EF4-FFF2-40B4-BE49-F238E27FC236}">
                <a16:creationId xmlns:a16="http://schemas.microsoft.com/office/drawing/2014/main" id="{00000000-0008-0000-1900-00005F000000}"/>
              </a:ext>
            </a:extLst>
          </xdr:cNvPr>
          <xdr:cNvCxnSpPr/>
        </xdr:nvCxnSpPr>
        <xdr:spPr>
          <a:xfrm>
            <a:off x="1156606" y="6901090"/>
            <a:ext cx="81644" cy="331106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Conector de Seta Reta 86">
            <a:extLst>
              <a:ext uri="{FF2B5EF4-FFF2-40B4-BE49-F238E27FC236}">
                <a16:creationId xmlns:a16="http://schemas.microsoft.com/office/drawing/2014/main" id="{00000000-0008-0000-1900-000060000000}"/>
              </a:ext>
            </a:extLst>
          </xdr:cNvPr>
          <xdr:cNvCxnSpPr/>
        </xdr:nvCxnSpPr>
        <xdr:spPr>
          <a:xfrm flipH="1">
            <a:off x="1455964" y="7377340"/>
            <a:ext cx="367393" cy="54428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7" name="CaixaDeTexto 96">
            <a:extLst>
              <a:ext uri="{FF2B5EF4-FFF2-40B4-BE49-F238E27FC236}">
                <a16:creationId xmlns:a16="http://schemas.microsoft.com/office/drawing/2014/main" id="{00000000-0008-0000-1900-000061000000}"/>
              </a:ext>
            </a:extLst>
          </xdr:cNvPr>
          <xdr:cNvSpPr txBox="1"/>
        </xdr:nvSpPr>
        <xdr:spPr>
          <a:xfrm>
            <a:off x="2520986" y="2715640"/>
            <a:ext cx="777047" cy="555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Vários Públicos</a:t>
            </a:r>
          </a:p>
        </xdr:txBody>
      </xdr:sp>
      <xdr:sp macro="" textlink="">
        <xdr:nvSpPr>
          <xdr:cNvPr id="98" name="CaixaDeTexto 97">
            <a:extLst>
              <a:ext uri="{FF2B5EF4-FFF2-40B4-BE49-F238E27FC236}">
                <a16:creationId xmlns:a16="http://schemas.microsoft.com/office/drawing/2014/main" id="{00000000-0008-0000-1900-000062000000}"/>
              </a:ext>
            </a:extLst>
          </xdr:cNvPr>
          <xdr:cNvSpPr txBox="1"/>
        </xdr:nvSpPr>
        <xdr:spPr>
          <a:xfrm>
            <a:off x="1337663" y="2795427"/>
            <a:ext cx="662274" cy="5568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Quiz</a:t>
            </a:r>
          </a:p>
        </xdr:txBody>
      </xdr:sp>
      <xdr:grpSp>
        <xdr:nvGrpSpPr>
          <xdr:cNvPr id="99" name="Agrupar 89">
            <a:extLst>
              <a:ext uri="{FF2B5EF4-FFF2-40B4-BE49-F238E27FC236}">
                <a16:creationId xmlns:a16="http://schemas.microsoft.com/office/drawing/2014/main" id="{00000000-0008-0000-1900-000063000000}"/>
              </a:ext>
            </a:extLst>
          </xdr:cNvPr>
          <xdr:cNvGrpSpPr/>
        </xdr:nvGrpSpPr>
        <xdr:grpSpPr>
          <a:xfrm flipV="1">
            <a:off x="1617711" y="3136252"/>
            <a:ext cx="1220491" cy="312775"/>
            <a:chOff x="1320055" y="2584597"/>
            <a:chExt cx="1220491" cy="328650"/>
          </a:xfrm>
        </xdr:grpSpPr>
        <xdr:cxnSp macro="">
          <xdr:nvCxnSpPr>
            <xdr:cNvPr id="113" name="Conector de Seta Reta 103">
              <a:extLst>
                <a:ext uri="{FF2B5EF4-FFF2-40B4-BE49-F238E27FC236}">
                  <a16:creationId xmlns:a16="http://schemas.microsoft.com/office/drawing/2014/main" id="{00000000-0008-0000-1900-000071000000}"/>
                </a:ext>
              </a:extLst>
            </xdr:cNvPr>
            <xdr:cNvCxnSpPr/>
          </xdr:nvCxnSpPr>
          <xdr:spPr>
            <a:xfrm>
              <a:off x="2226206" y="2597045"/>
              <a:ext cx="314340" cy="300664"/>
            </a:xfrm>
            <a:prstGeom prst="straightConnector1">
              <a:avLst/>
            </a:prstGeom>
            <a:ln>
              <a:solidFill>
                <a:schemeClr val="tx1">
                  <a:lumMod val="75000"/>
                  <a:lumOff val="25000"/>
                </a:schemeClr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4" name="Conector de Seta Reta 104">
              <a:extLst>
                <a:ext uri="{FF2B5EF4-FFF2-40B4-BE49-F238E27FC236}">
                  <a16:creationId xmlns:a16="http://schemas.microsoft.com/office/drawing/2014/main" id="{00000000-0008-0000-1900-000072000000}"/>
                </a:ext>
              </a:extLst>
            </xdr:cNvPr>
            <xdr:cNvCxnSpPr/>
          </xdr:nvCxnSpPr>
          <xdr:spPr>
            <a:xfrm flipH="1">
              <a:off x="1320055" y="2597432"/>
              <a:ext cx="316740" cy="295999"/>
            </a:xfrm>
            <a:prstGeom prst="straightConnector1">
              <a:avLst/>
            </a:prstGeom>
            <a:ln>
              <a:solidFill>
                <a:schemeClr val="tx1">
                  <a:lumMod val="75000"/>
                  <a:lumOff val="25000"/>
                </a:schemeClr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5" name="Conector de Seta Reta 105">
              <a:extLst>
                <a:ext uri="{FF2B5EF4-FFF2-40B4-BE49-F238E27FC236}">
                  <a16:creationId xmlns:a16="http://schemas.microsoft.com/office/drawing/2014/main" id="{00000000-0008-0000-1900-000073000000}"/>
                </a:ext>
              </a:extLst>
            </xdr:cNvPr>
            <xdr:cNvCxnSpPr/>
          </xdr:nvCxnSpPr>
          <xdr:spPr>
            <a:xfrm>
              <a:off x="1890270" y="2584597"/>
              <a:ext cx="28795" cy="328650"/>
            </a:xfrm>
            <a:prstGeom prst="straightConnector1">
              <a:avLst/>
            </a:prstGeom>
            <a:ln>
              <a:solidFill>
                <a:schemeClr val="tx1">
                  <a:lumMod val="75000"/>
                  <a:lumOff val="25000"/>
                </a:schemeClr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0" name="CaixaDeTexto 99">
            <a:extLst>
              <a:ext uri="{FF2B5EF4-FFF2-40B4-BE49-F238E27FC236}">
                <a16:creationId xmlns:a16="http://schemas.microsoft.com/office/drawing/2014/main" id="{00000000-0008-0000-1900-000064000000}"/>
              </a:ext>
            </a:extLst>
          </xdr:cNvPr>
          <xdr:cNvSpPr txBox="1"/>
        </xdr:nvSpPr>
        <xdr:spPr>
          <a:xfrm>
            <a:off x="1878566" y="2763959"/>
            <a:ext cx="717463" cy="5568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Cases</a:t>
            </a:r>
          </a:p>
        </xdr:txBody>
      </xdr:sp>
      <xdr:cxnSp macro="">
        <xdr:nvCxnSpPr>
          <xdr:cNvPr id="101" name="Conector de Seta Reta 91">
            <a:extLst>
              <a:ext uri="{FF2B5EF4-FFF2-40B4-BE49-F238E27FC236}">
                <a16:creationId xmlns:a16="http://schemas.microsoft.com/office/drawing/2014/main" id="{00000000-0008-0000-1900-000065000000}"/>
              </a:ext>
            </a:extLst>
          </xdr:cNvPr>
          <xdr:cNvCxnSpPr/>
        </xdr:nvCxnSpPr>
        <xdr:spPr>
          <a:xfrm flipH="1" flipV="1">
            <a:off x="1280481" y="3412083"/>
            <a:ext cx="423370" cy="129176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2" name="Conector de Seta Reta 92">
            <a:extLst>
              <a:ext uri="{FF2B5EF4-FFF2-40B4-BE49-F238E27FC236}">
                <a16:creationId xmlns:a16="http://schemas.microsoft.com/office/drawing/2014/main" id="{00000000-0008-0000-1900-000066000000}"/>
              </a:ext>
            </a:extLst>
          </xdr:cNvPr>
          <xdr:cNvCxnSpPr/>
        </xdr:nvCxnSpPr>
        <xdr:spPr>
          <a:xfrm flipH="1">
            <a:off x="1244610" y="3643648"/>
            <a:ext cx="459685" cy="10285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3" name="CaixaDeTexto 102">
            <a:extLst>
              <a:ext uri="{FF2B5EF4-FFF2-40B4-BE49-F238E27FC236}">
                <a16:creationId xmlns:a16="http://schemas.microsoft.com/office/drawing/2014/main" id="{00000000-0008-0000-1900-000067000000}"/>
              </a:ext>
            </a:extLst>
          </xdr:cNvPr>
          <xdr:cNvSpPr txBox="1"/>
        </xdr:nvSpPr>
        <xdr:spPr>
          <a:xfrm>
            <a:off x="523877" y="3112926"/>
            <a:ext cx="833125" cy="5568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pt-BR" sz="1100" b="1"/>
              <a:t>E-mail Marketing</a:t>
            </a:r>
          </a:p>
        </xdr:txBody>
      </xdr:sp>
      <xdr:sp macro="" textlink="">
        <xdr:nvSpPr>
          <xdr:cNvPr id="104" name="CaixaDeTexto 103">
            <a:extLst>
              <a:ext uri="{FF2B5EF4-FFF2-40B4-BE49-F238E27FC236}">
                <a16:creationId xmlns:a16="http://schemas.microsoft.com/office/drawing/2014/main" id="{00000000-0008-0000-1900-000068000000}"/>
              </a:ext>
            </a:extLst>
          </xdr:cNvPr>
          <xdr:cNvSpPr txBox="1"/>
        </xdr:nvSpPr>
        <xdr:spPr>
          <a:xfrm>
            <a:off x="488162" y="3470115"/>
            <a:ext cx="837288" cy="5647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pt-BR" sz="1100" b="1"/>
              <a:t>Relatórios</a:t>
            </a:r>
          </a:p>
        </xdr:txBody>
      </xdr:sp>
      <xdr:cxnSp macro="">
        <xdr:nvCxnSpPr>
          <xdr:cNvPr id="105" name="Conector de Seta Reta 95">
            <a:extLst>
              <a:ext uri="{FF2B5EF4-FFF2-40B4-BE49-F238E27FC236}">
                <a16:creationId xmlns:a16="http://schemas.microsoft.com/office/drawing/2014/main" id="{00000000-0008-0000-1900-000069000000}"/>
              </a:ext>
            </a:extLst>
          </xdr:cNvPr>
          <xdr:cNvCxnSpPr/>
        </xdr:nvCxnSpPr>
        <xdr:spPr>
          <a:xfrm flipH="1">
            <a:off x="501925" y="4377704"/>
            <a:ext cx="316740" cy="28012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6" name="CaixaDeTexto 105">
            <a:extLst>
              <a:ext uri="{FF2B5EF4-FFF2-40B4-BE49-F238E27FC236}">
                <a16:creationId xmlns:a16="http://schemas.microsoft.com/office/drawing/2014/main" id="{00000000-0008-0000-1900-00006A000000}"/>
              </a:ext>
            </a:extLst>
          </xdr:cNvPr>
          <xdr:cNvSpPr txBox="1"/>
        </xdr:nvSpPr>
        <xdr:spPr>
          <a:xfrm>
            <a:off x="107157" y="4519570"/>
            <a:ext cx="796466" cy="5568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Enxugar Cadastro</a:t>
            </a:r>
          </a:p>
        </xdr:txBody>
      </xdr:sp>
      <xdr:cxnSp macro="">
        <xdr:nvCxnSpPr>
          <xdr:cNvPr id="107" name="Conector de Seta Reta 97">
            <a:extLst>
              <a:ext uri="{FF2B5EF4-FFF2-40B4-BE49-F238E27FC236}">
                <a16:creationId xmlns:a16="http://schemas.microsoft.com/office/drawing/2014/main" id="{00000000-0008-0000-1900-00006B000000}"/>
              </a:ext>
            </a:extLst>
          </xdr:cNvPr>
          <xdr:cNvCxnSpPr/>
        </xdr:nvCxnSpPr>
        <xdr:spPr>
          <a:xfrm>
            <a:off x="1048329" y="4511710"/>
            <a:ext cx="28795" cy="312775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8" name="CaixaDeTexto 107">
            <a:extLst>
              <a:ext uri="{FF2B5EF4-FFF2-40B4-BE49-F238E27FC236}">
                <a16:creationId xmlns:a16="http://schemas.microsoft.com/office/drawing/2014/main" id="{00000000-0008-0000-1900-00006C000000}"/>
              </a:ext>
            </a:extLst>
          </xdr:cNvPr>
          <xdr:cNvSpPr txBox="1"/>
        </xdr:nvSpPr>
        <xdr:spPr>
          <a:xfrm>
            <a:off x="661648" y="4782343"/>
            <a:ext cx="857717" cy="2450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Comitê</a:t>
            </a:r>
          </a:p>
        </xdr:txBody>
      </xdr:sp>
      <xdr:cxnSp macro="">
        <xdr:nvCxnSpPr>
          <xdr:cNvPr id="109" name="Conector de Seta Reta 99">
            <a:extLst>
              <a:ext uri="{FF2B5EF4-FFF2-40B4-BE49-F238E27FC236}">
                <a16:creationId xmlns:a16="http://schemas.microsoft.com/office/drawing/2014/main" id="{00000000-0008-0000-1900-00006D000000}"/>
              </a:ext>
            </a:extLst>
          </xdr:cNvPr>
          <xdr:cNvCxnSpPr/>
        </xdr:nvCxnSpPr>
        <xdr:spPr>
          <a:xfrm flipH="1">
            <a:off x="1466331" y="5381798"/>
            <a:ext cx="316740" cy="28012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0" name="CaixaDeTexto 109">
            <a:extLst>
              <a:ext uri="{FF2B5EF4-FFF2-40B4-BE49-F238E27FC236}">
                <a16:creationId xmlns:a16="http://schemas.microsoft.com/office/drawing/2014/main" id="{00000000-0008-0000-1900-00006E000000}"/>
              </a:ext>
            </a:extLst>
          </xdr:cNvPr>
          <xdr:cNvSpPr txBox="1"/>
        </xdr:nvSpPr>
        <xdr:spPr>
          <a:xfrm>
            <a:off x="1071563" y="5559381"/>
            <a:ext cx="796466" cy="56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Região III: 30/07</a:t>
            </a:r>
          </a:p>
        </xdr:txBody>
      </xdr:sp>
      <xdr:cxnSp macro="">
        <xdr:nvCxnSpPr>
          <xdr:cNvPr id="111" name="Conector de Seta Reta 101">
            <a:extLst>
              <a:ext uri="{FF2B5EF4-FFF2-40B4-BE49-F238E27FC236}">
                <a16:creationId xmlns:a16="http://schemas.microsoft.com/office/drawing/2014/main" id="{00000000-0008-0000-1900-00006F000000}"/>
              </a:ext>
            </a:extLst>
          </xdr:cNvPr>
          <xdr:cNvCxnSpPr/>
        </xdr:nvCxnSpPr>
        <xdr:spPr>
          <a:xfrm>
            <a:off x="2227047" y="5357053"/>
            <a:ext cx="28795" cy="312775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2" name="CaixaDeTexto 111">
            <a:extLst>
              <a:ext uri="{FF2B5EF4-FFF2-40B4-BE49-F238E27FC236}">
                <a16:creationId xmlns:a16="http://schemas.microsoft.com/office/drawing/2014/main" id="{00000000-0008-0000-1900-000070000000}"/>
              </a:ext>
            </a:extLst>
          </xdr:cNvPr>
          <xdr:cNvSpPr txBox="1"/>
        </xdr:nvSpPr>
        <xdr:spPr>
          <a:xfrm>
            <a:off x="1809750" y="5599904"/>
            <a:ext cx="947864" cy="476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Região I e II:</a:t>
            </a:r>
          </a:p>
          <a:p>
            <a:pPr algn="ctr"/>
            <a:r>
              <a:rPr lang="pt-BR" sz="1100" b="1"/>
              <a:t>15/05</a:t>
            </a: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4761</xdr:colOff>
      <xdr:row>1</xdr:row>
      <xdr:rowOff>47625</xdr:rowOff>
    </xdr:from>
    <xdr:to>
      <xdr:col>8</xdr:col>
      <xdr:colOff>608961</xdr:colOff>
      <xdr:row>2</xdr:row>
      <xdr:rowOff>38100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pSpPr/>
      </xdr:nvGrpSpPr>
      <xdr:grpSpPr>
        <a:xfrm>
          <a:off x="6666" y="259080"/>
          <a:ext cx="10584495" cy="169545"/>
          <a:chOff x="9524" y="266700"/>
          <a:chExt cx="10367325" cy="180975"/>
        </a:xfrm>
      </xdr:grpSpPr>
      <xdr:sp macro="" textlink="">
        <xdr:nvSpPr>
          <xdr:cNvPr id="32" name="Retângulo 3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A00-000020000000}"/>
              </a:ext>
            </a:extLst>
          </xdr:cNvPr>
          <xdr:cNvSpPr/>
        </xdr:nvSpPr>
        <xdr:spPr>
          <a:xfrm>
            <a:off x="9524" y="266700"/>
            <a:ext cx="2052000" cy="180975"/>
          </a:xfrm>
          <a:prstGeom prst="rect">
            <a:avLst/>
          </a:prstGeom>
          <a:solidFill>
            <a:srgbClr val="0080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</a:rPr>
              <a:t>4.1. </a:t>
            </a:r>
            <a:r>
              <a:rPr lang="pt-BR" sz="1100" b="0">
                <a:solidFill>
                  <a:schemeClr val="bg1"/>
                </a:solidFill>
              </a:rPr>
              <a:t>GERAÇÃO</a:t>
            </a:r>
            <a:r>
              <a:rPr lang="pt-BR" sz="1100" b="0" baseline="0">
                <a:solidFill>
                  <a:schemeClr val="bg1"/>
                </a:solidFill>
              </a:rPr>
              <a:t> DE SOLUÇÕES</a:t>
            </a:r>
            <a:endParaRPr lang="pt-BR" sz="1100" b="0">
              <a:solidFill>
                <a:schemeClr val="bg1"/>
              </a:solidFill>
            </a:endParaRPr>
          </a:p>
        </xdr:txBody>
      </xdr:sp>
      <xdr:sp macro="" textlink="">
        <xdr:nvSpPr>
          <xdr:cNvPr id="33" name="Retângulo 3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A00-000021000000}"/>
              </a:ext>
            </a:extLst>
          </xdr:cNvPr>
          <xdr:cNvSpPr/>
        </xdr:nvSpPr>
        <xdr:spPr>
          <a:xfrm>
            <a:off x="2090736" y="266700"/>
            <a:ext cx="2052000" cy="180975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solidFill>
                  <a:srgbClr val="005849"/>
                </a:solidFill>
              </a:rPr>
              <a:t>4.2. </a:t>
            </a:r>
            <a:r>
              <a:rPr lang="pt-BR" sz="1100" b="0">
                <a:solidFill>
                  <a:srgbClr val="005849"/>
                </a:solidFill>
              </a:rPr>
              <a:t>PLANO DE AÇÃO</a:t>
            </a:r>
          </a:p>
        </xdr:txBody>
      </xdr:sp>
      <xdr:sp macro="" textlink="">
        <xdr:nvSpPr>
          <xdr:cNvPr id="34" name="Retângulo 3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A00-000022000000}"/>
              </a:ext>
            </a:extLst>
          </xdr:cNvPr>
          <xdr:cNvSpPr/>
        </xdr:nvSpPr>
        <xdr:spPr>
          <a:xfrm>
            <a:off x="4171948" y="266700"/>
            <a:ext cx="2052000" cy="180975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4.3. </a:t>
            </a:r>
            <a:r>
              <a:rPr kumimoji="0" lang="pt-B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MAPA MENTAL</a:t>
            </a:r>
          </a:p>
        </xdr:txBody>
      </xdr:sp>
      <xdr:sp macro="" textlink="">
        <xdr:nvSpPr>
          <xdr:cNvPr id="35" name="Retângulo 3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A00-000023000000}"/>
              </a:ext>
            </a:extLst>
          </xdr:cNvPr>
          <xdr:cNvSpPr/>
        </xdr:nvSpPr>
        <xdr:spPr>
          <a:xfrm>
            <a:off x="6253160" y="266700"/>
            <a:ext cx="2052000" cy="180975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kumimoji="0" lang="pt-BR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ANÁLISE GRPI</a:t>
            </a:r>
            <a:endParaRPr lang="pt-BR" sz="1100" b="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6" name="Retângulo 3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A00-000024000000}"/>
              </a:ext>
            </a:extLst>
          </xdr:cNvPr>
          <xdr:cNvSpPr/>
        </xdr:nvSpPr>
        <xdr:spPr>
          <a:xfrm>
            <a:off x="8324849" y="266700"/>
            <a:ext cx="2052000" cy="180975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ANEXOS</a:t>
            </a:r>
          </a:p>
        </xdr:txBody>
      </xdr:sp>
    </xdr:grpSp>
    <xdr:clientData/>
  </xdr:twoCellAnchor>
  <xdr:twoCellAnchor editAs="oneCell">
    <xdr:from>
      <xdr:col>12</xdr:col>
      <xdr:colOff>28575</xdr:colOff>
      <xdr:row>0</xdr:row>
      <xdr:rowOff>0</xdr:rowOff>
    </xdr:from>
    <xdr:to>
      <xdr:col>12</xdr:col>
      <xdr:colOff>381975</xdr:colOff>
      <xdr:row>1</xdr:row>
      <xdr:rowOff>134325</xdr:rowOff>
    </xdr:to>
    <xdr:pic macro="[0]!dmaic">
      <xdr:nvPicPr>
        <xdr:cNvPr id="8" name="Imagem 7">
          <a:extLst>
            <a:ext uri="{FF2B5EF4-FFF2-40B4-BE49-F238E27FC236}">
              <a16:creationId xmlns:a16="http://schemas.microsoft.com/office/drawing/2014/main" id="{2B76E7F5-01BC-47F4-ABE4-05EBACDF3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30100" y="0"/>
          <a:ext cx="353400" cy="353400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</xdr:row>
      <xdr:rowOff>47625</xdr:rowOff>
    </xdr:from>
    <xdr:to>
      <xdr:col>3</xdr:col>
      <xdr:colOff>232724</xdr:colOff>
      <xdr:row>2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9524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4.1. </a:t>
          </a:r>
          <a:r>
            <a:rPr lang="pt-BR" sz="1100" b="0">
              <a:solidFill>
                <a:srgbClr val="005849"/>
              </a:solidFill>
            </a:rPr>
            <a:t>GERAÇÃO</a:t>
          </a:r>
          <a:r>
            <a:rPr lang="pt-BR" sz="1100" b="0" baseline="0">
              <a:solidFill>
                <a:srgbClr val="005849"/>
              </a:solidFill>
            </a:rPr>
            <a:t> DE SOLUÇÕES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261936</xdr:colOff>
      <xdr:row>1</xdr:row>
      <xdr:rowOff>47625</xdr:rowOff>
    </xdr:from>
    <xdr:to>
      <xdr:col>6</xdr:col>
      <xdr:colOff>485136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2090736" y="266700"/>
          <a:ext cx="2052000" cy="180975"/>
        </a:xfrm>
        <a:prstGeom prst="rect">
          <a:avLst/>
        </a:prstGeom>
        <a:solidFill>
          <a:srgbClr val="00806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</a:rPr>
            <a:t>4.2. </a:t>
          </a:r>
          <a:r>
            <a:rPr lang="pt-BR" sz="1100" b="0">
              <a:solidFill>
                <a:schemeClr val="bg1"/>
              </a:solidFill>
            </a:rPr>
            <a:t>PLANO DE AÇÃO</a:t>
          </a:r>
        </a:p>
      </xdr:txBody>
    </xdr:sp>
    <xdr:clientData/>
  </xdr:twoCellAnchor>
  <xdr:twoCellAnchor>
    <xdr:from>
      <xdr:col>6</xdr:col>
      <xdr:colOff>514348</xdr:colOff>
      <xdr:row>1</xdr:row>
      <xdr:rowOff>47625</xdr:rowOff>
    </xdr:from>
    <xdr:to>
      <xdr:col>10</xdr:col>
      <xdr:colOff>127948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/>
      </xdr:nvSpPr>
      <xdr:spPr>
        <a:xfrm>
          <a:off x="4171948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4.3. </a:t>
          </a:r>
          <a:r>
            <a: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MAPA MENTAL</a:t>
          </a:r>
        </a:p>
      </xdr:txBody>
    </xdr:sp>
    <xdr:clientData/>
  </xdr:twoCellAnchor>
  <xdr:twoCellAnchor>
    <xdr:from>
      <xdr:col>10</xdr:col>
      <xdr:colOff>157160</xdr:colOff>
      <xdr:row>1</xdr:row>
      <xdr:rowOff>47625</xdr:rowOff>
    </xdr:from>
    <xdr:to>
      <xdr:col>13</xdr:col>
      <xdr:colOff>380360</xdr:colOff>
      <xdr:row>2</xdr:row>
      <xdr:rowOff>38100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6253160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ANÁLISE GRPI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1</xdr:row>
      <xdr:rowOff>47625</xdr:rowOff>
    </xdr:from>
    <xdr:to>
      <xdr:col>17</xdr:col>
      <xdr:colOff>4124</xdr:colOff>
      <xdr:row>2</xdr:row>
      <xdr:rowOff>38100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8324849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ANEXOS</a:t>
          </a:r>
        </a:p>
      </xdr:txBody>
    </xdr:sp>
    <xdr:clientData/>
  </xdr:twoCellAnchor>
  <xdr:twoCellAnchor>
    <xdr:from>
      <xdr:col>12</xdr:col>
      <xdr:colOff>238125</xdr:colOff>
      <xdr:row>0</xdr:row>
      <xdr:rowOff>19050</xdr:rowOff>
    </xdr:from>
    <xdr:to>
      <xdr:col>14</xdr:col>
      <xdr:colOff>409575</xdr:colOff>
      <xdr:row>0</xdr:row>
      <xdr:rowOff>199050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7553325" y="19050"/>
          <a:ext cx="139065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/>
            <a:t>SUFICIÊNCIA</a:t>
          </a:r>
          <a:endParaRPr lang="pt-BR" sz="1100" b="1"/>
        </a:p>
      </xdr:txBody>
    </xdr:sp>
    <xdr:clientData/>
  </xdr:twoCellAnchor>
  <xdr:twoCellAnchor>
    <xdr:from>
      <xdr:col>14</xdr:col>
      <xdr:colOff>429080</xdr:colOff>
      <xdr:row>0</xdr:row>
      <xdr:rowOff>19050</xdr:rowOff>
    </xdr:from>
    <xdr:to>
      <xdr:col>16</xdr:col>
      <xdr:colOff>596448</xdr:colOff>
      <xdr:row>0</xdr:row>
      <xdr:rowOff>199050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B00-000008000000}"/>
            </a:ext>
          </a:extLst>
        </xdr:cNvPr>
        <xdr:cNvSpPr/>
      </xdr:nvSpPr>
      <xdr:spPr>
        <a:xfrm>
          <a:off x="8963480" y="19050"/>
          <a:ext cx="1386568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PLANO</a:t>
          </a:r>
          <a:r>
            <a:rPr lang="pt-BR" sz="1100" b="1" baseline="0"/>
            <a:t> VALIDADO</a:t>
          </a:r>
          <a:endParaRPr lang="pt-BR" sz="1100" b="1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</xdr:row>
      <xdr:rowOff>47625</xdr:rowOff>
    </xdr:from>
    <xdr:to>
      <xdr:col>3</xdr:col>
      <xdr:colOff>232724</xdr:colOff>
      <xdr:row>2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9524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4.1. </a:t>
          </a:r>
          <a:r>
            <a:rPr lang="pt-BR" sz="1100" b="0">
              <a:solidFill>
                <a:srgbClr val="005849"/>
              </a:solidFill>
            </a:rPr>
            <a:t>GERAÇÃO</a:t>
          </a:r>
          <a:r>
            <a:rPr lang="pt-BR" sz="1100" b="0" baseline="0">
              <a:solidFill>
                <a:srgbClr val="005849"/>
              </a:solidFill>
            </a:rPr>
            <a:t> DE SOLUÇÕES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261936</xdr:colOff>
      <xdr:row>1</xdr:row>
      <xdr:rowOff>47625</xdr:rowOff>
    </xdr:from>
    <xdr:to>
      <xdr:col>6</xdr:col>
      <xdr:colOff>485136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2090736" y="266700"/>
          <a:ext cx="2052000" cy="180975"/>
        </a:xfrm>
        <a:prstGeom prst="rect">
          <a:avLst/>
        </a:prstGeom>
        <a:solidFill>
          <a:srgbClr val="00806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</a:rPr>
            <a:t>4.2. </a:t>
          </a:r>
          <a:r>
            <a:rPr lang="pt-BR" sz="1100" b="0">
              <a:solidFill>
                <a:schemeClr val="bg1"/>
              </a:solidFill>
            </a:rPr>
            <a:t>PLANO DE AÇÃO</a:t>
          </a:r>
        </a:p>
      </xdr:txBody>
    </xdr:sp>
    <xdr:clientData/>
  </xdr:twoCellAnchor>
  <xdr:twoCellAnchor>
    <xdr:from>
      <xdr:col>6</xdr:col>
      <xdr:colOff>514348</xdr:colOff>
      <xdr:row>1</xdr:row>
      <xdr:rowOff>47625</xdr:rowOff>
    </xdr:from>
    <xdr:to>
      <xdr:col>10</xdr:col>
      <xdr:colOff>127948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171948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4.3. </a:t>
          </a:r>
          <a:r>
            <a: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MAPA MENTAL</a:t>
          </a:r>
        </a:p>
      </xdr:txBody>
    </xdr:sp>
    <xdr:clientData/>
  </xdr:twoCellAnchor>
  <xdr:twoCellAnchor>
    <xdr:from>
      <xdr:col>10</xdr:col>
      <xdr:colOff>157160</xdr:colOff>
      <xdr:row>1</xdr:row>
      <xdr:rowOff>47625</xdr:rowOff>
    </xdr:from>
    <xdr:to>
      <xdr:col>13</xdr:col>
      <xdr:colOff>380360</xdr:colOff>
      <xdr:row>2</xdr:row>
      <xdr:rowOff>38100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6253160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ANÁLISE GRPI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1</xdr:row>
      <xdr:rowOff>47625</xdr:rowOff>
    </xdr:from>
    <xdr:to>
      <xdr:col>17</xdr:col>
      <xdr:colOff>4124</xdr:colOff>
      <xdr:row>2</xdr:row>
      <xdr:rowOff>38100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8324849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ANEXOS</a:t>
          </a:r>
        </a:p>
      </xdr:txBody>
    </xdr:sp>
    <xdr:clientData/>
  </xdr:twoCellAnchor>
  <xdr:twoCellAnchor>
    <xdr:from>
      <xdr:col>12</xdr:col>
      <xdr:colOff>238125</xdr:colOff>
      <xdr:row>0</xdr:row>
      <xdr:rowOff>19050</xdr:rowOff>
    </xdr:from>
    <xdr:to>
      <xdr:col>14</xdr:col>
      <xdr:colOff>409575</xdr:colOff>
      <xdr:row>0</xdr:row>
      <xdr:rowOff>199050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SpPr/>
      </xdr:nvSpPr>
      <xdr:spPr>
        <a:xfrm>
          <a:off x="7553325" y="19050"/>
          <a:ext cx="139065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/>
            <a:t>SUFICIÊNCIA</a:t>
          </a:r>
          <a:endParaRPr lang="pt-BR" sz="1100" b="1"/>
        </a:p>
      </xdr:txBody>
    </xdr:sp>
    <xdr:clientData/>
  </xdr:twoCellAnchor>
  <xdr:twoCellAnchor>
    <xdr:from>
      <xdr:col>14</xdr:col>
      <xdr:colOff>429080</xdr:colOff>
      <xdr:row>0</xdr:row>
      <xdr:rowOff>19050</xdr:rowOff>
    </xdr:from>
    <xdr:to>
      <xdr:col>16</xdr:col>
      <xdr:colOff>596448</xdr:colOff>
      <xdr:row>0</xdr:row>
      <xdr:rowOff>199050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SpPr/>
      </xdr:nvSpPr>
      <xdr:spPr>
        <a:xfrm>
          <a:off x="8963480" y="19050"/>
          <a:ext cx="1386568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PLANO</a:t>
          </a:r>
          <a:r>
            <a:rPr lang="pt-BR" sz="1100" b="1" baseline="0"/>
            <a:t> VALIDADO</a:t>
          </a:r>
          <a:endParaRPr lang="pt-BR" sz="1100" b="1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</xdr:row>
      <xdr:rowOff>47625</xdr:rowOff>
    </xdr:from>
    <xdr:to>
      <xdr:col>3</xdr:col>
      <xdr:colOff>232724</xdr:colOff>
      <xdr:row>2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9524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4.1. </a:t>
          </a:r>
          <a:r>
            <a:rPr lang="pt-BR" sz="1100" b="0">
              <a:solidFill>
                <a:srgbClr val="005849"/>
              </a:solidFill>
            </a:rPr>
            <a:t>GERAÇÃO</a:t>
          </a:r>
          <a:r>
            <a:rPr lang="pt-BR" sz="1100" b="0" baseline="0">
              <a:solidFill>
                <a:srgbClr val="005849"/>
              </a:solidFill>
            </a:rPr>
            <a:t> DE SOLUÇÕES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261936</xdr:colOff>
      <xdr:row>1</xdr:row>
      <xdr:rowOff>47625</xdr:rowOff>
    </xdr:from>
    <xdr:to>
      <xdr:col>6</xdr:col>
      <xdr:colOff>485136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2090736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4.2. </a:t>
          </a:r>
          <a:r>
            <a:rPr lang="pt-BR" sz="1100" b="0">
              <a:solidFill>
                <a:srgbClr val="005849"/>
              </a:solidFill>
            </a:rPr>
            <a:t>PLANO DE AÇÃO</a:t>
          </a:r>
        </a:p>
      </xdr:txBody>
    </xdr:sp>
    <xdr:clientData/>
  </xdr:twoCellAnchor>
  <xdr:twoCellAnchor>
    <xdr:from>
      <xdr:col>6</xdr:col>
      <xdr:colOff>514348</xdr:colOff>
      <xdr:row>1</xdr:row>
      <xdr:rowOff>47625</xdr:rowOff>
    </xdr:from>
    <xdr:to>
      <xdr:col>10</xdr:col>
      <xdr:colOff>127948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/>
      </xdr:nvSpPr>
      <xdr:spPr>
        <a:xfrm>
          <a:off x="4171948" y="266700"/>
          <a:ext cx="2052000" cy="180975"/>
        </a:xfrm>
        <a:prstGeom prst="rect">
          <a:avLst/>
        </a:prstGeom>
        <a:solidFill>
          <a:srgbClr val="00806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4.3. </a:t>
          </a:r>
          <a:r>
            <a:rPr kumimoji="0" lang="pt-BR" sz="11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MAPA MENTAL</a:t>
          </a:r>
        </a:p>
      </xdr:txBody>
    </xdr:sp>
    <xdr:clientData/>
  </xdr:twoCellAnchor>
  <xdr:twoCellAnchor>
    <xdr:from>
      <xdr:col>10</xdr:col>
      <xdr:colOff>157160</xdr:colOff>
      <xdr:row>1</xdr:row>
      <xdr:rowOff>47625</xdr:rowOff>
    </xdr:from>
    <xdr:to>
      <xdr:col>13</xdr:col>
      <xdr:colOff>380360</xdr:colOff>
      <xdr:row>2</xdr:row>
      <xdr:rowOff>38100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/>
      </xdr:nvSpPr>
      <xdr:spPr>
        <a:xfrm>
          <a:off x="6253160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ANÁLISE GRPI</a:t>
          </a:r>
          <a:endParaRPr lang="pt-B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1</xdr:row>
      <xdr:rowOff>47625</xdr:rowOff>
    </xdr:from>
    <xdr:to>
      <xdr:col>17</xdr:col>
      <xdr:colOff>4124</xdr:colOff>
      <xdr:row>2</xdr:row>
      <xdr:rowOff>38100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SpPr/>
      </xdr:nvSpPr>
      <xdr:spPr>
        <a:xfrm>
          <a:off x="8324849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ANEXOS</a:t>
          </a:r>
        </a:p>
      </xdr:txBody>
    </xdr:sp>
    <xdr:clientData/>
  </xdr:twoCellAnchor>
  <xdr:twoCellAnchor>
    <xdr:from>
      <xdr:col>0</xdr:col>
      <xdr:colOff>85725</xdr:colOff>
      <xdr:row>8</xdr:row>
      <xdr:rowOff>133350</xdr:rowOff>
    </xdr:from>
    <xdr:to>
      <xdr:col>19</xdr:col>
      <xdr:colOff>523875</xdr:colOff>
      <xdr:row>58</xdr:row>
      <xdr:rowOff>99625</xdr:rowOff>
    </xdr:to>
    <xdr:grpSp>
      <xdr:nvGrpSpPr>
        <xdr:cNvPr id="7" name="Agrupar 2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GrpSpPr/>
      </xdr:nvGrpSpPr>
      <xdr:grpSpPr>
        <a:xfrm>
          <a:off x="87630" y="2101215"/>
          <a:ext cx="12045315" cy="9015025"/>
          <a:chOff x="107157" y="1492069"/>
          <a:chExt cx="10025086" cy="7771374"/>
        </a:xfrm>
      </xdr:grpSpPr>
      <xdr:sp macro="" textlink="">
        <xdr:nvSpPr>
          <xdr:cNvPr id="8" name="Retângulo: Canto Dobrado 3">
            <a:extLst>
              <a:ext uri="{FF2B5EF4-FFF2-40B4-BE49-F238E27FC236}">
                <a16:creationId xmlns:a16="http://schemas.microsoft.com/office/drawing/2014/main" id="{00000000-0008-0000-1D00-000008000000}"/>
              </a:ext>
            </a:extLst>
          </xdr:cNvPr>
          <xdr:cNvSpPr/>
        </xdr:nvSpPr>
        <xdr:spPr>
          <a:xfrm>
            <a:off x="4403088" y="4772882"/>
            <a:ext cx="1178176" cy="1171613"/>
          </a:xfrm>
          <a:prstGeom prst="foldedCorner">
            <a:avLst/>
          </a:prstGeom>
          <a:solidFill>
            <a:srgbClr val="FFC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00" b="1">
              <a:solidFill>
                <a:schemeClr val="tx1">
                  <a:lumMod val="75000"/>
                  <a:lumOff val="25000"/>
                </a:schemeClr>
              </a:solidFill>
            </a:endParaRPr>
          </a:p>
          <a:p>
            <a:pPr algn="ctr"/>
            <a:r>
              <a:rPr lang="pt-BR" sz="1200" b="1">
                <a:solidFill>
                  <a:schemeClr val="tx1">
                    <a:lumMod val="75000"/>
                    <a:lumOff val="25000"/>
                  </a:schemeClr>
                </a:solidFill>
              </a:rPr>
              <a:t>Implementar Programa de CRM:</a:t>
            </a:r>
            <a:br>
              <a:rPr lang="pt-BR" sz="1200" b="1">
                <a:solidFill>
                  <a:schemeClr val="tx1">
                    <a:lumMod val="75000"/>
                    <a:lumOff val="25000"/>
                  </a:schemeClr>
                </a:solidFill>
              </a:rPr>
            </a:br>
            <a:r>
              <a:rPr lang="pt-BR" sz="1200" b="1">
                <a:solidFill>
                  <a:schemeClr val="tx1">
                    <a:lumMod val="75000"/>
                    <a:lumOff val="25000"/>
                  </a:schemeClr>
                </a:solidFill>
              </a:rPr>
              <a:t>Geração 2</a:t>
            </a:r>
          </a:p>
        </xdr:txBody>
      </xdr:sp>
      <xdr:sp macro="" textlink="">
        <xdr:nvSpPr>
          <xdr:cNvPr id="9" name="Arco 8">
            <a:extLst>
              <a:ext uri="{FF2B5EF4-FFF2-40B4-BE49-F238E27FC236}">
                <a16:creationId xmlns:a16="http://schemas.microsoft.com/office/drawing/2014/main" id="{00000000-0008-0000-1D00-000009000000}"/>
              </a:ext>
            </a:extLst>
          </xdr:cNvPr>
          <xdr:cNvSpPr/>
        </xdr:nvSpPr>
        <xdr:spPr>
          <a:xfrm rot="4865572" flipH="1">
            <a:off x="2253496" y="3328596"/>
            <a:ext cx="1275841" cy="3414252"/>
          </a:xfrm>
          <a:prstGeom prst="arc">
            <a:avLst>
              <a:gd name="adj1" fmla="val 16200000"/>
              <a:gd name="adj2" fmla="val 20726949"/>
            </a:avLst>
          </a:prstGeom>
          <a:ln>
            <a:solidFill>
              <a:schemeClr val="tx1">
                <a:lumMod val="75000"/>
                <a:lumOff val="25000"/>
              </a:schemeClr>
            </a:solidFill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" name="Arco 9">
            <a:extLst>
              <a:ext uri="{FF2B5EF4-FFF2-40B4-BE49-F238E27FC236}">
                <a16:creationId xmlns:a16="http://schemas.microsoft.com/office/drawing/2014/main" id="{00000000-0008-0000-1D00-00000A000000}"/>
              </a:ext>
            </a:extLst>
          </xdr:cNvPr>
          <xdr:cNvSpPr/>
        </xdr:nvSpPr>
        <xdr:spPr>
          <a:xfrm rot="16734428">
            <a:off x="5699722" y="3327942"/>
            <a:ext cx="2943847" cy="3409847"/>
          </a:xfrm>
          <a:prstGeom prst="arc">
            <a:avLst>
              <a:gd name="adj1" fmla="val 16200000"/>
              <a:gd name="adj2" fmla="val 20784556"/>
            </a:avLst>
          </a:prstGeom>
          <a:ln>
            <a:solidFill>
              <a:schemeClr val="tx1">
                <a:lumMod val="75000"/>
                <a:lumOff val="25000"/>
              </a:schemeClr>
            </a:solidFill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Arco 10">
            <a:extLst>
              <a:ext uri="{FF2B5EF4-FFF2-40B4-BE49-F238E27FC236}">
                <a16:creationId xmlns:a16="http://schemas.microsoft.com/office/drawing/2014/main" id="{00000000-0008-0000-1D00-00000B000000}"/>
              </a:ext>
            </a:extLst>
          </xdr:cNvPr>
          <xdr:cNvSpPr/>
        </xdr:nvSpPr>
        <xdr:spPr>
          <a:xfrm rot="16734428" flipH="1" flipV="1">
            <a:off x="1935164" y="3950282"/>
            <a:ext cx="1870629" cy="3414252"/>
          </a:xfrm>
          <a:prstGeom prst="arc">
            <a:avLst>
              <a:gd name="adj1" fmla="val 16200000"/>
              <a:gd name="adj2" fmla="val 20726949"/>
            </a:avLst>
          </a:prstGeom>
          <a:ln>
            <a:solidFill>
              <a:schemeClr val="tx1">
                <a:lumMod val="75000"/>
                <a:lumOff val="25000"/>
              </a:schemeClr>
            </a:solidFill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Arco 11">
            <a:extLst>
              <a:ext uri="{FF2B5EF4-FFF2-40B4-BE49-F238E27FC236}">
                <a16:creationId xmlns:a16="http://schemas.microsoft.com/office/drawing/2014/main" id="{00000000-0008-0000-1D00-00000C000000}"/>
              </a:ext>
            </a:extLst>
          </xdr:cNvPr>
          <xdr:cNvSpPr/>
        </xdr:nvSpPr>
        <xdr:spPr>
          <a:xfrm rot="4865572" flipV="1">
            <a:off x="6200879" y="3638877"/>
            <a:ext cx="2269856" cy="3968227"/>
          </a:xfrm>
          <a:prstGeom prst="arc">
            <a:avLst>
              <a:gd name="adj1" fmla="val 16200000"/>
              <a:gd name="adj2" fmla="val 20726949"/>
            </a:avLst>
          </a:prstGeom>
          <a:ln>
            <a:solidFill>
              <a:schemeClr val="tx1">
                <a:lumMod val="75000"/>
                <a:lumOff val="25000"/>
              </a:schemeClr>
            </a:solidFill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13" name="Conector de Seta Reta 8">
            <a:extLst>
              <a:ext uri="{FF2B5EF4-FFF2-40B4-BE49-F238E27FC236}">
                <a16:creationId xmlns:a16="http://schemas.microsoft.com/office/drawing/2014/main" id="{00000000-0008-0000-1D00-00000D000000}"/>
              </a:ext>
            </a:extLst>
          </xdr:cNvPr>
          <xdr:cNvCxnSpPr>
            <a:endCxn id="22" idx="0"/>
          </xdr:cNvCxnSpPr>
        </xdr:nvCxnSpPr>
        <xdr:spPr>
          <a:xfrm>
            <a:off x="5157107" y="5905500"/>
            <a:ext cx="203629" cy="1406120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Conector de Seta Reta 9">
            <a:extLst>
              <a:ext uri="{FF2B5EF4-FFF2-40B4-BE49-F238E27FC236}">
                <a16:creationId xmlns:a16="http://schemas.microsoft.com/office/drawing/2014/main" id="{00000000-0008-0000-1D00-00000E000000}"/>
              </a:ext>
            </a:extLst>
          </xdr:cNvPr>
          <xdr:cNvCxnSpPr/>
        </xdr:nvCxnSpPr>
        <xdr:spPr>
          <a:xfrm flipH="1" flipV="1">
            <a:off x="3925020" y="5322509"/>
            <a:ext cx="497298" cy="38706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Conector de Seta Reta 10">
            <a:extLst>
              <a:ext uri="{FF2B5EF4-FFF2-40B4-BE49-F238E27FC236}">
                <a16:creationId xmlns:a16="http://schemas.microsoft.com/office/drawing/2014/main" id="{00000000-0008-0000-1D00-00000F000000}"/>
              </a:ext>
            </a:extLst>
          </xdr:cNvPr>
          <xdr:cNvCxnSpPr>
            <a:stCxn id="8" idx="3"/>
            <a:endCxn id="17" idx="1"/>
          </xdr:cNvCxnSpPr>
        </xdr:nvCxnSpPr>
        <xdr:spPr>
          <a:xfrm flipV="1">
            <a:off x="5581264" y="5247132"/>
            <a:ext cx="1055797" cy="109290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" name="Retângulo: Cantos Arredondados 11">
            <a:extLst>
              <a:ext uri="{FF2B5EF4-FFF2-40B4-BE49-F238E27FC236}">
                <a16:creationId xmlns:a16="http://schemas.microsoft.com/office/drawing/2014/main" id="{00000000-0008-0000-1D00-000010000000}"/>
              </a:ext>
            </a:extLst>
          </xdr:cNvPr>
          <xdr:cNvSpPr/>
        </xdr:nvSpPr>
        <xdr:spPr>
          <a:xfrm>
            <a:off x="7229616" y="6445250"/>
            <a:ext cx="1286155" cy="502288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Plano de Implementação</a:t>
            </a:r>
          </a:p>
        </xdr:txBody>
      </xdr:sp>
      <xdr:sp macro="" textlink="">
        <xdr:nvSpPr>
          <xdr:cNvPr id="17" name="Retângulo: Cantos Arredondados 12">
            <a:extLst>
              <a:ext uri="{FF2B5EF4-FFF2-40B4-BE49-F238E27FC236}">
                <a16:creationId xmlns:a16="http://schemas.microsoft.com/office/drawing/2014/main" id="{00000000-0008-0000-1D00-000011000000}"/>
              </a:ext>
            </a:extLst>
          </xdr:cNvPr>
          <xdr:cNvSpPr/>
        </xdr:nvSpPr>
        <xdr:spPr>
          <a:xfrm>
            <a:off x="6637061" y="4966604"/>
            <a:ext cx="1293221" cy="561057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Avaliar opções de Software</a:t>
            </a:r>
          </a:p>
        </xdr:txBody>
      </xdr:sp>
      <xdr:sp macro="" textlink="">
        <xdr:nvSpPr>
          <xdr:cNvPr id="18" name="Retângulo: Cantos Arredondados 13">
            <a:extLst>
              <a:ext uri="{FF2B5EF4-FFF2-40B4-BE49-F238E27FC236}">
                <a16:creationId xmlns:a16="http://schemas.microsoft.com/office/drawing/2014/main" id="{00000000-0008-0000-1D00-000012000000}"/>
              </a:ext>
            </a:extLst>
          </xdr:cNvPr>
          <xdr:cNvSpPr/>
        </xdr:nvSpPr>
        <xdr:spPr>
          <a:xfrm>
            <a:off x="5335282" y="2784930"/>
            <a:ext cx="1290953" cy="529077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Indicadores e Relatórios</a:t>
            </a:r>
          </a:p>
        </xdr:txBody>
      </xdr:sp>
      <xdr:sp macro="" textlink="">
        <xdr:nvSpPr>
          <xdr:cNvPr id="19" name="Retângulo: Cantos Arredondados 14">
            <a:extLst>
              <a:ext uri="{FF2B5EF4-FFF2-40B4-BE49-F238E27FC236}">
                <a16:creationId xmlns:a16="http://schemas.microsoft.com/office/drawing/2014/main" id="{00000000-0008-0000-1D00-000013000000}"/>
              </a:ext>
            </a:extLst>
          </xdr:cNvPr>
          <xdr:cNvSpPr/>
        </xdr:nvSpPr>
        <xdr:spPr>
          <a:xfrm>
            <a:off x="1665210" y="4184346"/>
            <a:ext cx="1286155" cy="359549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Kaizens</a:t>
            </a:r>
          </a:p>
        </xdr:txBody>
      </xdr:sp>
      <xdr:sp macro="" textlink="">
        <xdr:nvSpPr>
          <xdr:cNvPr id="20" name="Retângulo: Cantos Arredondados 15">
            <a:extLst>
              <a:ext uri="{FF2B5EF4-FFF2-40B4-BE49-F238E27FC236}">
                <a16:creationId xmlns:a16="http://schemas.microsoft.com/office/drawing/2014/main" id="{00000000-0008-0000-1D00-000014000000}"/>
              </a:ext>
            </a:extLst>
          </xdr:cNvPr>
          <xdr:cNvSpPr/>
        </xdr:nvSpPr>
        <xdr:spPr>
          <a:xfrm>
            <a:off x="3143250" y="5149410"/>
            <a:ext cx="772171" cy="359549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SWOT</a:t>
            </a:r>
          </a:p>
        </xdr:txBody>
      </xdr:sp>
      <xdr:sp macro="" textlink="">
        <xdr:nvSpPr>
          <xdr:cNvPr id="21" name="Retângulo: Cantos Arredondados 16">
            <a:extLst>
              <a:ext uri="{FF2B5EF4-FFF2-40B4-BE49-F238E27FC236}">
                <a16:creationId xmlns:a16="http://schemas.microsoft.com/office/drawing/2014/main" id="{00000000-0008-0000-1D00-000015000000}"/>
              </a:ext>
            </a:extLst>
          </xdr:cNvPr>
          <xdr:cNvSpPr/>
        </xdr:nvSpPr>
        <xdr:spPr>
          <a:xfrm>
            <a:off x="1665210" y="6442381"/>
            <a:ext cx="1286155" cy="368748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FMEA</a:t>
            </a:r>
          </a:p>
        </xdr:txBody>
      </xdr:sp>
      <xdr:sp macro="" textlink="">
        <xdr:nvSpPr>
          <xdr:cNvPr id="22" name="Retângulo: Cantos Arredondados 17">
            <a:extLst>
              <a:ext uri="{FF2B5EF4-FFF2-40B4-BE49-F238E27FC236}">
                <a16:creationId xmlns:a16="http://schemas.microsoft.com/office/drawing/2014/main" id="{00000000-0008-0000-1D00-000016000000}"/>
              </a:ext>
            </a:extLst>
          </xdr:cNvPr>
          <xdr:cNvSpPr/>
        </xdr:nvSpPr>
        <xdr:spPr>
          <a:xfrm>
            <a:off x="4717658" y="7311620"/>
            <a:ext cx="1286155" cy="518142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Pesquisas</a:t>
            </a:r>
          </a:p>
        </xdr:txBody>
      </xdr:sp>
      <xdr:cxnSp macro="">
        <xdr:nvCxnSpPr>
          <xdr:cNvPr id="23" name="Conector de Seta Reta 18">
            <a:extLst>
              <a:ext uri="{FF2B5EF4-FFF2-40B4-BE49-F238E27FC236}">
                <a16:creationId xmlns:a16="http://schemas.microsoft.com/office/drawing/2014/main" id="{00000000-0008-0000-1D00-000017000000}"/>
              </a:ext>
            </a:extLst>
          </xdr:cNvPr>
          <xdr:cNvCxnSpPr/>
        </xdr:nvCxnSpPr>
        <xdr:spPr>
          <a:xfrm>
            <a:off x="7911086" y="3726368"/>
            <a:ext cx="297543" cy="261466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" name="CaixaDeTexto 23">
            <a:extLst>
              <a:ext uri="{FF2B5EF4-FFF2-40B4-BE49-F238E27FC236}">
                <a16:creationId xmlns:a16="http://schemas.microsoft.com/office/drawing/2014/main" id="{00000000-0008-0000-1D00-000018000000}"/>
              </a:ext>
            </a:extLst>
          </xdr:cNvPr>
          <xdr:cNvSpPr txBox="1"/>
        </xdr:nvSpPr>
        <xdr:spPr>
          <a:xfrm>
            <a:off x="8119818" y="3755256"/>
            <a:ext cx="1282409" cy="5647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rgbClr val="3BB785"/>
                </a:solidFill>
              </a:rPr>
              <a:t>Analisar Perfil</a:t>
            </a:r>
          </a:p>
        </xdr:txBody>
      </xdr:sp>
      <xdr:cxnSp macro="">
        <xdr:nvCxnSpPr>
          <xdr:cNvPr id="25" name="Conector de Seta Reta 20">
            <a:extLst>
              <a:ext uri="{FF2B5EF4-FFF2-40B4-BE49-F238E27FC236}">
                <a16:creationId xmlns:a16="http://schemas.microsoft.com/office/drawing/2014/main" id="{00000000-0008-0000-1D00-000019000000}"/>
              </a:ext>
            </a:extLst>
          </xdr:cNvPr>
          <xdr:cNvCxnSpPr/>
        </xdr:nvCxnSpPr>
        <xdr:spPr>
          <a:xfrm flipH="1">
            <a:off x="7248813" y="3735697"/>
            <a:ext cx="124776" cy="364213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00000000-0008-0000-1D00-00001A000000}"/>
              </a:ext>
            </a:extLst>
          </xdr:cNvPr>
          <xdr:cNvSpPr txBox="1"/>
        </xdr:nvSpPr>
        <xdr:spPr>
          <a:xfrm>
            <a:off x="6552898" y="3974227"/>
            <a:ext cx="1423156" cy="5647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Unidades com 100% de  cadastramento</a:t>
            </a:r>
          </a:p>
        </xdr:txBody>
      </xdr:sp>
      <xdr:cxnSp macro="">
        <xdr:nvCxnSpPr>
          <xdr:cNvPr id="27" name="Conector de Seta Reta 22">
            <a:extLst>
              <a:ext uri="{FF2B5EF4-FFF2-40B4-BE49-F238E27FC236}">
                <a16:creationId xmlns:a16="http://schemas.microsoft.com/office/drawing/2014/main" id="{00000000-0008-0000-1D00-00001B000000}"/>
              </a:ext>
            </a:extLst>
          </xdr:cNvPr>
          <xdr:cNvCxnSpPr/>
        </xdr:nvCxnSpPr>
        <xdr:spPr>
          <a:xfrm>
            <a:off x="7287205" y="5533495"/>
            <a:ext cx="134375" cy="368748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" name="CaixaDeTexto 27">
            <a:extLst>
              <a:ext uri="{FF2B5EF4-FFF2-40B4-BE49-F238E27FC236}">
                <a16:creationId xmlns:a16="http://schemas.microsoft.com/office/drawing/2014/main" id="{00000000-0008-0000-1D00-00001C000000}"/>
              </a:ext>
            </a:extLst>
          </xdr:cNvPr>
          <xdr:cNvSpPr txBox="1"/>
        </xdr:nvSpPr>
        <xdr:spPr>
          <a:xfrm>
            <a:off x="7008866" y="5694919"/>
            <a:ext cx="885546" cy="5601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Interação</a:t>
            </a:r>
          </a:p>
        </xdr:txBody>
      </xdr:sp>
      <xdr:cxnSp macro="">
        <xdr:nvCxnSpPr>
          <xdr:cNvPr id="29" name="Conector de Seta Reta 24">
            <a:extLst>
              <a:ext uri="{FF2B5EF4-FFF2-40B4-BE49-F238E27FC236}">
                <a16:creationId xmlns:a16="http://schemas.microsoft.com/office/drawing/2014/main" id="{00000000-0008-0000-1D00-00001D000000}"/>
              </a:ext>
            </a:extLst>
          </xdr:cNvPr>
          <xdr:cNvCxnSpPr/>
        </xdr:nvCxnSpPr>
        <xdr:spPr>
          <a:xfrm>
            <a:off x="8496575" y="6751374"/>
            <a:ext cx="410848" cy="466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00000000-0008-0000-1D00-00001E000000}"/>
              </a:ext>
            </a:extLst>
          </xdr:cNvPr>
          <xdr:cNvSpPr txBox="1"/>
        </xdr:nvSpPr>
        <xdr:spPr>
          <a:xfrm>
            <a:off x="8849834" y="6480707"/>
            <a:ext cx="1282409" cy="56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rgbClr val="3BB785"/>
                </a:solidFill>
              </a:rPr>
              <a:t>Treinamentos</a:t>
            </a:r>
          </a:p>
        </xdr:txBody>
      </xdr:sp>
      <xdr:cxnSp macro="">
        <xdr:nvCxnSpPr>
          <xdr:cNvPr id="31" name="Conector de Seta Reta 26">
            <a:extLst>
              <a:ext uri="{FF2B5EF4-FFF2-40B4-BE49-F238E27FC236}">
                <a16:creationId xmlns:a16="http://schemas.microsoft.com/office/drawing/2014/main" id="{00000000-0008-0000-1D00-00001F000000}"/>
              </a:ext>
            </a:extLst>
          </xdr:cNvPr>
          <xdr:cNvCxnSpPr/>
        </xdr:nvCxnSpPr>
        <xdr:spPr>
          <a:xfrm>
            <a:off x="8275817" y="6947537"/>
            <a:ext cx="487634" cy="555455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00000000-0008-0000-1D00-000020000000}"/>
              </a:ext>
            </a:extLst>
          </xdr:cNvPr>
          <xdr:cNvSpPr txBox="1"/>
        </xdr:nvSpPr>
        <xdr:spPr>
          <a:xfrm>
            <a:off x="8141441" y="7336489"/>
            <a:ext cx="1368793" cy="555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Procedimentos</a:t>
            </a:r>
          </a:p>
        </xdr:txBody>
      </xdr:sp>
      <xdr:cxnSp macro="">
        <xdr:nvCxnSpPr>
          <xdr:cNvPr id="33" name="Conector de Seta Reta 28">
            <a:extLst>
              <a:ext uri="{FF2B5EF4-FFF2-40B4-BE49-F238E27FC236}">
                <a16:creationId xmlns:a16="http://schemas.microsoft.com/office/drawing/2014/main" id="{00000000-0008-0000-1D00-000021000000}"/>
              </a:ext>
            </a:extLst>
          </xdr:cNvPr>
          <xdr:cNvCxnSpPr/>
        </xdr:nvCxnSpPr>
        <xdr:spPr>
          <a:xfrm flipH="1">
            <a:off x="7853497" y="6924216"/>
            <a:ext cx="28797" cy="490152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00000000-0008-0000-1D00-000022000000}"/>
              </a:ext>
            </a:extLst>
          </xdr:cNvPr>
          <xdr:cNvSpPr txBox="1"/>
        </xdr:nvSpPr>
        <xdr:spPr>
          <a:xfrm>
            <a:off x="7402383" y="7311622"/>
            <a:ext cx="902228" cy="5647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Link c/ áreas</a:t>
            </a:r>
          </a:p>
        </xdr:txBody>
      </xdr:sp>
      <xdr:cxnSp macro="">
        <xdr:nvCxnSpPr>
          <xdr:cNvPr id="35" name="Conector de Seta Reta 30">
            <a:extLst>
              <a:ext uri="{FF2B5EF4-FFF2-40B4-BE49-F238E27FC236}">
                <a16:creationId xmlns:a16="http://schemas.microsoft.com/office/drawing/2014/main" id="{00000000-0008-0000-1D00-000023000000}"/>
              </a:ext>
            </a:extLst>
          </xdr:cNvPr>
          <xdr:cNvCxnSpPr/>
        </xdr:nvCxnSpPr>
        <xdr:spPr>
          <a:xfrm flipH="1">
            <a:off x="6953801" y="6947537"/>
            <a:ext cx="506171" cy="555455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00000000-0008-0000-1D00-000024000000}"/>
              </a:ext>
            </a:extLst>
          </xdr:cNvPr>
          <xdr:cNvSpPr txBox="1"/>
        </xdr:nvSpPr>
        <xdr:spPr>
          <a:xfrm>
            <a:off x="6406705" y="7337262"/>
            <a:ext cx="1034072" cy="7096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TI para alterar Portal</a:t>
            </a:r>
          </a:p>
        </xdr:txBody>
      </xdr:sp>
      <xdr:cxnSp macro="">
        <xdr:nvCxnSpPr>
          <xdr:cNvPr id="37" name="Conector de Seta Reta 32">
            <a:extLst>
              <a:ext uri="{FF2B5EF4-FFF2-40B4-BE49-F238E27FC236}">
                <a16:creationId xmlns:a16="http://schemas.microsoft.com/office/drawing/2014/main" id="{00000000-0008-0000-1D00-000025000000}"/>
              </a:ext>
            </a:extLst>
          </xdr:cNvPr>
          <xdr:cNvCxnSpPr/>
        </xdr:nvCxnSpPr>
        <xdr:spPr>
          <a:xfrm flipH="1">
            <a:off x="1242890" y="4338402"/>
            <a:ext cx="422319" cy="466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00000000-0008-0000-1D00-000026000000}"/>
              </a:ext>
            </a:extLst>
          </xdr:cNvPr>
          <xdr:cNvSpPr txBox="1"/>
        </xdr:nvSpPr>
        <xdr:spPr>
          <a:xfrm flipH="1">
            <a:off x="571499" y="4062941"/>
            <a:ext cx="748176" cy="5602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pt-BR" sz="1100" b="1">
                <a:solidFill>
                  <a:srgbClr val="3BB785"/>
                </a:solidFill>
              </a:rPr>
              <a:t>Cadastro Social</a:t>
            </a:r>
          </a:p>
        </xdr:txBody>
      </xdr:sp>
      <xdr:cxnSp macro="">
        <xdr:nvCxnSpPr>
          <xdr:cNvPr id="39" name="Conector de Seta Reta 34">
            <a:extLst>
              <a:ext uri="{FF2B5EF4-FFF2-40B4-BE49-F238E27FC236}">
                <a16:creationId xmlns:a16="http://schemas.microsoft.com/office/drawing/2014/main" id="{00000000-0008-0000-1D00-000027000000}"/>
              </a:ext>
            </a:extLst>
          </xdr:cNvPr>
          <xdr:cNvCxnSpPr>
            <a:stCxn id="19" idx="2"/>
          </xdr:cNvCxnSpPr>
        </xdr:nvCxnSpPr>
        <xdr:spPr>
          <a:xfrm flipH="1">
            <a:off x="2012156" y="4543895"/>
            <a:ext cx="296132" cy="432917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00000000-0008-0000-1D00-000028000000}"/>
              </a:ext>
            </a:extLst>
          </xdr:cNvPr>
          <xdr:cNvSpPr txBox="1"/>
        </xdr:nvSpPr>
        <xdr:spPr>
          <a:xfrm flipH="1">
            <a:off x="1411632" y="4885146"/>
            <a:ext cx="1161381" cy="5647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Cadastramento</a:t>
            </a:r>
            <a:r>
              <a:rPr lang="pt-BR" sz="1100" b="1" baseline="0">
                <a:solidFill>
                  <a:srgbClr val="3BB785"/>
                </a:solidFill>
              </a:rPr>
              <a:t> de Áreas</a:t>
            </a:r>
            <a:endParaRPr lang="pt-BR" sz="1100" b="1">
              <a:solidFill>
                <a:srgbClr val="3BB785"/>
              </a:solidFill>
            </a:endParaRPr>
          </a:p>
        </xdr:txBody>
      </xdr:sp>
      <xdr:cxnSp macro="">
        <xdr:nvCxnSpPr>
          <xdr:cNvPr id="41" name="Conector de Seta Reta 36">
            <a:extLst>
              <a:ext uri="{FF2B5EF4-FFF2-40B4-BE49-F238E27FC236}">
                <a16:creationId xmlns:a16="http://schemas.microsoft.com/office/drawing/2014/main" id="{00000000-0008-0000-1D00-000029000000}"/>
              </a:ext>
            </a:extLst>
          </xdr:cNvPr>
          <xdr:cNvCxnSpPr/>
        </xdr:nvCxnSpPr>
        <xdr:spPr>
          <a:xfrm flipH="1" flipV="1">
            <a:off x="2155031" y="3599656"/>
            <a:ext cx="57276" cy="575362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" name="CaixaDeTexto 41">
            <a:extLst>
              <a:ext uri="{FF2B5EF4-FFF2-40B4-BE49-F238E27FC236}">
                <a16:creationId xmlns:a16="http://schemas.microsoft.com/office/drawing/2014/main" id="{00000000-0008-0000-1D00-00002A000000}"/>
              </a:ext>
            </a:extLst>
          </xdr:cNvPr>
          <xdr:cNvSpPr txBox="1"/>
        </xdr:nvSpPr>
        <xdr:spPr>
          <a:xfrm flipH="1">
            <a:off x="1636667" y="3263511"/>
            <a:ext cx="1054144" cy="555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Comunicação</a:t>
            </a:r>
          </a:p>
        </xdr:txBody>
      </xdr:sp>
      <xdr:cxnSp macro="">
        <xdr:nvCxnSpPr>
          <xdr:cNvPr id="43" name="Conector de Seta Reta 38">
            <a:extLst>
              <a:ext uri="{FF2B5EF4-FFF2-40B4-BE49-F238E27FC236}">
                <a16:creationId xmlns:a16="http://schemas.microsoft.com/office/drawing/2014/main" id="{00000000-0008-0000-1D00-00002B000000}"/>
              </a:ext>
            </a:extLst>
          </xdr:cNvPr>
          <xdr:cNvCxnSpPr/>
        </xdr:nvCxnSpPr>
        <xdr:spPr>
          <a:xfrm flipH="1">
            <a:off x="1396461" y="6605765"/>
            <a:ext cx="268749" cy="126068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00000000-0008-0000-1D00-00002C000000}"/>
              </a:ext>
            </a:extLst>
          </xdr:cNvPr>
          <xdr:cNvSpPr txBox="1"/>
        </xdr:nvSpPr>
        <xdr:spPr>
          <a:xfrm flipH="1">
            <a:off x="666749" y="6488253"/>
            <a:ext cx="778550" cy="5975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pt-BR" sz="1100" b="1">
                <a:solidFill>
                  <a:srgbClr val="3BB785"/>
                </a:solidFill>
              </a:rPr>
              <a:t>Aplicativo</a:t>
            </a:r>
          </a:p>
        </xdr:txBody>
      </xdr:sp>
      <xdr:sp macro="" textlink="">
        <xdr:nvSpPr>
          <xdr:cNvPr id="45" name="CaixaDeTexto 44">
            <a:extLst>
              <a:ext uri="{FF2B5EF4-FFF2-40B4-BE49-F238E27FC236}">
                <a16:creationId xmlns:a16="http://schemas.microsoft.com/office/drawing/2014/main" id="{00000000-0008-0000-1D00-00002D000000}"/>
              </a:ext>
            </a:extLst>
          </xdr:cNvPr>
          <xdr:cNvSpPr txBox="1"/>
        </xdr:nvSpPr>
        <xdr:spPr>
          <a:xfrm flipH="1">
            <a:off x="906719" y="7149073"/>
            <a:ext cx="658102" cy="5602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Poka Yokes</a:t>
            </a:r>
          </a:p>
        </xdr:txBody>
      </xdr:sp>
      <xdr:cxnSp macro="">
        <xdr:nvCxnSpPr>
          <xdr:cNvPr id="46" name="Conector de Seta Reta 41">
            <a:extLst>
              <a:ext uri="{FF2B5EF4-FFF2-40B4-BE49-F238E27FC236}">
                <a16:creationId xmlns:a16="http://schemas.microsoft.com/office/drawing/2014/main" id="{00000000-0008-0000-1D00-00002E000000}"/>
              </a:ext>
            </a:extLst>
          </xdr:cNvPr>
          <xdr:cNvCxnSpPr/>
        </xdr:nvCxnSpPr>
        <xdr:spPr>
          <a:xfrm flipH="1">
            <a:off x="2071377" y="6811128"/>
            <a:ext cx="19196" cy="354756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CaixaDeTexto 46">
            <a:extLst>
              <a:ext uri="{FF2B5EF4-FFF2-40B4-BE49-F238E27FC236}">
                <a16:creationId xmlns:a16="http://schemas.microsoft.com/office/drawing/2014/main" id="{00000000-0008-0000-1D00-00002F000000}"/>
              </a:ext>
            </a:extLst>
          </xdr:cNvPr>
          <xdr:cNvSpPr txBox="1"/>
        </xdr:nvSpPr>
        <xdr:spPr>
          <a:xfrm>
            <a:off x="1362691" y="7096125"/>
            <a:ext cx="1391735" cy="3348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Sistema</a:t>
            </a:r>
          </a:p>
        </xdr:txBody>
      </xdr:sp>
      <xdr:cxnSp macro="">
        <xdr:nvCxnSpPr>
          <xdr:cNvPr id="48" name="Conector de Seta Reta 43">
            <a:extLst>
              <a:ext uri="{FF2B5EF4-FFF2-40B4-BE49-F238E27FC236}">
                <a16:creationId xmlns:a16="http://schemas.microsoft.com/office/drawing/2014/main" id="{00000000-0008-0000-1D00-000030000000}"/>
              </a:ext>
            </a:extLst>
          </xdr:cNvPr>
          <xdr:cNvCxnSpPr/>
        </xdr:nvCxnSpPr>
        <xdr:spPr>
          <a:xfrm>
            <a:off x="5495727" y="7820433"/>
            <a:ext cx="499105" cy="54625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9" name="CaixaDeTexto 48">
            <a:extLst>
              <a:ext uri="{FF2B5EF4-FFF2-40B4-BE49-F238E27FC236}">
                <a16:creationId xmlns:a16="http://schemas.microsoft.com/office/drawing/2014/main" id="{00000000-0008-0000-1D00-000031000000}"/>
              </a:ext>
            </a:extLst>
          </xdr:cNvPr>
          <xdr:cNvSpPr txBox="1"/>
        </xdr:nvSpPr>
        <xdr:spPr>
          <a:xfrm>
            <a:off x="5370950" y="8141734"/>
            <a:ext cx="1391735" cy="667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Quantitativa</a:t>
            </a:r>
          </a:p>
        </xdr:txBody>
      </xdr:sp>
      <xdr:cxnSp macro="">
        <xdr:nvCxnSpPr>
          <xdr:cNvPr id="50" name="Conector de Seta Reta 45">
            <a:extLst>
              <a:ext uri="{FF2B5EF4-FFF2-40B4-BE49-F238E27FC236}">
                <a16:creationId xmlns:a16="http://schemas.microsoft.com/office/drawing/2014/main" id="{00000000-0008-0000-1D00-000032000000}"/>
              </a:ext>
            </a:extLst>
          </xdr:cNvPr>
          <xdr:cNvCxnSpPr/>
        </xdr:nvCxnSpPr>
        <xdr:spPr>
          <a:xfrm flipH="1">
            <a:off x="4857750" y="7820433"/>
            <a:ext cx="352807" cy="54342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1" name="CaixaDeTexto 50">
            <a:extLst>
              <a:ext uri="{FF2B5EF4-FFF2-40B4-BE49-F238E27FC236}">
                <a16:creationId xmlns:a16="http://schemas.microsoft.com/office/drawing/2014/main" id="{00000000-0008-0000-1D00-000033000000}"/>
              </a:ext>
            </a:extLst>
          </xdr:cNvPr>
          <xdr:cNvSpPr txBox="1"/>
        </xdr:nvSpPr>
        <xdr:spPr>
          <a:xfrm>
            <a:off x="4209187" y="8107925"/>
            <a:ext cx="1027005" cy="7095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Qualitativa</a:t>
            </a:r>
          </a:p>
        </xdr:txBody>
      </xdr:sp>
      <xdr:cxnSp macro="">
        <xdr:nvCxnSpPr>
          <xdr:cNvPr id="52" name="Conector de Seta Reta 47">
            <a:extLst>
              <a:ext uri="{FF2B5EF4-FFF2-40B4-BE49-F238E27FC236}">
                <a16:creationId xmlns:a16="http://schemas.microsoft.com/office/drawing/2014/main" id="{00000000-0008-0000-1D00-000034000000}"/>
              </a:ext>
            </a:extLst>
          </xdr:cNvPr>
          <xdr:cNvCxnSpPr/>
        </xdr:nvCxnSpPr>
        <xdr:spPr>
          <a:xfrm flipH="1" flipV="1">
            <a:off x="4218214" y="3710214"/>
            <a:ext cx="510213" cy="1068312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Conector de Seta Reta 48">
            <a:extLst>
              <a:ext uri="{FF2B5EF4-FFF2-40B4-BE49-F238E27FC236}">
                <a16:creationId xmlns:a16="http://schemas.microsoft.com/office/drawing/2014/main" id="{00000000-0008-0000-1D00-000035000000}"/>
              </a:ext>
            </a:extLst>
          </xdr:cNvPr>
          <xdr:cNvCxnSpPr>
            <a:endCxn id="56" idx="2"/>
          </xdr:cNvCxnSpPr>
        </xdr:nvCxnSpPr>
        <xdr:spPr>
          <a:xfrm flipH="1" flipV="1">
            <a:off x="4837760" y="2703391"/>
            <a:ext cx="135596" cy="2061529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Conector de Seta Reta 49">
            <a:extLst>
              <a:ext uri="{FF2B5EF4-FFF2-40B4-BE49-F238E27FC236}">
                <a16:creationId xmlns:a16="http://schemas.microsoft.com/office/drawing/2014/main" id="{00000000-0008-0000-1D00-000036000000}"/>
              </a:ext>
            </a:extLst>
          </xdr:cNvPr>
          <xdr:cNvCxnSpPr/>
        </xdr:nvCxnSpPr>
        <xdr:spPr>
          <a:xfrm flipV="1">
            <a:off x="5259105" y="3324679"/>
            <a:ext cx="605574" cy="1440240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Conector de Seta Reta 50">
            <a:extLst>
              <a:ext uri="{FF2B5EF4-FFF2-40B4-BE49-F238E27FC236}">
                <a16:creationId xmlns:a16="http://schemas.microsoft.com/office/drawing/2014/main" id="{00000000-0008-0000-1D00-000037000000}"/>
              </a:ext>
            </a:extLst>
          </xdr:cNvPr>
          <xdr:cNvCxnSpPr/>
        </xdr:nvCxnSpPr>
        <xdr:spPr>
          <a:xfrm flipH="1">
            <a:off x="3728358" y="5932714"/>
            <a:ext cx="1074963" cy="1442357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6" name="Retângulo: Cantos Arredondados 51">
            <a:extLst>
              <a:ext uri="{FF2B5EF4-FFF2-40B4-BE49-F238E27FC236}">
                <a16:creationId xmlns:a16="http://schemas.microsoft.com/office/drawing/2014/main" id="{00000000-0008-0000-1D00-000038000000}"/>
              </a:ext>
            </a:extLst>
          </xdr:cNvPr>
          <xdr:cNvSpPr/>
        </xdr:nvSpPr>
        <xdr:spPr>
          <a:xfrm>
            <a:off x="4192283" y="2109108"/>
            <a:ext cx="1290953" cy="594283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Custos</a:t>
            </a:r>
            <a:r>
              <a:rPr lang="pt-BR" sz="1200" baseline="0"/>
              <a:t> dos Investimentos</a:t>
            </a:r>
            <a:endParaRPr lang="pt-BR" sz="1200"/>
          </a:p>
        </xdr:txBody>
      </xdr:sp>
      <xdr:sp macro="" textlink="">
        <xdr:nvSpPr>
          <xdr:cNvPr id="57" name="Retângulo: Cantos Arredondados 52">
            <a:extLst>
              <a:ext uri="{FF2B5EF4-FFF2-40B4-BE49-F238E27FC236}">
                <a16:creationId xmlns:a16="http://schemas.microsoft.com/office/drawing/2014/main" id="{00000000-0008-0000-1D00-000039000000}"/>
              </a:ext>
            </a:extLst>
          </xdr:cNvPr>
          <xdr:cNvSpPr/>
        </xdr:nvSpPr>
        <xdr:spPr>
          <a:xfrm>
            <a:off x="3661603" y="3152323"/>
            <a:ext cx="1019254" cy="560826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Responsável</a:t>
            </a:r>
            <a:r>
              <a:rPr lang="pt-BR" sz="1200" baseline="0"/>
              <a:t> pelo CRM</a:t>
            </a:r>
            <a:endParaRPr lang="pt-BR" sz="1200"/>
          </a:p>
        </xdr:txBody>
      </xdr:sp>
      <xdr:sp macro="" textlink="">
        <xdr:nvSpPr>
          <xdr:cNvPr id="58" name="Retângulo: Cantos Arredondados 53">
            <a:extLst>
              <a:ext uri="{FF2B5EF4-FFF2-40B4-BE49-F238E27FC236}">
                <a16:creationId xmlns:a16="http://schemas.microsoft.com/office/drawing/2014/main" id="{00000000-0008-0000-1D00-00003A000000}"/>
              </a:ext>
            </a:extLst>
          </xdr:cNvPr>
          <xdr:cNvSpPr/>
        </xdr:nvSpPr>
        <xdr:spPr>
          <a:xfrm>
            <a:off x="3212570" y="7413624"/>
            <a:ext cx="951216" cy="571501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QFD Cooperado</a:t>
            </a:r>
          </a:p>
        </xdr:txBody>
      </xdr:sp>
      <xdr:sp macro="" textlink="">
        <xdr:nvSpPr>
          <xdr:cNvPr id="59" name="Retângulo: Cantos Arredondados 54">
            <a:extLst>
              <a:ext uri="{FF2B5EF4-FFF2-40B4-BE49-F238E27FC236}">
                <a16:creationId xmlns:a16="http://schemas.microsoft.com/office/drawing/2014/main" id="{00000000-0008-0000-1D00-00003B000000}"/>
              </a:ext>
            </a:extLst>
          </xdr:cNvPr>
          <xdr:cNvSpPr/>
        </xdr:nvSpPr>
        <xdr:spPr>
          <a:xfrm>
            <a:off x="7045272" y="3373272"/>
            <a:ext cx="1293221" cy="364084"/>
          </a:xfrm>
          <a:prstGeom prst="roundRect">
            <a:avLst/>
          </a:prstGeom>
          <a:solidFill>
            <a:srgbClr val="30946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Unidades Piloto</a:t>
            </a:r>
          </a:p>
        </xdr:txBody>
      </xdr:sp>
      <xdr:cxnSp macro="">
        <xdr:nvCxnSpPr>
          <xdr:cNvPr id="60" name="Conector de Seta Reta 55">
            <a:extLst>
              <a:ext uri="{FF2B5EF4-FFF2-40B4-BE49-F238E27FC236}">
                <a16:creationId xmlns:a16="http://schemas.microsoft.com/office/drawing/2014/main" id="{00000000-0008-0000-1D00-00003C000000}"/>
              </a:ext>
            </a:extLst>
          </xdr:cNvPr>
          <xdr:cNvCxnSpPr/>
        </xdr:nvCxnSpPr>
        <xdr:spPr>
          <a:xfrm flipV="1">
            <a:off x="5483236" y="2122715"/>
            <a:ext cx="408657" cy="256321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1" name="CaixaDeTexto 60">
            <a:extLst>
              <a:ext uri="{FF2B5EF4-FFF2-40B4-BE49-F238E27FC236}">
                <a16:creationId xmlns:a16="http://schemas.microsoft.com/office/drawing/2014/main" id="{00000000-0008-0000-1D00-00003D000000}"/>
              </a:ext>
            </a:extLst>
          </xdr:cNvPr>
          <xdr:cNvSpPr txBox="1"/>
        </xdr:nvSpPr>
        <xdr:spPr>
          <a:xfrm>
            <a:off x="5318780" y="1681921"/>
            <a:ext cx="1300551" cy="5602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WiFi p/ as Unidades</a:t>
            </a:r>
          </a:p>
        </xdr:txBody>
      </xdr:sp>
      <xdr:cxnSp macro="">
        <xdr:nvCxnSpPr>
          <xdr:cNvPr id="62" name="Conector de Seta Reta 57">
            <a:extLst>
              <a:ext uri="{FF2B5EF4-FFF2-40B4-BE49-F238E27FC236}">
                <a16:creationId xmlns:a16="http://schemas.microsoft.com/office/drawing/2014/main" id="{00000000-0008-0000-1D00-00003E000000}"/>
              </a:ext>
            </a:extLst>
          </xdr:cNvPr>
          <xdr:cNvCxnSpPr/>
        </xdr:nvCxnSpPr>
        <xdr:spPr>
          <a:xfrm flipH="1" flipV="1">
            <a:off x="3787807" y="2056127"/>
            <a:ext cx="383927" cy="345427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3" name="CaixaDeTexto 62">
            <a:extLst>
              <a:ext uri="{FF2B5EF4-FFF2-40B4-BE49-F238E27FC236}">
                <a16:creationId xmlns:a16="http://schemas.microsoft.com/office/drawing/2014/main" id="{00000000-0008-0000-1D00-00003F000000}"/>
              </a:ext>
            </a:extLst>
          </xdr:cNvPr>
          <xdr:cNvSpPr txBox="1"/>
        </xdr:nvSpPr>
        <xdr:spPr>
          <a:xfrm flipH="1">
            <a:off x="2376876" y="1748016"/>
            <a:ext cx="1468521" cy="5601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pt-BR" sz="1100" b="1">
                <a:solidFill>
                  <a:srgbClr val="3BB785"/>
                </a:solidFill>
              </a:rPr>
              <a:t>Retorno</a:t>
            </a:r>
            <a:r>
              <a:rPr lang="pt-BR" sz="1100" b="1" baseline="0">
                <a:solidFill>
                  <a:srgbClr val="3BB785"/>
                </a:solidFill>
              </a:rPr>
              <a:t> sobre Investimento (ROI)</a:t>
            </a:r>
            <a:endParaRPr lang="pt-BR" sz="1100" b="1">
              <a:solidFill>
                <a:srgbClr val="3BB785"/>
              </a:solidFill>
            </a:endParaRPr>
          </a:p>
        </xdr:txBody>
      </xdr:sp>
      <xdr:cxnSp macro="">
        <xdr:nvCxnSpPr>
          <xdr:cNvPr id="64" name="Conector de Seta Reta 59">
            <a:extLst>
              <a:ext uri="{FF2B5EF4-FFF2-40B4-BE49-F238E27FC236}">
                <a16:creationId xmlns:a16="http://schemas.microsoft.com/office/drawing/2014/main" id="{00000000-0008-0000-1D00-000040000000}"/>
              </a:ext>
            </a:extLst>
          </xdr:cNvPr>
          <xdr:cNvCxnSpPr/>
        </xdr:nvCxnSpPr>
        <xdr:spPr>
          <a:xfrm flipH="1" flipV="1">
            <a:off x="4816929" y="1855107"/>
            <a:ext cx="30682" cy="24617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5" name="CaixaDeTexto 64">
            <a:extLst>
              <a:ext uri="{FF2B5EF4-FFF2-40B4-BE49-F238E27FC236}">
                <a16:creationId xmlns:a16="http://schemas.microsoft.com/office/drawing/2014/main" id="{00000000-0008-0000-1D00-000041000000}"/>
              </a:ext>
            </a:extLst>
          </xdr:cNvPr>
          <xdr:cNvSpPr txBox="1"/>
        </xdr:nvSpPr>
        <xdr:spPr>
          <a:xfrm>
            <a:off x="4310231" y="1492069"/>
            <a:ext cx="1017406" cy="56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rgbClr val="3BB785"/>
                </a:solidFill>
              </a:rPr>
              <a:t>ArcGis</a:t>
            </a:r>
          </a:p>
        </xdr:txBody>
      </xdr:sp>
      <xdr:cxnSp macro="">
        <xdr:nvCxnSpPr>
          <xdr:cNvPr id="66" name="Conector de Seta Reta 61">
            <a:extLst>
              <a:ext uri="{FF2B5EF4-FFF2-40B4-BE49-F238E27FC236}">
                <a16:creationId xmlns:a16="http://schemas.microsoft.com/office/drawing/2014/main" id="{00000000-0008-0000-1D00-000042000000}"/>
              </a:ext>
            </a:extLst>
          </xdr:cNvPr>
          <xdr:cNvCxnSpPr/>
        </xdr:nvCxnSpPr>
        <xdr:spPr>
          <a:xfrm flipV="1">
            <a:off x="6626679" y="2705646"/>
            <a:ext cx="423370" cy="129176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7" name="CaixaDeTexto 66">
            <a:extLst>
              <a:ext uri="{FF2B5EF4-FFF2-40B4-BE49-F238E27FC236}">
                <a16:creationId xmlns:a16="http://schemas.microsoft.com/office/drawing/2014/main" id="{00000000-0008-0000-1D00-000043000000}"/>
              </a:ext>
            </a:extLst>
          </xdr:cNvPr>
          <xdr:cNvSpPr txBox="1"/>
        </xdr:nvSpPr>
        <xdr:spPr>
          <a:xfrm>
            <a:off x="6978853" y="2421243"/>
            <a:ext cx="1302819" cy="5602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rgbClr val="3BB785"/>
                </a:solidFill>
              </a:rPr>
              <a:t>Gerentes Executivos</a:t>
            </a:r>
          </a:p>
        </xdr:txBody>
      </xdr:sp>
      <xdr:cxnSp macro="">
        <xdr:nvCxnSpPr>
          <xdr:cNvPr id="68" name="Conector de Seta Reta 63">
            <a:extLst>
              <a:ext uri="{FF2B5EF4-FFF2-40B4-BE49-F238E27FC236}">
                <a16:creationId xmlns:a16="http://schemas.microsoft.com/office/drawing/2014/main" id="{00000000-0008-0000-1D00-000044000000}"/>
              </a:ext>
            </a:extLst>
          </xdr:cNvPr>
          <xdr:cNvCxnSpPr/>
        </xdr:nvCxnSpPr>
        <xdr:spPr>
          <a:xfrm>
            <a:off x="6626235" y="3008647"/>
            <a:ext cx="451747" cy="10285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9" name="CaixaDeTexto 68">
            <a:extLst>
              <a:ext uri="{FF2B5EF4-FFF2-40B4-BE49-F238E27FC236}">
                <a16:creationId xmlns:a16="http://schemas.microsoft.com/office/drawing/2014/main" id="{00000000-0008-0000-1D00-000045000000}"/>
              </a:ext>
            </a:extLst>
          </xdr:cNvPr>
          <xdr:cNvSpPr txBox="1"/>
        </xdr:nvSpPr>
        <xdr:spPr>
          <a:xfrm>
            <a:off x="7036994" y="2986668"/>
            <a:ext cx="1389204" cy="283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rgbClr val="3BB785"/>
                </a:solidFill>
              </a:rPr>
              <a:t>SIPOC</a:t>
            </a:r>
          </a:p>
        </xdr:txBody>
      </xdr:sp>
      <xdr:cxnSp macro="">
        <xdr:nvCxnSpPr>
          <xdr:cNvPr id="70" name="Conector de Seta Reta 65">
            <a:extLst>
              <a:ext uri="{FF2B5EF4-FFF2-40B4-BE49-F238E27FC236}">
                <a16:creationId xmlns:a16="http://schemas.microsoft.com/office/drawing/2014/main" id="{00000000-0008-0000-1D00-000046000000}"/>
              </a:ext>
            </a:extLst>
          </xdr:cNvPr>
          <xdr:cNvCxnSpPr/>
        </xdr:nvCxnSpPr>
        <xdr:spPr>
          <a:xfrm flipV="1">
            <a:off x="5890952" y="2423234"/>
            <a:ext cx="383927" cy="345428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1" name="CaixaDeTexto 70">
            <a:extLst>
              <a:ext uri="{FF2B5EF4-FFF2-40B4-BE49-F238E27FC236}">
                <a16:creationId xmlns:a16="http://schemas.microsoft.com/office/drawing/2014/main" id="{00000000-0008-0000-1D00-000047000000}"/>
              </a:ext>
            </a:extLst>
          </xdr:cNvPr>
          <xdr:cNvSpPr txBox="1"/>
        </xdr:nvSpPr>
        <xdr:spPr>
          <a:xfrm>
            <a:off x="6236485" y="2133009"/>
            <a:ext cx="882319" cy="555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rgbClr val="3BB785"/>
                </a:solidFill>
              </a:rPr>
              <a:t>Alinhar</a:t>
            </a:r>
            <a:r>
              <a:rPr lang="pt-BR" sz="1100" b="1" baseline="0">
                <a:solidFill>
                  <a:srgbClr val="3BB785"/>
                </a:solidFill>
              </a:rPr>
              <a:t> c/ M Prado</a:t>
            </a:r>
            <a:endParaRPr lang="pt-BR" sz="1100" b="1">
              <a:solidFill>
                <a:srgbClr val="3BB785"/>
              </a:solidFill>
            </a:endParaRPr>
          </a:p>
        </xdr:txBody>
      </xdr:sp>
      <xdr:cxnSp macro="">
        <xdr:nvCxnSpPr>
          <xdr:cNvPr id="72" name="Conector de Seta Reta 67">
            <a:extLst>
              <a:ext uri="{FF2B5EF4-FFF2-40B4-BE49-F238E27FC236}">
                <a16:creationId xmlns:a16="http://schemas.microsoft.com/office/drawing/2014/main" id="{00000000-0008-0000-1D00-000048000000}"/>
              </a:ext>
            </a:extLst>
          </xdr:cNvPr>
          <xdr:cNvCxnSpPr/>
        </xdr:nvCxnSpPr>
        <xdr:spPr>
          <a:xfrm>
            <a:off x="7200447" y="4422322"/>
            <a:ext cx="70752" cy="530675"/>
          </a:xfrm>
          <a:prstGeom prst="straightConnector1">
            <a:avLst/>
          </a:prstGeom>
          <a:ln>
            <a:solidFill>
              <a:schemeClr val="bg1">
                <a:lumMod val="6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3" name="CaixaDeTexto 72">
            <a:extLst>
              <a:ext uri="{FF2B5EF4-FFF2-40B4-BE49-F238E27FC236}">
                <a16:creationId xmlns:a16="http://schemas.microsoft.com/office/drawing/2014/main" id="{00000000-0008-0000-1D00-000049000000}"/>
              </a:ext>
            </a:extLst>
          </xdr:cNvPr>
          <xdr:cNvSpPr txBox="1"/>
        </xdr:nvSpPr>
        <xdr:spPr>
          <a:xfrm>
            <a:off x="7286624" y="4365235"/>
            <a:ext cx="496233" cy="5602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chemeClr val="tx1">
                    <a:lumMod val="50000"/>
                    <a:lumOff val="50000"/>
                  </a:schemeClr>
                </a:solidFill>
              </a:rPr>
              <a:t>Infos</a:t>
            </a:r>
          </a:p>
        </xdr:txBody>
      </xdr:sp>
      <xdr:cxnSp macro="">
        <xdr:nvCxnSpPr>
          <xdr:cNvPr id="74" name="Conector de Seta Reta 69">
            <a:extLst>
              <a:ext uri="{FF2B5EF4-FFF2-40B4-BE49-F238E27FC236}">
                <a16:creationId xmlns:a16="http://schemas.microsoft.com/office/drawing/2014/main" id="{00000000-0008-0000-1D00-00004A000000}"/>
              </a:ext>
            </a:extLst>
          </xdr:cNvPr>
          <xdr:cNvCxnSpPr/>
        </xdr:nvCxnSpPr>
        <xdr:spPr>
          <a:xfrm flipV="1">
            <a:off x="7921626" y="5046074"/>
            <a:ext cx="423370" cy="129176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5" name="CaixaDeTexto 74">
            <a:extLst>
              <a:ext uri="{FF2B5EF4-FFF2-40B4-BE49-F238E27FC236}">
                <a16:creationId xmlns:a16="http://schemas.microsoft.com/office/drawing/2014/main" id="{00000000-0008-0000-1D00-00004B000000}"/>
              </a:ext>
            </a:extLst>
          </xdr:cNvPr>
          <xdr:cNvSpPr txBox="1"/>
        </xdr:nvSpPr>
        <xdr:spPr>
          <a:xfrm>
            <a:off x="8273800" y="4761671"/>
            <a:ext cx="1282408" cy="5647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rgbClr val="3BB785"/>
                </a:solidFill>
              </a:rPr>
              <a:t>Necessidades</a:t>
            </a:r>
          </a:p>
        </xdr:txBody>
      </xdr:sp>
      <xdr:cxnSp macro="">
        <xdr:nvCxnSpPr>
          <xdr:cNvPr id="76" name="Conector de Seta Reta 71">
            <a:extLst>
              <a:ext uri="{FF2B5EF4-FFF2-40B4-BE49-F238E27FC236}">
                <a16:creationId xmlns:a16="http://schemas.microsoft.com/office/drawing/2014/main" id="{00000000-0008-0000-1D00-00004C000000}"/>
              </a:ext>
            </a:extLst>
          </xdr:cNvPr>
          <xdr:cNvCxnSpPr/>
        </xdr:nvCxnSpPr>
        <xdr:spPr>
          <a:xfrm>
            <a:off x="7921182" y="5349076"/>
            <a:ext cx="449479" cy="107389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7" name="CaixaDeTexto 76">
            <a:extLst>
              <a:ext uri="{FF2B5EF4-FFF2-40B4-BE49-F238E27FC236}">
                <a16:creationId xmlns:a16="http://schemas.microsoft.com/office/drawing/2014/main" id="{00000000-0008-0000-1D00-00004D000000}"/>
              </a:ext>
            </a:extLst>
          </xdr:cNvPr>
          <xdr:cNvSpPr txBox="1"/>
        </xdr:nvSpPr>
        <xdr:spPr>
          <a:xfrm>
            <a:off x="8331941" y="5331632"/>
            <a:ext cx="1368793" cy="283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rgbClr val="3BB785"/>
                </a:solidFill>
              </a:rPr>
              <a:t>Preços</a:t>
            </a:r>
          </a:p>
        </xdr:txBody>
      </xdr:sp>
      <xdr:cxnSp macro="">
        <xdr:nvCxnSpPr>
          <xdr:cNvPr id="78" name="Conector de Seta Reta 73">
            <a:extLst>
              <a:ext uri="{FF2B5EF4-FFF2-40B4-BE49-F238E27FC236}">
                <a16:creationId xmlns:a16="http://schemas.microsoft.com/office/drawing/2014/main" id="{00000000-0008-0000-1D00-00004E000000}"/>
              </a:ext>
            </a:extLst>
          </xdr:cNvPr>
          <xdr:cNvCxnSpPr/>
        </xdr:nvCxnSpPr>
        <xdr:spPr>
          <a:xfrm>
            <a:off x="7468839" y="6076126"/>
            <a:ext cx="139822" cy="305624"/>
          </a:xfrm>
          <a:prstGeom prst="straightConnector1">
            <a:avLst/>
          </a:prstGeom>
          <a:ln>
            <a:solidFill>
              <a:schemeClr val="bg1">
                <a:lumMod val="6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Conector de Seta Reta 74">
            <a:extLst>
              <a:ext uri="{FF2B5EF4-FFF2-40B4-BE49-F238E27FC236}">
                <a16:creationId xmlns:a16="http://schemas.microsoft.com/office/drawing/2014/main" id="{00000000-0008-0000-1D00-00004F000000}"/>
              </a:ext>
            </a:extLst>
          </xdr:cNvPr>
          <xdr:cNvCxnSpPr/>
        </xdr:nvCxnSpPr>
        <xdr:spPr>
          <a:xfrm>
            <a:off x="6381487" y="8581921"/>
            <a:ext cx="314340" cy="284789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0" name="CaixaDeTexto 79">
            <a:extLst>
              <a:ext uri="{FF2B5EF4-FFF2-40B4-BE49-F238E27FC236}">
                <a16:creationId xmlns:a16="http://schemas.microsoft.com/office/drawing/2014/main" id="{00000000-0008-0000-1D00-000050000000}"/>
              </a:ext>
            </a:extLst>
          </xdr:cNvPr>
          <xdr:cNvSpPr txBox="1"/>
        </xdr:nvSpPr>
        <xdr:spPr>
          <a:xfrm>
            <a:off x="6628640" y="8660829"/>
            <a:ext cx="1302819" cy="555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Perguntas</a:t>
            </a:r>
          </a:p>
        </xdr:txBody>
      </xdr:sp>
      <xdr:cxnSp macro="">
        <xdr:nvCxnSpPr>
          <xdr:cNvPr id="81" name="Conector de Seta Reta 76">
            <a:extLst>
              <a:ext uri="{FF2B5EF4-FFF2-40B4-BE49-F238E27FC236}">
                <a16:creationId xmlns:a16="http://schemas.microsoft.com/office/drawing/2014/main" id="{00000000-0008-0000-1D00-000051000000}"/>
              </a:ext>
            </a:extLst>
          </xdr:cNvPr>
          <xdr:cNvCxnSpPr/>
        </xdr:nvCxnSpPr>
        <xdr:spPr>
          <a:xfrm flipH="1">
            <a:off x="5475336" y="8582308"/>
            <a:ext cx="316740" cy="28012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2" name="CaixaDeTexto 81">
            <a:extLst>
              <a:ext uri="{FF2B5EF4-FFF2-40B4-BE49-F238E27FC236}">
                <a16:creationId xmlns:a16="http://schemas.microsoft.com/office/drawing/2014/main" id="{00000000-0008-0000-1D00-000052000000}"/>
              </a:ext>
            </a:extLst>
          </xdr:cNvPr>
          <xdr:cNvSpPr txBox="1"/>
        </xdr:nvSpPr>
        <xdr:spPr>
          <a:xfrm>
            <a:off x="5183382" y="8685053"/>
            <a:ext cx="662274" cy="56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Custo</a:t>
            </a:r>
          </a:p>
        </xdr:txBody>
      </xdr:sp>
      <xdr:cxnSp macro="">
        <xdr:nvCxnSpPr>
          <xdr:cNvPr id="83" name="Conector de Seta Reta 78">
            <a:extLst>
              <a:ext uri="{FF2B5EF4-FFF2-40B4-BE49-F238E27FC236}">
                <a16:creationId xmlns:a16="http://schemas.microsoft.com/office/drawing/2014/main" id="{00000000-0008-0000-1D00-000053000000}"/>
              </a:ext>
            </a:extLst>
          </xdr:cNvPr>
          <xdr:cNvCxnSpPr/>
        </xdr:nvCxnSpPr>
        <xdr:spPr>
          <a:xfrm>
            <a:off x="6045551" y="8569473"/>
            <a:ext cx="28795" cy="312775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4" name="CaixaDeTexto 83">
            <a:extLst>
              <a:ext uri="{FF2B5EF4-FFF2-40B4-BE49-F238E27FC236}">
                <a16:creationId xmlns:a16="http://schemas.microsoft.com/office/drawing/2014/main" id="{00000000-0008-0000-1D00-000054000000}"/>
              </a:ext>
            </a:extLst>
          </xdr:cNvPr>
          <xdr:cNvSpPr txBox="1"/>
        </xdr:nvSpPr>
        <xdr:spPr>
          <a:xfrm>
            <a:off x="5760004" y="8689303"/>
            <a:ext cx="717463" cy="56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Amostra</a:t>
            </a:r>
          </a:p>
        </xdr:txBody>
      </xdr:sp>
      <xdr:cxnSp macro="">
        <xdr:nvCxnSpPr>
          <xdr:cNvPr id="85" name="Conector de Seta Reta 80">
            <a:extLst>
              <a:ext uri="{FF2B5EF4-FFF2-40B4-BE49-F238E27FC236}">
                <a16:creationId xmlns:a16="http://schemas.microsoft.com/office/drawing/2014/main" id="{00000000-0008-0000-1D00-000055000000}"/>
              </a:ext>
            </a:extLst>
          </xdr:cNvPr>
          <xdr:cNvCxnSpPr/>
        </xdr:nvCxnSpPr>
        <xdr:spPr>
          <a:xfrm flipH="1">
            <a:off x="4073801" y="8568701"/>
            <a:ext cx="316740" cy="28012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6" name="CaixaDeTexto 85">
            <a:extLst>
              <a:ext uri="{FF2B5EF4-FFF2-40B4-BE49-F238E27FC236}">
                <a16:creationId xmlns:a16="http://schemas.microsoft.com/office/drawing/2014/main" id="{00000000-0008-0000-1D00-000056000000}"/>
              </a:ext>
            </a:extLst>
          </xdr:cNvPr>
          <xdr:cNvSpPr txBox="1"/>
        </xdr:nvSpPr>
        <xdr:spPr>
          <a:xfrm>
            <a:off x="3781847" y="8698660"/>
            <a:ext cx="662274" cy="56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Com quem?</a:t>
            </a:r>
          </a:p>
        </xdr:txBody>
      </xdr:sp>
      <xdr:cxnSp macro="">
        <xdr:nvCxnSpPr>
          <xdr:cNvPr id="87" name="Conector de Seta Reta 82">
            <a:extLst>
              <a:ext uri="{FF2B5EF4-FFF2-40B4-BE49-F238E27FC236}">
                <a16:creationId xmlns:a16="http://schemas.microsoft.com/office/drawing/2014/main" id="{00000000-0008-0000-1D00-000057000000}"/>
              </a:ext>
            </a:extLst>
          </xdr:cNvPr>
          <xdr:cNvCxnSpPr/>
        </xdr:nvCxnSpPr>
        <xdr:spPr>
          <a:xfrm>
            <a:off x="4739265" y="8555866"/>
            <a:ext cx="28795" cy="312775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8" name="CaixaDeTexto 87">
            <a:extLst>
              <a:ext uri="{FF2B5EF4-FFF2-40B4-BE49-F238E27FC236}">
                <a16:creationId xmlns:a16="http://schemas.microsoft.com/office/drawing/2014/main" id="{00000000-0008-0000-1D00-000058000000}"/>
              </a:ext>
            </a:extLst>
          </xdr:cNvPr>
          <xdr:cNvSpPr txBox="1"/>
        </xdr:nvSpPr>
        <xdr:spPr>
          <a:xfrm>
            <a:off x="4340678" y="8653017"/>
            <a:ext cx="857717" cy="5602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Perguntas</a:t>
            </a:r>
          </a:p>
        </xdr:txBody>
      </xdr:sp>
      <xdr:cxnSp macro="">
        <xdr:nvCxnSpPr>
          <xdr:cNvPr id="89" name="Conector de Seta Reta 84">
            <a:extLst>
              <a:ext uri="{FF2B5EF4-FFF2-40B4-BE49-F238E27FC236}">
                <a16:creationId xmlns:a16="http://schemas.microsoft.com/office/drawing/2014/main" id="{00000000-0008-0000-1D00-000059000000}"/>
              </a:ext>
            </a:extLst>
          </xdr:cNvPr>
          <xdr:cNvCxnSpPr>
            <a:stCxn id="22" idx="1"/>
            <a:endCxn id="58" idx="3"/>
          </xdr:cNvCxnSpPr>
        </xdr:nvCxnSpPr>
        <xdr:spPr>
          <a:xfrm flipH="1">
            <a:off x="4163786" y="7570691"/>
            <a:ext cx="553872" cy="128684"/>
          </a:xfrm>
          <a:prstGeom prst="straightConnector1">
            <a:avLst/>
          </a:prstGeom>
          <a:ln>
            <a:solidFill>
              <a:schemeClr val="bg1">
                <a:lumMod val="6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Conector de Seta Reta 85">
            <a:extLst>
              <a:ext uri="{FF2B5EF4-FFF2-40B4-BE49-F238E27FC236}">
                <a16:creationId xmlns:a16="http://schemas.microsoft.com/office/drawing/2014/main" id="{00000000-0008-0000-1D00-00005A000000}"/>
              </a:ext>
            </a:extLst>
          </xdr:cNvPr>
          <xdr:cNvCxnSpPr/>
        </xdr:nvCxnSpPr>
        <xdr:spPr>
          <a:xfrm>
            <a:off x="1156606" y="6901090"/>
            <a:ext cx="81644" cy="331106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Conector de Seta Reta 86">
            <a:extLst>
              <a:ext uri="{FF2B5EF4-FFF2-40B4-BE49-F238E27FC236}">
                <a16:creationId xmlns:a16="http://schemas.microsoft.com/office/drawing/2014/main" id="{00000000-0008-0000-1D00-00005B000000}"/>
              </a:ext>
            </a:extLst>
          </xdr:cNvPr>
          <xdr:cNvCxnSpPr/>
        </xdr:nvCxnSpPr>
        <xdr:spPr>
          <a:xfrm flipH="1">
            <a:off x="1455964" y="7377340"/>
            <a:ext cx="367393" cy="54428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2" name="CaixaDeTexto 91">
            <a:extLst>
              <a:ext uri="{FF2B5EF4-FFF2-40B4-BE49-F238E27FC236}">
                <a16:creationId xmlns:a16="http://schemas.microsoft.com/office/drawing/2014/main" id="{00000000-0008-0000-1D00-00005C000000}"/>
              </a:ext>
            </a:extLst>
          </xdr:cNvPr>
          <xdr:cNvSpPr txBox="1"/>
        </xdr:nvSpPr>
        <xdr:spPr>
          <a:xfrm>
            <a:off x="2520986" y="2715640"/>
            <a:ext cx="777047" cy="555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Vários Públicos</a:t>
            </a:r>
          </a:p>
        </xdr:txBody>
      </xdr:sp>
      <xdr:sp macro="" textlink="">
        <xdr:nvSpPr>
          <xdr:cNvPr id="93" name="CaixaDeTexto 92">
            <a:extLst>
              <a:ext uri="{FF2B5EF4-FFF2-40B4-BE49-F238E27FC236}">
                <a16:creationId xmlns:a16="http://schemas.microsoft.com/office/drawing/2014/main" id="{00000000-0008-0000-1D00-00005D000000}"/>
              </a:ext>
            </a:extLst>
          </xdr:cNvPr>
          <xdr:cNvSpPr txBox="1"/>
        </xdr:nvSpPr>
        <xdr:spPr>
          <a:xfrm>
            <a:off x="1337663" y="2795427"/>
            <a:ext cx="662274" cy="5568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Quiz</a:t>
            </a:r>
          </a:p>
        </xdr:txBody>
      </xdr:sp>
      <xdr:grpSp>
        <xdr:nvGrpSpPr>
          <xdr:cNvPr id="94" name="Agrupar 89">
            <a:extLst>
              <a:ext uri="{FF2B5EF4-FFF2-40B4-BE49-F238E27FC236}">
                <a16:creationId xmlns:a16="http://schemas.microsoft.com/office/drawing/2014/main" id="{00000000-0008-0000-1D00-00005E000000}"/>
              </a:ext>
            </a:extLst>
          </xdr:cNvPr>
          <xdr:cNvGrpSpPr/>
        </xdr:nvGrpSpPr>
        <xdr:grpSpPr>
          <a:xfrm flipV="1">
            <a:off x="1617711" y="3136252"/>
            <a:ext cx="1220491" cy="312775"/>
            <a:chOff x="1320055" y="2584597"/>
            <a:chExt cx="1220491" cy="328650"/>
          </a:xfrm>
        </xdr:grpSpPr>
        <xdr:cxnSp macro="">
          <xdr:nvCxnSpPr>
            <xdr:cNvPr id="108" name="Conector de Seta Reta 103">
              <a:extLst>
                <a:ext uri="{FF2B5EF4-FFF2-40B4-BE49-F238E27FC236}">
                  <a16:creationId xmlns:a16="http://schemas.microsoft.com/office/drawing/2014/main" id="{00000000-0008-0000-1D00-00006C000000}"/>
                </a:ext>
              </a:extLst>
            </xdr:cNvPr>
            <xdr:cNvCxnSpPr/>
          </xdr:nvCxnSpPr>
          <xdr:spPr>
            <a:xfrm>
              <a:off x="2226206" y="2597045"/>
              <a:ext cx="314340" cy="300664"/>
            </a:xfrm>
            <a:prstGeom prst="straightConnector1">
              <a:avLst/>
            </a:prstGeom>
            <a:ln>
              <a:solidFill>
                <a:schemeClr val="tx1">
                  <a:lumMod val="75000"/>
                  <a:lumOff val="25000"/>
                </a:schemeClr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9" name="Conector de Seta Reta 104">
              <a:extLst>
                <a:ext uri="{FF2B5EF4-FFF2-40B4-BE49-F238E27FC236}">
                  <a16:creationId xmlns:a16="http://schemas.microsoft.com/office/drawing/2014/main" id="{00000000-0008-0000-1D00-00006D000000}"/>
                </a:ext>
              </a:extLst>
            </xdr:cNvPr>
            <xdr:cNvCxnSpPr/>
          </xdr:nvCxnSpPr>
          <xdr:spPr>
            <a:xfrm flipH="1">
              <a:off x="1320055" y="2597432"/>
              <a:ext cx="316740" cy="295999"/>
            </a:xfrm>
            <a:prstGeom prst="straightConnector1">
              <a:avLst/>
            </a:prstGeom>
            <a:ln>
              <a:solidFill>
                <a:schemeClr val="tx1">
                  <a:lumMod val="75000"/>
                  <a:lumOff val="25000"/>
                </a:schemeClr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0" name="Conector de Seta Reta 105">
              <a:extLst>
                <a:ext uri="{FF2B5EF4-FFF2-40B4-BE49-F238E27FC236}">
                  <a16:creationId xmlns:a16="http://schemas.microsoft.com/office/drawing/2014/main" id="{00000000-0008-0000-1D00-00006E000000}"/>
                </a:ext>
              </a:extLst>
            </xdr:cNvPr>
            <xdr:cNvCxnSpPr/>
          </xdr:nvCxnSpPr>
          <xdr:spPr>
            <a:xfrm>
              <a:off x="1890270" y="2584597"/>
              <a:ext cx="28795" cy="328650"/>
            </a:xfrm>
            <a:prstGeom prst="straightConnector1">
              <a:avLst/>
            </a:prstGeom>
            <a:ln>
              <a:solidFill>
                <a:schemeClr val="tx1">
                  <a:lumMod val="75000"/>
                  <a:lumOff val="25000"/>
                </a:schemeClr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5" name="CaixaDeTexto 94">
            <a:extLst>
              <a:ext uri="{FF2B5EF4-FFF2-40B4-BE49-F238E27FC236}">
                <a16:creationId xmlns:a16="http://schemas.microsoft.com/office/drawing/2014/main" id="{00000000-0008-0000-1D00-00005F000000}"/>
              </a:ext>
            </a:extLst>
          </xdr:cNvPr>
          <xdr:cNvSpPr txBox="1"/>
        </xdr:nvSpPr>
        <xdr:spPr>
          <a:xfrm>
            <a:off x="1878566" y="2763959"/>
            <a:ext cx="717463" cy="5568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Cases</a:t>
            </a:r>
          </a:p>
        </xdr:txBody>
      </xdr:sp>
      <xdr:cxnSp macro="">
        <xdr:nvCxnSpPr>
          <xdr:cNvPr id="96" name="Conector de Seta Reta 91">
            <a:extLst>
              <a:ext uri="{FF2B5EF4-FFF2-40B4-BE49-F238E27FC236}">
                <a16:creationId xmlns:a16="http://schemas.microsoft.com/office/drawing/2014/main" id="{00000000-0008-0000-1D00-000060000000}"/>
              </a:ext>
            </a:extLst>
          </xdr:cNvPr>
          <xdr:cNvCxnSpPr/>
        </xdr:nvCxnSpPr>
        <xdr:spPr>
          <a:xfrm flipH="1" flipV="1">
            <a:off x="1280481" y="3412083"/>
            <a:ext cx="423370" cy="129176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Conector de Seta Reta 92">
            <a:extLst>
              <a:ext uri="{FF2B5EF4-FFF2-40B4-BE49-F238E27FC236}">
                <a16:creationId xmlns:a16="http://schemas.microsoft.com/office/drawing/2014/main" id="{00000000-0008-0000-1D00-000061000000}"/>
              </a:ext>
            </a:extLst>
          </xdr:cNvPr>
          <xdr:cNvCxnSpPr/>
        </xdr:nvCxnSpPr>
        <xdr:spPr>
          <a:xfrm flipH="1">
            <a:off x="1244610" y="3643648"/>
            <a:ext cx="459685" cy="10285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8" name="CaixaDeTexto 97">
            <a:extLst>
              <a:ext uri="{FF2B5EF4-FFF2-40B4-BE49-F238E27FC236}">
                <a16:creationId xmlns:a16="http://schemas.microsoft.com/office/drawing/2014/main" id="{00000000-0008-0000-1D00-000062000000}"/>
              </a:ext>
            </a:extLst>
          </xdr:cNvPr>
          <xdr:cNvSpPr txBox="1"/>
        </xdr:nvSpPr>
        <xdr:spPr>
          <a:xfrm>
            <a:off x="523877" y="3112926"/>
            <a:ext cx="833125" cy="5568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pt-BR" sz="1100" b="1"/>
              <a:t>E-mail Marketing</a:t>
            </a:r>
          </a:p>
        </xdr:txBody>
      </xdr:sp>
      <xdr:sp macro="" textlink="">
        <xdr:nvSpPr>
          <xdr:cNvPr id="99" name="CaixaDeTexto 98">
            <a:extLst>
              <a:ext uri="{FF2B5EF4-FFF2-40B4-BE49-F238E27FC236}">
                <a16:creationId xmlns:a16="http://schemas.microsoft.com/office/drawing/2014/main" id="{00000000-0008-0000-1D00-000063000000}"/>
              </a:ext>
            </a:extLst>
          </xdr:cNvPr>
          <xdr:cNvSpPr txBox="1"/>
        </xdr:nvSpPr>
        <xdr:spPr>
          <a:xfrm>
            <a:off x="488162" y="3470115"/>
            <a:ext cx="837288" cy="5647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pt-BR" sz="1100" b="1"/>
              <a:t>Relatórios</a:t>
            </a:r>
          </a:p>
        </xdr:txBody>
      </xdr:sp>
      <xdr:cxnSp macro="">
        <xdr:nvCxnSpPr>
          <xdr:cNvPr id="100" name="Conector de Seta Reta 95">
            <a:extLst>
              <a:ext uri="{FF2B5EF4-FFF2-40B4-BE49-F238E27FC236}">
                <a16:creationId xmlns:a16="http://schemas.microsoft.com/office/drawing/2014/main" id="{00000000-0008-0000-1D00-000064000000}"/>
              </a:ext>
            </a:extLst>
          </xdr:cNvPr>
          <xdr:cNvCxnSpPr/>
        </xdr:nvCxnSpPr>
        <xdr:spPr>
          <a:xfrm flipH="1">
            <a:off x="501925" y="4377704"/>
            <a:ext cx="316740" cy="28012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1" name="CaixaDeTexto 100">
            <a:extLst>
              <a:ext uri="{FF2B5EF4-FFF2-40B4-BE49-F238E27FC236}">
                <a16:creationId xmlns:a16="http://schemas.microsoft.com/office/drawing/2014/main" id="{00000000-0008-0000-1D00-000065000000}"/>
              </a:ext>
            </a:extLst>
          </xdr:cNvPr>
          <xdr:cNvSpPr txBox="1"/>
        </xdr:nvSpPr>
        <xdr:spPr>
          <a:xfrm>
            <a:off x="107157" y="4519570"/>
            <a:ext cx="796466" cy="5568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Enxugar Cadastro</a:t>
            </a:r>
          </a:p>
        </xdr:txBody>
      </xdr:sp>
      <xdr:cxnSp macro="">
        <xdr:nvCxnSpPr>
          <xdr:cNvPr id="102" name="Conector de Seta Reta 97">
            <a:extLst>
              <a:ext uri="{FF2B5EF4-FFF2-40B4-BE49-F238E27FC236}">
                <a16:creationId xmlns:a16="http://schemas.microsoft.com/office/drawing/2014/main" id="{00000000-0008-0000-1D00-000066000000}"/>
              </a:ext>
            </a:extLst>
          </xdr:cNvPr>
          <xdr:cNvCxnSpPr/>
        </xdr:nvCxnSpPr>
        <xdr:spPr>
          <a:xfrm>
            <a:off x="1048329" y="4511710"/>
            <a:ext cx="28795" cy="312775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3" name="CaixaDeTexto 102">
            <a:extLst>
              <a:ext uri="{FF2B5EF4-FFF2-40B4-BE49-F238E27FC236}">
                <a16:creationId xmlns:a16="http://schemas.microsoft.com/office/drawing/2014/main" id="{00000000-0008-0000-1D00-000067000000}"/>
              </a:ext>
            </a:extLst>
          </xdr:cNvPr>
          <xdr:cNvSpPr txBox="1"/>
        </xdr:nvSpPr>
        <xdr:spPr>
          <a:xfrm>
            <a:off x="661648" y="4782343"/>
            <a:ext cx="857717" cy="2450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Comitê</a:t>
            </a:r>
          </a:p>
        </xdr:txBody>
      </xdr:sp>
      <xdr:cxnSp macro="">
        <xdr:nvCxnSpPr>
          <xdr:cNvPr id="104" name="Conector de Seta Reta 99">
            <a:extLst>
              <a:ext uri="{FF2B5EF4-FFF2-40B4-BE49-F238E27FC236}">
                <a16:creationId xmlns:a16="http://schemas.microsoft.com/office/drawing/2014/main" id="{00000000-0008-0000-1D00-000068000000}"/>
              </a:ext>
            </a:extLst>
          </xdr:cNvPr>
          <xdr:cNvCxnSpPr/>
        </xdr:nvCxnSpPr>
        <xdr:spPr>
          <a:xfrm flipH="1">
            <a:off x="1466331" y="5381798"/>
            <a:ext cx="316740" cy="280124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5" name="CaixaDeTexto 104">
            <a:extLst>
              <a:ext uri="{FF2B5EF4-FFF2-40B4-BE49-F238E27FC236}">
                <a16:creationId xmlns:a16="http://schemas.microsoft.com/office/drawing/2014/main" id="{00000000-0008-0000-1D00-000069000000}"/>
              </a:ext>
            </a:extLst>
          </xdr:cNvPr>
          <xdr:cNvSpPr txBox="1"/>
        </xdr:nvSpPr>
        <xdr:spPr>
          <a:xfrm>
            <a:off x="1071563" y="5559381"/>
            <a:ext cx="796466" cy="56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Região III: 30/07</a:t>
            </a:r>
          </a:p>
        </xdr:txBody>
      </xdr:sp>
      <xdr:cxnSp macro="">
        <xdr:nvCxnSpPr>
          <xdr:cNvPr id="106" name="Conector de Seta Reta 101">
            <a:extLst>
              <a:ext uri="{FF2B5EF4-FFF2-40B4-BE49-F238E27FC236}">
                <a16:creationId xmlns:a16="http://schemas.microsoft.com/office/drawing/2014/main" id="{00000000-0008-0000-1D00-00006A000000}"/>
              </a:ext>
            </a:extLst>
          </xdr:cNvPr>
          <xdr:cNvCxnSpPr/>
        </xdr:nvCxnSpPr>
        <xdr:spPr>
          <a:xfrm>
            <a:off x="2227047" y="5357053"/>
            <a:ext cx="28795" cy="312775"/>
          </a:xfrm>
          <a:prstGeom prst="straightConnector1">
            <a:avLst/>
          </a:prstGeom>
          <a:ln>
            <a:solidFill>
              <a:schemeClr val="tx1">
                <a:lumMod val="75000"/>
                <a:lumOff val="2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7" name="CaixaDeTexto 106">
            <a:extLst>
              <a:ext uri="{FF2B5EF4-FFF2-40B4-BE49-F238E27FC236}">
                <a16:creationId xmlns:a16="http://schemas.microsoft.com/office/drawing/2014/main" id="{00000000-0008-0000-1D00-00006B000000}"/>
              </a:ext>
            </a:extLst>
          </xdr:cNvPr>
          <xdr:cNvSpPr txBox="1"/>
        </xdr:nvSpPr>
        <xdr:spPr>
          <a:xfrm>
            <a:off x="1809750" y="5599904"/>
            <a:ext cx="947864" cy="476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Região I e II:</a:t>
            </a:r>
          </a:p>
          <a:p>
            <a:pPr algn="ctr"/>
            <a:r>
              <a:rPr lang="pt-BR" sz="1100" b="1"/>
              <a:t>15/05</a:t>
            </a: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</xdr:row>
      <xdr:rowOff>47625</xdr:rowOff>
    </xdr:from>
    <xdr:to>
      <xdr:col>3</xdr:col>
      <xdr:colOff>232724</xdr:colOff>
      <xdr:row>2</xdr:row>
      <xdr:rowOff>38100</xdr:rowOff>
    </xdr:to>
    <xdr:sp macro="" textlink="">
      <xdr:nvSpPr>
        <xdr:cNvPr id="37" name="Retângulo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25000000}"/>
            </a:ext>
          </a:extLst>
        </xdr:cNvPr>
        <xdr:cNvSpPr/>
      </xdr:nvSpPr>
      <xdr:spPr>
        <a:xfrm>
          <a:off x="9524" y="4076700"/>
          <a:ext cx="2052000" cy="180975"/>
        </a:xfrm>
        <a:prstGeom prst="rect">
          <a:avLst/>
        </a:prstGeom>
        <a:solidFill>
          <a:srgbClr val="00806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</a:rPr>
            <a:t>5.1. </a:t>
          </a:r>
          <a:r>
            <a:rPr lang="pt-BR" sz="1100" b="0">
              <a:solidFill>
                <a:schemeClr val="bg1"/>
              </a:solidFill>
            </a:rPr>
            <a:t>PROCEDIMENTOS</a:t>
          </a:r>
          <a:r>
            <a:rPr lang="pt-BR" sz="1100" b="0" baseline="0">
              <a:solidFill>
                <a:schemeClr val="bg1"/>
              </a:solidFill>
            </a:rPr>
            <a:t> (POP)</a:t>
          </a:r>
          <a:endParaRPr lang="pt-B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261936</xdr:colOff>
      <xdr:row>1</xdr:row>
      <xdr:rowOff>47625</xdr:rowOff>
    </xdr:from>
    <xdr:to>
      <xdr:col>6</xdr:col>
      <xdr:colOff>485136</xdr:colOff>
      <xdr:row>2</xdr:row>
      <xdr:rowOff>38100</xdr:rowOff>
    </xdr:to>
    <xdr:sp macro="" textlink="">
      <xdr:nvSpPr>
        <xdr:cNvPr id="38" name="Retângulo 3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E00-000026000000}"/>
            </a:ext>
          </a:extLst>
        </xdr:cNvPr>
        <xdr:cNvSpPr/>
      </xdr:nvSpPr>
      <xdr:spPr>
        <a:xfrm>
          <a:off x="2090736" y="407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5.2. </a:t>
          </a:r>
          <a:r>
            <a:rPr lang="pt-BR" sz="1100" b="0">
              <a:solidFill>
                <a:srgbClr val="005849"/>
              </a:solidFill>
            </a:rPr>
            <a:t>PADRÕES</a:t>
          </a:r>
          <a:r>
            <a:rPr lang="pt-BR" sz="1100" b="0" baseline="0">
              <a:solidFill>
                <a:srgbClr val="005849"/>
              </a:solidFill>
            </a:rPr>
            <a:t> TÉCNICOS (PTP)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6</xdr:col>
      <xdr:colOff>514348</xdr:colOff>
      <xdr:row>1</xdr:row>
      <xdr:rowOff>47625</xdr:rowOff>
    </xdr:from>
    <xdr:to>
      <xdr:col>10</xdr:col>
      <xdr:colOff>127948</xdr:colOff>
      <xdr:row>2</xdr:row>
      <xdr:rowOff>38100</xdr:rowOff>
    </xdr:to>
    <xdr:sp macro="" textlink="">
      <xdr:nvSpPr>
        <xdr:cNvPr id="39" name="Retângulo 3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E00-000027000000}"/>
            </a:ext>
          </a:extLst>
        </xdr:cNvPr>
        <xdr:cNvSpPr/>
      </xdr:nvSpPr>
      <xdr:spPr>
        <a:xfrm>
          <a:off x="4171948" y="407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5.3. </a:t>
          </a:r>
          <a:r>
            <a:rPr lang="pt-BR" sz="1100" b="0">
              <a:solidFill>
                <a:srgbClr val="005849"/>
              </a:solidFill>
            </a:rPr>
            <a:t>MATRIZ</a:t>
          </a:r>
          <a:r>
            <a:rPr lang="pt-BR" sz="1100" b="0" baseline="0">
              <a:solidFill>
                <a:srgbClr val="005849"/>
              </a:solidFill>
            </a:rPr>
            <a:t> OCAP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10</xdr:col>
      <xdr:colOff>157160</xdr:colOff>
      <xdr:row>1</xdr:row>
      <xdr:rowOff>47625</xdr:rowOff>
    </xdr:from>
    <xdr:to>
      <xdr:col>13</xdr:col>
      <xdr:colOff>380360</xdr:colOff>
      <xdr:row>2</xdr:row>
      <xdr:rowOff>38100</xdr:rowOff>
    </xdr:to>
    <xdr:sp macro="" textlink="">
      <xdr:nvSpPr>
        <xdr:cNvPr id="40" name="Retângulo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E00-000028000000}"/>
            </a:ext>
          </a:extLst>
        </xdr:cNvPr>
        <xdr:cNvSpPr/>
      </xdr:nvSpPr>
      <xdr:spPr>
        <a:xfrm>
          <a:off x="6253160" y="407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5.4. </a:t>
          </a:r>
          <a:r>
            <a:rPr lang="pt-BR" sz="1100" b="0">
              <a:solidFill>
                <a:srgbClr val="005849"/>
              </a:solidFill>
            </a:rPr>
            <a:t>CEPs</a:t>
          </a:r>
        </a:p>
      </xdr:txBody>
    </xdr:sp>
    <xdr:clientData/>
  </xdr:twoCellAnchor>
  <xdr:twoCellAnchor>
    <xdr:from>
      <xdr:col>13</xdr:col>
      <xdr:colOff>400049</xdr:colOff>
      <xdr:row>1</xdr:row>
      <xdr:rowOff>47625</xdr:rowOff>
    </xdr:from>
    <xdr:to>
      <xdr:col>17</xdr:col>
      <xdr:colOff>4124</xdr:colOff>
      <xdr:row>2</xdr:row>
      <xdr:rowOff>38100</xdr:rowOff>
    </xdr:to>
    <xdr:sp macro="" textlink="">
      <xdr:nvSpPr>
        <xdr:cNvPr id="41" name="Retângulo 4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E00-000029000000}"/>
            </a:ext>
          </a:extLst>
        </xdr:cNvPr>
        <xdr:cNvSpPr/>
      </xdr:nvSpPr>
      <xdr:spPr>
        <a:xfrm>
          <a:off x="8324849" y="407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5.5. </a:t>
          </a:r>
          <a:r>
            <a:rPr lang="pt-BR" sz="1100" b="0">
              <a:solidFill>
                <a:srgbClr val="005849"/>
              </a:solidFill>
            </a:rPr>
            <a:t>DIFUSÃO DAS MELHORIAS</a:t>
          </a:r>
        </a:p>
      </xdr:txBody>
    </xdr:sp>
    <xdr:clientData/>
  </xdr:twoCellAnchor>
  <xdr:twoCellAnchor>
    <xdr:from>
      <xdr:col>0</xdr:col>
      <xdr:colOff>9524</xdr:colOff>
      <xdr:row>2</xdr:row>
      <xdr:rowOff>76200</xdr:rowOff>
    </xdr:from>
    <xdr:to>
      <xdr:col>3</xdr:col>
      <xdr:colOff>232724</xdr:colOff>
      <xdr:row>3</xdr:row>
      <xdr:rowOff>66675</xdr:rowOff>
    </xdr:to>
    <xdr:sp macro="" textlink="">
      <xdr:nvSpPr>
        <xdr:cNvPr id="42" name="Retângulo 4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E00-00002A000000}"/>
            </a:ext>
          </a:extLst>
        </xdr:cNvPr>
        <xdr:cNvSpPr/>
      </xdr:nvSpPr>
      <xdr:spPr>
        <a:xfrm>
          <a:off x="9524" y="429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5.6. </a:t>
          </a:r>
          <a:r>
            <a:rPr lang="pt-BR" sz="1100" b="0">
              <a:solidFill>
                <a:srgbClr val="005849"/>
              </a:solidFill>
            </a:rPr>
            <a:t>ALCANCE DA META</a:t>
          </a:r>
        </a:p>
      </xdr:txBody>
    </xdr:sp>
    <xdr:clientData/>
  </xdr:twoCellAnchor>
  <xdr:twoCellAnchor>
    <xdr:from>
      <xdr:col>3</xdr:col>
      <xdr:colOff>261936</xdr:colOff>
      <xdr:row>2</xdr:row>
      <xdr:rowOff>76200</xdr:rowOff>
    </xdr:from>
    <xdr:to>
      <xdr:col>6</xdr:col>
      <xdr:colOff>485136</xdr:colOff>
      <xdr:row>3</xdr:row>
      <xdr:rowOff>66675</xdr:rowOff>
    </xdr:to>
    <xdr:sp macro="" textlink="">
      <xdr:nvSpPr>
        <xdr:cNvPr id="43" name="Retângulo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E00-00002B000000}"/>
            </a:ext>
          </a:extLst>
        </xdr:cNvPr>
        <xdr:cNvSpPr/>
      </xdr:nvSpPr>
      <xdr:spPr>
        <a:xfrm>
          <a:off x="2090736" y="429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5.7.</a:t>
          </a:r>
          <a:r>
            <a:rPr lang="pt-BR" sz="1100" b="1" baseline="0">
              <a:solidFill>
                <a:srgbClr val="005849"/>
              </a:solidFill>
            </a:rPr>
            <a:t> </a:t>
          </a:r>
          <a:r>
            <a:rPr lang="pt-BR" sz="1100" b="0" baseline="0">
              <a:solidFill>
                <a:srgbClr val="005849"/>
              </a:solidFill>
            </a:rPr>
            <a:t>CAPACIDADE DO PROCESSO</a:t>
          </a:r>
        </a:p>
      </xdr:txBody>
    </xdr:sp>
    <xdr:clientData/>
  </xdr:twoCellAnchor>
  <xdr:twoCellAnchor>
    <xdr:from>
      <xdr:col>6</xdr:col>
      <xdr:colOff>514348</xdr:colOff>
      <xdr:row>2</xdr:row>
      <xdr:rowOff>76200</xdr:rowOff>
    </xdr:from>
    <xdr:to>
      <xdr:col>10</xdr:col>
      <xdr:colOff>127948</xdr:colOff>
      <xdr:row>3</xdr:row>
      <xdr:rowOff>66675</xdr:rowOff>
    </xdr:to>
    <xdr:sp macro="" textlink="">
      <xdr:nvSpPr>
        <xdr:cNvPr id="44" name="Retângulo 4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E00-00002C000000}"/>
            </a:ext>
          </a:extLst>
        </xdr:cNvPr>
        <xdr:cNvSpPr/>
      </xdr:nvSpPr>
      <xdr:spPr>
        <a:xfrm>
          <a:off x="4171948" y="429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solidFill>
                <a:srgbClr val="005849"/>
              </a:solidFill>
              <a:latin typeface="+mn-lt"/>
              <a:ea typeface="+mn-ea"/>
              <a:cs typeface="+mn-cs"/>
            </a:rPr>
            <a:t>5.8. GANHOS DO PROJETO</a:t>
          </a:r>
        </a:p>
      </xdr:txBody>
    </xdr:sp>
    <xdr:clientData/>
  </xdr:twoCellAnchor>
  <xdr:twoCellAnchor>
    <xdr:from>
      <xdr:col>10</xdr:col>
      <xdr:colOff>157160</xdr:colOff>
      <xdr:row>2</xdr:row>
      <xdr:rowOff>76200</xdr:rowOff>
    </xdr:from>
    <xdr:to>
      <xdr:col>13</xdr:col>
      <xdr:colOff>380360</xdr:colOff>
      <xdr:row>3</xdr:row>
      <xdr:rowOff>66675</xdr:rowOff>
    </xdr:to>
    <xdr:sp macro="" textlink="">
      <xdr:nvSpPr>
        <xdr:cNvPr id="45" name="Retângulo 4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E00-00002D000000}"/>
            </a:ext>
          </a:extLst>
        </xdr:cNvPr>
        <xdr:cNvSpPr/>
      </xdr:nvSpPr>
      <xdr:spPr>
        <a:xfrm>
          <a:off x="6253160" y="429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ANÁLISE</a:t>
          </a:r>
          <a:r>
            <a:rPr lang="pt-BR" sz="1100" b="1" baseline="0">
              <a:solidFill>
                <a:sysClr val="windowText" lastClr="000000"/>
              </a:solidFill>
            </a:rPr>
            <a:t> GRPI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2</xdr:row>
      <xdr:rowOff>76200</xdr:rowOff>
    </xdr:from>
    <xdr:to>
      <xdr:col>17</xdr:col>
      <xdr:colOff>4124</xdr:colOff>
      <xdr:row>3</xdr:row>
      <xdr:rowOff>66675</xdr:rowOff>
    </xdr:to>
    <xdr:sp macro="" textlink="">
      <xdr:nvSpPr>
        <xdr:cNvPr id="46" name="Retângulo 4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E00-00002E000000}"/>
            </a:ext>
          </a:extLst>
        </xdr:cNvPr>
        <xdr:cNvSpPr/>
      </xdr:nvSpPr>
      <xdr:spPr>
        <a:xfrm>
          <a:off x="8324849" y="429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12</xdr:col>
      <xdr:colOff>143984</xdr:colOff>
      <xdr:row>11</xdr:row>
      <xdr:rowOff>11204</xdr:rowOff>
    </xdr:from>
    <xdr:to>
      <xdr:col>22</xdr:col>
      <xdr:colOff>11206</xdr:colOff>
      <xdr:row>30</xdr:row>
      <xdr:rowOff>34024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923" t="4644" r="3923" b="5143"/>
        <a:stretch/>
      </xdr:blipFill>
      <xdr:spPr>
        <a:xfrm>
          <a:off x="7405396" y="2622175"/>
          <a:ext cx="5929604" cy="3698349"/>
        </a:xfrm>
        <a:prstGeom prst="rect">
          <a:avLst/>
        </a:prstGeom>
        <a:ln w="19050">
          <a:solidFill>
            <a:schemeClr val="bg1">
              <a:lumMod val="85000"/>
            </a:schemeClr>
          </a:solidFill>
          <a:prstDash val="dash"/>
        </a:ln>
      </xdr:spPr>
    </xdr:pic>
    <xdr:clientData/>
  </xdr:twoCellAnchor>
  <xdr:twoCellAnchor editAs="oneCell">
    <xdr:from>
      <xdr:col>20</xdr:col>
      <xdr:colOff>28575</xdr:colOff>
      <xdr:row>0</xdr:row>
      <xdr:rowOff>19050</xdr:rowOff>
    </xdr:from>
    <xdr:to>
      <xdr:col>20</xdr:col>
      <xdr:colOff>381975</xdr:colOff>
      <xdr:row>1</xdr:row>
      <xdr:rowOff>153375</xdr:rowOff>
    </xdr:to>
    <xdr:pic macro="[0]!dmaic">
      <xdr:nvPicPr>
        <xdr:cNvPr id="13" name="Imagem 12">
          <a:extLst>
            <a:ext uri="{FF2B5EF4-FFF2-40B4-BE49-F238E27FC236}">
              <a16:creationId xmlns:a16="http://schemas.microsoft.com/office/drawing/2014/main" id="{2EF5A5E9-E46D-4BE7-A550-30C884782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30100" y="19050"/>
          <a:ext cx="353400" cy="353400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47625</xdr:rowOff>
    </xdr:from>
    <xdr:to>
      <xdr:col>3</xdr:col>
      <xdr:colOff>223469</xdr:colOff>
      <xdr:row>2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0" y="266700"/>
          <a:ext cx="2052269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5.1. </a:t>
          </a:r>
          <a:r>
            <a:rPr lang="pt-BR" sz="1100" b="0">
              <a:solidFill>
                <a:srgbClr val="005849"/>
              </a:solidFill>
            </a:rPr>
            <a:t>PROCEDIMENTOS</a:t>
          </a:r>
          <a:r>
            <a:rPr lang="pt-BR" sz="1100" b="0" baseline="0">
              <a:solidFill>
                <a:srgbClr val="005849"/>
              </a:solidFill>
            </a:rPr>
            <a:t> (POP)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252685</xdr:colOff>
      <xdr:row>1</xdr:row>
      <xdr:rowOff>47625</xdr:rowOff>
    </xdr:from>
    <xdr:to>
      <xdr:col>6</xdr:col>
      <xdr:colOff>476154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2081485" y="266700"/>
          <a:ext cx="2052269" cy="180975"/>
        </a:xfrm>
        <a:prstGeom prst="rect">
          <a:avLst/>
        </a:prstGeom>
        <a:solidFill>
          <a:srgbClr val="00806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</a:rPr>
            <a:t>5.2. </a:t>
          </a:r>
          <a:r>
            <a:rPr lang="pt-BR" sz="1100" b="0">
              <a:solidFill>
                <a:schemeClr val="bg1"/>
              </a:solidFill>
            </a:rPr>
            <a:t>PADRÕES</a:t>
          </a:r>
          <a:r>
            <a:rPr lang="pt-BR" sz="1100" b="0" baseline="0">
              <a:solidFill>
                <a:schemeClr val="bg1"/>
              </a:solidFill>
            </a:rPr>
            <a:t> TÉCNICOS (PTP)</a:t>
          </a:r>
          <a:endParaRPr lang="pt-B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505370</xdr:colOff>
      <xdr:row>1</xdr:row>
      <xdr:rowOff>47625</xdr:rowOff>
    </xdr:from>
    <xdr:to>
      <xdr:col>10</xdr:col>
      <xdr:colOff>119239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SpPr/>
      </xdr:nvSpPr>
      <xdr:spPr>
        <a:xfrm>
          <a:off x="4162970" y="266700"/>
          <a:ext cx="2052269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5.3. </a:t>
          </a:r>
          <a:r>
            <a:rPr lang="pt-BR" sz="1100" b="0">
              <a:solidFill>
                <a:srgbClr val="005849"/>
              </a:solidFill>
            </a:rPr>
            <a:t>MATRIZ</a:t>
          </a:r>
          <a:r>
            <a:rPr lang="pt-BR" sz="1100" b="0" baseline="0">
              <a:solidFill>
                <a:srgbClr val="005849"/>
              </a:solidFill>
            </a:rPr>
            <a:t> OCAP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10</xdr:col>
      <xdr:colOff>148456</xdr:colOff>
      <xdr:row>1</xdr:row>
      <xdr:rowOff>47625</xdr:rowOff>
    </xdr:from>
    <xdr:to>
      <xdr:col>13</xdr:col>
      <xdr:colOff>371925</xdr:colOff>
      <xdr:row>2</xdr:row>
      <xdr:rowOff>38100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SpPr/>
      </xdr:nvSpPr>
      <xdr:spPr>
        <a:xfrm>
          <a:off x="6244456" y="266700"/>
          <a:ext cx="2052269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5.4. </a:t>
          </a:r>
          <a:r>
            <a:rPr lang="pt-BR" sz="1100" b="0">
              <a:solidFill>
                <a:srgbClr val="005849"/>
              </a:solidFill>
            </a:rPr>
            <a:t>CEPs</a:t>
          </a:r>
        </a:p>
      </xdr:txBody>
    </xdr:sp>
    <xdr:clientData/>
  </xdr:twoCellAnchor>
  <xdr:twoCellAnchor>
    <xdr:from>
      <xdr:col>13</xdr:col>
      <xdr:colOff>391617</xdr:colOff>
      <xdr:row>1</xdr:row>
      <xdr:rowOff>47625</xdr:rowOff>
    </xdr:from>
    <xdr:to>
      <xdr:col>16</xdr:col>
      <xdr:colOff>615086</xdr:colOff>
      <xdr:row>2</xdr:row>
      <xdr:rowOff>38100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SpPr/>
      </xdr:nvSpPr>
      <xdr:spPr>
        <a:xfrm>
          <a:off x="8316417" y="266700"/>
          <a:ext cx="2052269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5.5. </a:t>
          </a:r>
          <a:r>
            <a:rPr lang="pt-BR" sz="1100" b="0">
              <a:solidFill>
                <a:srgbClr val="005849"/>
              </a:solidFill>
            </a:rPr>
            <a:t>DIFUSÃO DAS MELHORIAS</a:t>
          </a:r>
        </a:p>
      </xdr:txBody>
    </xdr:sp>
    <xdr:clientData/>
  </xdr:twoCellAnchor>
  <xdr:twoCellAnchor>
    <xdr:from>
      <xdr:col>0</xdr:col>
      <xdr:colOff>0</xdr:colOff>
      <xdr:row>2</xdr:row>
      <xdr:rowOff>76200</xdr:rowOff>
    </xdr:from>
    <xdr:to>
      <xdr:col>3</xdr:col>
      <xdr:colOff>223469</xdr:colOff>
      <xdr:row>3</xdr:row>
      <xdr:rowOff>66675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F00-000007000000}"/>
            </a:ext>
          </a:extLst>
        </xdr:cNvPr>
        <xdr:cNvSpPr/>
      </xdr:nvSpPr>
      <xdr:spPr>
        <a:xfrm>
          <a:off x="0" y="485775"/>
          <a:ext cx="2052269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5.6. </a:t>
          </a:r>
          <a:r>
            <a:rPr lang="pt-BR" sz="1100" b="0">
              <a:solidFill>
                <a:srgbClr val="005849"/>
              </a:solidFill>
            </a:rPr>
            <a:t>ALCANCE DA META</a:t>
          </a:r>
        </a:p>
      </xdr:txBody>
    </xdr:sp>
    <xdr:clientData/>
  </xdr:twoCellAnchor>
  <xdr:twoCellAnchor>
    <xdr:from>
      <xdr:col>3</xdr:col>
      <xdr:colOff>252685</xdr:colOff>
      <xdr:row>2</xdr:row>
      <xdr:rowOff>76200</xdr:rowOff>
    </xdr:from>
    <xdr:to>
      <xdr:col>6</xdr:col>
      <xdr:colOff>476154</xdr:colOff>
      <xdr:row>3</xdr:row>
      <xdr:rowOff>66675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F00-000008000000}"/>
            </a:ext>
          </a:extLst>
        </xdr:cNvPr>
        <xdr:cNvSpPr/>
      </xdr:nvSpPr>
      <xdr:spPr>
        <a:xfrm>
          <a:off x="2081485" y="485775"/>
          <a:ext cx="2052269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5.7.</a:t>
          </a:r>
          <a:r>
            <a:rPr lang="pt-BR" sz="1100" b="1" baseline="0">
              <a:solidFill>
                <a:srgbClr val="005849"/>
              </a:solidFill>
            </a:rPr>
            <a:t> </a:t>
          </a:r>
          <a:r>
            <a:rPr lang="pt-BR" sz="1100" b="0" baseline="0">
              <a:solidFill>
                <a:srgbClr val="005849"/>
              </a:solidFill>
            </a:rPr>
            <a:t>CAPACIDADE DO PROCESSO</a:t>
          </a:r>
        </a:p>
      </xdr:txBody>
    </xdr:sp>
    <xdr:clientData/>
  </xdr:twoCellAnchor>
  <xdr:twoCellAnchor>
    <xdr:from>
      <xdr:col>6</xdr:col>
      <xdr:colOff>505370</xdr:colOff>
      <xdr:row>2</xdr:row>
      <xdr:rowOff>76200</xdr:rowOff>
    </xdr:from>
    <xdr:to>
      <xdr:col>10</xdr:col>
      <xdr:colOff>119239</xdr:colOff>
      <xdr:row>3</xdr:row>
      <xdr:rowOff>66675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F00-000009000000}"/>
            </a:ext>
          </a:extLst>
        </xdr:cNvPr>
        <xdr:cNvSpPr/>
      </xdr:nvSpPr>
      <xdr:spPr>
        <a:xfrm>
          <a:off x="4162970" y="485775"/>
          <a:ext cx="2052269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solidFill>
                <a:srgbClr val="005849"/>
              </a:solidFill>
              <a:latin typeface="+mn-lt"/>
              <a:ea typeface="+mn-ea"/>
              <a:cs typeface="+mn-cs"/>
            </a:rPr>
            <a:t>5.8. GANHOS DO PROJETO</a:t>
          </a:r>
        </a:p>
      </xdr:txBody>
    </xdr:sp>
    <xdr:clientData/>
  </xdr:twoCellAnchor>
  <xdr:twoCellAnchor>
    <xdr:from>
      <xdr:col>10</xdr:col>
      <xdr:colOff>148456</xdr:colOff>
      <xdr:row>2</xdr:row>
      <xdr:rowOff>76200</xdr:rowOff>
    </xdr:from>
    <xdr:to>
      <xdr:col>13</xdr:col>
      <xdr:colOff>371925</xdr:colOff>
      <xdr:row>3</xdr:row>
      <xdr:rowOff>66675</xdr:rowOff>
    </xdr:to>
    <xdr:sp macro="" textlink="">
      <xdr:nvSpPr>
        <xdr:cNvPr id="10" name="Retângul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F00-00000A000000}"/>
            </a:ext>
          </a:extLst>
        </xdr:cNvPr>
        <xdr:cNvSpPr/>
      </xdr:nvSpPr>
      <xdr:spPr>
        <a:xfrm>
          <a:off x="6244456" y="485775"/>
          <a:ext cx="2052269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ANÁLISE</a:t>
          </a:r>
          <a:r>
            <a:rPr lang="pt-BR" sz="1100" b="1" baseline="0">
              <a:solidFill>
                <a:sysClr val="windowText" lastClr="000000"/>
              </a:solidFill>
            </a:rPr>
            <a:t> GRPI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391617</xdr:colOff>
      <xdr:row>2</xdr:row>
      <xdr:rowOff>76200</xdr:rowOff>
    </xdr:from>
    <xdr:to>
      <xdr:col>16</xdr:col>
      <xdr:colOff>615086</xdr:colOff>
      <xdr:row>3</xdr:row>
      <xdr:rowOff>66675</xdr:rowOff>
    </xdr:to>
    <xdr:sp macro="" textlink="">
      <xdr:nvSpPr>
        <xdr:cNvPr id="11" name="Retângul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F00-00000B000000}"/>
            </a:ext>
          </a:extLst>
        </xdr:cNvPr>
        <xdr:cNvSpPr/>
      </xdr:nvSpPr>
      <xdr:spPr>
        <a:xfrm>
          <a:off x="8316417" y="485775"/>
          <a:ext cx="2052269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95251</xdr:colOff>
      <xdr:row>14</xdr:row>
      <xdr:rowOff>161926</xdr:rowOff>
    </xdr:from>
    <xdr:to>
      <xdr:col>1</xdr:col>
      <xdr:colOff>123825</xdr:colOff>
      <xdr:row>18</xdr:row>
      <xdr:rowOff>85723</xdr:rowOff>
    </xdr:to>
    <xdr:sp macro="" textlink="">
      <xdr:nvSpPr>
        <xdr:cNvPr id="670" name="Retângulo de cantos arredondados 669">
          <a:extLst>
            <a:ext uri="{FF2B5EF4-FFF2-40B4-BE49-F238E27FC236}">
              <a16:creationId xmlns:a16="http://schemas.microsoft.com/office/drawing/2014/main" id="{00000000-0008-0000-1F00-00009E020000}"/>
            </a:ext>
          </a:extLst>
        </xdr:cNvPr>
        <xdr:cNvSpPr/>
      </xdr:nvSpPr>
      <xdr:spPr>
        <a:xfrm>
          <a:off x="95251" y="3724276"/>
          <a:ext cx="638174" cy="1133472"/>
        </a:xfrm>
        <a:prstGeom prst="round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pt-BR" sz="1100"/>
            <a:t>COMPOR</a:t>
          </a:r>
          <a:r>
            <a:rPr lang="pt-BR" sz="1100" baseline="0"/>
            <a:t> LIGA METÁLICA</a:t>
          </a:r>
        </a:p>
      </xdr:txBody>
    </xdr:sp>
    <xdr:clientData/>
  </xdr:twoCellAnchor>
  <xdr:twoCellAnchor>
    <xdr:from>
      <xdr:col>0</xdr:col>
      <xdr:colOff>400050</xdr:colOff>
      <xdr:row>12</xdr:row>
      <xdr:rowOff>114300</xdr:rowOff>
    </xdr:from>
    <xdr:to>
      <xdr:col>0</xdr:col>
      <xdr:colOff>400050</xdr:colOff>
      <xdr:row>14</xdr:row>
      <xdr:rowOff>161926</xdr:rowOff>
    </xdr:to>
    <xdr:cxnSp macro="">
      <xdr:nvCxnSpPr>
        <xdr:cNvPr id="672" name="Conector reto 671">
          <a:extLst>
            <a:ext uri="{FF2B5EF4-FFF2-40B4-BE49-F238E27FC236}">
              <a16:creationId xmlns:a16="http://schemas.microsoft.com/office/drawing/2014/main" id="{00000000-0008-0000-1F00-0000A0020000}"/>
            </a:ext>
          </a:extLst>
        </xdr:cNvPr>
        <xdr:cNvCxnSpPr>
          <a:stCxn id="670" idx="0"/>
        </xdr:cNvCxnSpPr>
      </xdr:nvCxnSpPr>
      <xdr:spPr>
        <a:xfrm flipH="1" flipV="1">
          <a:off x="400050" y="2895600"/>
          <a:ext cx="0" cy="828676"/>
        </a:xfrm>
        <a:prstGeom prst="line">
          <a:avLst/>
        </a:prstGeom>
        <a:ln>
          <a:solidFill>
            <a:schemeClr val="bg1">
              <a:lumMod val="75000"/>
            </a:schemeClr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400050</xdr:colOff>
      <xdr:row>18</xdr:row>
      <xdr:rowOff>76200</xdr:rowOff>
    </xdr:from>
    <xdr:to>
      <xdr:col>0</xdr:col>
      <xdr:colOff>400050</xdr:colOff>
      <xdr:row>22</xdr:row>
      <xdr:rowOff>85726</xdr:rowOff>
    </xdr:to>
    <xdr:cxnSp macro="">
      <xdr:nvCxnSpPr>
        <xdr:cNvPr id="673" name="Conector reto 672">
          <a:extLst>
            <a:ext uri="{FF2B5EF4-FFF2-40B4-BE49-F238E27FC236}">
              <a16:creationId xmlns:a16="http://schemas.microsoft.com/office/drawing/2014/main" id="{00000000-0008-0000-1F00-0000A1020000}"/>
            </a:ext>
          </a:extLst>
        </xdr:cNvPr>
        <xdr:cNvCxnSpPr/>
      </xdr:nvCxnSpPr>
      <xdr:spPr>
        <a:xfrm flipH="1" flipV="1">
          <a:off x="400050" y="4848225"/>
          <a:ext cx="0" cy="828676"/>
        </a:xfrm>
        <a:prstGeom prst="line">
          <a:avLst/>
        </a:prstGeom>
        <a:ln>
          <a:solidFill>
            <a:schemeClr val="bg1">
              <a:lumMod val="75000"/>
            </a:schemeClr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</xdr:row>
      <xdr:rowOff>47625</xdr:rowOff>
    </xdr:from>
    <xdr:to>
      <xdr:col>3</xdr:col>
      <xdr:colOff>232724</xdr:colOff>
      <xdr:row>2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9524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5.1. </a:t>
          </a:r>
          <a:r>
            <a:rPr lang="pt-BR" sz="1100" b="0">
              <a:solidFill>
                <a:srgbClr val="005849"/>
              </a:solidFill>
            </a:rPr>
            <a:t>PROCEDIMENTOS</a:t>
          </a:r>
          <a:r>
            <a:rPr lang="pt-BR" sz="1100" b="0" baseline="0">
              <a:solidFill>
                <a:srgbClr val="005849"/>
              </a:solidFill>
            </a:rPr>
            <a:t> (POP)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261936</xdr:colOff>
      <xdr:row>1</xdr:row>
      <xdr:rowOff>47625</xdr:rowOff>
    </xdr:from>
    <xdr:to>
      <xdr:col>6</xdr:col>
      <xdr:colOff>485136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2090736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5.2. </a:t>
          </a:r>
          <a:r>
            <a:rPr lang="pt-BR" sz="1100" b="0">
              <a:solidFill>
                <a:srgbClr val="005849"/>
              </a:solidFill>
            </a:rPr>
            <a:t>PADRÕES</a:t>
          </a:r>
          <a:r>
            <a:rPr lang="pt-BR" sz="1100" b="0" baseline="0">
              <a:solidFill>
                <a:srgbClr val="005849"/>
              </a:solidFill>
            </a:rPr>
            <a:t> TÉCNICOS (PTP)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6</xdr:col>
      <xdr:colOff>514348</xdr:colOff>
      <xdr:row>1</xdr:row>
      <xdr:rowOff>47625</xdr:rowOff>
    </xdr:from>
    <xdr:to>
      <xdr:col>10</xdr:col>
      <xdr:colOff>127948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/>
      </xdr:nvSpPr>
      <xdr:spPr>
        <a:xfrm>
          <a:off x="4171948" y="266700"/>
          <a:ext cx="2052000" cy="180975"/>
        </a:xfrm>
        <a:prstGeom prst="rect">
          <a:avLst/>
        </a:prstGeom>
        <a:solidFill>
          <a:srgbClr val="00806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</a:rPr>
            <a:t>5.3. </a:t>
          </a:r>
          <a:r>
            <a:rPr lang="pt-BR" sz="1100" b="0">
              <a:solidFill>
                <a:schemeClr val="bg1"/>
              </a:solidFill>
            </a:rPr>
            <a:t>MATRIZ</a:t>
          </a:r>
          <a:r>
            <a:rPr lang="pt-BR" sz="1100" b="0" baseline="0">
              <a:solidFill>
                <a:schemeClr val="bg1"/>
              </a:solidFill>
            </a:rPr>
            <a:t> OCAP</a:t>
          </a:r>
          <a:endParaRPr lang="pt-B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157160</xdr:colOff>
      <xdr:row>1</xdr:row>
      <xdr:rowOff>47625</xdr:rowOff>
    </xdr:from>
    <xdr:to>
      <xdr:col>13</xdr:col>
      <xdr:colOff>380360</xdr:colOff>
      <xdr:row>2</xdr:row>
      <xdr:rowOff>38100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/>
      </xdr:nvSpPr>
      <xdr:spPr>
        <a:xfrm>
          <a:off x="6253160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5.4. </a:t>
          </a:r>
          <a:r>
            <a:rPr lang="pt-BR" sz="1100" b="0">
              <a:solidFill>
                <a:srgbClr val="005849"/>
              </a:solidFill>
            </a:rPr>
            <a:t>CEPs</a:t>
          </a:r>
        </a:p>
      </xdr:txBody>
    </xdr:sp>
    <xdr:clientData/>
  </xdr:twoCellAnchor>
  <xdr:twoCellAnchor>
    <xdr:from>
      <xdr:col>13</xdr:col>
      <xdr:colOff>400049</xdr:colOff>
      <xdr:row>1</xdr:row>
      <xdr:rowOff>47625</xdr:rowOff>
    </xdr:from>
    <xdr:to>
      <xdr:col>17</xdr:col>
      <xdr:colOff>4124</xdr:colOff>
      <xdr:row>2</xdr:row>
      <xdr:rowOff>38100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/>
      </xdr:nvSpPr>
      <xdr:spPr>
        <a:xfrm>
          <a:off x="8324849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5.5. </a:t>
          </a:r>
          <a:r>
            <a:rPr lang="pt-BR" sz="1100" b="0">
              <a:solidFill>
                <a:srgbClr val="005849"/>
              </a:solidFill>
            </a:rPr>
            <a:t>DIFUSÃO DAS MELHORIAS</a:t>
          </a:r>
        </a:p>
      </xdr:txBody>
    </xdr:sp>
    <xdr:clientData/>
  </xdr:twoCellAnchor>
  <xdr:twoCellAnchor>
    <xdr:from>
      <xdr:col>0</xdr:col>
      <xdr:colOff>9524</xdr:colOff>
      <xdr:row>2</xdr:row>
      <xdr:rowOff>76200</xdr:rowOff>
    </xdr:from>
    <xdr:to>
      <xdr:col>3</xdr:col>
      <xdr:colOff>232724</xdr:colOff>
      <xdr:row>3</xdr:row>
      <xdr:rowOff>66675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/>
      </xdr:nvSpPr>
      <xdr:spPr>
        <a:xfrm>
          <a:off x="9524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5.6. </a:t>
          </a:r>
          <a:r>
            <a:rPr lang="pt-BR" sz="1100" b="0">
              <a:solidFill>
                <a:srgbClr val="005849"/>
              </a:solidFill>
            </a:rPr>
            <a:t>ALCANCE DA META</a:t>
          </a:r>
        </a:p>
      </xdr:txBody>
    </xdr:sp>
    <xdr:clientData/>
  </xdr:twoCellAnchor>
  <xdr:twoCellAnchor>
    <xdr:from>
      <xdr:col>3</xdr:col>
      <xdr:colOff>261936</xdr:colOff>
      <xdr:row>2</xdr:row>
      <xdr:rowOff>76200</xdr:rowOff>
    </xdr:from>
    <xdr:to>
      <xdr:col>6</xdr:col>
      <xdr:colOff>485136</xdr:colOff>
      <xdr:row>3</xdr:row>
      <xdr:rowOff>66675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000-000008000000}"/>
            </a:ext>
          </a:extLst>
        </xdr:cNvPr>
        <xdr:cNvSpPr/>
      </xdr:nvSpPr>
      <xdr:spPr>
        <a:xfrm>
          <a:off x="2090736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5.7.</a:t>
          </a:r>
          <a:r>
            <a:rPr lang="pt-BR" sz="1100" b="1" baseline="0">
              <a:solidFill>
                <a:srgbClr val="005849"/>
              </a:solidFill>
            </a:rPr>
            <a:t> </a:t>
          </a:r>
          <a:r>
            <a:rPr lang="pt-BR" sz="1100" b="0" baseline="0">
              <a:solidFill>
                <a:srgbClr val="005849"/>
              </a:solidFill>
            </a:rPr>
            <a:t>CAPACIDADE DO PROCESSO</a:t>
          </a:r>
        </a:p>
      </xdr:txBody>
    </xdr:sp>
    <xdr:clientData/>
  </xdr:twoCellAnchor>
  <xdr:twoCellAnchor>
    <xdr:from>
      <xdr:col>6</xdr:col>
      <xdr:colOff>514348</xdr:colOff>
      <xdr:row>2</xdr:row>
      <xdr:rowOff>76200</xdr:rowOff>
    </xdr:from>
    <xdr:to>
      <xdr:col>10</xdr:col>
      <xdr:colOff>127948</xdr:colOff>
      <xdr:row>3</xdr:row>
      <xdr:rowOff>66675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000-000009000000}"/>
            </a:ext>
          </a:extLst>
        </xdr:cNvPr>
        <xdr:cNvSpPr/>
      </xdr:nvSpPr>
      <xdr:spPr>
        <a:xfrm>
          <a:off x="4171948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solidFill>
                <a:srgbClr val="005849"/>
              </a:solidFill>
              <a:latin typeface="+mn-lt"/>
              <a:ea typeface="+mn-ea"/>
              <a:cs typeface="+mn-cs"/>
            </a:rPr>
            <a:t>5.8. GANHOS DO PROJETO</a:t>
          </a:r>
        </a:p>
      </xdr:txBody>
    </xdr:sp>
    <xdr:clientData/>
  </xdr:twoCellAnchor>
  <xdr:twoCellAnchor>
    <xdr:from>
      <xdr:col>10</xdr:col>
      <xdr:colOff>157160</xdr:colOff>
      <xdr:row>2</xdr:row>
      <xdr:rowOff>76200</xdr:rowOff>
    </xdr:from>
    <xdr:to>
      <xdr:col>13</xdr:col>
      <xdr:colOff>380360</xdr:colOff>
      <xdr:row>3</xdr:row>
      <xdr:rowOff>66675</xdr:rowOff>
    </xdr:to>
    <xdr:sp macro="" textlink="">
      <xdr:nvSpPr>
        <xdr:cNvPr id="10" name="Retângul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2000-00000A000000}"/>
            </a:ext>
          </a:extLst>
        </xdr:cNvPr>
        <xdr:cNvSpPr/>
      </xdr:nvSpPr>
      <xdr:spPr>
        <a:xfrm>
          <a:off x="6253160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ANÁLISE</a:t>
          </a:r>
          <a:r>
            <a:rPr lang="pt-BR" sz="1100" b="1" baseline="0">
              <a:solidFill>
                <a:sysClr val="windowText" lastClr="000000"/>
              </a:solidFill>
            </a:rPr>
            <a:t> GRPI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2</xdr:row>
      <xdr:rowOff>76200</xdr:rowOff>
    </xdr:from>
    <xdr:to>
      <xdr:col>17</xdr:col>
      <xdr:colOff>4124</xdr:colOff>
      <xdr:row>3</xdr:row>
      <xdr:rowOff>66675</xdr:rowOff>
    </xdr:to>
    <xdr:sp macro="" textlink="">
      <xdr:nvSpPr>
        <xdr:cNvPr id="11" name="Retângul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2000-00000B000000}"/>
            </a:ext>
          </a:extLst>
        </xdr:cNvPr>
        <xdr:cNvSpPr/>
      </xdr:nvSpPr>
      <xdr:spPr>
        <a:xfrm>
          <a:off x="8324849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20</xdr:col>
      <xdr:colOff>9525</xdr:colOff>
      <xdr:row>44</xdr:row>
      <xdr:rowOff>69879</xdr:rowOff>
    </xdr:to>
    <xdr:grpSp>
      <xdr:nvGrpSpPr>
        <xdr:cNvPr id="18" name="Agrupar 1">
          <a:extLst>
            <a:ext uri="{FF2B5EF4-FFF2-40B4-BE49-F238E27FC236}">
              <a16:creationId xmlns:a16="http://schemas.microsoft.com/office/drawing/2014/main" id="{00000000-0008-0000-2000-000012000000}"/>
            </a:ext>
          </a:extLst>
        </xdr:cNvPr>
        <xdr:cNvGrpSpPr/>
      </xdr:nvGrpSpPr>
      <xdr:grpSpPr>
        <a:xfrm>
          <a:off x="0" y="5257800"/>
          <a:ext cx="12232005" cy="3144549"/>
          <a:chOff x="202406" y="3561292"/>
          <a:chExt cx="13476175" cy="359965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00000000-0008-0000-2000-00001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1"/>
          <a:srcRect l="2271" t="8016" r="2178" b="35147"/>
          <a:stretch/>
        </xdr:blipFill>
        <xdr:spPr>
          <a:xfrm>
            <a:off x="202406" y="3570546"/>
            <a:ext cx="13476175" cy="3585762"/>
          </a:xfrm>
          <a:prstGeom prst="rect">
            <a:avLst/>
          </a:prstGeom>
          <a:ln>
            <a:solidFill>
              <a:sysClr val="windowText" lastClr="000000"/>
            </a:solidFill>
          </a:ln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2000-000014000000}"/>
              </a:ext>
            </a:extLst>
          </xdr:cNvPr>
          <xdr:cNvSpPr/>
        </xdr:nvSpPr>
        <xdr:spPr>
          <a:xfrm>
            <a:off x="211666" y="3561292"/>
            <a:ext cx="436563" cy="3599656"/>
          </a:xfrm>
          <a:prstGeom prst="rect">
            <a:avLst/>
          </a:prstGeom>
          <a:solidFill>
            <a:srgbClr val="35A57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t"/>
          <a:lstStyle/>
          <a:p>
            <a:pPr algn="ctr"/>
            <a:r>
              <a:rPr lang="pt-BR" sz="1600"/>
              <a:t>RENTABILIDADE: </a:t>
            </a:r>
            <a:r>
              <a:rPr lang="pt-BR" sz="1600" b="1"/>
              <a:t>MENSAL</a:t>
            </a: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</xdr:row>
      <xdr:rowOff>47625</xdr:rowOff>
    </xdr:from>
    <xdr:to>
      <xdr:col>3</xdr:col>
      <xdr:colOff>232724</xdr:colOff>
      <xdr:row>2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9524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5.1. </a:t>
          </a:r>
          <a:r>
            <a:rPr lang="pt-BR" sz="1100" b="0">
              <a:solidFill>
                <a:srgbClr val="005849"/>
              </a:solidFill>
            </a:rPr>
            <a:t>PROCEDIMENTOS</a:t>
          </a:r>
          <a:r>
            <a:rPr lang="pt-BR" sz="1100" b="0" baseline="0">
              <a:solidFill>
                <a:srgbClr val="005849"/>
              </a:solidFill>
            </a:rPr>
            <a:t> (POP)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261936</xdr:colOff>
      <xdr:row>1</xdr:row>
      <xdr:rowOff>47625</xdr:rowOff>
    </xdr:from>
    <xdr:to>
      <xdr:col>6</xdr:col>
      <xdr:colOff>485136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2090736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5.2. </a:t>
          </a:r>
          <a:r>
            <a:rPr lang="pt-BR" sz="1100" b="0">
              <a:solidFill>
                <a:srgbClr val="005849"/>
              </a:solidFill>
            </a:rPr>
            <a:t>PADRÕES</a:t>
          </a:r>
          <a:r>
            <a:rPr lang="pt-BR" sz="1100" b="0" baseline="0">
              <a:solidFill>
                <a:srgbClr val="005849"/>
              </a:solidFill>
            </a:rPr>
            <a:t> TÉCNICOS (PTP)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6</xdr:col>
      <xdr:colOff>514348</xdr:colOff>
      <xdr:row>1</xdr:row>
      <xdr:rowOff>47625</xdr:rowOff>
    </xdr:from>
    <xdr:to>
      <xdr:col>10</xdr:col>
      <xdr:colOff>127948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SpPr/>
      </xdr:nvSpPr>
      <xdr:spPr>
        <a:xfrm>
          <a:off x="4171948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5.3. </a:t>
          </a:r>
          <a:r>
            <a:rPr lang="pt-BR" sz="1100" b="0">
              <a:solidFill>
                <a:srgbClr val="005849"/>
              </a:solidFill>
            </a:rPr>
            <a:t>MATRIZ</a:t>
          </a:r>
          <a:r>
            <a:rPr lang="pt-BR" sz="1100" b="0" baseline="0">
              <a:solidFill>
                <a:srgbClr val="005849"/>
              </a:solidFill>
            </a:rPr>
            <a:t> OCAP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10</xdr:col>
      <xdr:colOff>157160</xdr:colOff>
      <xdr:row>1</xdr:row>
      <xdr:rowOff>47625</xdr:rowOff>
    </xdr:from>
    <xdr:to>
      <xdr:col>13</xdr:col>
      <xdr:colOff>380360</xdr:colOff>
      <xdr:row>2</xdr:row>
      <xdr:rowOff>38100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100-000005000000}"/>
            </a:ext>
          </a:extLst>
        </xdr:cNvPr>
        <xdr:cNvSpPr/>
      </xdr:nvSpPr>
      <xdr:spPr>
        <a:xfrm>
          <a:off x="6253160" y="266700"/>
          <a:ext cx="2052000" cy="180975"/>
        </a:xfrm>
        <a:prstGeom prst="rect">
          <a:avLst/>
        </a:prstGeom>
        <a:solidFill>
          <a:srgbClr val="00806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</a:rPr>
            <a:t>5.4. </a:t>
          </a:r>
          <a:r>
            <a:rPr lang="pt-BR" sz="1100" b="0">
              <a:solidFill>
                <a:schemeClr val="bg1"/>
              </a:solidFill>
            </a:rPr>
            <a:t>CEPs</a:t>
          </a:r>
        </a:p>
      </xdr:txBody>
    </xdr:sp>
    <xdr:clientData/>
  </xdr:twoCellAnchor>
  <xdr:twoCellAnchor>
    <xdr:from>
      <xdr:col>13</xdr:col>
      <xdr:colOff>400049</xdr:colOff>
      <xdr:row>1</xdr:row>
      <xdr:rowOff>47625</xdr:rowOff>
    </xdr:from>
    <xdr:to>
      <xdr:col>17</xdr:col>
      <xdr:colOff>4124</xdr:colOff>
      <xdr:row>2</xdr:row>
      <xdr:rowOff>38100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100-000006000000}"/>
            </a:ext>
          </a:extLst>
        </xdr:cNvPr>
        <xdr:cNvSpPr/>
      </xdr:nvSpPr>
      <xdr:spPr>
        <a:xfrm>
          <a:off x="8324849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5.5. </a:t>
          </a:r>
          <a:r>
            <a:rPr lang="pt-BR" sz="1100" b="0">
              <a:solidFill>
                <a:srgbClr val="005849"/>
              </a:solidFill>
            </a:rPr>
            <a:t>DIFUSÃO DAS MELHORIAS</a:t>
          </a:r>
        </a:p>
      </xdr:txBody>
    </xdr:sp>
    <xdr:clientData/>
  </xdr:twoCellAnchor>
  <xdr:twoCellAnchor>
    <xdr:from>
      <xdr:col>0</xdr:col>
      <xdr:colOff>9524</xdr:colOff>
      <xdr:row>2</xdr:row>
      <xdr:rowOff>76200</xdr:rowOff>
    </xdr:from>
    <xdr:to>
      <xdr:col>3</xdr:col>
      <xdr:colOff>232724</xdr:colOff>
      <xdr:row>3</xdr:row>
      <xdr:rowOff>66675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2100-000007000000}"/>
            </a:ext>
          </a:extLst>
        </xdr:cNvPr>
        <xdr:cNvSpPr/>
      </xdr:nvSpPr>
      <xdr:spPr>
        <a:xfrm>
          <a:off x="9524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5.6. </a:t>
          </a:r>
          <a:r>
            <a:rPr lang="pt-BR" sz="1100" b="0">
              <a:solidFill>
                <a:srgbClr val="005849"/>
              </a:solidFill>
            </a:rPr>
            <a:t>ALCANCE DA META</a:t>
          </a:r>
        </a:p>
      </xdr:txBody>
    </xdr:sp>
    <xdr:clientData/>
  </xdr:twoCellAnchor>
  <xdr:twoCellAnchor>
    <xdr:from>
      <xdr:col>3</xdr:col>
      <xdr:colOff>261936</xdr:colOff>
      <xdr:row>2</xdr:row>
      <xdr:rowOff>76200</xdr:rowOff>
    </xdr:from>
    <xdr:to>
      <xdr:col>6</xdr:col>
      <xdr:colOff>485136</xdr:colOff>
      <xdr:row>3</xdr:row>
      <xdr:rowOff>66675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100-000008000000}"/>
            </a:ext>
          </a:extLst>
        </xdr:cNvPr>
        <xdr:cNvSpPr/>
      </xdr:nvSpPr>
      <xdr:spPr>
        <a:xfrm>
          <a:off x="2090736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5.7.</a:t>
          </a:r>
          <a:r>
            <a:rPr lang="pt-BR" sz="1100" b="1" baseline="0">
              <a:solidFill>
                <a:srgbClr val="005849"/>
              </a:solidFill>
            </a:rPr>
            <a:t> </a:t>
          </a:r>
          <a:r>
            <a:rPr lang="pt-BR" sz="1100" b="0" baseline="0">
              <a:solidFill>
                <a:srgbClr val="005849"/>
              </a:solidFill>
            </a:rPr>
            <a:t>CAPACIDADE DO PROCESSO</a:t>
          </a:r>
        </a:p>
      </xdr:txBody>
    </xdr:sp>
    <xdr:clientData/>
  </xdr:twoCellAnchor>
  <xdr:twoCellAnchor>
    <xdr:from>
      <xdr:col>6</xdr:col>
      <xdr:colOff>514348</xdr:colOff>
      <xdr:row>2</xdr:row>
      <xdr:rowOff>76200</xdr:rowOff>
    </xdr:from>
    <xdr:to>
      <xdr:col>10</xdr:col>
      <xdr:colOff>127948</xdr:colOff>
      <xdr:row>3</xdr:row>
      <xdr:rowOff>66675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100-000009000000}"/>
            </a:ext>
          </a:extLst>
        </xdr:cNvPr>
        <xdr:cNvSpPr/>
      </xdr:nvSpPr>
      <xdr:spPr>
        <a:xfrm>
          <a:off x="4171948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solidFill>
                <a:srgbClr val="005849"/>
              </a:solidFill>
              <a:latin typeface="+mn-lt"/>
              <a:ea typeface="+mn-ea"/>
              <a:cs typeface="+mn-cs"/>
            </a:rPr>
            <a:t>5.8. GANHOS DO PROJETO</a:t>
          </a:r>
        </a:p>
      </xdr:txBody>
    </xdr:sp>
    <xdr:clientData/>
  </xdr:twoCellAnchor>
  <xdr:twoCellAnchor>
    <xdr:from>
      <xdr:col>10</xdr:col>
      <xdr:colOff>157160</xdr:colOff>
      <xdr:row>2</xdr:row>
      <xdr:rowOff>76200</xdr:rowOff>
    </xdr:from>
    <xdr:to>
      <xdr:col>13</xdr:col>
      <xdr:colOff>380360</xdr:colOff>
      <xdr:row>3</xdr:row>
      <xdr:rowOff>66675</xdr:rowOff>
    </xdr:to>
    <xdr:sp macro="" textlink="">
      <xdr:nvSpPr>
        <xdr:cNvPr id="10" name="Retângul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2100-00000A000000}"/>
            </a:ext>
          </a:extLst>
        </xdr:cNvPr>
        <xdr:cNvSpPr/>
      </xdr:nvSpPr>
      <xdr:spPr>
        <a:xfrm>
          <a:off x="6253160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ANÁLISE</a:t>
          </a:r>
          <a:r>
            <a:rPr lang="pt-BR" sz="1100" b="1" baseline="0">
              <a:solidFill>
                <a:sysClr val="windowText" lastClr="000000"/>
              </a:solidFill>
            </a:rPr>
            <a:t> GRPI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2</xdr:row>
      <xdr:rowOff>76200</xdr:rowOff>
    </xdr:from>
    <xdr:to>
      <xdr:col>17</xdr:col>
      <xdr:colOff>4124</xdr:colOff>
      <xdr:row>3</xdr:row>
      <xdr:rowOff>66675</xdr:rowOff>
    </xdr:to>
    <xdr:sp macro="" textlink="">
      <xdr:nvSpPr>
        <xdr:cNvPr id="11" name="Retângul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2100-00000B000000}"/>
            </a:ext>
          </a:extLst>
        </xdr:cNvPr>
        <xdr:cNvSpPr/>
      </xdr:nvSpPr>
      <xdr:spPr>
        <a:xfrm>
          <a:off x="8324849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</xdr:colOff>
      <xdr:row>8</xdr:row>
      <xdr:rowOff>105831</xdr:rowOff>
    </xdr:from>
    <xdr:to>
      <xdr:col>6</xdr:col>
      <xdr:colOff>401295</xdr:colOff>
      <xdr:row>28</xdr:row>
      <xdr:rowOff>74081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2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412127</xdr:colOff>
      <xdr:row>8</xdr:row>
      <xdr:rowOff>105831</xdr:rowOff>
    </xdr:from>
    <xdr:to>
      <xdr:col>13</xdr:col>
      <xdr:colOff>208304</xdr:colOff>
      <xdr:row>28</xdr:row>
      <xdr:rowOff>74081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2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219136</xdr:colOff>
      <xdr:row>8</xdr:row>
      <xdr:rowOff>105831</xdr:rowOff>
    </xdr:from>
    <xdr:to>
      <xdr:col>20</xdr:col>
      <xdr:colOff>4106</xdr:colOff>
      <xdr:row>28</xdr:row>
      <xdr:rowOff>74081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2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20</xdr:col>
      <xdr:colOff>38100</xdr:colOff>
      <xdr:row>0</xdr:row>
      <xdr:rowOff>0</xdr:rowOff>
    </xdr:from>
    <xdr:to>
      <xdr:col>20</xdr:col>
      <xdr:colOff>391500</xdr:colOff>
      <xdr:row>1</xdr:row>
      <xdr:rowOff>134325</xdr:rowOff>
    </xdr:to>
    <xdr:pic macro="[0]!dmaic">
      <xdr:nvPicPr>
        <xdr:cNvPr id="15" name="Imagem 14">
          <a:extLst>
            <a:ext uri="{FF2B5EF4-FFF2-40B4-BE49-F238E27FC236}">
              <a16:creationId xmlns:a16="http://schemas.microsoft.com/office/drawing/2014/main" id="{45F043AE-FC2F-412F-991E-8DB2AF7488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39625" y="0"/>
          <a:ext cx="353400" cy="353400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</xdr:row>
      <xdr:rowOff>47625</xdr:rowOff>
    </xdr:from>
    <xdr:to>
      <xdr:col>3</xdr:col>
      <xdr:colOff>232724</xdr:colOff>
      <xdr:row>2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9524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5.1. </a:t>
          </a:r>
          <a:r>
            <a:rPr lang="pt-BR" sz="1100" b="0">
              <a:solidFill>
                <a:srgbClr val="005849"/>
              </a:solidFill>
            </a:rPr>
            <a:t>PROCEDIMENTOS</a:t>
          </a:r>
          <a:r>
            <a:rPr lang="pt-BR" sz="1100" b="0" baseline="0">
              <a:solidFill>
                <a:srgbClr val="005849"/>
              </a:solidFill>
            </a:rPr>
            <a:t> (POP)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261936</xdr:colOff>
      <xdr:row>1</xdr:row>
      <xdr:rowOff>47625</xdr:rowOff>
    </xdr:from>
    <xdr:to>
      <xdr:col>6</xdr:col>
      <xdr:colOff>485136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2090736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5.2. </a:t>
          </a:r>
          <a:r>
            <a:rPr lang="pt-BR" sz="1100" b="0">
              <a:solidFill>
                <a:srgbClr val="005849"/>
              </a:solidFill>
            </a:rPr>
            <a:t>PADRÕES</a:t>
          </a:r>
          <a:r>
            <a:rPr lang="pt-BR" sz="1100" b="0" baseline="0">
              <a:solidFill>
                <a:srgbClr val="005849"/>
              </a:solidFill>
            </a:rPr>
            <a:t> TÉCNICOS (PTP)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6</xdr:col>
      <xdr:colOff>514348</xdr:colOff>
      <xdr:row>1</xdr:row>
      <xdr:rowOff>47625</xdr:rowOff>
    </xdr:from>
    <xdr:to>
      <xdr:col>10</xdr:col>
      <xdr:colOff>127948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SpPr/>
      </xdr:nvSpPr>
      <xdr:spPr>
        <a:xfrm>
          <a:off x="4171948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5.3. </a:t>
          </a:r>
          <a:r>
            <a:rPr lang="pt-BR" sz="1100" b="0">
              <a:solidFill>
                <a:srgbClr val="005849"/>
              </a:solidFill>
            </a:rPr>
            <a:t>MATRIZ</a:t>
          </a:r>
          <a:r>
            <a:rPr lang="pt-BR" sz="1100" b="0" baseline="0">
              <a:solidFill>
                <a:srgbClr val="005849"/>
              </a:solidFill>
            </a:rPr>
            <a:t> OCAP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10</xdr:col>
      <xdr:colOff>157160</xdr:colOff>
      <xdr:row>1</xdr:row>
      <xdr:rowOff>47625</xdr:rowOff>
    </xdr:from>
    <xdr:to>
      <xdr:col>13</xdr:col>
      <xdr:colOff>380360</xdr:colOff>
      <xdr:row>2</xdr:row>
      <xdr:rowOff>38100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SpPr/>
      </xdr:nvSpPr>
      <xdr:spPr>
        <a:xfrm>
          <a:off x="6253160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5.4. </a:t>
          </a:r>
          <a:r>
            <a:rPr lang="pt-BR" sz="1100" b="0">
              <a:solidFill>
                <a:srgbClr val="005849"/>
              </a:solidFill>
            </a:rPr>
            <a:t>CEPs</a:t>
          </a:r>
        </a:p>
      </xdr:txBody>
    </xdr:sp>
    <xdr:clientData/>
  </xdr:twoCellAnchor>
  <xdr:twoCellAnchor>
    <xdr:from>
      <xdr:col>13</xdr:col>
      <xdr:colOff>400049</xdr:colOff>
      <xdr:row>1</xdr:row>
      <xdr:rowOff>47625</xdr:rowOff>
    </xdr:from>
    <xdr:to>
      <xdr:col>17</xdr:col>
      <xdr:colOff>4124</xdr:colOff>
      <xdr:row>2</xdr:row>
      <xdr:rowOff>38100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SpPr/>
      </xdr:nvSpPr>
      <xdr:spPr>
        <a:xfrm>
          <a:off x="8324849" y="266700"/>
          <a:ext cx="2052000" cy="180975"/>
        </a:xfrm>
        <a:prstGeom prst="rect">
          <a:avLst/>
        </a:prstGeom>
        <a:solidFill>
          <a:srgbClr val="00806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</a:rPr>
            <a:t>5.5. </a:t>
          </a:r>
          <a:r>
            <a:rPr lang="pt-BR" sz="1100" b="0">
              <a:solidFill>
                <a:schemeClr val="bg1"/>
              </a:solidFill>
            </a:rPr>
            <a:t>DIFUSÃO DAS MELHORIAS</a:t>
          </a:r>
        </a:p>
      </xdr:txBody>
    </xdr:sp>
    <xdr:clientData/>
  </xdr:twoCellAnchor>
  <xdr:twoCellAnchor>
    <xdr:from>
      <xdr:col>0</xdr:col>
      <xdr:colOff>9524</xdr:colOff>
      <xdr:row>2</xdr:row>
      <xdr:rowOff>76200</xdr:rowOff>
    </xdr:from>
    <xdr:to>
      <xdr:col>3</xdr:col>
      <xdr:colOff>232724</xdr:colOff>
      <xdr:row>3</xdr:row>
      <xdr:rowOff>66675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SpPr/>
      </xdr:nvSpPr>
      <xdr:spPr>
        <a:xfrm>
          <a:off x="9524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5.6. </a:t>
          </a:r>
          <a:r>
            <a:rPr lang="pt-BR" sz="1100" b="0">
              <a:solidFill>
                <a:srgbClr val="005849"/>
              </a:solidFill>
            </a:rPr>
            <a:t>ALCANCE DA META</a:t>
          </a:r>
        </a:p>
      </xdr:txBody>
    </xdr:sp>
    <xdr:clientData/>
  </xdr:twoCellAnchor>
  <xdr:twoCellAnchor>
    <xdr:from>
      <xdr:col>3</xdr:col>
      <xdr:colOff>261936</xdr:colOff>
      <xdr:row>2</xdr:row>
      <xdr:rowOff>76200</xdr:rowOff>
    </xdr:from>
    <xdr:to>
      <xdr:col>6</xdr:col>
      <xdr:colOff>485136</xdr:colOff>
      <xdr:row>3</xdr:row>
      <xdr:rowOff>66675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200-000008000000}"/>
            </a:ext>
          </a:extLst>
        </xdr:cNvPr>
        <xdr:cNvSpPr/>
      </xdr:nvSpPr>
      <xdr:spPr>
        <a:xfrm>
          <a:off x="2090736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5.7.</a:t>
          </a:r>
          <a:r>
            <a:rPr lang="pt-BR" sz="1100" b="1" baseline="0">
              <a:solidFill>
                <a:srgbClr val="005849"/>
              </a:solidFill>
            </a:rPr>
            <a:t> </a:t>
          </a:r>
          <a:r>
            <a:rPr lang="pt-BR" sz="1100" b="0" baseline="0">
              <a:solidFill>
                <a:srgbClr val="005849"/>
              </a:solidFill>
            </a:rPr>
            <a:t>CAPACIDADE DO PROCESSO</a:t>
          </a:r>
        </a:p>
      </xdr:txBody>
    </xdr:sp>
    <xdr:clientData/>
  </xdr:twoCellAnchor>
  <xdr:twoCellAnchor>
    <xdr:from>
      <xdr:col>6</xdr:col>
      <xdr:colOff>514348</xdr:colOff>
      <xdr:row>2</xdr:row>
      <xdr:rowOff>76200</xdr:rowOff>
    </xdr:from>
    <xdr:to>
      <xdr:col>10</xdr:col>
      <xdr:colOff>127948</xdr:colOff>
      <xdr:row>3</xdr:row>
      <xdr:rowOff>66675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200-000009000000}"/>
            </a:ext>
          </a:extLst>
        </xdr:cNvPr>
        <xdr:cNvSpPr/>
      </xdr:nvSpPr>
      <xdr:spPr>
        <a:xfrm>
          <a:off x="4171948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solidFill>
                <a:srgbClr val="005849"/>
              </a:solidFill>
              <a:latin typeface="+mn-lt"/>
              <a:ea typeface="+mn-ea"/>
              <a:cs typeface="+mn-cs"/>
            </a:rPr>
            <a:t>5.8. GANHOS DO PROJETO</a:t>
          </a:r>
        </a:p>
      </xdr:txBody>
    </xdr:sp>
    <xdr:clientData/>
  </xdr:twoCellAnchor>
  <xdr:twoCellAnchor>
    <xdr:from>
      <xdr:col>10</xdr:col>
      <xdr:colOff>157160</xdr:colOff>
      <xdr:row>2</xdr:row>
      <xdr:rowOff>76200</xdr:rowOff>
    </xdr:from>
    <xdr:to>
      <xdr:col>13</xdr:col>
      <xdr:colOff>380360</xdr:colOff>
      <xdr:row>3</xdr:row>
      <xdr:rowOff>66675</xdr:rowOff>
    </xdr:to>
    <xdr:sp macro="" textlink="">
      <xdr:nvSpPr>
        <xdr:cNvPr id="10" name="Retângul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2200-00000A000000}"/>
            </a:ext>
          </a:extLst>
        </xdr:cNvPr>
        <xdr:cNvSpPr/>
      </xdr:nvSpPr>
      <xdr:spPr>
        <a:xfrm>
          <a:off x="6253160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ANÁLISE</a:t>
          </a:r>
          <a:r>
            <a:rPr lang="pt-BR" sz="1100" b="1" baseline="0">
              <a:solidFill>
                <a:sysClr val="windowText" lastClr="000000"/>
              </a:solidFill>
            </a:rPr>
            <a:t> GRPI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2</xdr:row>
      <xdr:rowOff>76200</xdr:rowOff>
    </xdr:from>
    <xdr:to>
      <xdr:col>17</xdr:col>
      <xdr:colOff>4124</xdr:colOff>
      <xdr:row>3</xdr:row>
      <xdr:rowOff>66675</xdr:rowOff>
    </xdr:to>
    <xdr:sp macro="" textlink="">
      <xdr:nvSpPr>
        <xdr:cNvPr id="11" name="Retângul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2200-00000B000000}"/>
            </a:ext>
          </a:extLst>
        </xdr:cNvPr>
        <xdr:cNvSpPr/>
      </xdr:nvSpPr>
      <xdr:spPr>
        <a:xfrm>
          <a:off x="8324849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</xdr:row>
      <xdr:rowOff>47625</xdr:rowOff>
    </xdr:from>
    <xdr:to>
      <xdr:col>3</xdr:col>
      <xdr:colOff>232724</xdr:colOff>
      <xdr:row>2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9524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5.1. </a:t>
          </a:r>
          <a:r>
            <a:rPr lang="pt-BR" sz="1100" b="0">
              <a:solidFill>
                <a:srgbClr val="005849"/>
              </a:solidFill>
            </a:rPr>
            <a:t>PROCEDIMENTOS</a:t>
          </a:r>
          <a:r>
            <a:rPr lang="pt-BR" sz="1100" b="0" baseline="0">
              <a:solidFill>
                <a:srgbClr val="005849"/>
              </a:solidFill>
            </a:rPr>
            <a:t> (POP)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3</xdr:col>
      <xdr:colOff>261936</xdr:colOff>
      <xdr:row>1</xdr:row>
      <xdr:rowOff>47625</xdr:rowOff>
    </xdr:from>
    <xdr:to>
      <xdr:col>6</xdr:col>
      <xdr:colOff>485136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/>
      </xdr:nvSpPr>
      <xdr:spPr>
        <a:xfrm>
          <a:off x="2090736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5.2. </a:t>
          </a:r>
          <a:r>
            <a:rPr lang="pt-BR" sz="1100" b="0">
              <a:solidFill>
                <a:srgbClr val="005849"/>
              </a:solidFill>
            </a:rPr>
            <a:t>PADRÕES</a:t>
          </a:r>
          <a:r>
            <a:rPr lang="pt-BR" sz="1100" b="0" baseline="0">
              <a:solidFill>
                <a:srgbClr val="005849"/>
              </a:solidFill>
            </a:rPr>
            <a:t> TÉCNICOS (PTP)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6</xdr:col>
      <xdr:colOff>514348</xdr:colOff>
      <xdr:row>1</xdr:row>
      <xdr:rowOff>47625</xdr:rowOff>
    </xdr:from>
    <xdr:to>
      <xdr:col>10</xdr:col>
      <xdr:colOff>127948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SpPr/>
      </xdr:nvSpPr>
      <xdr:spPr>
        <a:xfrm>
          <a:off x="4171948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5.3. </a:t>
          </a:r>
          <a:r>
            <a:rPr lang="pt-BR" sz="1100" b="0">
              <a:solidFill>
                <a:srgbClr val="005849"/>
              </a:solidFill>
            </a:rPr>
            <a:t>MATRIZ</a:t>
          </a:r>
          <a:r>
            <a:rPr lang="pt-BR" sz="1100" b="0" baseline="0">
              <a:solidFill>
                <a:srgbClr val="005849"/>
              </a:solidFill>
            </a:rPr>
            <a:t> OCAP</a:t>
          </a:r>
          <a:endParaRPr lang="pt-BR" sz="1100" b="0">
            <a:solidFill>
              <a:srgbClr val="005849"/>
            </a:solidFill>
          </a:endParaRPr>
        </a:p>
      </xdr:txBody>
    </xdr:sp>
    <xdr:clientData/>
  </xdr:twoCellAnchor>
  <xdr:twoCellAnchor>
    <xdr:from>
      <xdr:col>10</xdr:col>
      <xdr:colOff>157160</xdr:colOff>
      <xdr:row>1</xdr:row>
      <xdr:rowOff>47625</xdr:rowOff>
    </xdr:from>
    <xdr:to>
      <xdr:col>13</xdr:col>
      <xdr:colOff>380360</xdr:colOff>
      <xdr:row>2</xdr:row>
      <xdr:rowOff>38100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SpPr/>
      </xdr:nvSpPr>
      <xdr:spPr>
        <a:xfrm>
          <a:off x="6253160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5.4. </a:t>
          </a:r>
          <a:r>
            <a:rPr lang="pt-BR" sz="1100" b="0">
              <a:solidFill>
                <a:srgbClr val="005849"/>
              </a:solidFill>
            </a:rPr>
            <a:t>CEPs</a:t>
          </a:r>
        </a:p>
      </xdr:txBody>
    </xdr:sp>
    <xdr:clientData/>
  </xdr:twoCellAnchor>
  <xdr:twoCellAnchor>
    <xdr:from>
      <xdr:col>13</xdr:col>
      <xdr:colOff>400049</xdr:colOff>
      <xdr:row>1</xdr:row>
      <xdr:rowOff>47625</xdr:rowOff>
    </xdr:from>
    <xdr:to>
      <xdr:col>17</xdr:col>
      <xdr:colOff>4124</xdr:colOff>
      <xdr:row>2</xdr:row>
      <xdr:rowOff>38100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SpPr/>
      </xdr:nvSpPr>
      <xdr:spPr>
        <a:xfrm>
          <a:off x="8324849" y="266700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5.5. </a:t>
          </a:r>
          <a:r>
            <a:rPr lang="pt-BR" sz="1100" b="0">
              <a:solidFill>
                <a:srgbClr val="005849"/>
              </a:solidFill>
            </a:rPr>
            <a:t>DIFUSÃO DAS MELHORIAS</a:t>
          </a:r>
        </a:p>
      </xdr:txBody>
    </xdr:sp>
    <xdr:clientData/>
  </xdr:twoCellAnchor>
  <xdr:twoCellAnchor>
    <xdr:from>
      <xdr:col>0</xdr:col>
      <xdr:colOff>9524</xdr:colOff>
      <xdr:row>2</xdr:row>
      <xdr:rowOff>76200</xdr:rowOff>
    </xdr:from>
    <xdr:to>
      <xdr:col>3</xdr:col>
      <xdr:colOff>232724</xdr:colOff>
      <xdr:row>3</xdr:row>
      <xdr:rowOff>66675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SpPr/>
      </xdr:nvSpPr>
      <xdr:spPr>
        <a:xfrm>
          <a:off x="9524" y="485775"/>
          <a:ext cx="2052000" cy="180975"/>
        </a:xfrm>
        <a:prstGeom prst="rect">
          <a:avLst/>
        </a:prstGeom>
        <a:solidFill>
          <a:srgbClr val="00806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bg1"/>
              </a:solidFill>
            </a:rPr>
            <a:t>5.6. </a:t>
          </a:r>
          <a:r>
            <a:rPr lang="pt-BR" sz="1100" b="0">
              <a:solidFill>
                <a:schemeClr val="bg1"/>
              </a:solidFill>
            </a:rPr>
            <a:t>ALCANCE DA META</a:t>
          </a:r>
        </a:p>
      </xdr:txBody>
    </xdr:sp>
    <xdr:clientData/>
  </xdr:twoCellAnchor>
  <xdr:twoCellAnchor>
    <xdr:from>
      <xdr:col>3</xdr:col>
      <xdr:colOff>261936</xdr:colOff>
      <xdr:row>2</xdr:row>
      <xdr:rowOff>76200</xdr:rowOff>
    </xdr:from>
    <xdr:to>
      <xdr:col>6</xdr:col>
      <xdr:colOff>485136</xdr:colOff>
      <xdr:row>3</xdr:row>
      <xdr:rowOff>66675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300-000008000000}"/>
            </a:ext>
          </a:extLst>
        </xdr:cNvPr>
        <xdr:cNvSpPr/>
      </xdr:nvSpPr>
      <xdr:spPr>
        <a:xfrm>
          <a:off x="2090736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5849"/>
              </a:solidFill>
            </a:rPr>
            <a:t>5.7.</a:t>
          </a:r>
          <a:r>
            <a:rPr lang="pt-BR" sz="1100" b="1" baseline="0">
              <a:solidFill>
                <a:srgbClr val="005849"/>
              </a:solidFill>
            </a:rPr>
            <a:t> </a:t>
          </a:r>
          <a:r>
            <a:rPr lang="pt-BR" sz="1100" b="0" baseline="0">
              <a:solidFill>
                <a:srgbClr val="005849"/>
              </a:solidFill>
            </a:rPr>
            <a:t>CAPACIDADE DO PROCESSO</a:t>
          </a:r>
        </a:p>
      </xdr:txBody>
    </xdr:sp>
    <xdr:clientData/>
  </xdr:twoCellAnchor>
  <xdr:twoCellAnchor>
    <xdr:from>
      <xdr:col>6</xdr:col>
      <xdr:colOff>514348</xdr:colOff>
      <xdr:row>2</xdr:row>
      <xdr:rowOff>76200</xdr:rowOff>
    </xdr:from>
    <xdr:to>
      <xdr:col>10</xdr:col>
      <xdr:colOff>127948</xdr:colOff>
      <xdr:row>3</xdr:row>
      <xdr:rowOff>66675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300-000009000000}"/>
            </a:ext>
          </a:extLst>
        </xdr:cNvPr>
        <xdr:cNvSpPr/>
      </xdr:nvSpPr>
      <xdr:spPr>
        <a:xfrm>
          <a:off x="4171948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solidFill>
                <a:srgbClr val="005849"/>
              </a:solidFill>
              <a:latin typeface="+mn-lt"/>
              <a:ea typeface="+mn-ea"/>
              <a:cs typeface="+mn-cs"/>
            </a:rPr>
            <a:t>5.8. GANHOS DO PROJETO</a:t>
          </a:r>
        </a:p>
      </xdr:txBody>
    </xdr:sp>
    <xdr:clientData/>
  </xdr:twoCellAnchor>
  <xdr:twoCellAnchor>
    <xdr:from>
      <xdr:col>10</xdr:col>
      <xdr:colOff>157160</xdr:colOff>
      <xdr:row>2</xdr:row>
      <xdr:rowOff>76200</xdr:rowOff>
    </xdr:from>
    <xdr:to>
      <xdr:col>13</xdr:col>
      <xdr:colOff>380360</xdr:colOff>
      <xdr:row>3</xdr:row>
      <xdr:rowOff>66675</xdr:rowOff>
    </xdr:to>
    <xdr:sp macro="" textlink="">
      <xdr:nvSpPr>
        <xdr:cNvPr id="10" name="Retângul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2300-00000A000000}"/>
            </a:ext>
          </a:extLst>
        </xdr:cNvPr>
        <xdr:cNvSpPr/>
      </xdr:nvSpPr>
      <xdr:spPr>
        <a:xfrm>
          <a:off x="6253160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ANÁLISE</a:t>
          </a:r>
          <a:r>
            <a:rPr lang="pt-BR" sz="1100" b="1" baseline="0">
              <a:solidFill>
                <a:sysClr val="windowText" lastClr="000000"/>
              </a:solidFill>
            </a:rPr>
            <a:t> GRPI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400049</xdr:colOff>
      <xdr:row>2</xdr:row>
      <xdr:rowOff>76200</xdr:rowOff>
    </xdr:from>
    <xdr:to>
      <xdr:col>17</xdr:col>
      <xdr:colOff>4124</xdr:colOff>
      <xdr:row>3</xdr:row>
      <xdr:rowOff>66675</xdr:rowOff>
    </xdr:to>
    <xdr:sp macro="" textlink="">
      <xdr:nvSpPr>
        <xdr:cNvPr id="11" name="Retângul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2300-00000B000000}"/>
            </a:ext>
          </a:extLst>
        </xdr:cNvPr>
        <xdr:cNvSpPr/>
      </xdr:nvSpPr>
      <xdr:spPr>
        <a:xfrm>
          <a:off x="8324849" y="485775"/>
          <a:ext cx="2052000" cy="1809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solidFill>
                <a:sysClr val="windowText" lastClr="000000"/>
              </a:solidFill>
            </a:rPr>
            <a:t>ANEXOS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0</xdr:colOff>
      <xdr:row>32</xdr:row>
      <xdr:rowOff>64258</xdr:rowOff>
    </xdr:from>
    <xdr:to>
      <xdr:col>9</xdr:col>
      <xdr:colOff>21012</xdr:colOff>
      <xdr:row>52</xdr:row>
      <xdr:rowOff>16206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2300-00000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37" t="557" r="3305" b="557"/>
        <a:stretch/>
      </xdr:blipFill>
      <xdr:spPr bwMode="auto">
        <a:xfrm>
          <a:off x="0" y="7408033"/>
          <a:ext cx="5507412" cy="3761948"/>
        </a:xfrm>
        <a:prstGeom prst="rect">
          <a:avLst/>
        </a:prstGeom>
        <a:noFill/>
        <a:ln w="19050">
          <a:solidFill>
            <a:schemeClr val="bg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6</xdr:row>
      <xdr:rowOff>57151</xdr:rowOff>
    </xdr:from>
    <xdr:to>
      <xdr:col>9</xdr:col>
      <xdr:colOff>0</xdr:colOff>
      <xdr:row>21</xdr:row>
      <xdr:rowOff>158750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2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11906</xdr:colOff>
      <xdr:row>6</xdr:row>
      <xdr:rowOff>75009</xdr:rowOff>
    </xdr:from>
    <xdr:to>
      <xdr:col>19</xdr:col>
      <xdr:colOff>607049</xdr:colOff>
      <xdr:row>21</xdr:row>
      <xdr:rowOff>176709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2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533400</xdr:colOff>
      <xdr:row>41</xdr:row>
      <xdr:rowOff>142875</xdr:rowOff>
    </xdr:from>
    <xdr:to>
      <xdr:col>7</xdr:col>
      <xdr:colOff>533400</xdr:colOff>
      <xdr:row>41</xdr:row>
      <xdr:rowOff>142875</xdr:rowOff>
    </xdr:to>
    <xdr:cxnSp macro="">
      <xdr:nvCxnSpPr>
        <xdr:cNvPr id="16" name="Conector reto 15">
          <a:extLst>
            <a:ext uri="{FF2B5EF4-FFF2-40B4-BE49-F238E27FC236}">
              <a16:creationId xmlns:a16="http://schemas.microsoft.com/office/drawing/2014/main" id="{00000000-0008-0000-2300-000010000000}"/>
            </a:ext>
          </a:extLst>
        </xdr:cNvPr>
        <xdr:cNvCxnSpPr/>
      </xdr:nvCxnSpPr>
      <xdr:spPr>
        <a:xfrm>
          <a:off x="533400" y="9210675"/>
          <a:ext cx="4267200" cy="0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504825</xdr:colOff>
      <xdr:row>40</xdr:row>
      <xdr:rowOff>171450</xdr:rowOff>
    </xdr:from>
    <xdr:ext cx="490327" cy="264560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2300-000012000000}"/>
            </a:ext>
          </a:extLst>
        </xdr:cNvPr>
        <xdr:cNvSpPr txBox="1"/>
      </xdr:nvSpPr>
      <xdr:spPr>
        <a:xfrm>
          <a:off x="4772025" y="9048750"/>
          <a:ext cx="49032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>
              <a:solidFill>
                <a:srgbClr val="C00000"/>
              </a:solidFill>
            </a:rPr>
            <a:t>Meta</a:t>
          </a:r>
        </a:p>
      </xdr:txBody>
    </xdr:sp>
    <xdr:clientData/>
  </xdr:one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47625</xdr:rowOff>
    </xdr:from>
    <xdr:to>
      <xdr:col>12</xdr:col>
      <xdr:colOff>617807</xdr:colOff>
      <xdr:row>3</xdr:row>
      <xdr:rowOff>66675</xdr:rowOff>
    </xdr:to>
    <xdr:grpSp>
      <xdr:nvGrpSpPr>
        <xdr:cNvPr id="116" name="Grupo 115">
          <a:extLst>
            <a:ext uri="{FF2B5EF4-FFF2-40B4-BE49-F238E27FC236}">
              <a16:creationId xmlns:a16="http://schemas.microsoft.com/office/drawing/2014/main" id="{00000000-0008-0000-2400-000074000000}"/>
            </a:ext>
          </a:extLst>
        </xdr:cNvPr>
        <xdr:cNvGrpSpPr/>
      </xdr:nvGrpSpPr>
      <xdr:grpSpPr>
        <a:xfrm>
          <a:off x="0" y="259080"/>
          <a:ext cx="10506662" cy="377190"/>
          <a:chOff x="9524" y="265339"/>
          <a:chExt cx="10417671" cy="400050"/>
        </a:xfrm>
      </xdr:grpSpPr>
      <xdr:sp macro="" textlink="">
        <xdr:nvSpPr>
          <xdr:cNvPr id="2" name="Retângulo 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2400-000002000000}"/>
              </a:ext>
            </a:extLst>
          </xdr:cNvPr>
          <xdr:cNvSpPr/>
        </xdr:nvSpPr>
        <xdr:spPr>
          <a:xfrm>
            <a:off x="9524" y="265339"/>
            <a:ext cx="2060164" cy="180975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solidFill>
                  <a:srgbClr val="005849"/>
                </a:solidFill>
              </a:rPr>
              <a:t>5.1. </a:t>
            </a:r>
            <a:r>
              <a:rPr lang="pt-BR" sz="1100" b="0">
                <a:solidFill>
                  <a:srgbClr val="005849"/>
                </a:solidFill>
              </a:rPr>
              <a:t>PROCEDIMENTOS</a:t>
            </a:r>
            <a:r>
              <a:rPr lang="pt-BR" sz="1100" b="0" baseline="0">
                <a:solidFill>
                  <a:srgbClr val="005849"/>
                </a:solidFill>
              </a:rPr>
              <a:t> (POP)</a:t>
            </a:r>
            <a:endParaRPr lang="pt-BR" sz="1100" b="0">
              <a:solidFill>
                <a:srgbClr val="005849"/>
              </a:solidFill>
            </a:endParaRPr>
          </a:p>
        </xdr:txBody>
      </xdr:sp>
      <xdr:sp macro="" textlink="">
        <xdr:nvSpPr>
          <xdr:cNvPr id="3" name="Retângulo 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2400-000003000000}"/>
              </a:ext>
            </a:extLst>
          </xdr:cNvPr>
          <xdr:cNvSpPr/>
        </xdr:nvSpPr>
        <xdr:spPr>
          <a:xfrm>
            <a:off x="2098900" y="265339"/>
            <a:ext cx="2060165" cy="180975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solidFill>
                  <a:srgbClr val="005849"/>
                </a:solidFill>
              </a:rPr>
              <a:t>5.2. </a:t>
            </a:r>
            <a:r>
              <a:rPr lang="pt-BR" sz="1100" b="0">
                <a:solidFill>
                  <a:srgbClr val="005849"/>
                </a:solidFill>
              </a:rPr>
              <a:t>PADRÕES</a:t>
            </a:r>
            <a:r>
              <a:rPr lang="pt-BR" sz="1100" b="0" baseline="0">
                <a:solidFill>
                  <a:srgbClr val="005849"/>
                </a:solidFill>
              </a:rPr>
              <a:t> TÉCNICOS (PTP)</a:t>
            </a:r>
            <a:endParaRPr lang="pt-BR" sz="1100" b="0">
              <a:solidFill>
                <a:srgbClr val="005849"/>
              </a:solidFill>
            </a:endParaRPr>
          </a:p>
        </xdr:txBody>
      </xdr:sp>
      <xdr:sp macro="" textlink="">
        <xdr:nvSpPr>
          <xdr:cNvPr id="4" name="Retângulo 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2400-000004000000}"/>
              </a:ext>
            </a:extLst>
          </xdr:cNvPr>
          <xdr:cNvSpPr/>
        </xdr:nvSpPr>
        <xdr:spPr>
          <a:xfrm>
            <a:off x="4188277" y="265339"/>
            <a:ext cx="2062885" cy="180975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solidFill>
                  <a:srgbClr val="005849"/>
                </a:solidFill>
              </a:rPr>
              <a:t>5.3. </a:t>
            </a:r>
            <a:r>
              <a:rPr lang="pt-BR" sz="1100" b="0">
                <a:solidFill>
                  <a:srgbClr val="005849"/>
                </a:solidFill>
              </a:rPr>
              <a:t>MATRIZ</a:t>
            </a:r>
            <a:r>
              <a:rPr lang="pt-BR" sz="1100" b="0" baseline="0">
                <a:solidFill>
                  <a:srgbClr val="005849"/>
                </a:solidFill>
              </a:rPr>
              <a:t> OCAP</a:t>
            </a:r>
            <a:endParaRPr lang="pt-BR" sz="1100" b="0">
              <a:solidFill>
                <a:srgbClr val="005849"/>
              </a:solidFill>
            </a:endParaRPr>
          </a:p>
        </xdr:txBody>
      </xdr:sp>
      <xdr:sp macro="" textlink="">
        <xdr:nvSpPr>
          <xdr:cNvPr id="5" name="Retângulo 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2400-000005000000}"/>
              </a:ext>
            </a:extLst>
          </xdr:cNvPr>
          <xdr:cNvSpPr/>
        </xdr:nvSpPr>
        <xdr:spPr>
          <a:xfrm>
            <a:off x="6280374" y="265339"/>
            <a:ext cx="2060165" cy="180975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solidFill>
                  <a:srgbClr val="005849"/>
                </a:solidFill>
              </a:rPr>
              <a:t>5.4. </a:t>
            </a:r>
            <a:r>
              <a:rPr lang="pt-BR" sz="1100" b="0">
                <a:solidFill>
                  <a:srgbClr val="005849"/>
                </a:solidFill>
              </a:rPr>
              <a:t>CEPs</a:t>
            </a:r>
          </a:p>
        </xdr:txBody>
      </xdr:sp>
      <xdr:sp macro="" textlink="">
        <xdr:nvSpPr>
          <xdr:cNvPr id="6" name="Retângulo 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2400-000006000000}"/>
              </a:ext>
            </a:extLst>
          </xdr:cNvPr>
          <xdr:cNvSpPr/>
        </xdr:nvSpPr>
        <xdr:spPr>
          <a:xfrm>
            <a:off x="8360228" y="265339"/>
            <a:ext cx="2066967" cy="180975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solidFill>
                  <a:srgbClr val="005849"/>
                </a:solidFill>
              </a:rPr>
              <a:t>5.5. </a:t>
            </a:r>
            <a:r>
              <a:rPr lang="pt-BR" sz="1100" b="0">
                <a:solidFill>
                  <a:srgbClr val="005849"/>
                </a:solidFill>
              </a:rPr>
              <a:t>DIFUSÃO DAS MELHORIAS</a:t>
            </a:r>
          </a:p>
        </xdr:txBody>
      </xdr:sp>
      <xdr:sp macro="" textlink="">
        <xdr:nvSpPr>
          <xdr:cNvPr id="7" name="Retângulo 6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2400-000007000000}"/>
              </a:ext>
            </a:extLst>
          </xdr:cNvPr>
          <xdr:cNvSpPr/>
        </xdr:nvSpPr>
        <xdr:spPr>
          <a:xfrm>
            <a:off x="9524" y="484414"/>
            <a:ext cx="2060164" cy="180975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solidFill>
                  <a:srgbClr val="005849"/>
                </a:solidFill>
              </a:rPr>
              <a:t>5.6. </a:t>
            </a:r>
            <a:r>
              <a:rPr lang="pt-BR" sz="1100" b="0">
                <a:solidFill>
                  <a:srgbClr val="005849"/>
                </a:solidFill>
              </a:rPr>
              <a:t>ALCANCE DA META</a:t>
            </a:r>
          </a:p>
        </xdr:txBody>
      </xdr:sp>
      <xdr:sp macro="" textlink="">
        <xdr:nvSpPr>
          <xdr:cNvPr id="8" name="Retângulo 7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2400-000008000000}"/>
              </a:ext>
            </a:extLst>
          </xdr:cNvPr>
          <xdr:cNvSpPr/>
        </xdr:nvSpPr>
        <xdr:spPr>
          <a:xfrm>
            <a:off x="2098900" y="484414"/>
            <a:ext cx="2060165" cy="180975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solidFill>
                  <a:srgbClr val="005849"/>
                </a:solidFill>
              </a:rPr>
              <a:t>5.7.</a:t>
            </a:r>
            <a:r>
              <a:rPr lang="pt-BR" sz="1100" b="1" baseline="0">
                <a:solidFill>
                  <a:srgbClr val="005849"/>
                </a:solidFill>
              </a:rPr>
              <a:t> </a:t>
            </a:r>
            <a:r>
              <a:rPr lang="pt-BR" sz="1100" b="0" baseline="0">
                <a:solidFill>
                  <a:srgbClr val="005849"/>
                </a:solidFill>
              </a:rPr>
              <a:t>CAPACIDADE DO PROCESSO</a:t>
            </a:r>
          </a:p>
        </xdr:txBody>
      </xdr:sp>
      <xdr:sp macro="" textlink="">
        <xdr:nvSpPr>
          <xdr:cNvPr id="9" name="Retângulo 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2400-000009000000}"/>
              </a:ext>
            </a:extLst>
          </xdr:cNvPr>
          <xdr:cNvSpPr/>
        </xdr:nvSpPr>
        <xdr:spPr>
          <a:xfrm>
            <a:off x="4188277" y="484414"/>
            <a:ext cx="2062885" cy="180975"/>
          </a:xfrm>
          <a:prstGeom prst="rect">
            <a:avLst/>
          </a:prstGeom>
          <a:solidFill>
            <a:srgbClr val="0080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1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5.8. GANHOS DO PROJETO</a:t>
            </a:r>
          </a:p>
        </xdr:txBody>
      </xdr:sp>
      <xdr:sp macro="" textlink="">
        <xdr:nvSpPr>
          <xdr:cNvPr id="10" name="Retângulo 9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2400-00000A000000}"/>
              </a:ext>
            </a:extLst>
          </xdr:cNvPr>
          <xdr:cNvSpPr/>
        </xdr:nvSpPr>
        <xdr:spPr>
          <a:xfrm>
            <a:off x="6280374" y="484414"/>
            <a:ext cx="2060165" cy="180975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solidFill>
                  <a:sysClr val="windowText" lastClr="000000"/>
                </a:solidFill>
              </a:rPr>
              <a:t>ANÁLISE</a:t>
            </a:r>
            <a:r>
              <a:rPr lang="pt-BR" sz="1100" b="1" baseline="0">
                <a:solidFill>
                  <a:sysClr val="windowText" lastClr="000000"/>
                </a:solidFill>
              </a:rPr>
              <a:t> GRPI</a:t>
            </a:r>
            <a:endParaRPr lang="pt-BR" sz="11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Retângulo 10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2400-00000B000000}"/>
              </a:ext>
            </a:extLst>
          </xdr:cNvPr>
          <xdr:cNvSpPr/>
        </xdr:nvSpPr>
        <xdr:spPr>
          <a:xfrm>
            <a:off x="8360228" y="484414"/>
            <a:ext cx="2066967" cy="180975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 baseline="0">
                <a:solidFill>
                  <a:sysClr val="windowText" lastClr="000000"/>
                </a:solidFill>
              </a:rPr>
              <a:t>ANEXOS</a:t>
            </a:r>
            <a:endParaRPr lang="pt-BR" sz="1100" b="1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16</xdr:col>
      <xdr:colOff>19050</xdr:colOff>
      <xdr:row>0</xdr:row>
      <xdr:rowOff>0</xdr:rowOff>
    </xdr:from>
    <xdr:to>
      <xdr:col>16</xdr:col>
      <xdr:colOff>372450</xdr:colOff>
      <xdr:row>1</xdr:row>
      <xdr:rowOff>134325</xdr:rowOff>
    </xdr:to>
    <xdr:pic macro="[0]!dmaic">
      <xdr:nvPicPr>
        <xdr:cNvPr id="13" name="Imagem 12">
          <a:extLst>
            <a:ext uri="{FF2B5EF4-FFF2-40B4-BE49-F238E27FC236}">
              <a16:creationId xmlns:a16="http://schemas.microsoft.com/office/drawing/2014/main" id="{893953AF-3C39-4F71-B054-5B00A72A24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20575" y="0"/>
          <a:ext cx="353400" cy="353400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85725</xdr:colOff>
      <xdr:row>8</xdr:row>
      <xdr:rowOff>33337</xdr:rowOff>
    </xdr:from>
    <xdr:to>
      <xdr:col>19</xdr:col>
      <xdr:colOff>76200</xdr:colOff>
      <xdr:row>18</xdr:row>
      <xdr:rowOff>395287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25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stavo Calegari - Consultor FALCONI" refreshedDate="43518.950364351855" createdVersion="4" refreshedVersion="4" minRefreshableVersion="3" recordCount="386" xr:uid="{00000000-000A-0000-FFFF-FFFF00000000}">
  <cacheSource type="worksheet">
    <worksheetSource ref="A10:K395" sheet="2.4"/>
  </cacheSource>
  <cacheFields count="11">
    <cacheField name="Problema" numFmtId="0">
      <sharedItems containsBlank="1"/>
    </cacheField>
    <cacheField name="Causa Primária" numFmtId="0">
      <sharedItems containsBlank="1" count="7">
        <s v="Estourar orçamento"/>
        <s v="Redução preço de venda líquido"/>
        <s v="Perca de Rentabilidade"/>
        <s v="Inviabilização do negócio"/>
        <s v="Queda do Volume de vendas"/>
        <s v="Diminuição da competitividade"/>
        <m/>
      </sharedItems>
    </cacheField>
    <cacheField name="Quantificação" numFmtId="0">
      <sharedItems containsString="0" containsBlank="1" containsNumber="1" containsInteger="1" minValue="200" maxValue="300"/>
    </cacheField>
    <cacheField name="Ocorrência" numFmtId="0">
      <sharedItems containsString="0" containsBlank="1" containsNumber="1" containsInteger="1" minValue="0" maxValue="9"/>
    </cacheField>
    <cacheField name="Impacto" numFmtId="0">
      <sharedItems containsString="0" containsBlank="1" containsNumber="1" containsInteger="1" minValue="1" maxValue="9"/>
    </cacheField>
    <cacheField name="Causa raíz" numFmtId="0">
      <sharedItems containsBlank="1" count="9">
        <s v="Dependência de Kas"/>
        <s v="Valores altos de contratos"/>
        <s v="Má gestão"/>
        <s v="Falta de conhecimento do representante"/>
        <s v="Falta de ferramentas de gestão"/>
        <s v="Gestão de clientes (promoções) ruim"/>
        <s v="Não ter ferramenta adequada de gestão"/>
        <s v="Direcionamento da Gerência"/>
        <m/>
      </sharedItems>
    </cacheField>
    <cacheField name="Quantificação2" numFmtId="0">
      <sharedItems containsString="0" containsBlank="1" containsNumber="1" containsInteger="1" minValue="10" maxValue="70"/>
    </cacheField>
    <cacheField name="Ocorrência2" numFmtId="0">
      <sharedItems containsString="0" containsBlank="1" containsNumber="1" containsInteger="1" minValue="0" maxValue="9"/>
    </cacheField>
    <cacheField name="Impacto2" numFmtId="0">
      <sharedItems containsString="0" containsBlank="1" containsNumber="1" containsInteger="1" minValue="0" maxValue="9"/>
    </cacheField>
    <cacheField name="Prior.1" numFmtId="0">
      <sharedItems containsMixedTypes="1" containsNumber="1" containsInteger="1" minValue="3" maxValue="35"/>
    </cacheField>
    <cacheField name="Prior.2" numFmtId="0">
      <sharedItems containsMixedTypes="1" containsNumber="1" containsInteger="1" minValue="1" maxValue="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6">
  <r>
    <s v="Descontos concedidos foram 20% maiores que o orçamento em 2018."/>
    <x v="0"/>
    <n v="200"/>
    <n v="3"/>
    <n v="9"/>
    <x v="0"/>
    <n v="60"/>
    <n v="3"/>
    <n v="9"/>
    <n v="27"/>
    <n v="27"/>
  </r>
  <r>
    <s v="Descontos concedidos foram 20% maiores que o orçamento em 2018."/>
    <x v="0"/>
    <n v="200"/>
    <n v="3"/>
    <n v="9"/>
    <x v="1"/>
    <n v="30"/>
    <n v="3"/>
    <n v="1"/>
    <n v="27"/>
    <n v="3"/>
  </r>
  <r>
    <s v="Descontos concedidos foram 20% maiores que o orçamento em 2018."/>
    <x v="0"/>
    <n v="200"/>
    <n v="3"/>
    <n v="9"/>
    <x v="2"/>
    <n v="70"/>
    <n v="3"/>
    <n v="0"/>
    <n v="27"/>
    <s v=""/>
  </r>
  <r>
    <s v="Descontos concedidos foram 20% maiores que o orçamento em 2018."/>
    <x v="0"/>
    <n v="200"/>
    <n v="3"/>
    <n v="9"/>
    <x v="3"/>
    <n v="20"/>
    <n v="5"/>
    <n v="3"/>
    <n v="27"/>
    <n v="15"/>
  </r>
  <r>
    <s v="Descontos concedidos foram 20% maiores que o orçamento em 2018."/>
    <x v="0"/>
    <n v="200"/>
    <n v="3"/>
    <n v="9"/>
    <x v="4"/>
    <n v="10"/>
    <n v="5"/>
    <n v="5"/>
    <n v="27"/>
    <n v="25"/>
  </r>
  <r>
    <s v="Descontos concedidos foram 20% maiores que o orçamento em 2018."/>
    <x v="0"/>
    <n v="200"/>
    <n v="3"/>
    <n v="9"/>
    <x v="5"/>
    <n v="10"/>
    <n v="7"/>
    <n v="9"/>
    <n v="27"/>
    <n v="63"/>
  </r>
  <r>
    <s v="Descontos concedidos foram 20% maiores que o orçamento em 2018."/>
    <x v="1"/>
    <n v="300"/>
    <n v="9"/>
    <n v="1"/>
    <x v="0"/>
    <n v="50"/>
    <n v="9"/>
    <n v="5"/>
    <n v="9"/>
    <n v="45"/>
  </r>
  <r>
    <s v="Descontos concedidos foram 20% maiores que o orçamento em 2018."/>
    <x v="1"/>
    <n v="300"/>
    <n v="9"/>
    <n v="1"/>
    <x v="1"/>
    <n v="50"/>
    <n v="7"/>
    <n v="9"/>
    <n v="9"/>
    <n v="63"/>
  </r>
  <r>
    <s v="Descontos concedidos foram 20% maiores que o orçamento em 2018."/>
    <x v="1"/>
    <n v="300"/>
    <n v="9"/>
    <n v="1"/>
    <x v="2"/>
    <n v="50"/>
    <n v="5"/>
    <n v="5"/>
    <n v="9"/>
    <n v="25"/>
  </r>
  <r>
    <s v="Descontos concedidos foram 20% maiores que o orçamento em 2018."/>
    <x v="1"/>
    <n v="300"/>
    <n v="9"/>
    <n v="1"/>
    <x v="3"/>
    <n v="50"/>
    <n v="1"/>
    <n v="3"/>
    <n v="9"/>
    <n v="3"/>
  </r>
  <r>
    <s v="Descontos concedidos foram 20% maiores que o orçamento em 2018."/>
    <x v="1"/>
    <n v="300"/>
    <n v="9"/>
    <n v="1"/>
    <x v="4"/>
    <n v="50"/>
    <n v="0"/>
    <n v="3"/>
    <n v="9"/>
    <s v=""/>
  </r>
  <r>
    <s v="Descontos concedidos foram 20% maiores que o orçamento em 2018."/>
    <x v="1"/>
    <n v="300"/>
    <n v="9"/>
    <n v="1"/>
    <x v="5"/>
    <n v="50"/>
    <n v="1"/>
    <n v="1"/>
    <n v="9"/>
    <n v="1"/>
  </r>
  <r>
    <s v="Descontos concedidos foram 20% maiores que o orçamento em 2018."/>
    <x v="2"/>
    <m/>
    <n v="5"/>
    <n v="3"/>
    <x v="0"/>
    <m/>
    <n v="0"/>
    <n v="1"/>
    <n v="15"/>
    <s v=""/>
  </r>
  <r>
    <s v="Descontos concedidos foram 20% maiores que o orçamento em 2018."/>
    <x v="2"/>
    <m/>
    <n v="5"/>
    <n v="3"/>
    <x v="1"/>
    <m/>
    <n v="3"/>
    <n v="3"/>
    <n v="15"/>
    <n v="9"/>
  </r>
  <r>
    <s v="Descontos concedidos foram 20% maiores que o orçamento em 2018."/>
    <x v="2"/>
    <m/>
    <n v="5"/>
    <n v="3"/>
    <x v="2"/>
    <m/>
    <n v="5"/>
    <n v="0"/>
    <n v="15"/>
    <s v=""/>
  </r>
  <r>
    <s v="Descontos concedidos foram 20% maiores que o orçamento em 2018."/>
    <x v="2"/>
    <m/>
    <n v="5"/>
    <n v="3"/>
    <x v="3"/>
    <m/>
    <n v="7"/>
    <n v="0"/>
    <n v="15"/>
    <s v=""/>
  </r>
  <r>
    <s v="Descontos concedidos foram 20% maiores que o orçamento em 2018."/>
    <x v="2"/>
    <m/>
    <n v="5"/>
    <n v="3"/>
    <x v="4"/>
    <m/>
    <n v="9"/>
    <n v="1"/>
    <n v="15"/>
    <n v="9"/>
  </r>
  <r>
    <s v="Descontos concedidos foram 20% maiores que o orçamento em 2018."/>
    <x v="2"/>
    <m/>
    <n v="5"/>
    <n v="3"/>
    <x v="5"/>
    <m/>
    <n v="0"/>
    <n v="3"/>
    <n v="15"/>
    <s v=""/>
  </r>
  <r>
    <s v="Descontos concedidos foram 20% maiores que o orçamento em 2018."/>
    <x v="3"/>
    <m/>
    <n v="7"/>
    <n v="5"/>
    <x v="0"/>
    <m/>
    <n v="1"/>
    <n v="5"/>
    <n v="35"/>
    <n v="5"/>
  </r>
  <r>
    <s v="Descontos concedidos foram 20% maiores que o orçamento em 2018."/>
    <x v="3"/>
    <m/>
    <n v="7"/>
    <n v="5"/>
    <x v="1"/>
    <m/>
    <n v="3"/>
    <n v="9"/>
    <n v="35"/>
    <n v="27"/>
  </r>
  <r>
    <s v="Descontos concedidos foram 20% maiores que o orçamento em 2018."/>
    <x v="3"/>
    <m/>
    <n v="7"/>
    <n v="5"/>
    <x v="2"/>
    <m/>
    <n v="7"/>
    <n v="7"/>
    <n v="35"/>
    <n v="49"/>
  </r>
  <r>
    <s v="Descontos concedidos foram 20% maiores que o orçamento em 2018."/>
    <x v="3"/>
    <m/>
    <n v="7"/>
    <n v="5"/>
    <x v="3"/>
    <m/>
    <n v="9"/>
    <n v="7"/>
    <n v="35"/>
    <n v="63"/>
  </r>
  <r>
    <s v="Descontos concedidos foram 20% maiores que o orçamento em 2018."/>
    <x v="3"/>
    <m/>
    <n v="7"/>
    <n v="5"/>
    <x v="4"/>
    <m/>
    <n v="3"/>
    <n v="5"/>
    <n v="35"/>
    <n v="15"/>
  </r>
  <r>
    <s v="Descontos concedidos foram 20% maiores que o orçamento em 2018."/>
    <x v="3"/>
    <m/>
    <n v="7"/>
    <n v="5"/>
    <x v="5"/>
    <m/>
    <n v="1"/>
    <n v="1"/>
    <n v="35"/>
    <n v="1"/>
  </r>
  <r>
    <s v="Descontos concedidos foram 20% maiores que o orçamento em 2018."/>
    <x v="4"/>
    <m/>
    <n v="0"/>
    <n v="3"/>
    <x v="6"/>
    <m/>
    <n v="5"/>
    <n v="1"/>
    <s v=""/>
    <n v="5"/>
  </r>
  <r>
    <s v="Descontos concedidos foram 20% maiores que o orçamento em 2018."/>
    <x v="4"/>
    <m/>
    <n v="0"/>
    <n v="3"/>
    <x v="7"/>
    <m/>
    <n v="9"/>
    <n v="0"/>
    <s v=""/>
    <s v=""/>
  </r>
  <r>
    <s v="Descontos concedidos foram 20% maiores que o orçamento em 2018."/>
    <x v="5"/>
    <m/>
    <n v="1"/>
    <n v="3"/>
    <x v="6"/>
    <m/>
    <n v="0"/>
    <n v="3"/>
    <n v="3"/>
    <s v=""/>
  </r>
  <r>
    <s v="Descontos concedidos foram 20% maiores que o orçamento em 2018."/>
    <x v="5"/>
    <m/>
    <n v="1"/>
    <n v="3"/>
    <x v="7"/>
    <m/>
    <n v="1"/>
    <n v="3"/>
    <n v="3"/>
    <n v="3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  <r>
    <m/>
    <x v="6"/>
    <m/>
    <m/>
    <m/>
    <x v="8"/>
    <m/>
    <m/>
    <m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2000000}" name="Tabela dinâmica4" cacheId="0" applyNumberFormats="0" applyBorderFormats="0" applyFontFormats="0" applyPatternFormats="0" applyAlignmentFormats="0" applyWidthHeightFormats="1" dataCaption="Valores" showError="1" updatedVersion="4" minRefreshableVersion="3" rowGrandTotals="0" colGrandTotals="0" itemPrintTitles="1" createdVersion="4" indent="0" compact="0" compactData="0" multipleFieldFilters="0" rowHeaderCaption="Causa Primária">
  <location ref="T78:U84" firstHeaderRow="1" firstDataRow="1" firstDataCol="1"/>
  <pivotFields count="11">
    <pivotField compact="0" outline="0" showAll="0" defaultSubtotal="0"/>
    <pivotField axis="axisRow" compact="0" outline="0" showAll="0" sortType="descending" defaultSubtotal="0">
      <items count="7">
        <item x="5"/>
        <item x="0"/>
        <item x="3"/>
        <item x="2"/>
        <item x="4"/>
        <item x="1"/>
        <item h="1" x="6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1"/>
  </rowFields>
  <rowItems count="6">
    <i>
      <x v="5"/>
    </i>
    <i>
      <x v="1"/>
    </i>
    <i>
      <x v="3"/>
    </i>
    <i>
      <x v="4"/>
    </i>
    <i>
      <x/>
    </i>
    <i>
      <x v="2"/>
    </i>
  </rowItems>
  <colItems count="1">
    <i/>
  </colItems>
  <dataFields count="1">
    <dataField name="Qtde " fld="2" subtotal="average" baseField="1" baseItem="1"/>
  </dataFields>
  <formats count="6">
    <format dxfId="133">
      <pivotArea outline="0" collapsedLevelsAreSubtotals="1" fieldPosition="0"/>
    </format>
    <format dxfId="132">
      <pivotArea dataOnly="0" labelOnly="1" outline="0" fieldPosition="0">
        <references count="1">
          <reference field="1" count="0"/>
        </references>
      </pivotArea>
    </format>
    <format dxfId="131">
      <pivotArea type="all" dataOnly="0" outline="0" fieldPosition="0"/>
    </format>
    <format dxfId="130">
      <pivotArea type="all" dataOnly="0" outline="0" fieldPosition="0"/>
    </format>
    <format dxfId="129">
      <pivotArea type="all" dataOnly="0" outline="0" fieldPosition="0"/>
    </format>
    <format dxfId="128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Tabela dinâmica2" cacheId="0" applyNumberFormats="0" applyBorderFormats="0" applyFontFormats="0" applyPatternFormats="0" applyAlignmentFormats="0" applyWidthHeightFormats="1" dataCaption="Valores" showError="1" updatedVersion="4" minRefreshableVersion="3" rowGrandTotals="0" colGrandTotals="0" itemPrintTitles="1" createdVersion="4" indent="0" compact="0" compactData="0" multipleFieldFilters="0" rowHeaderCaption="Causa Primária">
  <location ref="AG78:AJ106" firstHeaderRow="0" firstDataRow="1" firstDataCol="2"/>
  <pivotFields count="11">
    <pivotField compact="0" outline="0" showAll="0" defaultSubtotal="0"/>
    <pivotField axis="axisRow" compact="0" outline="0" showAll="0" sortType="descending" defaultSubtotal="0">
      <items count="7">
        <item x="5"/>
        <item x="0"/>
        <item x="3"/>
        <item x="2"/>
        <item x="4"/>
        <item x="1"/>
        <item h="1" x="6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descending" defaultSubtotal="0">
      <items count="9">
        <item x="0"/>
        <item x="7"/>
        <item x="3"/>
        <item x="4"/>
        <item x="5"/>
        <item x="2"/>
        <item x="6"/>
        <item x="1"/>
        <item x="8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2">
    <field x="1"/>
    <field x="5"/>
  </rowFields>
  <rowItems count="28">
    <i>
      <x v="2"/>
      <x v="2"/>
    </i>
    <i r="1">
      <x v="5"/>
    </i>
    <i r="1">
      <x v="7"/>
    </i>
    <i r="1">
      <x v="3"/>
    </i>
    <i r="1">
      <x/>
    </i>
    <i r="1">
      <x v="4"/>
    </i>
    <i>
      <x v="1"/>
      <x v="4"/>
    </i>
    <i r="1">
      <x/>
    </i>
    <i r="1">
      <x v="3"/>
    </i>
    <i r="1">
      <x v="2"/>
    </i>
    <i r="1">
      <x v="7"/>
    </i>
    <i r="1">
      <x v="5"/>
    </i>
    <i>
      <x v="3"/>
      <x v="7"/>
    </i>
    <i r="1">
      <x v="3"/>
    </i>
    <i r="1">
      <x v="2"/>
    </i>
    <i r="1">
      <x v="5"/>
    </i>
    <i r="1">
      <x/>
    </i>
    <i r="1">
      <x v="4"/>
    </i>
    <i>
      <x v="5"/>
      <x v="7"/>
    </i>
    <i r="1">
      <x/>
    </i>
    <i r="1">
      <x v="5"/>
    </i>
    <i r="1">
      <x v="2"/>
    </i>
    <i r="1">
      <x v="4"/>
    </i>
    <i r="1">
      <x v="3"/>
    </i>
    <i>
      <x/>
      <x v="1"/>
    </i>
    <i r="1">
      <x v="6"/>
    </i>
    <i>
      <x v="4"/>
      <x v="6"/>
    </i>
    <i r="1">
      <x v="1"/>
    </i>
  </rowItems>
  <colFields count="1">
    <field x="-2"/>
  </colFields>
  <colItems count="2">
    <i>
      <x/>
    </i>
    <i i="1">
      <x v="1"/>
    </i>
  </colItems>
  <dataFields count="2">
    <dataField name="Mín de Prior.1" fld="9" subtotal="min" baseField="5" baseItem="0"/>
    <dataField name="Mín de Prior.2" fld="10" subtotal="min" baseField="5" baseItem="0"/>
  </dataFields>
  <formats count="12">
    <format dxfId="145">
      <pivotArea outline="0" collapsedLevelsAreSubtotals="1" fieldPosition="0"/>
    </format>
    <format dxfId="144">
      <pivotArea dataOnly="0" labelOnly="1" outline="0" fieldPosition="0">
        <references count="1">
          <reference field="1" count="0"/>
        </references>
      </pivotArea>
    </format>
    <format dxfId="143">
      <pivotArea dataOnly="0" labelOnly="1" outline="0" fieldPosition="0">
        <references count="2">
          <reference field="1" count="1" selected="0">
            <x v="2"/>
          </reference>
          <reference field="5" count="6">
            <x v="0"/>
            <x v="2"/>
            <x v="3"/>
            <x v="4"/>
            <x v="5"/>
            <x v="7"/>
          </reference>
        </references>
      </pivotArea>
    </format>
    <format dxfId="142">
      <pivotArea dataOnly="0" labelOnly="1" outline="0" fieldPosition="0">
        <references count="2">
          <reference field="1" count="1" selected="0">
            <x v="1"/>
          </reference>
          <reference field="5" count="6">
            <x v="0"/>
            <x v="2"/>
            <x v="3"/>
            <x v="4"/>
            <x v="5"/>
            <x v="7"/>
          </reference>
        </references>
      </pivotArea>
    </format>
    <format dxfId="141">
      <pivotArea dataOnly="0" labelOnly="1" outline="0" fieldPosition="0">
        <references count="2">
          <reference field="1" count="1" selected="0">
            <x v="3"/>
          </reference>
          <reference field="5" count="6">
            <x v="0"/>
            <x v="2"/>
            <x v="3"/>
            <x v="4"/>
            <x v="5"/>
            <x v="7"/>
          </reference>
        </references>
      </pivotArea>
    </format>
    <format dxfId="140">
      <pivotArea dataOnly="0" labelOnly="1" outline="0" fieldPosition="0">
        <references count="2">
          <reference field="1" count="1" selected="0">
            <x v="5"/>
          </reference>
          <reference field="5" count="6">
            <x v="0"/>
            <x v="2"/>
            <x v="3"/>
            <x v="4"/>
            <x v="5"/>
            <x v="7"/>
          </reference>
        </references>
      </pivotArea>
    </format>
    <format dxfId="139">
      <pivotArea dataOnly="0" labelOnly="1" outline="0" fieldPosition="0">
        <references count="2">
          <reference field="1" count="1" selected="0">
            <x v="0"/>
          </reference>
          <reference field="5" count="2">
            <x v="1"/>
            <x v="6"/>
          </reference>
        </references>
      </pivotArea>
    </format>
    <format dxfId="138">
      <pivotArea dataOnly="0" labelOnly="1" outline="0" fieldPosition="0">
        <references count="2">
          <reference field="1" count="1" selected="0">
            <x v="4"/>
          </reference>
          <reference field="5" count="2">
            <x v="1"/>
            <x v="6"/>
          </reference>
        </references>
      </pivotArea>
    </format>
    <format dxfId="137">
      <pivotArea type="all" dataOnly="0" outline="0" fieldPosition="0"/>
    </format>
    <format dxfId="136">
      <pivotArea type="all" dataOnly="0" outline="0" fieldPosition="0"/>
    </format>
    <format dxfId="135">
      <pivotArea type="all" dataOnly="0" outline="0" fieldPosition="0"/>
    </format>
    <format dxfId="134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ela dinâmica1" cacheId="0" applyNumberFormats="0" applyBorderFormats="0" applyFontFormats="0" applyPatternFormats="0" applyAlignmentFormats="0" applyWidthHeightFormats="1" dataCaption="Valores" showError="1" updatedVersion="4" minRefreshableVersion="3" rowGrandTotals="0" colGrandTotals="0" itemPrintTitles="1" createdVersion="4" indent="0" compact="0" compactData="0" multipleFieldFilters="0" rowHeaderCaption="Causa Primária">
  <location ref="W78:Z106" firstHeaderRow="0" firstDataRow="1" firstDataCol="2"/>
  <pivotFields count="11">
    <pivotField compact="0" outline="0" showAll="0" defaultSubtotal="0"/>
    <pivotField axis="axisRow" compact="0" outline="0" showAll="0" sortType="descending" defaultSubtotal="0">
      <items count="7">
        <item x="5"/>
        <item x="0"/>
        <item x="3"/>
        <item x="2"/>
        <item x="4"/>
        <item x="1"/>
        <item h="1" x="6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descending" defaultSubtotal="0">
      <items count="9">
        <item x="0"/>
        <item x="7"/>
        <item x="3"/>
        <item x="4"/>
        <item x="5"/>
        <item x="2"/>
        <item x="6"/>
        <item x="1"/>
        <item x="8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1"/>
    <field x="5"/>
  </rowFields>
  <rowItems count="28">
    <i>
      <x v="5"/>
      <x v="4"/>
    </i>
    <i r="1">
      <x v="7"/>
    </i>
    <i r="1">
      <x v="5"/>
    </i>
    <i r="1">
      <x v="2"/>
    </i>
    <i r="1">
      <x/>
    </i>
    <i r="1">
      <x v="3"/>
    </i>
    <i>
      <x v="1"/>
      <x v="5"/>
    </i>
    <i r="1">
      <x/>
    </i>
    <i r="1">
      <x v="7"/>
    </i>
    <i r="1">
      <x v="2"/>
    </i>
    <i r="1">
      <x v="4"/>
    </i>
    <i r="1">
      <x v="3"/>
    </i>
    <i>
      <x v="3"/>
      <x v="4"/>
    </i>
    <i r="1">
      <x v="7"/>
    </i>
    <i r="1">
      <x v="5"/>
    </i>
    <i r="1">
      <x v="2"/>
    </i>
    <i r="1">
      <x/>
    </i>
    <i r="1">
      <x v="3"/>
    </i>
    <i>
      <x v="4"/>
      <x v="6"/>
    </i>
    <i r="1">
      <x v="1"/>
    </i>
    <i>
      <x/>
      <x v="6"/>
    </i>
    <i r="1">
      <x v="1"/>
    </i>
    <i>
      <x v="2"/>
      <x v="4"/>
    </i>
    <i r="1">
      <x v="7"/>
    </i>
    <i r="1">
      <x v="5"/>
    </i>
    <i r="1">
      <x v="2"/>
    </i>
    <i r="1">
      <x/>
    </i>
    <i r="1">
      <x v="3"/>
    </i>
  </rowItems>
  <colFields count="1">
    <field x="-2"/>
  </colFields>
  <colItems count="2">
    <i>
      <x/>
    </i>
    <i i="1">
      <x v="1"/>
    </i>
  </colItems>
  <dataFields count="2">
    <dataField name="Qtde " fld="2" subtotal="average" baseField="1" baseItem="1"/>
    <dataField name="Quantificação " fld="6" subtotal="average" baseField="5" baseItem="4"/>
  </dataFields>
  <formats count="12">
    <format dxfId="157">
      <pivotArea outline="0" collapsedLevelsAreSubtotals="1" fieldPosition="0"/>
    </format>
    <format dxfId="156">
      <pivotArea dataOnly="0" labelOnly="1" outline="0" fieldPosition="0">
        <references count="1">
          <reference field="1" count="0"/>
        </references>
      </pivotArea>
    </format>
    <format dxfId="155">
      <pivotArea dataOnly="0" labelOnly="1" outline="0" fieldPosition="0">
        <references count="2">
          <reference field="1" count="1" selected="0">
            <x v="1"/>
          </reference>
          <reference field="5" count="6">
            <x v="0"/>
            <x v="2"/>
            <x v="3"/>
            <x v="4"/>
            <x v="5"/>
            <x v="7"/>
          </reference>
        </references>
      </pivotArea>
    </format>
    <format dxfId="154">
      <pivotArea dataOnly="0" labelOnly="1" outline="0" fieldPosition="0">
        <references count="2">
          <reference field="1" count="1" selected="0">
            <x v="4"/>
          </reference>
          <reference field="5" count="2">
            <x v="1"/>
            <x v="6"/>
          </reference>
        </references>
      </pivotArea>
    </format>
    <format dxfId="153">
      <pivotArea dataOnly="0" labelOnly="1" outline="0" fieldPosition="0">
        <references count="2">
          <reference field="1" count="1" selected="0">
            <x v="3"/>
          </reference>
          <reference field="5" count="6">
            <x v="0"/>
            <x v="2"/>
            <x v="3"/>
            <x v="4"/>
            <x v="5"/>
            <x v="7"/>
          </reference>
        </references>
      </pivotArea>
    </format>
    <format dxfId="152">
      <pivotArea dataOnly="0" labelOnly="1" outline="0" fieldPosition="0">
        <references count="2">
          <reference field="1" count="1" selected="0">
            <x v="5"/>
          </reference>
          <reference field="5" count="6">
            <x v="0"/>
            <x v="2"/>
            <x v="3"/>
            <x v="4"/>
            <x v="5"/>
            <x v="7"/>
          </reference>
        </references>
      </pivotArea>
    </format>
    <format dxfId="151">
      <pivotArea dataOnly="0" labelOnly="1" outline="0" fieldPosition="0">
        <references count="2">
          <reference field="1" count="1" selected="0">
            <x v="0"/>
          </reference>
          <reference field="5" count="2">
            <x v="1"/>
            <x v="6"/>
          </reference>
        </references>
      </pivotArea>
    </format>
    <format dxfId="150">
      <pivotArea dataOnly="0" labelOnly="1" outline="0" fieldPosition="0">
        <references count="2">
          <reference field="1" count="1" selected="0">
            <x v="2"/>
          </reference>
          <reference field="5" count="6">
            <x v="0"/>
            <x v="2"/>
            <x v="3"/>
            <x v="4"/>
            <x v="5"/>
            <x v="7"/>
          </reference>
        </references>
      </pivotArea>
    </format>
    <format dxfId="149">
      <pivotArea type="all" dataOnly="0" outline="0" fieldPosition="0"/>
    </format>
    <format dxfId="148">
      <pivotArea type="all" dataOnly="0" outline="0" fieldPosition="0"/>
    </format>
    <format dxfId="147">
      <pivotArea type="all" dataOnly="0" outline="0" fieldPosition="0"/>
    </format>
    <format dxfId="146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3000000}" name="Tabela dinâmica5" cacheId="0" applyNumberFormats="0" applyBorderFormats="0" applyFontFormats="0" applyPatternFormats="0" applyAlignmentFormats="0" applyWidthHeightFormats="1" dataCaption="Valores" showError="1" updatedVersion="4" minRefreshableVersion="3" rowGrandTotals="0" colGrandTotals="0" itemPrintTitles="1" createdVersion="4" indent="0" compact="0" compactData="0" multipleFieldFilters="0" rowHeaderCaption="Causa Primária">
  <location ref="AC78:AD84" firstHeaderRow="1" firstDataRow="1" firstDataCol="1"/>
  <pivotFields count="11">
    <pivotField compact="0" outline="0" showAll="0" defaultSubtotal="0"/>
    <pivotField axis="axisRow" compact="0" outline="0" showAll="0" sortType="descending" defaultSubtotal="0">
      <items count="7">
        <item x="5"/>
        <item x="0"/>
        <item x="3"/>
        <item x="2"/>
        <item x="4"/>
        <item x="1"/>
        <item h="1" x="6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</pivotFields>
  <rowFields count="1">
    <field x="1"/>
  </rowFields>
  <rowItems count="6">
    <i>
      <x v="2"/>
    </i>
    <i>
      <x v="1"/>
    </i>
    <i>
      <x v="3"/>
    </i>
    <i>
      <x v="5"/>
    </i>
    <i>
      <x/>
    </i>
    <i>
      <x v="4"/>
    </i>
  </rowItems>
  <colItems count="1">
    <i/>
  </colItems>
  <dataFields count="1">
    <dataField name="Mín de Prior.1" fld="9" subtotal="min" baseField="5" baseItem="0"/>
  </dataFields>
  <formats count="6">
    <format dxfId="163">
      <pivotArea outline="0" collapsedLevelsAreSubtotals="1" fieldPosition="0"/>
    </format>
    <format dxfId="162">
      <pivotArea dataOnly="0" labelOnly="1" outline="0" fieldPosition="0">
        <references count="1">
          <reference field="1" count="0"/>
        </references>
      </pivotArea>
    </format>
    <format dxfId="161">
      <pivotArea type="all" dataOnly="0" outline="0" fieldPosition="0"/>
    </format>
    <format dxfId="160">
      <pivotArea type="all" dataOnly="0" outline="0" fieldPosition="0"/>
    </format>
    <format dxfId="159">
      <pivotArea type="all" dataOnly="0" outline="0" fieldPosition="0"/>
    </format>
    <format dxfId="158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GB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FFFFFF"/>
      </a:hlink>
      <a:folHlink>
        <a:srgbClr val="BFBFBF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../../../../gustavoca/AppData/Roaming/Microsoft/Excel/3.%20Analisar/1.%20Regress&#227;o%20M&#250;ltipla/5.%20REGRESS&#213;ES%20MULTIPLAS.MPJ" TargetMode="External"/><Relationship Id="rId2" Type="http://schemas.openxmlformats.org/officeDocument/2006/relationships/hyperlink" Target="../../../../gustavoca/AppData/Roaming/Microsoft/Excel/3.%20Analisar/1.%20Regress&#227;o%20M&#250;ltipla/5.%20REGRESS&#213;ES%20MULTIPLAS.MPJ" TargetMode="External"/><Relationship Id="rId1" Type="http://schemas.openxmlformats.org/officeDocument/2006/relationships/hyperlink" Target="../../../../gustavoca/AppData/Roaming/Microsoft/Excel/3.%20Analisar/1.%20Regress&#227;o%20M&#250;ltipla/5.%20REGRESS&#213;ES%20MULTIPLAS.MPJ" TargetMode="External"/><Relationship Id="rId4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1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11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36CCA-F9E0-4D4C-B695-DED1A7EBF9FE}">
  <dimension ref="A1"/>
  <sheetViews>
    <sheetView showGridLines="0" showRowColHeaders="0" zoomScaleNormal="100" workbookViewId="0">
      <selection activeCell="Y27" sqref="Y27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40"/>
  <sheetViews>
    <sheetView showGridLines="0" showRowColHeaders="0" workbookViewId="0">
      <selection sqref="A1:Q1"/>
    </sheetView>
  </sheetViews>
  <sheetFormatPr defaultRowHeight="14.4" x14ac:dyDescent="0.3"/>
  <cols>
    <col min="17" max="17" width="9.33203125" customWidth="1"/>
  </cols>
  <sheetData>
    <row r="1" spans="1:20" ht="17.25" customHeight="1" x14ac:dyDescent="0.3">
      <c r="A1" s="272" t="s">
        <v>55</v>
      </c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  <c r="O1" s="273"/>
      <c r="P1" s="273"/>
      <c r="Q1" s="273"/>
      <c r="R1" s="274" t="s">
        <v>1</v>
      </c>
      <c r="S1" s="274"/>
      <c r="T1" s="275"/>
    </row>
    <row r="2" spans="1:20" ht="15.6" x14ac:dyDescent="0.3">
      <c r="A2" s="282" t="s">
        <v>0</v>
      </c>
      <c r="B2" s="282"/>
      <c r="C2" s="282"/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82"/>
      <c r="R2" s="282"/>
      <c r="S2" s="282"/>
      <c r="T2" s="282"/>
    </row>
    <row r="4" spans="1:20" ht="18" x14ac:dyDescent="0.35">
      <c r="A4" s="276" t="s">
        <v>2</v>
      </c>
      <c r="B4" s="276"/>
      <c r="C4" s="276"/>
      <c r="D4" s="276"/>
      <c r="E4" s="276"/>
      <c r="F4" s="276"/>
      <c r="G4" s="276"/>
      <c r="H4" s="276"/>
      <c r="I4" s="276"/>
      <c r="J4" s="276"/>
      <c r="K4" s="276"/>
      <c r="L4" s="276"/>
      <c r="M4" s="276"/>
      <c r="N4" s="276"/>
      <c r="O4" s="276"/>
      <c r="P4" s="276"/>
      <c r="Q4" s="276"/>
      <c r="R4" s="277"/>
      <c r="S4" s="277"/>
      <c r="T4" s="277"/>
    </row>
    <row r="5" spans="1:20" x14ac:dyDescent="0.3">
      <c r="R5" s="29"/>
      <c r="S5" s="29" t="str">
        <f>IF(S6=0,"Não iniciada",IF(S6&lt;1,"Em andamento","Concluída"))</f>
        <v>Em andamento</v>
      </c>
      <c r="T5" s="29"/>
    </row>
    <row r="6" spans="1:20" x14ac:dyDescent="0.3">
      <c r="R6" s="29"/>
      <c r="S6" s="30">
        <f>((IF('1.1'!R3:R3="Em andamento",0.2,IF('1.1'!R3:R3="Cancelada",1,COUNTIF('1.1'!R3:R3,"Concluída"))))+(IF('1.2'!R3:R3="Em andamento",0.2,IF('1.2'!R3:R3="Cancelada",1,COUNTIF('1.2'!R3:R3,"Concluída"))))+(IF('1.3'!R3:R3="Em andamento",0.2,IF('1.3'!R3:R3="Cancelada",1,COUNTIF('1.3'!R3:R3,"Concluída"))))+(IF('1.4'!R3:R3="Em andamento",0.2,IF('1.4'!R3:R3="Cancelada",1,COUNTIF('1.4'!R3:R3,"Concluída"))))+(IF('1.5'!R3:R3="Em andamento",0.2,IF('1.5'!R3:R3="Cancelada",1,COUNTIF('1.5'!R3:R3,"Concluída"))))+(IF('1.6'!R3:R3="Em andamento",0.2,IF('1.6'!R3:R3="Cancelada",1,COUNTIF('1.6'!R3:R3,"Concluída"))))+(IF('1.7'!R3:R3="Em andamento",0.2,IF('1.7'!R3:R3="Cancelada",1,COUNTIF('1.7'!R3:R3,"Concluída"))))+(IF('1.8'!R3:R3="Em andamento",0.2,IF('1.8'!R3:R3="Cancelada",1,COUNTIF('1.8'!R3:R3,"Concluída"))))+(COUNTIF(GRPI!P22:S22,"&gt;0")/4))/9</f>
        <v>0.33333333333333331</v>
      </c>
      <c r="T6" s="31">
        <f>1-S6</f>
        <v>0.66666666666666674</v>
      </c>
    </row>
    <row r="7" spans="1:20" x14ac:dyDescent="0.3">
      <c r="R7" s="29"/>
      <c r="S7" s="29"/>
      <c r="T7" s="29"/>
    </row>
    <row r="8" spans="1:20" ht="18" x14ac:dyDescent="0.35">
      <c r="A8" s="276" t="s">
        <v>3</v>
      </c>
      <c r="B8" s="276"/>
      <c r="C8" s="276"/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6"/>
      <c r="S8" s="29" t="str">
        <f>IF(S9=0,"Não iniciada",IF(S9&lt;1,"Em andamento","Concluída"))</f>
        <v>Em andamento</v>
      </c>
    </row>
    <row r="9" spans="1:20" x14ac:dyDescent="0.3">
      <c r="S9" s="33">
        <f>((IF('2.1'!R3:R3="Em andamento",0.2,IF('2.1'!R3:R3="Cancelada",1,COUNTIF('2.1'!R3:R3,"Concluída"))))+(IF('2.2'!R3:R3="Em andamento",0.2,IF('2.2'!R3:R3="Cancelada",1,COUNTIF('2.2'!R3:R3,"Concluída"))))+(IF('2.3'!R3:R3="Em andamento",0.2,IF('2.3'!R3:R3="Cancelada",1,COUNTIF('2.3'!R3:R3,"Concluída"))))+(IF('2.4'!G3:G3="Em andamento",0.2,IF('2.4'!G3:G3="Cancelada",1,COUNTIF('2.4'!G3:G3,"Concluída"))))+(IF('2.5'!R3:R3="Em andamento",0.2,IF('2.5'!R3:R3="Cancelada",1,COUNTIF('2.5'!R3:R3,"Concluída"))))+(IF('2.6'!R3:R3="Em andamento",0.2,IF('2.6'!R3:R3="Cancelada",1,COUNTIF('2.6'!R3:R3,"Concluída"))))+(IF('2.7'!R3:R3="Em andamento",0.2,IF('2.7'!R3:R3="Cancelada",1,COUNTIF('2.7'!R3:R3,"Concluída"))))+(IF('2.8'!R3:R3="Em andamento",0.2,IF('2.8'!R3:R3="Cancelada",1,COUNTIF('2.8'!R3:R3,"Concluída"))))+(COUNTIF(GRPI!P23:S23,"&gt;0")/4))/9</f>
        <v>0.1111111111111111</v>
      </c>
      <c r="T9" s="34">
        <f>1-S9</f>
        <v>0.88888888888888884</v>
      </c>
    </row>
    <row r="12" spans="1:20" ht="18" x14ac:dyDescent="0.35">
      <c r="A12" s="276" t="s">
        <v>4</v>
      </c>
      <c r="B12" s="276"/>
      <c r="C12" s="276"/>
      <c r="D12" s="276"/>
      <c r="E12" s="276"/>
      <c r="F12" s="276"/>
      <c r="G12" s="276"/>
      <c r="H12" s="276"/>
      <c r="I12" s="276"/>
      <c r="J12" s="276"/>
      <c r="K12" s="276"/>
      <c r="L12" s="276"/>
      <c r="M12" s="276"/>
      <c r="N12" s="276"/>
      <c r="O12" s="276"/>
      <c r="P12" s="276"/>
      <c r="Q12" s="276"/>
    </row>
    <row r="13" spans="1:20" x14ac:dyDescent="0.3">
      <c r="S13" s="29" t="str">
        <f>IF(S14=0,"Não iniciada",IF(S14&lt;1,"Em andamento","Concluída"))</f>
        <v>Em andamento</v>
      </c>
    </row>
    <row r="14" spans="1:20" x14ac:dyDescent="0.3">
      <c r="S14" s="32">
        <f>((IF('3.1'!R3:R3="Em andamento",0.2,IF('3.1'!R3:R3="Cancelada",1,COUNTIF('3.1'!R3:R3,"Concluída"))))+(IF('3.2'!R3:R3="Em andamento",0.2,IF('3.2'!R3:R3="Cancelada",1,COUNTIF('3.2'!R3:R3,"Concluída"))))+(IF('3.3'!R3:R3="Em andamento",0.2,IF('3.3'!R3:R3="Cancelada",1,COUNTIF('3.3'!R3:R3,"Concluída"))))+(IF('3.4'!R3:R3="Em andamento",0.2,IF('3.4'!R3:R3="Cancelada",1,COUNTIF('3.4'!R3:R3,"Concluída"))))+(IF('3.5'!R3:R3="Em andamento",0.2,IF('3.5'!R3:R3="Cancelada",1,COUNTIF('3.5'!R3:R3,"Concluída"))))+(IF('3.6'!R3:R3="Em andamento",0.2,IF('3.6'!R3:R3="Cancelada",1,COUNTIF('3.6'!R3:R3,"Concluída"))))+(IF('3.8'!R3:R3="Em andamento",0.2,IF('3.8'!R3:R3="Cancelada",1,COUNTIF('3.8'!R3:R3,"Concluída"))))+(COUNTIF(GRPI!P24:S24,"&gt;0")/4))/8</f>
        <v>0.125</v>
      </c>
      <c r="T14" s="35">
        <f>1-S14</f>
        <v>0.875</v>
      </c>
    </row>
    <row r="16" spans="1:20" ht="18" x14ac:dyDescent="0.35">
      <c r="A16" s="276" t="s">
        <v>5</v>
      </c>
      <c r="B16" s="276"/>
      <c r="C16" s="276"/>
      <c r="D16" s="276"/>
      <c r="E16" s="276"/>
      <c r="F16" s="276"/>
      <c r="G16" s="276"/>
      <c r="H16" s="276"/>
      <c r="I16" s="276"/>
      <c r="J16" s="276"/>
      <c r="K16" s="276"/>
      <c r="L16" s="276"/>
      <c r="M16" s="276"/>
      <c r="N16" s="276"/>
      <c r="O16" s="276"/>
      <c r="P16" s="276"/>
      <c r="Q16" s="276"/>
      <c r="S16" s="29" t="str">
        <f>IF(S17=0,"Não iniciada",IF(S17&lt;1,"Em andamento","Concluída"))</f>
        <v>Em andamento</v>
      </c>
    </row>
    <row r="17" spans="1:20" x14ac:dyDescent="0.3">
      <c r="S17" s="32">
        <f>((IF('4.1'!J3:J3="Em andamento",0.2,IF('4.1'!J3:J3="Cancelada",1,COUNTIF('4.1'!J3:J3,"Concluída"))))+(IF('4.2'!R3:R3="Em andamento",0.2,IF('4.2'!R3:R3="Cancelada",1,COUNTIF('4.2'!R3:R3,"Concluída"))))+(IF('4.3'!R3:R3="Em andamento",0.2,IF('4.3'!R3:R3="Cancelada",1,COUNTIF('4.3'!R3:R3,"Concluída"))))+(COUNTIF(GRPI!P25:S25,"&gt;0")/4))/4</f>
        <v>0.25</v>
      </c>
      <c r="T17" s="32">
        <f>1-S17</f>
        <v>0.75</v>
      </c>
    </row>
    <row r="18" spans="1:20" ht="12.75" customHeight="1" x14ac:dyDescent="0.3">
      <c r="S18" s="32"/>
      <c r="T18" s="32"/>
    </row>
    <row r="19" spans="1:20" ht="12.75" customHeight="1" x14ac:dyDescent="0.3">
      <c r="S19" s="32"/>
      <c r="T19" s="32"/>
    </row>
    <row r="20" spans="1:20" ht="18" x14ac:dyDescent="0.35">
      <c r="A20" s="276" t="s">
        <v>6</v>
      </c>
      <c r="B20" s="276"/>
      <c r="C20" s="276"/>
      <c r="D20" s="276"/>
      <c r="E20" s="276"/>
      <c r="F20" s="276"/>
      <c r="G20" s="276"/>
      <c r="H20" s="276"/>
      <c r="I20" s="276"/>
      <c r="J20" s="276"/>
      <c r="K20" s="276"/>
      <c r="L20" s="276"/>
      <c r="M20" s="276"/>
      <c r="N20" s="276"/>
      <c r="O20" s="276"/>
      <c r="P20" s="276"/>
      <c r="Q20" s="276"/>
      <c r="S20" s="32"/>
      <c r="T20" s="32"/>
    </row>
    <row r="21" spans="1:20" x14ac:dyDescent="0.3">
      <c r="S21" s="29" t="str">
        <f>IF(S22=0,"Não iniciada",IF(S22&lt;1,"Em andamento","Concluída"))</f>
        <v>Em andamento</v>
      </c>
      <c r="T21" s="32"/>
    </row>
    <row r="22" spans="1:20" x14ac:dyDescent="0.3">
      <c r="S22" s="32">
        <f>((IF('5.1'!R3:R3="Em andamento",0.2,IF('5.1'!R3:R3="Cancelada",1,COUNTIF('5.1'!R3:R3,"Concluída"))))+(IF('5.2'!R3:R3="Em andamento",0.2,IF('5.2'!R3:R3="Cancelada",1,COUNTIF('5.2'!R3:R3,"Concluída"))))+(IF('5.3'!R3:R3="Em andamento",0.2,IF('5.3'!R3:R3="Cancelada",1,COUNTIF('5.3'!R3:R3,"Concluída"))))+(IF('5.4'!R3:R3="Em andamento",0.2,IF('5.4'!R3:R3="Cancelada",1,COUNTIF('5.4'!R3:R3,"Concluída"))))+(IF('5.5'!R3:R3="Em andamento",0.2,IF('5.5'!R3:R3="Cancelada",1,COUNTIF('5.5'!R3:R3,"Concluída"))))+(IF('5.6'!R3:R3="Em andamento",0.2,IF('5.6'!R3:R3="Cancelada",1,COUNTIF('5.6'!R3:R3,"Concluída"))))+(IF('2.7'!R3:R3="Em andamento",0.2,IF('2.7'!R3:R3="Cancelada",1,COUNTIF('2.7'!R3:R3,"Concluída"))))+(IF('5.8'!N3:N3="Em andamento",0.2,IF('5.8'!N3:N3="Cancelada",1,COUNTIF('5.8'!N3:N3,"Concluída"))))+(COUNTIF(GRPI!P26:S26,"&gt;0")/4))/9</f>
        <v>0.1111111111111111</v>
      </c>
      <c r="T22" s="32">
        <f>1-S22</f>
        <v>0.88888888888888884</v>
      </c>
    </row>
    <row r="23" spans="1:20" x14ac:dyDescent="0.3">
      <c r="S23" s="32"/>
    </row>
    <row r="25" spans="1:20" x14ac:dyDescent="0.3">
      <c r="A25" s="280" t="s">
        <v>7</v>
      </c>
      <c r="B25" s="280"/>
      <c r="C25" s="280"/>
      <c r="D25" s="280"/>
      <c r="E25" s="280"/>
      <c r="F25" s="280"/>
      <c r="G25" s="280"/>
      <c r="H25" s="280"/>
      <c r="I25" s="280"/>
      <c r="J25" s="280"/>
      <c r="K25" s="281" t="s">
        <v>8</v>
      </c>
      <c r="L25" s="281"/>
      <c r="M25" s="281"/>
      <c r="N25" s="281"/>
      <c r="O25" s="281"/>
      <c r="P25" s="281"/>
      <c r="Q25" s="281"/>
      <c r="R25" s="281"/>
      <c r="S25" s="281"/>
      <c r="T25" s="281"/>
    </row>
    <row r="26" spans="1:20" x14ac:dyDescent="0.3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278" t="s">
        <v>305</v>
      </c>
      <c r="L26" s="278"/>
      <c r="M26" s="278"/>
      <c r="N26" s="278"/>
      <c r="O26" s="278"/>
      <c r="P26" s="279" t="s">
        <v>306</v>
      </c>
      <c r="Q26" s="279"/>
      <c r="R26" s="279"/>
      <c r="S26" s="279"/>
      <c r="T26" s="279"/>
    </row>
    <row r="27" spans="1:20" x14ac:dyDescent="0.3">
      <c r="A27" s="39"/>
      <c r="B27" s="39" t="s">
        <v>300</v>
      </c>
      <c r="C27" s="39">
        <f ca="1">SUMIF('1.7'!$P$47:$Q$131,'1. Painel Principal'!B27,'1.7'!$V$47:$V$131)</f>
        <v>19</v>
      </c>
      <c r="D27" s="39"/>
    </row>
    <row r="28" spans="1:20" x14ac:dyDescent="0.3">
      <c r="B28" s="39" t="s">
        <v>302</v>
      </c>
      <c r="C28" s="39">
        <f ca="1">SUMIF('1.7'!$P$47:$Q$131,'1. Painel Principal'!B28,'1.7'!$V$47:$V$131)</f>
        <v>0</v>
      </c>
      <c r="K28" s="99" t="s">
        <v>300</v>
      </c>
      <c r="L28" s="99">
        <f ca="1">SUMIF('2.2'!$R$9:$R$210,'1. Painel Principal'!K28,'2.2'!$T$9:$T$210)</f>
        <v>9</v>
      </c>
      <c r="M28" s="99"/>
      <c r="P28" s="100"/>
      <c r="Q28" s="99" t="s">
        <v>300</v>
      </c>
      <c r="R28" s="99">
        <f ca="1">SUMIF('4.2'!$R$12:$R$213,'1. Painel Principal'!Q28,'4.2'!$T$12:$T$213)</f>
        <v>16</v>
      </c>
    </row>
    <row r="29" spans="1:20" x14ac:dyDescent="0.3">
      <c r="B29" s="39" t="s">
        <v>299</v>
      </c>
      <c r="C29" s="39">
        <f ca="1">SUMIF('1.7'!$P$47:$Q$131,'1. Painel Principal'!B29,'1.7'!$V$47:$V$131)</f>
        <v>38</v>
      </c>
      <c r="K29" s="99" t="s">
        <v>302</v>
      </c>
      <c r="L29" s="99">
        <f ca="1">SUMIF('2.2'!$R$9:$R$210,'1. Painel Principal'!K29,'2.2'!$T$9:$T$210)</f>
        <v>0</v>
      </c>
      <c r="M29" s="99"/>
      <c r="P29" s="100"/>
      <c r="Q29" s="99" t="s">
        <v>302</v>
      </c>
      <c r="R29" s="99">
        <f ca="1">SUMIF('4.2'!$R$12:$R$213,'1. Painel Principal'!Q29,'4.2'!$T$12:$T$213)</f>
        <v>0</v>
      </c>
    </row>
    <row r="30" spans="1:20" x14ac:dyDescent="0.3">
      <c r="B30" s="39" t="s">
        <v>303</v>
      </c>
      <c r="C30" s="39">
        <f ca="1">SUMIF('1.7'!$P$47:$Q$131,'1. Painel Principal'!B30,'1.7'!$V$47:$V$131)</f>
        <v>0</v>
      </c>
      <c r="K30" s="99" t="s">
        <v>299</v>
      </c>
      <c r="L30" s="99">
        <f ca="1">SUMIF('2.2'!$R$9:$R$210,'1. Painel Principal'!K30,'2.2'!$T$9:$T$210)</f>
        <v>10</v>
      </c>
      <c r="M30" s="99"/>
      <c r="P30" s="100"/>
      <c r="Q30" s="99" t="s">
        <v>299</v>
      </c>
      <c r="R30" s="99">
        <f ca="1">SUMIF('4.2'!$R$12:$R$213,'1. Painel Principal'!Q30,'4.2'!$T$12:$T$213)</f>
        <v>26</v>
      </c>
    </row>
    <row r="31" spans="1:20" x14ac:dyDescent="0.3">
      <c r="B31" s="39" t="s">
        <v>304</v>
      </c>
      <c r="C31" s="39">
        <f ca="1">SUMIF('1.7'!$P$47:$Q$131,'1. Painel Principal'!B31,'1.7'!$V$47:$V$131)</f>
        <v>0</v>
      </c>
      <c r="K31" s="99" t="s">
        <v>303</v>
      </c>
      <c r="L31" s="99">
        <f ca="1">SUMIF('2.2'!$R$9:$R$210,'1. Painel Principal'!K31,'2.2'!$T$9:$T$210)</f>
        <v>0</v>
      </c>
      <c r="M31" s="99"/>
      <c r="P31" s="100"/>
      <c r="Q31" s="99" t="s">
        <v>303</v>
      </c>
      <c r="R31" s="99">
        <f ca="1">SUMIF('4.2'!$R$12:$R$213,'1. Painel Principal'!Q31,'4.2'!$T$12:$T$213)</f>
        <v>0</v>
      </c>
    </row>
    <row r="32" spans="1:20" x14ac:dyDescent="0.3">
      <c r="L32" s="92"/>
      <c r="P32" s="100"/>
      <c r="R32" s="99"/>
    </row>
    <row r="33" spans="16:18" x14ac:dyDescent="0.3">
      <c r="P33" s="100"/>
      <c r="R33" s="99"/>
    </row>
    <row r="34" spans="16:18" x14ac:dyDescent="0.3">
      <c r="P34" s="100"/>
    </row>
    <row r="35" spans="16:18" x14ac:dyDescent="0.3">
      <c r="P35" s="100"/>
    </row>
    <row r="36" spans="16:18" x14ac:dyDescent="0.3">
      <c r="P36" s="100"/>
    </row>
    <row r="37" spans="16:18" x14ac:dyDescent="0.3">
      <c r="P37" s="100"/>
    </row>
    <row r="38" spans="16:18" x14ac:dyDescent="0.3">
      <c r="P38" s="100"/>
    </row>
    <row r="39" spans="16:18" x14ac:dyDescent="0.3">
      <c r="P39" s="100"/>
    </row>
    <row r="40" spans="16:18" x14ac:dyDescent="0.3">
      <c r="P40" s="100"/>
    </row>
  </sheetData>
  <mergeCells count="13">
    <mergeCell ref="K26:O26"/>
    <mergeCell ref="P26:T26"/>
    <mergeCell ref="A25:J25"/>
    <mergeCell ref="K25:T25"/>
    <mergeCell ref="A2:T2"/>
    <mergeCell ref="A12:Q12"/>
    <mergeCell ref="A16:Q16"/>
    <mergeCell ref="A20:Q20"/>
    <mergeCell ref="A1:Q1"/>
    <mergeCell ref="R1:T1"/>
    <mergeCell ref="A4:Q4"/>
    <mergeCell ref="R4:T4"/>
    <mergeCell ref="A8:Q8"/>
  </mergeCells>
  <hyperlinks>
    <hyperlink ref="R1:T1" location="'1. Painel Principal'!A1" display="Menu Principal" xr:uid="{00000000-0004-0000-0000-000000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27"/>
  <sheetViews>
    <sheetView showGridLines="0" showRowColHeaders="0" workbookViewId="0">
      <selection activeCell="R1" sqref="R1:T1"/>
    </sheetView>
  </sheetViews>
  <sheetFormatPr defaultRowHeight="14.4" x14ac:dyDescent="0.3"/>
  <cols>
    <col min="17" max="17" width="9.33203125" style="39" customWidth="1"/>
  </cols>
  <sheetData>
    <row r="1" spans="1:21" ht="17.25" customHeight="1" x14ac:dyDescent="0.35">
      <c r="A1" s="276" t="s">
        <v>2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4" t="s">
        <v>1</v>
      </c>
      <c r="S1" s="274"/>
      <c r="T1" s="275"/>
    </row>
    <row r="2" spans="1:21" x14ac:dyDescent="0.3">
      <c r="Q2"/>
      <c r="R2" s="339" t="s">
        <v>10</v>
      </c>
      <c r="S2" s="340"/>
      <c r="T2" s="340"/>
    </row>
    <row r="3" spans="1:21" x14ac:dyDescent="0.3">
      <c r="Q3"/>
      <c r="R3" s="334" t="s">
        <v>715</v>
      </c>
      <c r="S3" s="335"/>
      <c r="T3" s="335"/>
      <c r="U3" s="25" t="s">
        <v>714</v>
      </c>
    </row>
    <row r="4" spans="1:21" ht="6.75" customHeight="1" x14ac:dyDescent="0.3">
      <c r="Q4"/>
      <c r="R4" s="334"/>
      <c r="S4" s="335"/>
      <c r="T4" s="335"/>
    </row>
    <row r="5" spans="1:21" x14ac:dyDescent="0.3">
      <c r="A5" s="1"/>
      <c r="Q5"/>
    </row>
    <row r="6" spans="1:21" x14ac:dyDescent="0.3">
      <c r="A6" s="333" t="s">
        <v>28</v>
      </c>
      <c r="B6" s="333"/>
      <c r="C6" s="333"/>
      <c r="D6" s="333"/>
      <c r="E6" s="333"/>
      <c r="F6" s="333"/>
      <c r="G6" s="333"/>
      <c r="H6" s="333"/>
      <c r="I6" s="333"/>
      <c r="J6" s="333"/>
      <c r="K6" s="333"/>
      <c r="L6" s="333"/>
      <c r="M6" s="333"/>
      <c r="N6" s="333"/>
      <c r="O6" s="333"/>
      <c r="P6" s="333"/>
      <c r="Q6" s="333"/>
      <c r="R6" s="333"/>
      <c r="S6" s="333"/>
      <c r="T6" s="333"/>
    </row>
    <row r="7" spans="1:21" ht="60" customHeight="1" x14ac:dyDescent="0.3">
      <c r="A7" s="336" t="s">
        <v>699</v>
      </c>
      <c r="B7" s="337"/>
      <c r="C7" s="337"/>
      <c r="D7" s="337"/>
      <c r="E7" s="337"/>
      <c r="F7" s="337"/>
      <c r="G7" s="337"/>
      <c r="H7" s="337"/>
      <c r="I7" s="337"/>
      <c r="J7" s="337"/>
      <c r="K7" s="337"/>
      <c r="L7" s="337"/>
      <c r="M7" s="337"/>
      <c r="N7" s="337"/>
      <c r="O7" s="337"/>
      <c r="P7" s="337"/>
      <c r="Q7" s="337"/>
      <c r="R7" s="337"/>
      <c r="S7" s="337"/>
      <c r="T7" s="338"/>
    </row>
    <row r="8" spans="1:21" x14ac:dyDescent="0.3">
      <c r="A8" s="2" t="s">
        <v>27</v>
      </c>
      <c r="B8" s="330" t="s">
        <v>71</v>
      </c>
      <c r="C8" s="331"/>
      <c r="D8" s="331"/>
      <c r="E8" s="331"/>
      <c r="F8" s="331"/>
      <c r="G8" s="331"/>
      <c r="H8" s="331"/>
      <c r="I8" s="331"/>
      <c r="J8" s="331"/>
      <c r="K8" s="331"/>
      <c r="L8" s="331"/>
      <c r="M8" s="331"/>
      <c r="N8" s="331"/>
      <c r="O8" s="331"/>
      <c r="P8" s="331"/>
      <c r="Q8" s="331"/>
      <c r="R8" s="331"/>
      <c r="S8" s="331"/>
      <c r="T8" s="332"/>
    </row>
    <row r="9" spans="1:21" x14ac:dyDescent="0.3">
      <c r="Q9"/>
    </row>
    <row r="10" spans="1:21" x14ac:dyDescent="0.3">
      <c r="B10" s="293" t="s">
        <v>66</v>
      </c>
      <c r="C10" s="294"/>
      <c r="D10" s="297" t="str">
        <f>IF(OR(S12&lt;3,S14&lt;3,S16&lt;3),"O projeto pouco se caracteriza como Lean Seis Sigma. O escopo deve ser revisto com o Champion antes do início.",IF((SUM(S12:S26)/COUNTIF(S12:S26,"&gt;0"))&lt;4,"O projeto pode ser considerado Lean Seis Sigma, mas pode ser ajustado para garantir maior chance de sucesso.","O projeto atende plenamente aos critérios Lean Seis Sigma."))</f>
        <v>O projeto pouco se caracteriza como Lean Seis Sigma. O escopo deve ser revisto com o Champion antes do início.</v>
      </c>
      <c r="E10" s="298"/>
      <c r="F10" s="298"/>
      <c r="G10" s="298"/>
      <c r="H10" s="298"/>
      <c r="I10" s="298"/>
      <c r="J10" s="299"/>
      <c r="K10" s="326" t="s">
        <v>45</v>
      </c>
      <c r="L10" s="327"/>
      <c r="M10" s="327"/>
      <c r="N10" s="327"/>
      <c r="O10" s="328"/>
      <c r="Q10"/>
    </row>
    <row r="11" spans="1:21" ht="15.6" x14ac:dyDescent="0.3">
      <c r="B11" s="295"/>
      <c r="C11" s="296"/>
      <c r="D11" s="300"/>
      <c r="E11" s="301"/>
      <c r="F11" s="301"/>
      <c r="G11" s="301"/>
      <c r="H11" s="301"/>
      <c r="I11" s="301"/>
      <c r="J11" s="302"/>
      <c r="K11" s="36">
        <v>1</v>
      </c>
      <c r="L11" s="37">
        <v>2</v>
      </c>
      <c r="M11" s="37">
        <v>3</v>
      </c>
      <c r="N11" s="37">
        <v>4</v>
      </c>
      <c r="O11" s="38">
        <v>5</v>
      </c>
      <c r="Q11"/>
    </row>
    <row r="12" spans="1:21" ht="15.6" x14ac:dyDescent="0.3">
      <c r="B12" s="319" t="s">
        <v>57</v>
      </c>
      <c r="C12" s="320"/>
      <c r="D12" s="320"/>
      <c r="E12" s="320"/>
      <c r="F12" s="320"/>
      <c r="G12" s="320"/>
      <c r="H12" s="320"/>
      <c r="I12" s="320"/>
      <c r="J12" s="321"/>
      <c r="K12" s="329"/>
      <c r="L12" s="324"/>
      <c r="M12" s="324"/>
      <c r="N12" s="324"/>
      <c r="O12" s="325"/>
      <c r="P12" s="283" t="s">
        <v>69</v>
      </c>
      <c r="Q12" s="284"/>
      <c r="S12" s="39">
        <f>IF(K12&lt;&gt;"",$K$11,IF(L12&lt;&gt;"",$L$11,IF(M12&lt;&gt;"",$M$11,IF(N12&lt;&gt;"",$N$11,IF(O12&lt;&gt;"",$O$11,0)))))</f>
        <v>0</v>
      </c>
    </row>
    <row r="13" spans="1:21" x14ac:dyDescent="0.3">
      <c r="B13" s="318" t="s">
        <v>58</v>
      </c>
      <c r="C13" s="316"/>
      <c r="D13" s="316"/>
      <c r="E13" s="316"/>
      <c r="F13" s="316"/>
      <c r="G13" s="316"/>
      <c r="H13" s="316"/>
      <c r="I13" s="316"/>
      <c r="J13" s="317"/>
      <c r="K13" s="303"/>
      <c r="L13" s="305"/>
      <c r="M13" s="305"/>
      <c r="N13" s="305"/>
      <c r="O13" s="307"/>
      <c r="P13" s="285"/>
      <c r="Q13" s="286"/>
      <c r="S13" s="39"/>
    </row>
    <row r="14" spans="1:21" ht="15.6" x14ac:dyDescent="0.3">
      <c r="B14" s="309" t="s">
        <v>64</v>
      </c>
      <c r="C14" s="310"/>
      <c r="D14" s="310"/>
      <c r="E14" s="310"/>
      <c r="F14" s="310"/>
      <c r="G14" s="310"/>
      <c r="H14" s="310"/>
      <c r="I14" s="310"/>
      <c r="J14" s="311"/>
      <c r="K14" s="303"/>
      <c r="L14" s="305"/>
      <c r="M14" s="305"/>
      <c r="N14" s="305"/>
      <c r="O14" s="307"/>
      <c r="P14" s="283" t="s">
        <v>69</v>
      </c>
      <c r="Q14" s="284"/>
      <c r="S14" s="39">
        <f>IF(K14&lt;&gt;"",$K$11,IF(L14&lt;&gt;"",$L$11,IF(M14&lt;&gt;"",$M$11,IF(N14&lt;&gt;"",$N$11,IF(O14&lt;&gt;"",$O$11,0)))))</f>
        <v>0</v>
      </c>
    </row>
    <row r="15" spans="1:21" x14ac:dyDescent="0.3">
      <c r="B15" s="318" t="s">
        <v>58</v>
      </c>
      <c r="C15" s="316"/>
      <c r="D15" s="316"/>
      <c r="E15" s="316"/>
      <c r="F15" s="316"/>
      <c r="G15" s="316"/>
      <c r="H15" s="316"/>
      <c r="I15" s="316"/>
      <c r="J15" s="317"/>
      <c r="K15" s="303"/>
      <c r="L15" s="305"/>
      <c r="M15" s="305"/>
      <c r="N15" s="305"/>
      <c r="O15" s="307"/>
      <c r="P15" s="285"/>
      <c r="Q15" s="286"/>
      <c r="S15" s="39"/>
    </row>
    <row r="16" spans="1:21" ht="15.6" x14ac:dyDescent="0.3">
      <c r="B16" s="309" t="s">
        <v>61</v>
      </c>
      <c r="C16" s="310"/>
      <c r="D16" s="310"/>
      <c r="E16" s="310"/>
      <c r="F16" s="310"/>
      <c r="G16" s="310"/>
      <c r="H16" s="310"/>
      <c r="I16" s="310"/>
      <c r="J16" s="311"/>
      <c r="K16" s="303"/>
      <c r="L16" s="305"/>
      <c r="M16" s="305"/>
      <c r="N16" s="305"/>
      <c r="O16" s="307"/>
      <c r="P16" s="283" t="s">
        <v>69</v>
      </c>
      <c r="Q16" s="284"/>
      <c r="S16" s="39">
        <f>IF(K16&lt;&gt;"",$K$11,IF(L16&lt;&gt;"",$L$11,IF(M16&lt;&gt;"",$M$11,IF(N16&lt;&gt;"",$N$11,IF(O16&lt;&gt;"",$O$11,0)))))</f>
        <v>0</v>
      </c>
    </row>
    <row r="17" spans="2:19" x14ac:dyDescent="0.3">
      <c r="B17" s="318" t="s">
        <v>62</v>
      </c>
      <c r="C17" s="316"/>
      <c r="D17" s="316"/>
      <c r="E17" s="316"/>
      <c r="F17" s="316"/>
      <c r="G17" s="316"/>
      <c r="H17" s="316"/>
      <c r="I17" s="316"/>
      <c r="J17" s="317"/>
      <c r="K17" s="303"/>
      <c r="L17" s="305"/>
      <c r="M17" s="305"/>
      <c r="N17" s="305"/>
      <c r="O17" s="307"/>
      <c r="P17" s="285"/>
      <c r="Q17" s="286"/>
      <c r="S17" s="39"/>
    </row>
    <row r="18" spans="2:19" ht="15.6" x14ac:dyDescent="0.3">
      <c r="B18" s="309" t="s">
        <v>67</v>
      </c>
      <c r="C18" s="310"/>
      <c r="D18" s="310"/>
      <c r="E18" s="310"/>
      <c r="F18" s="310"/>
      <c r="G18" s="310"/>
      <c r="H18" s="310"/>
      <c r="I18" s="310"/>
      <c r="J18" s="311"/>
      <c r="K18" s="303"/>
      <c r="L18" s="305"/>
      <c r="M18" s="305"/>
      <c r="N18" s="305"/>
      <c r="O18" s="307"/>
      <c r="P18" s="287" t="s">
        <v>70</v>
      </c>
      <c r="Q18" s="288"/>
      <c r="S18" s="39">
        <f>IF(K18&lt;&gt;"",$K$11,IF(L18&lt;&gt;"",$L$11,IF(M18&lt;&gt;"",$M$11,IF(N18&lt;&gt;"",$N$11,IF(O18&lt;&gt;"",$O$11,0)))))</f>
        <v>0</v>
      </c>
    </row>
    <row r="19" spans="2:19" x14ac:dyDescent="0.3">
      <c r="B19" s="318" t="s">
        <v>68</v>
      </c>
      <c r="C19" s="316"/>
      <c r="D19" s="316"/>
      <c r="E19" s="316"/>
      <c r="F19" s="316"/>
      <c r="G19" s="316"/>
      <c r="H19" s="316"/>
      <c r="I19" s="316"/>
      <c r="J19" s="317"/>
      <c r="K19" s="303"/>
      <c r="L19" s="305"/>
      <c r="M19" s="305"/>
      <c r="N19" s="305"/>
      <c r="O19" s="307"/>
      <c r="P19" s="289"/>
      <c r="Q19" s="290"/>
      <c r="S19" s="39"/>
    </row>
    <row r="20" spans="2:19" ht="15.6" x14ac:dyDescent="0.3">
      <c r="B20" s="309" t="s">
        <v>59</v>
      </c>
      <c r="C20" s="310"/>
      <c r="D20" s="310"/>
      <c r="E20" s="310"/>
      <c r="F20" s="310"/>
      <c r="G20" s="310"/>
      <c r="H20" s="310"/>
      <c r="I20" s="310"/>
      <c r="J20" s="311"/>
      <c r="K20" s="303"/>
      <c r="L20" s="305"/>
      <c r="M20" s="305"/>
      <c r="N20" s="305"/>
      <c r="O20" s="307"/>
      <c r="P20" s="287" t="s">
        <v>70</v>
      </c>
      <c r="Q20" s="288"/>
      <c r="S20" s="39">
        <f>IF(K20&lt;&gt;"",$K$11,IF(L20&lt;&gt;"",$L$11,IF(M20&lt;&gt;"",$M$11,IF(N20&lt;&gt;"",$N$11,IF(O20&lt;&gt;"",$O$11,0)))))</f>
        <v>0</v>
      </c>
    </row>
    <row r="21" spans="2:19" x14ac:dyDescent="0.3">
      <c r="B21" s="315" t="s">
        <v>60</v>
      </c>
      <c r="C21" s="322"/>
      <c r="D21" s="322"/>
      <c r="E21" s="322"/>
      <c r="F21" s="322"/>
      <c r="G21" s="322"/>
      <c r="H21" s="322"/>
      <c r="I21" s="322"/>
      <c r="J21" s="323"/>
      <c r="K21" s="303"/>
      <c r="L21" s="305"/>
      <c r="M21" s="305"/>
      <c r="N21" s="305"/>
      <c r="O21" s="307"/>
      <c r="P21" s="291"/>
      <c r="Q21" s="292"/>
      <c r="S21" s="39"/>
    </row>
    <row r="22" spans="2:19" x14ac:dyDescent="0.3">
      <c r="B22" s="315"/>
      <c r="C22" s="322"/>
      <c r="D22" s="322"/>
      <c r="E22" s="322"/>
      <c r="F22" s="322"/>
      <c r="G22" s="322"/>
      <c r="H22" s="322"/>
      <c r="I22" s="322"/>
      <c r="J22" s="323"/>
      <c r="K22" s="303"/>
      <c r="L22" s="305"/>
      <c r="M22" s="305"/>
      <c r="N22" s="305"/>
      <c r="O22" s="307"/>
      <c r="P22" s="289"/>
      <c r="Q22" s="290"/>
      <c r="S22" s="39"/>
    </row>
    <row r="23" spans="2:19" ht="15.6" x14ac:dyDescent="0.3">
      <c r="B23" s="309" t="s">
        <v>63</v>
      </c>
      <c r="C23" s="310"/>
      <c r="D23" s="310"/>
      <c r="E23" s="310"/>
      <c r="F23" s="310"/>
      <c r="G23" s="310"/>
      <c r="H23" s="310"/>
      <c r="I23" s="310"/>
      <c r="J23" s="311"/>
      <c r="K23" s="303"/>
      <c r="L23" s="305"/>
      <c r="M23" s="305"/>
      <c r="N23" s="305"/>
      <c r="O23" s="307"/>
      <c r="P23" s="287" t="s">
        <v>70</v>
      </c>
      <c r="Q23" s="288"/>
      <c r="S23" s="39">
        <f>IF(K23&lt;&gt;"",$K$11,IF(L23&lt;&gt;"",$L$11,IF(M23&lt;&gt;"",$M$11,IF(N23&lt;&gt;"",$N$11,IF(O23&lt;&gt;"",$O$11,0)))))</f>
        <v>0</v>
      </c>
    </row>
    <row r="24" spans="2:19" x14ac:dyDescent="0.3">
      <c r="B24" s="315" t="s">
        <v>65</v>
      </c>
      <c r="C24" s="316"/>
      <c r="D24" s="316"/>
      <c r="E24" s="316"/>
      <c r="F24" s="316"/>
      <c r="G24" s="316"/>
      <c r="H24" s="316"/>
      <c r="I24" s="316"/>
      <c r="J24" s="317"/>
      <c r="K24" s="303"/>
      <c r="L24" s="305"/>
      <c r="M24" s="305"/>
      <c r="N24" s="305"/>
      <c r="O24" s="307"/>
      <c r="P24" s="291"/>
      <c r="Q24" s="292"/>
      <c r="S24" s="39"/>
    </row>
    <row r="25" spans="2:19" x14ac:dyDescent="0.3">
      <c r="B25" s="318"/>
      <c r="C25" s="316"/>
      <c r="D25" s="316"/>
      <c r="E25" s="316"/>
      <c r="F25" s="316"/>
      <c r="G25" s="316"/>
      <c r="H25" s="316"/>
      <c r="I25" s="316"/>
      <c r="J25" s="317"/>
      <c r="K25" s="303"/>
      <c r="L25" s="305"/>
      <c r="M25" s="305"/>
      <c r="N25" s="305"/>
      <c r="O25" s="307"/>
      <c r="P25" s="289"/>
      <c r="Q25" s="290"/>
      <c r="S25" s="39"/>
    </row>
    <row r="26" spans="2:19" ht="15.6" x14ac:dyDescent="0.3">
      <c r="B26" s="309" t="s">
        <v>643</v>
      </c>
      <c r="C26" s="310"/>
      <c r="D26" s="310"/>
      <c r="E26" s="310"/>
      <c r="F26" s="310"/>
      <c r="G26" s="310"/>
      <c r="H26" s="310"/>
      <c r="I26" s="310"/>
      <c r="J26" s="311"/>
      <c r="K26" s="303"/>
      <c r="L26" s="305"/>
      <c r="M26" s="305"/>
      <c r="N26" s="305"/>
      <c r="O26" s="307"/>
      <c r="P26" s="287" t="s">
        <v>70</v>
      </c>
      <c r="Q26" s="288"/>
      <c r="S26" s="39">
        <f>IF(K26&lt;&gt;"",$K$11,IF(L26&lt;&gt;"",$L$11,IF(M26&lt;&gt;"",$M$11,IF(N26&lt;&gt;"",$N$11,IF(O26&lt;&gt;"",$O$11,0)))))</f>
        <v>0</v>
      </c>
    </row>
    <row r="27" spans="2:19" x14ac:dyDescent="0.3">
      <c r="B27" s="312" t="s">
        <v>631</v>
      </c>
      <c r="C27" s="313"/>
      <c r="D27" s="313"/>
      <c r="E27" s="313"/>
      <c r="F27" s="313"/>
      <c r="G27" s="313"/>
      <c r="H27" s="313"/>
      <c r="I27" s="313"/>
      <c r="J27" s="314"/>
      <c r="K27" s="304"/>
      <c r="L27" s="306"/>
      <c r="M27" s="306"/>
      <c r="N27" s="306"/>
      <c r="O27" s="308"/>
      <c r="P27" s="289"/>
      <c r="Q27" s="290"/>
      <c r="S27" s="39"/>
    </row>
  </sheetData>
  <mergeCells count="66">
    <mergeCell ref="B8:T8"/>
    <mergeCell ref="A6:T6"/>
    <mergeCell ref="R3:T4"/>
    <mergeCell ref="A7:T7"/>
    <mergeCell ref="R1:T1"/>
    <mergeCell ref="A1:Q1"/>
    <mergeCell ref="R2:T2"/>
    <mergeCell ref="N12:N13"/>
    <mergeCell ref="O12:O13"/>
    <mergeCell ref="K10:O10"/>
    <mergeCell ref="K12:K13"/>
    <mergeCell ref="L12:L13"/>
    <mergeCell ref="M12:M13"/>
    <mergeCell ref="B23:J23"/>
    <mergeCell ref="B16:J16"/>
    <mergeCell ref="B14:J14"/>
    <mergeCell ref="B15:J15"/>
    <mergeCell ref="B18:J18"/>
    <mergeCell ref="B19:J19"/>
    <mergeCell ref="B12:J12"/>
    <mergeCell ref="B13:J13"/>
    <mergeCell ref="B20:J20"/>
    <mergeCell ref="B17:J17"/>
    <mergeCell ref="B21:J22"/>
    <mergeCell ref="K14:K15"/>
    <mergeCell ref="L14:L15"/>
    <mergeCell ref="M14:M15"/>
    <mergeCell ref="N14:N15"/>
    <mergeCell ref="O14:O15"/>
    <mergeCell ref="O23:O25"/>
    <mergeCell ref="M16:M17"/>
    <mergeCell ref="K20:K22"/>
    <mergeCell ref="L20:L22"/>
    <mergeCell ref="M20:M22"/>
    <mergeCell ref="N20:N22"/>
    <mergeCell ref="O20:O22"/>
    <mergeCell ref="K16:K17"/>
    <mergeCell ref="L16:L17"/>
    <mergeCell ref="N16:N17"/>
    <mergeCell ref="O16:O17"/>
    <mergeCell ref="K18:K19"/>
    <mergeCell ref="L18:L19"/>
    <mergeCell ref="M18:M19"/>
    <mergeCell ref="N18:N19"/>
    <mergeCell ref="O18:O19"/>
    <mergeCell ref="P23:Q25"/>
    <mergeCell ref="P26:Q27"/>
    <mergeCell ref="B10:C11"/>
    <mergeCell ref="D10:J11"/>
    <mergeCell ref="K26:K27"/>
    <mergeCell ref="L26:L27"/>
    <mergeCell ref="M26:M27"/>
    <mergeCell ref="N26:N27"/>
    <mergeCell ref="O26:O27"/>
    <mergeCell ref="B26:J26"/>
    <mergeCell ref="B27:J27"/>
    <mergeCell ref="B24:J25"/>
    <mergeCell ref="K23:K25"/>
    <mergeCell ref="L23:L25"/>
    <mergeCell ref="M23:M25"/>
    <mergeCell ref="N23:N25"/>
    <mergeCell ref="P12:Q13"/>
    <mergeCell ref="P14:Q15"/>
    <mergeCell ref="P16:Q17"/>
    <mergeCell ref="P18:Q19"/>
    <mergeCell ref="P20:Q22"/>
  </mergeCells>
  <conditionalFormatting sqref="R3:T4">
    <cfRule type="cellIs" dxfId="238" priority="4" operator="equal">
      <formula>"Não iniciada"</formula>
    </cfRule>
    <cfRule type="cellIs" dxfId="237" priority="5" operator="equal">
      <formula>"Em andamento"</formula>
    </cfRule>
    <cfRule type="cellIs" dxfId="236" priority="6" operator="equal">
      <formula>"Cancelada"</formula>
    </cfRule>
    <cfRule type="cellIs" dxfId="235" priority="7" operator="equal">
      <formula>"Concluída"</formula>
    </cfRule>
  </conditionalFormatting>
  <conditionalFormatting sqref="N12:O27">
    <cfRule type="cellIs" dxfId="234" priority="3" operator="notEqual">
      <formula>$A$11</formula>
    </cfRule>
  </conditionalFormatting>
  <conditionalFormatting sqref="M12:M27">
    <cfRule type="cellIs" dxfId="233" priority="2" operator="notEqual">
      <formula>$A$11</formula>
    </cfRule>
  </conditionalFormatting>
  <conditionalFormatting sqref="K12:L27">
    <cfRule type="cellIs" dxfId="232" priority="1" operator="notEqual">
      <formula>$A$11</formula>
    </cfRule>
  </conditionalFormatting>
  <dataValidations count="1">
    <dataValidation type="list" allowBlank="1" showInputMessage="1" showErrorMessage="1" sqref="R3:T4" xr:uid="{00000000-0002-0000-0100-000000000000}">
      <formula1>"Não iniciada, Concluída, Em andamento, Cancelada"</formula1>
    </dataValidation>
  </dataValidations>
  <hyperlinks>
    <hyperlink ref="R1:T1" location="'1. Painel Principal'!A1" display="Menu Principal" xr:uid="{00000000-0004-0000-0100-000000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T29"/>
  <sheetViews>
    <sheetView showGridLines="0" showRowColHeaders="0" workbookViewId="0">
      <selection activeCell="R1" sqref="R1:T1"/>
    </sheetView>
  </sheetViews>
  <sheetFormatPr defaultRowHeight="14.4" x14ac:dyDescent="0.3"/>
  <cols>
    <col min="17" max="17" width="9.33203125" customWidth="1"/>
  </cols>
  <sheetData>
    <row r="1" spans="1:20" ht="17.25" customHeight="1" x14ac:dyDescent="0.35">
      <c r="A1" s="276" t="s">
        <v>2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4" t="s">
        <v>1</v>
      </c>
      <c r="S1" s="274"/>
      <c r="T1" s="275"/>
    </row>
    <row r="2" spans="1:20" x14ac:dyDescent="0.3">
      <c r="R2" s="339" t="s">
        <v>10</v>
      </c>
      <c r="S2" s="340"/>
      <c r="T2" s="340"/>
    </row>
    <row r="3" spans="1:20" ht="15" customHeight="1" x14ac:dyDescent="0.3">
      <c r="R3" s="334" t="s">
        <v>715</v>
      </c>
      <c r="S3" s="335"/>
      <c r="T3" s="335"/>
    </row>
    <row r="4" spans="1:20" ht="6.75" customHeight="1" x14ac:dyDescent="0.3">
      <c r="R4" s="334"/>
      <c r="S4" s="335"/>
      <c r="T4" s="335"/>
    </row>
    <row r="6" spans="1:20" x14ac:dyDescent="0.3">
      <c r="A6" s="333" t="s">
        <v>28</v>
      </c>
      <c r="B6" s="333"/>
      <c r="C6" s="333"/>
      <c r="D6" s="333"/>
      <c r="E6" s="333"/>
      <c r="F6" s="333"/>
      <c r="G6" s="333"/>
      <c r="H6" s="333"/>
      <c r="I6" s="333"/>
      <c r="J6" s="333"/>
      <c r="K6" s="333"/>
      <c r="L6" s="333"/>
      <c r="M6" s="333"/>
      <c r="N6" s="333"/>
      <c r="O6" s="333"/>
      <c r="P6" s="333"/>
      <c r="Q6" s="333"/>
      <c r="R6" s="333"/>
      <c r="S6" s="333"/>
      <c r="T6" s="333"/>
    </row>
    <row r="7" spans="1:20" ht="60" customHeight="1" x14ac:dyDescent="0.3">
      <c r="A7" s="394" t="s">
        <v>700</v>
      </c>
      <c r="B7" s="395"/>
      <c r="C7" s="395"/>
      <c r="D7" s="395"/>
      <c r="E7" s="395"/>
      <c r="F7" s="395"/>
      <c r="G7" s="395"/>
      <c r="H7" s="395"/>
      <c r="I7" s="395"/>
      <c r="J7" s="395"/>
      <c r="K7" s="395"/>
      <c r="L7" s="395"/>
      <c r="M7" s="395"/>
      <c r="N7" s="395"/>
      <c r="O7" s="395"/>
      <c r="P7" s="395"/>
      <c r="Q7" s="395"/>
      <c r="R7" s="395"/>
      <c r="S7" s="395"/>
      <c r="T7" s="396"/>
    </row>
    <row r="8" spans="1:20" x14ac:dyDescent="0.3">
      <c r="A8" s="2" t="s">
        <v>27</v>
      </c>
      <c r="B8" s="392" t="s">
        <v>658</v>
      </c>
      <c r="C8" s="392"/>
      <c r="D8" s="392"/>
      <c r="E8" s="392"/>
      <c r="F8" s="392"/>
      <c r="G8" s="392"/>
      <c r="H8" s="392"/>
      <c r="I8" s="392"/>
      <c r="J8" s="392"/>
      <c r="K8" s="392"/>
      <c r="L8" s="392"/>
      <c r="M8" s="392"/>
      <c r="N8" s="392"/>
      <c r="O8" s="392"/>
      <c r="P8" s="392"/>
      <c r="Q8" s="392"/>
      <c r="R8" s="392"/>
      <c r="S8" s="392"/>
      <c r="T8" s="393"/>
    </row>
    <row r="10" spans="1:20" ht="17.25" customHeight="1" x14ac:dyDescent="0.3">
      <c r="A10" s="397" t="s">
        <v>78</v>
      </c>
      <c r="B10" s="397"/>
      <c r="C10" s="397"/>
      <c r="D10" s="397"/>
      <c r="E10" s="398" t="s">
        <v>79</v>
      </c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398"/>
    </row>
    <row r="11" spans="1:20" x14ac:dyDescent="0.3">
      <c r="A11" s="389" t="s">
        <v>72</v>
      </c>
      <c r="B11" s="390"/>
      <c r="C11" s="381"/>
      <c r="D11" s="381"/>
      <c r="E11" s="381"/>
      <c r="F11" s="390" t="s">
        <v>80</v>
      </c>
      <c r="G11" s="390"/>
      <c r="H11" s="381"/>
      <c r="I11" s="381"/>
      <c r="J11" s="381"/>
      <c r="K11" s="390" t="s">
        <v>74</v>
      </c>
      <c r="L11" s="390"/>
      <c r="M11" s="381"/>
      <c r="N11" s="381"/>
      <c r="O11" s="381"/>
      <c r="P11" s="390" t="s">
        <v>76</v>
      </c>
      <c r="Q11" s="390"/>
      <c r="R11" s="381"/>
      <c r="S11" s="381"/>
      <c r="T11" s="383"/>
    </row>
    <row r="12" spans="1:20" x14ac:dyDescent="0.3">
      <c r="A12" s="391" t="s">
        <v>73</v>
      </c>
      <c r="B12" s="388"/>
      <c r="C12" s="382"/>
      <c r="D12" s="382"/>
      <c r="E12" s="382"/>
      <c r="F12" s="388" t="s">
        <v>81</v>
      </c>
      <c r="G12" s="388"/>
      <c r="H12" s="382"/>
      <c r="I12" s="382"/>
      <c r="J12" s="382"/>
      <c r="K12" s="388" t="s">
        <v>75</v>
      </c>
      <c r="L12" s="388"/>
      <c r="M12" s="382"/>
      <c r="N12" s="382"/>
      <c r="O12" s="382"/>
      <c r="P12" s="388" t="s">
        <v>77</v>
      </c>
      <c r="Q12" s="388"/>
      <c r="R12" s="382"/>
      <c r="S12" s="382"/>
      <c r="T12" s="384"/>
    </row>
    <row r="14" spans="1:20" ht="18" x14ac:dyDescent="0.3">
      <c r="A14" s="370" t="s">
        <v>82</v>
      </c>
      <c r="B14" s="371"/>
      <c r="C14" s="371"/>
      <c r="D14" s="371"/>
      <c r="E14" s="371"/>
      <c r="F14" s="371"/>
      <c r="G14" s="371" t="s">
        <v>83</v>
      </c>
      <c r="H14" s="371"/>
      <c r="I14" s="371"/>
      <c r="J14" s="371"/>
      <c r="K14" s="371"/>
      <c r="L14" s="371"/>
      <c r="M14" s="371"/>
      <c r="N14" s="371"/>
      <c r="O14" s="371"/>
      <c r="P14" s="371"/>
      <c r="Q14" s="371"/>
      <c r="R14" s="371"/>
      <c r="S14" s="371"/>
      <c r="T14" s="385"/>
    </row>
    <row r="15" spans="1:20" ht="30.75" customHeight="1" x14ac:dyDescent="0.3">
      <c r="A15" s="367" t="s">
        <v>85</v>
      </c>
      <c r="B15" s="367"/>
      <c r="C15" s="368"/>
      <c r="D15" s="369" t="s">
        <v>84</v>
      </c>
      <c r="E15" s="369"/>
      <c r="F15" s="369"/>
      <c r="G15" s="386" t="s">
        <v>87</v>
      </c>
      <c r="H15" s="386"/>
      <c r="I15" s="386"/>
      <c r="J15" s="386"/>
      <c r="K15" s="386"/>
      <c r="L15" s="386"/>
      <c r="M15" s="386"/>
      <c r="N15" s="386"/>
      <c r="O15" s="386"/>
      <c r="P15" s="386"/>
      <c r="Q15" s="386"/>
      <c r="R15" s="386"/>
      <c r="S15" s="386"/>
      <c r="T15" s="387"/>
    </row>
    <row r="16" spans="1:20" ht="133.5" customHeight="1" x14ac:dyDescent="0.3">
      <c r="A16" s="367" t="s">
        <v>89</v>
      </c>
      <c r="B16" s="367"/>
      <c r="C16" s="368"/>
      <c r="D16" s="369" t="s">
        <v>86</v>
      </c>
      <c r="E16" s="369"/>
      <c r="F16" s="369"/>
      <c r="G16" s="386" t="s">
        <v>88</v>
      </c>
      <c r="H16" s="386"/>
      <c r="I16" s="386"/>
      <c r="J16" s="386"/>
      <c r="K16" s="386"/>
      <c r="L16" s="386"/>
      <c r="M16" s="386"/>
      <c r="N16" s="386"/>
      <c r="O16" s="386"/>
      <c r="P16" s="386"/>
      <c r="Q16" s="386"/>
      <c r="R16" s="386"/>
      <c r="S16" s="386"/>
      <c r="T16" s="387"/>
    </row>
    <row r="17" spans="1:20" ht="30" customHeight="1" x14ac:dyDescent="0.3">
      <c r="A17" s="363" t="s">
        <v>90</v>
      </c>
      <c r="B17" s="363"/>
      <c r="C17" s="364"/>
      <c r="D17" s="369" t="s">
        <v>91</v>
      </c>
      <c r="E17" s="369"/>
      <c r="F17" s="369"/>
      <c r="G17" s="386" t="s">
        <v>101</v>
      </c>
      <c r="H17" s="386"/>
      <c r="I17" s="386"/>
      <c r="J17" s="386"/>
      <c r="K17" s="386"/>
      <c r="L17" s="386"/>
      <c r="M17" s="386"/>
      <c r="N17" s="386"/>
      <c r="O17" s="386"/>
      <c r="P17" s="386"/>
      <c r="Q17" s="386"/>
      <c r="R17" s="386"/>
      <c r="S17" s="386"/>
      <c r="T17" s="387"/>
    </row>
    <row r="18" spans="1:20" ht="45" customHeight="1" x14ac:dyDescent="0.3">
      <c r="A18" s="365"/>
      <c r="B18" s="365"/>
      <c r="C18" s="366"/>
      <c r="D18" s="369" t="s">
        <v>93</v>
      </c>
      <c r="E18" s="369"/>
      <c r="F18" s="369"/>
      <c r="G18" s="386" t="s">
        <v>102</v>
      </c>
      <c r="H18" s="386"/>
      <c r="I18" s="386"/>
      <c r="J18" s="386"/>
      <c r="K18" s="386"/>
      <c r="L18" s="386"/>
      <c r="M18" s="386"/>
      <c r="N18" s="386"/>
      <c r="O18" s="386"/>
      <c r="P18" s="386"/>
      <c r="Q18" s="386"/>
      <c r="R18" s="386"/>
      <c r="S18" s="386"/>
      <c r="T18" s="387"/>
    </row>
    <row r="19" spans="1:20" ht="15" customHeight="1" x14ac:dyDescent="0.3">
      <c r="A19" s="365"/>
      <c r="B19" s="365"/>
      <c r="C19" s="366"/>
      <c r="D19" s="372" t="s">
        <v>92</v>
      </c>
      <c r="E19" s="373"/>
      <c r="F19" s="374"/>
      <c r="G19" s="355" t="s">
        <v>94</v>
      </c>
      <c r="H19" s="355"/>
      <c r="I19" s="355"/>
      <c r="J19" s="355" t="s">
        <v>95</v>
      </c>
      <c r="K19" s="355"/>
      <c r="L19" s="355"/>
      <c r="M19" s="355" t="s">
        <v>97</v>
      </c>
      <c r="N19" s="355"/>
      <c r="O19" s="355"/>
      <c r="P19" s="355"/>
      <c r="Q19" s="355"/>
      <c r="R19" s="355" t="s">
        <v>96</v>
      </c>
      <c r="S19" s="355"/>
      <c r="T19" s="356"/>
    </row>
    <row r="20" spans="1:20" ht="15" customHeight="1" x14ac:dyDescent="0.3">
      <c r="A20" s="365"/>
      <c r="B20" s="365"/>
      <c r="C20" s="366"/>
      <c r="D20" s="375"/>
      <c r="E20" s="376"/>
      <c r="F20" s="377"/>
      <c r="G20" s="348" t="s">
        <v>98</v>
      </c>
      <c r="H20" s="348"/>
      <c r="I20" s="348"/>
      <c r="J20" s="348" t="s">
        <v>98</v>
      </c>
      <c r="K20" s="348"/>
      <c r="L20" s="348"/>
      <c r="M20" s="348" t="s">
        <v>98</v>
      </c>
      <c r="N20" s="348"/>
      <c r="O20" s="348"/>
      <c r="P20" s="348"/>
      <c r="Q20" s="348"/>
      <c r="R20" s="348" t="s">
        <v>98</v>
      </c>
      <c r="S20" s="348"/>
      <c r="T20" s="348"/>
    </row>
    <row r="21" spans="1:20" ht="15.75" customHeight="1" x14ac:dyDescent="0.3">
      <c r="A21" s="365"/>
      <c r="B21" s="365"/>
      <c r="C21" s="366"/>
      <c r="D21" s="375"/>
      <c r="E21" s="376"/>
      <c r="F21" s="377"/>
      <c r="G21" s="348" t="s">
        <v>99</v>
      </c>
      <c r="H21" s="348"/>
      <c r="I21" s="348"/>
      <c r="J21" s="348" t="s">
        <v>99</v>
      </c>
      <c r="K21" s="348"/>
      <c r="L21" s="348"/>
      <c r="M21" s="348" t="s">
        <v>99</v>
      </c>
      <c r="N21" s="348"/>
      <c r="O21" s="348"/>
      <c r="P21" s="348"/>
      <c r="Q21" s="348"/>
      <c r="R21" s="348" t="s">
        <v>99</v>
      </c>
      <c r="S21" s="348"/>
      <c r="T21" s="348"/>
    </row>
    <row r="22" spans="1:20" ht="15.75" customHeight="1" x14ac:dyDescent="0.3">
      <c r="A22" s="365"/>
      <c r="B22" s="365"/>
      <c r="C22" s="366"/>
      <c r="D22" s="378"/>
      <c r="E22" s="379"/>
      <c r="F22" s="380"/>
      <c r="G22" s="348" t="s">
        <v>100</v>
      </c>
      <c r="H22" s="348"/>
      <c r="I22" s="348"/>
      <c r="J22" s="348" t="s">
        <v>100</v>
      </c>
      <c r="K22" s="348"/>
      <c r="L22" s="348"/>
      <c r="M22" s="348" t="s">
        <v>100</v>
      </c>
      <c r="N22" s="348"/>
      <c r="O22" s="348"/>
      <c r="P22" s="348"/>
      <c r="Q22" s="348"/>
      <c r="R22" s="348" t="s">
        <v>100</v>
      </c>
      <c r="S22" s="348"/>
      <c r="T22" s="348"/>
    </row>
    <row r="23" spans="1:20" ht="15" customHeight="1" x14ac:dyDescent="0.3">
      <c r="A23" s="365"/>
      <c r="B23" s="365"/>
      <c r="C23" s="366"/>
      <c r="D23" s="357" t="s">
        <v>114</v>
      </c>
      <c r="E23" s="358"/>
      <c r="F23" s="359"/>
      <c r="G23" s="353" t="s">
        <v>109</v>
      </c>
      <c r="H23" s="353"/>
      <c r="I23" s="353" t="s">
        <v>110</v>
      </c>
      <c r="J23" s="353"/>
      <c r="K23" s="353" t="s">
        <v>111</v>
      </c>
      <c r="L23" s="353"/>
      <c r="M23" s="353" t="s">
        <v>112</v>
      </c>
      <c r="N23" s="353"/>
      <c r="O23" s="353" t="s">
        <v>113</v>
      </c>
      <c r="P23" s="354"/>
      <c r="Q23" s="349" t="s">
        <v>115</v>
      </c>
      <c r="R23" s="350"/>
      <c r="S23" s="350"/>
      <c r="T23" s="350"/>
    </row>
    <row r="24" spans="1:20" ht="15" customHeight="1" x14ac:dyDescent="0.3">
      <c r="A24" s="365"/>
      <c r="B24" s="365"/>
      <c r="C24" s="366"/>
      <c r="D24" s="360"/>
      <c r="E24" s="361"/>
      <c r="F24" s="362"/>
      <c r="G24" s="347" t="s">
        <v>103</v>
      </c>
      <c r="H24" s="347"/>
      <c r="I24" s="341"/>
      <c r="J24" s="341"/>
      <c r="K24" s="341"/>
      <c r="L24" s="341"/>
      <c r="M24" s="341"/>
      <c r="N24" s="341"/>
      <c r="O24" s="341"/>
      <c r="P24" s="342"/>
      <c r="Q24" s="351" t="s">
        <v>98</v>
      </c>
      <c r="R24" s="352"/>
      <c r="S24" s="352"/>
      <c r="T24" s="352"/>
    </row>
    <row r="25" spans="1:20" ht="15" customHeight="1" x14ac:dyDescent="0.3">
      <c r="A25" s="365"/>
      <c r="B25" s="365"/>
      <c r="C25" s="366"/>
      <c r="D25" s="360"/>
      <c r="E25" s="361"/>
      <c r="F25" s="362"/>
      <c r="G25" s="347" t="s">
        <v>104</v>
      </c>
      <c r="H25" s="347"/>
      <c r="I25" s="341"/>
      <c r="J25" s="341"/>
      <c r="K25" s="341"/>
      <c r="L25" s="341"/>
      <c r="M25" s="341"/>
      <c r="N25" s="341"/>
      <c r="O25" s="341"/>
      <c r="P25" s="342"/>
      <c r="Q25" s="343" t="s">
        <v>116</v>
      </c>
      <c r="R25" s="344"/>
      <c r="S25" s="344"/>
      <c r="T25" s="344"/>
    </row>
    <row r="26" spans="1:20" ht="15" customHeight="1" x14ac:dyDescent="0.3">
      <c r="A26" s="365"/>
      <c r="B26" s="365"/>
      <c r="C26" s="366"/>
      <c r="D26" s="360"/>
      <c r="E26" s="361"/>
      <c r="F26" s="362"/>
      <c r="G26" s="347" t="s">
        <v>105</v>
      </c>
      <c r="H26" s="347"/>
      <c r="I26" s="341"/>
      <c r="J26" s="341"/>
      <c r="K26" s="341"/>
      <c r="L26" s="341"/>
      <c r="M26" s="341"/>
      <c r="N26" s="341"/>
      <c r="O26" s="341"/>
      <c r="P26" s="342"/>
      <c r="Q26" s="343" t="s">
        <v>117</v>
      </c>
      <c r="R26" s="344"/>
      <c r="S26" s="344"/>
      <c r="T26" s="344"/>
    </row>
    <row r="27" spans="1:20" ht="15" customHeight="1" x14ac:dyDescent="0.3">
      <c r="A27" s="365"/>
      <c r="B27" s="365"/>
      <c r="C27" s="366"/>
      <c r="D27" s="360"/>
      <c r="E27" s="361"/>
      <c r="F27" s="362"/>
      <c r="G27" s="347" t="s">
        <v>106</v>
      </c>
      <c r="H27" s="347"/>
      <c r="I27" s="341"/>
      <c r="J27" s="341"/>
      <c r="K27" s="341"/>
      <c r="L27" s="341"/>
      <c r="M27" s="341"/>
      <c r="N27" s="341"/>
      <c r="O27" s="341"/>
      <c r="P27" s="342"/>
      <c r="Q27" s="343" t="s">
        <v>118</v>
      </c>
      <c r="R27" s="344"/>
      <c r="S27" s="344"/>
      <c r="T27" s="344"/>
    </row>
    <row r="28" spans="1:20" ht="15" customHeight="1" x14ac:dyDescent="0.3">
      <c r="A28" s="365"/>
      <c r="B28" s="365"/>
      <c r="C28" s="366"/>
      <c r="D28" s="360"/>
      <c r="E28" s="361"/>
      <c r="F28" s="362"/>
      <c r="G28" s="347" t="s">
        <v>107</v>
      </c>
      <c r="H28" s="347"/>
      <c r="I28" s="341"/>
      <c r="J28" s="341"/>
      <c r="K28" s="341"/>
      <c r="L28" s="341"/>
      <c r="M28" s="341"/>
      <c r="N28" s="341"/>
      <c r="O28" s="341"/>
      <c r="P28" s="342"/>
      <c r="Q28" s="343" t="s">
        <v>119</v>
      </c>
      <c r="R28" s="344"/>
      <c r="S28" s="344"/>
      <c r="T28" s="344"/>
    </row>
    <row r="29" spans="1:20" ht="15" customHeight="1" x14ac:dyDescent="0.3">
      <c r="A29" s="365"/>
      <c r="B29" s="365"/>
      <c r="C29" s="366"/>
      <c r="D29" s="360"/>
      <c r="E29" s="361"/>
      <c r="F29" s="362"/>
      <c r="G29" s="347" t="s">
        <v>108</v>
      </c>
      <c r="H29" s="347"/>
      <c r="I29" s="341"/>
      <c r="J29" s="341"/>
      <c r="K29" s="341"/>
      <c r="L29" s="341"/>
      <c r="M29" s="341"/>
      <c r="N29" s="341"/>
      <c r="O29" s="341"/>
      <c r="P29" s="342"/>
      <c r="Q29" s="345" t="s">
        <v>120</v>
      </c>
      <c r="R29" s="346"/>
      <c r="S29" s="346"/>
      <c r="T29" s="346"/>
    </row>
  </sheetData>
  <mergeCells count="98">
    <mergeCell ref="A11:B11"/>
    <mergeCell ref="A12:B12"/>
    <mergeCell ref="B8:T8"/>
    <mergeCell ref="A1:Q1"/>
    <mergeCell ref="R1:T1"/>
    <mergeCell ref="R2:T2"/>
    <mergeCell ref="R3:T4"/>
    <mergeCell ref="A6:T6"/>
    <mergeCell ref="A7:T7"/>
    <mergeCell ref="A10:D10"/>
    <mergeCell ref="E10:T10"/>
    <mergeCell ref="F11:G11"/>
    <mergeCell ref="F12:G12"/>
    <mergeCell ref="P11:Q11"/>
    <mergeCell ref="P12:Q12"/>
    <mergeCell ref="K11:L11"/>
    <mergeCell ref="K12:L12"/>
    <mergeCell ref="C11:E11"/>
    <mergeCell ref="C12:E12"/>
    <mergeCell ref="H11:J11"/>
    <mergeCell ref="H12:J12"/>
    <mergeCell ref="M11:O11"/>
    <mergeCell ref="M12:O12"/>
    <mergeCell ref="R11:T11"/>
    <mergeCell ref="R12:T12"/>
    <mergeCell ref="G25:H25"/>
    <mergeCell ref="G14:T14"/>
    <mergeCell ref="G20:I20"/>
    <mergeCell ref="J20:L20"/>
    <mergeCell ref="M20:Q20"/>
    <mergeCell ref="G15:T15"/>
    <mergeCell ref="G16:T16"/>
    <mergeCell ref="G17:T17"/>
    <mergeCell ref="G18:T18"/>
    <mergeCell ref="G19:I19"/>
    <mergeCell ref="J19:L19"/>
    <mergeCell ref="M19:Q19"/>
    <mergeCell ref="D23:F29"/>
    <mergeCell ref="A17:C29"/>
    <mergeCell ref="A15:C15"/>
    <mergeCell ref="D15:F15"/>
    <mergeCell ref="A14:F14"/>
    <mergeCell ref="A16:C16"/>
    <mergeCell ref="D17:F17"/>
    <mergeCell ref="D16:F16"/>
    <mergeCell ref="D18:F18"/>
    <mergeCell ref="D19:F22"/>
    <mergeCell ref="R19:T19"/>
    <mergeCell ref="G21:I21"/>
    <mergeCell ref="G22:I22"/>
    <mergeCell ref="J21:L21"/>
    <mergeCell ref="J22:L22"/>
    <mergeCell ref="M21:Q21"/>
    <mergeCell ref="M22:Q22"/>
    <mergeCell ref="G23:H23"/>
    <mergeCell ref="G24:H24"/>
    <mergeCell ref="K23:L23"/>
    <mergeCell ref="M23:N23"/>
    <mergeCell ref="O23:P23"/>
    <mergeCell ref="K24:L24"/>
    <mergeCell ref="M24:N24"/>
    <mergeCell ref="O24:P24"/>
    <mergeCell ref="I23:J23"/>
    <mergeCell ref="I24:J24"/>
    <mergeCell ref="I25:J25"/>
    <mergeCell ref="I26:J26"/>
    <mergeCell ref="R20:T20"/>
    <mergeCell ref="R21:T21"/>
    <mergeCell ref="R22:T22"/>
    <mergeCell ref="Q23:T23"/>
    <mergeCell ref="Q24:T24"/>
    <mergeCell ref="K25:L25"/>
    <mergeCell ref="K26:L26"/>
    <mergeCell ref="O25:P25"/>
    <mergeCell ref="O26:P26"/>
    <mergeCell ref="I27:J27"/>
    <mergeCell ref="I28:J28"/>
    <mergeCell ref="I29:J29"/>
    <mergeCell ref="G26:H26"/>
    <mergeCell ref="G27:H27"/>
    <mergeCell ref="G28:H28"/>
    <mergeCell ref="G29:H29"/>
    <mergeCell ref="K27:L27"/>
    <mergeCell ref="K28:L28"/>
    <mergeCell ref="K29:L29"/>
    <mergeCell ref="M25:N25"/>
    <mergeCell ref="M26:N26"/>
    <mergeCell ref="M27:N27"/>
    <mergeCell ref="M28:N28"/>
    <mergeCell ref="M29:N29"/>
    <mergeCell ref="O27:P27"/>
    <mergeCell ref="O28:P28"/>
    <mergeCell ref="O29:P29"/>
    <mergeCell ref="Q25:T25"/>
    <mergeCell ref="Q26:T26"/>
    <mergeCell ref="Q27:T27"/>
    <mergeCell ref="Q28:T28"/>
    <mergeCell ref="Q29:T29"/>
  </mergeCells>
  <conditionalFormatting sqref="R3:T4">
    <cfRule type="cellIs" dxfId="231" priority="1" operator="equal">
      <formula>"Não iniciada"</formula>
    </cfRule>
    <cfRule type="cellIs" dxfId="230" priority="2" operator="equal">
      <formula>"Em andamento"</formula>
    </cfRule>
    <cfRule type="cellIs" dxfId="229" priority="3" operator="equal">
      <formula>"Cancelada"</formula>
    </cfRule>
    <cfRule type="cellIs" dxfId="228" priority="4" operator="equal">
      <formula>"Concluída"</formula>
    </cfRule>
  </conditionalFormatting>
  <dataValidations count="1">
    <dataValidation type="list" allowBlank="1" showInputMessage="1" showErrorMessage="1" sqref="R3:T4" xr:uid="{00000000-0002-0000-0200-000000000000}">
      <formula1>"Não iniciada, Concluída, Em andamento, Cancelada"</formula1>
    </dataValidation>
  </dataValidations>
  <hyperlinks>
    <hyperlink ref="R1:T1" location="'1. Painel Principal'!A1" display="Menu Principal" xr:uid="{00000000-0004-0000-0200-000000000000}"/>
  </hyperlink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T32"/>
  <sheetViews>
    <sheetView showGridLines="0" showRowColHeaders="0" topLeftCell="A6" zoomScale="80" zoomScaleNormal="80" workbookViewId="0">
      <selection activeCell="V18" sqref="V18"/>
    </sheetView>
  </sheetViews>
  <sheetFormatPr defaultRowHeight="14.4" x14ac:dyDescent="0.3"/>
  <cols>
    <col min="17" max="17" width="9.33203125" customWidth="1"/>
    <col min="18" max="20" width="9.109375"/>
  </cols>
  <sheetData>
    <row r="1" spans="1:20" ht="17.25" customHeight="1" x14ac:dyDescent="0.35">
      <c r="A1" s="276" t="s">
        <v>2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4" t="s">
        <v>1</v>
      </c>
      <c r="S1" s="274"/>
      <c r="T1" s="275"/>
    </row>
    <row r="2" spans="1:20" x14ac:dyDescent="0.3">
      <c r="R2" s="339" t="s">
        <v>10</v>
      </c>
      <c r="S2" s="340"/>
      <c r="T2" s="340"/>
    </row>
    <row r="3" spans="1:20" ht="15" customHeight="1" x14ac:dyDescent="0.3">
      <c r="R3" s="334" t="s">
        <v>11</v>
      </c>
      <c r="S3" s="335"/>
      <c r="T3" s="335"/>
    </row>
    <row r="4" spans="1:20" ht="6.75" customHeight="1" x14ac:dyDescent="0.3">
      <c r="R4" s="334"/>
      <c r="S4" s="335"/>
      <c r="T4" s="335"/>
    </row>
    <row r="6" spans="1:20" x14ac:dyDescent="0.3">
      <c r="A6" s="420" t="s">
        <v>28</v>
      </c>
      <c r="B6" s="420"/>
      <c r="C6" s="420"/>
      <c r="D6" s="420"/>
      <c r="E6" s="420"/>
      <c r="F6" s="420"/>
      <c r="G6" s="420"/>
      <c r="H6" s="420"/>
      <c r="I6" s="420"/>
      <c r="J6" s="420"/>
      <c r="K6" s="420"/>
      <c r="L6" s="420"/>
      <c r="M6" s="420"/>
      <c r="N6" s="420"/>
      <c r="O6" s="420"/>
      <c r="P6" s="420"/>
      <c r="Q6" s="420"/>
      <c r="R6" s="420"/>
      <c r="S6" s="420"/>
      <c r="T6" s="420"/>
    </row>
    <row r="7" spans="1:20" ht="60" customHeight="1" x14ac:dyDescent="0.3">
      <c r="A7" s="336" t="s">
        <v>701</v>
      </c>
      <c r="B7" s="421"/>
      <c r="C7" s="421"/>
      <c r="D7" s="421"/>
      <c r="E7" s="421"/>
      <c r="F7" s="421"/>
      <c r="G7" s="421"/>
      <c r="H7" s="421"/>
      <c r="I7" s="421"/>
      <c r="J7" s="421"/>
      <c r="K7" s="421"/>
      <c r="L7" s="421"/>
      <c r="M7" s="421"/>
      <c r="N7" s="421"/>
      <c r="O7" s="421"/>
      <c r="P7" s="421"/>
      <c r="Q7" s="421"/>
      <c r="R7" s="421"/>
      <c r="S7" s="421"/>
      <c r="T7" s="422"/>
    </row>
    <row r="8" spans="1:20" x14ac:dyDescent="0.3">
      <c r="A8" s="2" t="s">
        <v>27</v>
      </c>
      <c r="B8" s="392" t="s">
        <v>121</v>
      </c>
      <c r="C8" s="392"/>
      <c r="D8" s="392"/>
      <c r="E8" s="392"/>
      <c r="F8" s="392"/>
      <c r="G8" s="392"/>
      <c r="H8" s="392"/>
      <c r="I8" s="392"/>
      <c r="J8" s="392"/>
      <c r="K8" s="392"/>
      <c r="L8" s="392"/>
      <c r="M8" s="392"/>
      <c r="N8" s="392"/>
      <c r="O8" s="392"/>
      <c r="P8" s="392"/>
      <c r="Q8" s="392"/>
      <c r="R8" s="392"/>
      <c r="S8" s="392"/>
      <c r="T8" s="393"/>
    </row>
    <row r="10" spans="1:20" ht="33.75" customHeight="1" x14ac:dyDescent="0.35">
      <c r="D10" s="406" t="s">
        <v>123</v>
      </c>
      <c r="E10" s="406"/>
      <c r="F10" s="407" t="s">
        <v>775</v>
      </c>
      <c r="G10" s="407"/>
      <c r="H10" s="407"/>
      <c r="I10" s="407"/>
      <c r="J10" s="41"/>
      <c r="K10" s="41"/>
      <c r="L10" s="408" t="s">
        <v>122</v>
      </c>
      <c r="M10" s="408"/>
      <c r="N10" s="407" t="s">
        <v>776</v>
      </c>
      <c r="O10" s="407"/>
      <c r="P10" s="407"/>
      <c r="Q10" s="407"/>
    </row>
    <row r="12" spans="1:20" ht="39.75" customHeight="1" x14ac:dyDescent="0.4">
      <c r="A12" s="412" t="s">
        <v>124</v>
      </c>
      <c r="B12" s="412"/>
      <c r="C12" s="412"/>
      <c r="D12" s="412"/>
      <c r="E12" s="413" t="s">
        <v>125</v>
      </c>
      <c r="F12" s="413"/>
      <c r="G12" s="413"/>
      <c r="H12" s="413"/>
      <c r="I12" s="414" t="s">
        <v>126</v>
      </c>
      <c r="J12" s="415"/>
      <c r="K12" s="415"/>
      <c r="L12" s="415"/>
      <c r="M12" s="416" t="s">
        <v>127</v>
      </c>
      <c r="N12" s="417"/>
      <c r="O12" s="417"/>
      <c r="P12" s="417"/>
      <c r="Q12" s="418" t="s">
        <v>128</v>
      </c>
      <c r="R12" s="419"/>
      <c r="S12" s="419"/>
      <c r="T12" s="419"/>
    </row>
    <row r="13" spans="1:20" ht="8.25" customHeight="1" x14ac:dyDescent="0.3"/>
    <row r="14" spans="1:20" ht="35.1" customHeight="1" x14ac:dyDescent="0.3">
      <c r="A14" s="409" t="s">
        <v>130</v>
      </c>
      <c r="B14" s="410"/>
      <c r="C14" s="410"/>
      <c r="D14" s="410"/>
      <c r="E14" s="401" t="s">
        <v>765</v>
      </c>
      <c r="F14" s="401"/>
      <c r="G14" s="401"/>
      <c r="H14" s="401"/>
      <c r="I14" s="402" t="s">
        <v>780</v>
      </c>
      <c r="J14" s="402"/>
      <c r="K14" s="402"/>
      <c r="L14" s="402"/>
      <c r="M14" s="401" t="s">
        <v>770</v>
      </c>
      <c r="N14" s="401"/>
      <c r="O14" s="401"/>
      <c r="P14" s="401"/>
      <c r="Q14" s="410" t="s">
        <v>130</v>
      </c>
      <c r="R14" s="410"/>
      <c r="S14" s="410"/>
      <c r="T14" s="411"/>
    </row>
    <row r="15" spans="1:20" ht="8.25" customHeight="1" x14ac:dyDescent="0.3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</row>
    <row r="16" spans="1:20" ht="35.1" customHeight="1" x14ac:dyDescent="0.3">
      <c r="A16" s="399" t="s">
        <v>777</v>
      </c>
      <c r="B16" s="400"/>
      <c r="C16" s="400"/>
      <c r="D16" s="400"/>
      <c r="E16" s="401" t="s">
        <v>766</v>
      </c>
      <c r="F16" s="401"/>
      <c r="G16" s="401"/>
      <c r="H16" s="401"/>
      <c r="I16" s="402" t="s">
        <v>760</v>
      </c>
      <c r="J16" s="402"/>
      <c r="K16" s="402"/>
      <c r="L16" s="402"/>
      <c r="M16" s="401" t="s">
        <v>771</v>
      </c>
      <c r="N16" s="401"/>
      <c r="O16" s="401"/>
      <c r="P16" s="401"/>
      <c r="Q16" s="400" t="s">
        <v>783</v>
      </c>
      <c r="R16" s="400"/>
      <c r="S16" s="400"/>
      <c r="T16" s="405"/>
    </row>
    <row r="17" spans="1:20" ht="8.25" customHeight="1" x14ac:dyDescent="0.3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</row>
    <row r="18" spans="1:20" ht="35.1" customHeight="1" x14ac:dyDescent="0.3">
      <c r="A18" s="399" t="s">
        <v>778</v>
      </c>
      <c r="B18" s="400"/>
      <c r="C18" s="400"/>
      <c r="D18" s="400"/>
      <c r="E18" s="401" t="s">
        <v>781</v>
      </c>
      <c r="F18" s="401"/>
      <c r="G18" s="401"/>
      <c r="H18" s="401"/>
      <c r="I18" s="402" t="s">
        <v>761</v>
      </c>
      <c r="J18" s="402"/>
      <c r="K18" s="402"/>
      <c r="L18" s="402"/>
      <c r="M18" s="401" t="s">
        <v>782</v>
      </c>
      <c r="N18" s="401"/>
      <c r="O18" s="401"/>
      <c r="P18" s="401"/>
      <c r="Q18" s="400"/>
      <c r="R18" s="400"/>
      <c r="S18" s="400"/>
      <c r="T18" s="405"/>
    </row>
    <row r="19" spans="1:20" ht="8.25" customHeigh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</row>
    <row r="20" spans="1:20" ht="35.1" customHeight="1" x14ac:dyDescent="0.3">
      <c r="A20" s="399" t="s">
        <v>779</v>
      </c>
      <c r="B20" s="400"/>
      <c r="C20" s="400"/>
      <c r="D20" s="400"/>
      <c r="E20" s="401" t="s">
        <v>767</v>
      </c>
      <c r="F20" s="401"/>
      <c r="G20" s="401"/>
      <c r="H20" s="401"/>
      <c r="I20" s="402" t="s">
        <v>762</v>
      </c>
      <c r="J20" s="402"/>
      <c r="K20" s="402"/>
      <c r="L20" s="402"/>
      <c r="M20" s="401" t="s">
        <v>772</v>
      </c>
      <c r="N20" s="401"/>
      <c r="O20" s="401"/>
      <c r="P20" s="401"/>
      <c r="Q20" s="403"/>
      <c r="R20" s="403"/>
      <c r="S20" s="403"/>
      <c r="T20" s="404"/>
    </row>
    <row r="21" spans="1:20" ht="8.25" customHeight="1" x14ac:dyDescent="0.3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</row>
    <row r="22" spans="1:20" ht="35.1" customHeight="1" x14ac:dyDescent="0.3">
      <c r="A22" s="399"/>
      <c r="B22" s="400"/>
      <c r="C22" s="400"/>
      <c r="D22" s="400"/>
      <c r="E22" s="401" t="s">
        <v>768</v>
      </c>
      <c r="F22" s="401"/>
      <c r="G22" s="401"/>
      <c r="H22" s="401"/>
      <c r="I22" s="402" t="s">
        <v>763</v>
      </c>
      <c r="J22" s="402"/>
      <c r="K22" s="402"/>
      <c r="L22" s="402"/>
      <c r="M22" s="401" t="s">
        <v>129</v>
      </c>
      <c r="N22" s="401"/>
      <c r="O22" s="401"/>
      <c r="P22" s="401"/>
      <c r="Q22" s="403"/>
      <c r="R22" s="403"/>
      <c r="S22" s="403"/>
      <c r="T22" s="404"/>
    </row>
    <row r="23" spans="1:20" ht="8.25" customHeight="1" x14ac:dyDescent="0.3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</row>
    <row r="24" spans="1:20" ht="35.1" customHeight="1" x14ac:dyDescent="0.3">
      <c r="A24" s="399"/>
      <c r="B24" s="400"/>
      <c r="C24" s="400"/>
      <c r="D24" s="400"/>
      <c r="E24" s="401" t="s">
        <v>769</v>
      </c>
      <c r="F24" s="401"/>
      <c r="G24" s="401"/>
      <c r="H24" s="401"/>
      <c r="I24" s="402" t="s">
        <v>764</v>
      </c>
      <c r="J24" s="402"/>
      <c r="K24" s="402"/>
      <c r="L24" s="402"/>
      <c r="M24" s="401" t="s">
        <v>773</v>
      </c>
      <c r="N24" s="401"/>
      <c r="O24" s="401"/>
      <c r="P24" s="401"/>
      <c r="Q24" s="403"/>
      <c r="R24" s="403"/>
      <c r="S24" s="403"/>
      <c r="T24" s="404"/>
    </row>
    <row r="25" spans="1:20" ht="8.25" customHeight="1" x14ac:dyDescent="0.3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</row>
    <row r="26" spans="1:20" ht="35.1" customHeight="1" x14ac:dyDescent="0.3">
      <c r="A26" s="399"/>
      <c r="B26" s="400"/>
      <c r="C26" s="400"/>
      <c r="D26" s="400"/>
      <c r="E26" s="401"/>
      <c r="F26" s="401"/>
      <c r="G26" s="401"/>
      <c r="H26" s="401"/>
      <c r="I26" s="402"/>
      <c r="J26" s="402"/>
      <c r="K26" s="402"/>
      <c r="L26" s="402"/>
      <c r="M26" s="401" t="s">
        <v>774</v>
      </c>
      <c r="N26" s="401"/>
      <c r="O26" s="401"/>
      <c r="P26" s="401"/>
      <c r="Q26" s="403"/>
      <c r="R26" s="403"/>
      <c r="S26" s="403"/>
      <c r="T26" s="404"/>
    </row>
    <row r="27" spans="1:20" ht="8.25" customHeight="1" x14ac:dyDescent="0.3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</row>
    <row r="28" spans="1:20" ht="35.1" customHeight="1" x14ac:dyDescent="0.3">
      <c r="A28" s="399"/>
      <c r="B28" s="400"/>
      <c r="C28" s="400"/>
      <c r="D28" s="400"/>
      <c r="E28" s="401"/>
      <c r="F28" s="401"/>
      <c r="G28" s="401"/>
      <c r="H28" s="401"/>
      <c r="I28" s="402"/>
      <c r="J28" s="402"/>
      <c r="K28" s="402"/>
      <c r="L28" s="402"/>
      <c r="M28" s="401"/>
      <c r="N28" s="401"/>
      <c r="O28" s="401"/>
      <c r="P28" s="401"/>
      <c r="Q28" s="403"/>
      <c r="R28" s="403"/>
      <c r="S28" s="403"/>
      <c r="T28" s="404"/>
    </row>
    <row r="29" spans="1:20" ht="8.25" customHeight="1" x14ac:dyDescent="0.3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</row>
    <row r="30" spans="1:20" ht="35.1" customHeight="1" x14ac:dyDescent="0.3">
      <c r="A30" s="399"/>
      <c r="B30" s="400"/>
      <c r="C30" s="400"/>
      <c r="D30" s="400"/>
      <c r="E30" s="401"/>
      <c r="F30" s="401"/>
      <c r="G30" s="401"/>
      <c r="H30" s="401"/>
      <c r="I30" s="402"/>
      <c r="J30" s="402"/>
      <c r="K30" s="402"/>
      <c r="L30" s="402"/>
      <c r="M30" s="403"/>
      <c r="N30" s="403"/>
      <c r="O30" s="403"/>
      <c r="P30" s="403"/>
      <c r="Q30" s="403"/>
      <c r="R30" s="403"/>
      <c r="S30" s="403"/>
      <c r="T30" s="404"/>
    </row>
    <row r="31" spans="1:20" ht="8.25" customHeight="1" x14ac:dyDescent="0.3">
      <c r="A31" s="40"/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</row>
    <row r="32" spans="1:20" ht="35.1" customHeight="1" x14ac:dyDescent="0.3">
      <c r="A32" s="399"/>
      <c r="B32" s="400"/>
      <c r="C32" s="400"/>
      <c r="D32" s="400"/>
      <c r="E32" s="401"/>
      <c r="F32" s="401"/>
      <c r="G32" s="401"/>
      <c r="H32" s="401"/>
      <c r="I32" s="402"/>
      <c r="J32" s="402"/>
      <c r="K32" s="402"/>
      <c r="L32" s="402"/>
      <c r="M32" s="403"/>
      <c r="N32" s="403"/>
      <c r="O32" s="403"/>
      <c r="P32" s="403"/>
      <c r="Q32" s="403"/>
      <c r="R32" s="403"/>
      <c r="S32" s="403"/>
      <c r="T32" s="404"/>
    </row>
  </sheetData>
  <mergeCells count="66">
    <mergeCell ref="B8:T8"/>
    <mergeCell ref="A1:Q1"/>
    <mergeCell ref="R1:T1"/>
    <mergeCell ref="R2:T2"/>
    <mergeCell ref="R3:T4"/>
    <mergeCell ref="A6:T6"/>
    <mergeCell ref="A7:T7"/>
    <mergeCell ref="D10:E10"/>
    <mergeCell ref="F10:I10"/>
    <mergeCell ref="L10:M10"/>
    <mergeCell ref="N10:Q10"/>
    <mergeCell ref="A14:D14"/>
    <mergeCell ref="E14:H14"/>
    <mergeCell ref="I14:L14"/>
    <mergeCell ref="M14:P14"/>
    <mergeCell ref="Q14:T14"/>
    <mergeCell ref="A12:D12"/>
    <mergeCell ref="E12:H12"/>
    <mergeCell ref="I12:L12"/>
    <mergeCell ref="M12:P12"/>
    <mergeCell ref="Q12:T12"/>
    <mergeCell ref="A16:D16"/>
    <mergeCell ref="E16:H16"/>
    <mergeCell ref="I16:L16"/>
    <mergeCell ref="M16:P16"/>
    <mergeCell ref="Q16:T16"/>
    <mergeCell ref="A18:D18"/>
    <mergeCell ref="E18:H18"/>
    <mergeCell ref="I18:L18"/>
    <mergeCell ref="M18:P18"/>
    <mergeCell ref="Q18:T18"/>
    <mergeCell ref="A20:D20"/>
    <mergeCell ref="E20:H20"/>
    <mergeCell ref="I20:L20"/>
    <mergeCell ref="M20:P20"/>
    <mergeCell ref="Q20:T20"/>
    <mergeCell ref="A22:D22"/>
    <mergeCell ref="E22:H22"/>
    <mergeCell ref="I22:L22"/>
    <mergeCell ref="M22:P22"/>
    <mergeCell ref="Q22:T22"/>
    <mergeCell ref="A24:D24"/>
    <mergeCell ref="E24:H24"/>
    <mergeCell ref="I24:L24"/>
    <mergeCell ref="M24:P24"/>
    <mergeCell ref="Q24:T24"/>
    <mergeCell ref="A26:D26"/>
    <mergeCell ref="E26:H26"/>
    <mergeCell ref="I26:L26"/>
    <mergeCell ref="M26:P26"/>
    <mergeCell ref="Q26:T26"/>
    <mergeCell ref="A28:D28"/>
    <mergeCell ref="E28:H28"/>
    <mergeCell ref="I28:L28"/>
    <mergeCell ref="M28:P28"/>
    <mergeCell ref="Q28:T28"/>
    <mergeCell ref="A30:D30"/>
    <mergeCell ref="E30:H30"/>
    <mergeCell ref="I30:L30"/>
    <mergeCell ref="M30:P30"/>
    <mergeCell ref="Q30:T30"/>
    <mergeCell ref="A32:D32"/>
    <mergeCell ref="E32:H32"/>
    <mergeCell ref="I32:L32"/>
    <mergeCell ref="M32:P32"/>
    <mergeCell ref="Q32:T32"/>
  </mergeCells>
  <conditionalFormatting sqref="R3:T4">
    <cfRule type="cellIs" dxfId="227" priority="1" operator="equal">
      <formula>"Não iniciada"</formula>
    </cfRule>
    <cfRule type="cellIs" dxfId="226" priority="2" operator="equal">
      <formula>"Em andamento"</formula>
    </cfRule>
    <cfRule type="cellIs" dxfId="225" priority="3" operator="equal">
      <formula>"Cancelada"</formula>
    </cfRule>
    <cfRule type="cellIs" dxfId="224" priority="4" operator="equal">
      <formula>"Concluída"</formula>
    </cfRule>
  </conditionalFormatting>
  <dataValidations disablePrompts="1" count="1">
    <dataValidation type="list" allowBlank="1" showInputMessage="1" showErrorMessage="1" sqref="R3:T4" xr:uid="{00000000-0002-0000-0300-000000000000}">
      <formula1>"Não iniciada, Concluída, Em andamento, Cancelada"</formula1>
    </dataValidation>
  </dataValidations>
  <hyperlinks>
    <hyperlink ref="R1:T1" location="'1. Painel Principal'!A1" display="Menu Principal" xr:uid="{00000000-0004-0000-0300-000000000000}"/>
  </hyperlink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T34"/>
  <sheetViews>
    <sheetView showGridLines="0" showRowColHeaders="0" workbookViewId="0">
      <selection activeCell="V7" sqref="V7"/>
    </sheetView>
  </sheetViews>
  <sheetFormatPr defaultRowHeight="14.4" x14ac:dyDescent="0.3"/>
  <cols>
    <col min="17" max="17" width="9.33203125" customWidth="1"/>
  </cols>
  <sheetData>
    <row r="1" spans="1:20" ht="17.25" customHeight="1" x14ac:dyDescent="0.35">
      <c r="A1" s="276" t="s">
        <v>2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4" t="s">
        <v>1</v>
      </c>
      <c r="S1" s="274"/>
      <c r="T1" s="275"/>
    </row>
    <row r="2" spans="1:20" x14ac:dyDescent="0.3">
      <c r="R2" s="339" t="s">
        <v>10</v>
      </c>
      <c r="S2" s="340"/>
      <c r="T2" s="340"/>
    </row>
    <row r="3" spans="1:20" ht="15" customHeight="1" x14ac:dyDescent="0.3">
      <c r="R3" s="334" t="s">
        <v>11</v>
      </c>
      <c r="S3" s="335"/>
      <c r="T3" s="335"/>
    </row>
    <row r="4" spans="1:20" ht="6.75" customHeight="1" x14ac:dyDescent="0.3">
      <c r="R4" s="334"/>
      <c r="S4" s="335"/>
      <c r="T4" s="335"/>
    </row>
    <row r="6" spans="1:20" x14ac:dyDescent="0.3">
      <c r="A6" s="333" t="s">
        <v>28</v>
      </c>
      <c r="B6" s="333"/>
      <c r="C6" s="333"/>
      <c r="D6" s="333"/>
      <c r="E6" s="333"/>
      <c r="F6" s="333"/>
      <c r="G6" s="333"/>
      <c r="H6" s="333"/>
      <c r="I6" s="333"/>
      <c r="J6" s="333"/>
      <c r="K6" s="333"/>
      <c r="L6" s="333"/>
      <c r="M6" s="333"/>
      <c r="N6" s="333"/>
      <c r="O6" s="333"/>
      <c r="P6" s="333"/>
      <c r="Q6" s="333"/>
      <c r="R6" s="333"/>
      <c r="S6" s="333"/>
      <c r="T6" s="333"/>
    </row>
    <row r="7" spans="1:20" ht="60" customHeight="1" x14ac:dyDescent="0.3">
      <c r="A7" s="394" t="s">
        <v>703</v>
      </c>
      <c r="B7" s="395"/>
      <c r="C7" s="395"/>
      <c r="D7" s="395"/>
      <c r="E7" s="395"/>
      <c r="F7" s="395"/>
      <c r="G7" s="395"/>
      <c r="H7" s="395"/>
      <c r="I7" s="395"/>
      <c r="J7" s="395"/>
      <c r="K7" s="395"/>
      <c r="L7" s="395"/>
      <c r="M7" s="395"/>
      <c r="N7" s="395"/>
      <c r="O7" s="395"/>
      <c r="P7" s="395"/>
      <c r="Q7" s="395"/>
      <c r="R7" s="395"/>
      <c r="S7" s="395"/>
      <c r="T7" s="396"/>
    </row>
    <row r="8" spans="1:20" x14ac:dyDescent="0.3">
      <c r="A8" s="2" t="s">
        <v>27</v>
      </c>
      <c r="B8" s="392" t="s">
        <v>132</v>
      </c>
      <c r="C8" s="392"/>
      <c r="D8" s="392"/>
      <c r="E8" s="392"/>
      <c r="F8" s="392"/>
      <c r="G8" s="392"/>
      <c r="H8" s="392"/>
      <c r="I8" s="392"/>
      <c r="J8" s="392"/>
      <c r="K8" s="392"/>
      <c r="L8" s="392"/>
      <c r="M8" s="392"/>
      <c r="N8" s="392"/>
      <c r="O8" s="392"/>
      <c r="P8" s="392"/>
      <c r="Q8" s="392"/>
      <c r="R8" s="392"/>
      <c r="S8" s="392"/>
      <c r="T8" s="393"/>
    </row>
    <row r="10" spans="1:20" ht="18" x14ac:dyDescent="0.3">
      <c r="E10" s="437" t="s">
        <v>130</v>
      </c>
      <c r="F10" s="437"/>
      <c r="H10" s="437" t="s">
        <v>133</v>
      </c>
      <c r="I10" s="437"/>
      <c r="K10" s="437" t="s">
        <v>135</v>
      </c>
      <c r="L10" s="437"/>
      <c r="N10" s="437" t="s">
        <v>134</v>
      </c>
      <c r="O10" s="437"/>
      <c r="Q10" s="439" t="s">
        <v>142</v>
      </c>
      <c r="R10" s="440"/>
      <c r="S10" s="441"/>
    </row>
    <row r="11" spans="1:20" x14ac:dyDescent="0.3">
      <c r="E11" s="438" t="s">
        <v>139</v>
      </c>
      <c r="F11" s="438"/>
      <c r="H11" s="438" t="s">
        <v>139</v>
      </c>
      <c r="I11" s="438"/>
      <c r="K11" s="438" t="s">
        <v>139</v>
      </c>
      <c r="L11" s="438"/>
      <c r="N11" s="438" t="s">
        <v>139</v>
      </c>
      <c r="O11" s="438"/>
      <c r="Q11" s="44"/>
      <c r="S11" s="45"/>
    </row>
    <row r="12" spans="1:20" ht="15" customHeight="1" x14ac:dyDescent="0.3">
      <c r="A12" s="429" t="s">
        <v>131</v>
      </c>
      <c r="C12" s="442" t="s">
        <v>138</v>
      </c>
      <c r="D12" s="430"/>
      <c r="E12" s="431"/>
      <c r="F12" s="431"/>
      <c r="G12" s="431"/>
      <c r="H12" s="431"/>
      <c r="I12" s="431"/>
      <c r="J12" s="431"/>
      <c r="K12" s="431"/>
      <c r="L12" s="431"/>
      <c r="M12" s="431"/>
      <c r="N12" s="431"/>
      <c r="O12" s="432"/>
      <c r="Q12" s="46"/>
      <c r="R12" s="445" t="s">
        <v>140</v>
      </c>
      <c r="S12" s="445"/>
    </row>
    <row r="13" spans="1:20" x14ac:dyDescent="0.3">
      <c r="A13" s="429"/>
      <c r="B13" s="42" t="s">
        <v>139</v>
      </c>
      <c r="C13" s="443"/>
      <c r="D13" s="423"/>
      <c r="E13" s="424"/>
      <c r="F13" s="424"/>
      <c r="G13" s="424"/>
      <c r="H13" s="424"/>
      <c r="I13" s="424"/>
      <c r="J13" s="424"/>
      <c r="K13" s="424"/>
      <c r="L13" s="424"/>
      <c r="M13" s="424"/>
      <c r="N13" s="424"/>
      <c r="O13" s="425"/>
      <c r="Q13" s="47"/>
      <c r="R13" s="444" t="s">
        <v>141</v>
      </c>
      <c r="S13" s="444"/>
    </row>
    <row r="14" spans="1:20" x14ac:dyDescent="0.3">
      <c r="A14" s="429"/>
      <c r="C14" s="443"/>
      <c r="D14" s="423"/>
      <c r="E14" s="424"/>
      <c r="F14" s="424"/>
      <c r="G14" s="424"/>
      <c r="H14" s="424"/>
      <c r="I14" s="424"/>
      <c r="J14" s="424"/>
      <c r="K14" s="424"/>
      <c r="L14" s="424"/>
      <c r="M14" s="424"/>
      <c r="N14" s="424"/>
      <c r="O14" s="425"/>
      <c r="Q14" s="48"/>
      <c r="R14" s="446" t="s">
        <v>143</v>
      </c>
      <c r="S14" s="446"/>
    </row>
    <row r="15" spans="1:20" x14ac:dyDescent="0.3">
      <c r="A15" s="429"/>
      <c r="B15" s="42" t="s">
        <v>139</v>
      </c>
      <c r="C15" s="443"/>
      <c r="D15" s="423"/>
      <c r="E15" s="424"/>
      <c r="F15" s="424"/>
      <c r="G15" s="424"/>
      <c r="H15" s="424"/>
      <c r="I15" s="424"/>
      <c r="J15" s="424"/>
      <c r="K15" s="424"/>
      <c r="L15" s="424"/>
      <c r="M15" s="424"/>
      <c r="N15" s="424"/>
      <c r="O15" s="425"/>
      <c r="Q15" s="49"/>
      <c r="R15" s="50"/>
      <c r="S15" s="51"/>
    </row>
    <row r="16" spans="1:20" x14ac:dyDescent="0.3">
      <c r="A16" s="429"/>
      <c r="C16" s="443"/>
      <c r="D16" s="423"/>
      <c r="E16" s="424"/>
      <c r="F16" s="424"/>
      <c r="G16" s="424"/>
      <c r="H16" s="424"/>
      <c r="I16" s="424"/>
      <c r="J16" s="424"/>
      <c r="K16" s="424"/>
      <c r="L16" s="424"/>
      <c r="M16" s="424"/>
      <c r="N16" s="424"/>
      <c r="O16" s="425"/>
    </row>
    <row r="17" spans="1:15" x14ac:dyDescent="0.3">
      <c r="A17" s="429"/>
      <c r="B17" s="42" t="s">
        <v>139</v>
      </c>
      <c r="C17" s="443"/>
      <c r="D17" s="423"/>
      <c r="E17" s="424"/>
      <c r="F17" s="424"/>
      <c r="G17" s="424"/>
      <c r="H17" s="424"/>
      <c r="I17" s="424"/>
      <c r="J17" s="424"/>
      <c r="K17" s="424"/>
      <c r="L17" s="424"/>
      <c r="M17" s="424"/>
      <c r="N17" s="424"/>
      <c r="O17" s="425"/>
    </row>
    <row r="18" spans="1:15" x14ac:dyDescent="0.3">
      <c r="A18" s="429"/>
      <c r="C18" s="443"/>
      <c r="D18" s="426"/>
      <c r="E18" s="427"/>
      <c r="F18" s="427"/>
      <c r="G18" s="427"/>
      <c r="H18" s="427"/>
      <c r="I18" s="427"/>
      <c r="J18" s="427"/>
      <c r="K18" s="427"/>
      <c r="L18" s="427"/>
      <c r="M18" s="427"/>
      <c r="N18" s="427"/>
      <c r="O18" s="428"/>
    </row>
    <row r="19" spans="1:15" x14ac:dyDescent="0.3">
      <c r="A19" s="429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</row>
    <row r="20" spans="1:15" ht="15" customHeight="1" x14ac:dyDescent="0.3">
      <c r="A20" s="429"/>
      <c r="C20" s="433" t="s">
        <v>137</v>
      </c>
      <c r="D20" s="430"/>
      <c r="E20" s="431"/>
      <c r="F20" s="431"/>
      <c r="G20" s="431"/>
      <c r="H20" s="431"/>
      <c r="I20" s="431"/>
      <c r="J20" s="431"/>
      <c r="K20" s="431"/>
      <c r="L20" s="431"/>
      <c r="M20" s="431"/>
      <c r="N20" s="431"/>
      <c r="O20" s="432"/>
    </row>
    <row r="21" spans="1:15" x14ac:dyDescent="0.3">
      <c r="A21" s="429"/>
      <c r="B21" s="42" t="s">
        <v>139</v>
      </c>
      <c r="C21" s="434"/>
      <c r="D21" s="423"/>
      <c r="E21" s="424"/>
      <c r="F21" s="424"/>
      <c r="G21" s="424"/>
      <c r="H21" s="424"/>
      <c r="I21" s="424"/>
      <c r="J21" s="424"/>
      <c r="K21" s="424"/>
      <c r="L21" s="424"/>
      <c r="M21" s="424"/>
      <c r="N21" s="424"/>
      <c r="O21" s="425"/>
    </row>
    <row r="22" spans="1:15" x14ac:dyDescent="0.3">
      <c r="A22" s="429"/>
      <c r="C22" s="434"/>
      <c r="D22" s="423"/>
      <c r="E22" s="424"/>
      <c r="F22" s="424"/>
      <c r="G22" s="424"/>
      <c r="H22" s="424"/>
      <c r="I22" s="424"/>
      <c r="J22" s="424"/>
      <c r="K22" s="424"/>
      <c r="L22" s="424"/>
      <c r="M22" s="424"/>
      <c r="N22" s="424"/>
      <c r="O22" s="425"/>
    </row>
    <row r="23" spans="1:15" x14ac:dyDescent="0.3">
      <c r="A23" s="429"/>
      <c r="B23" s="42" t="s">
        <v>139</v>
      </c>
      <c r="C23" s="434"/>
      <c r="D23" s="423"/>
      <c r="E23" s="424"/>
      <c r="F23" s="424"/>
      <c r="G23" s="424"/>
      <c r="H23" s="424"/>
      <c r="I23" s="424"/>
      <c r="J23" s="424"/>
      <c r="K23" s="424"/>
      <c r="L23" s="424"/>
      <c r="M23" s="424"/>
      <c r="N23" s="424"/>
      <c r="O23" s="425"/>
    </row>
    <row r="24" spans="1:15" x14ac:dyDescent="0.3">
      <c r="A24" s="429"/>
      <c r="C24" s="434"/>
      <c r="D24" s="423"/>
      <c r="E24" s="424"/>
      <c r="F24" s="424"/>
      <c r="G24" s="424"/>
      <c r="H24" s="424"/>
      <c r="I24" s="424"/>
      <c r="J24" s="424"/>
      <c r="K24" s="424"/>
      <c r="L24" s="424"/>
      <c r="M24" s="424"/>
      <c r="N24" s="424"/>
      <c r="O24" s="425"/>
    </row>
    <row r="25" spans="1:15" x14ac:dyDescent="0.3">
      <c r="A25" s="429"/>
      <c r="B25" s="42" t="s">
        <v>139</v>
      </c>
      <c r="C25" s="434"/>
      <c r="D25" s="423"/>
      <c r="E25" s="424"/>
      <c r="F25" s="424"/>
      <c r="G25" s="424"/>
      <c r="H25" s="424"/>
      <c r="I25" s="424"/>
      <c r="J25" s="424"/>
      <c r="K25" s="424"/>
      <c r="L25" s="424"/>
      <c r="M25" s="424"/>
      <c r="N25" s="424"/>
      <c r="O25" s="425"/>
    </row>
    <row r="26" spans="1:15" x14ac:dyDescent="0.3">
      <c r="A26" s="429"/>
      <c r="C26" s="434"/>
      <c r="D26" s="426"/>
      <c r="E26" s="427"/>
      <c r="F26" s="427"/>
      <c r="G26" s="427"/>
      <c r="H26" s="427"/>
      <c r="I26" s="427"/>
      <c r="J26" s="427"/>
      <c r="K26" s="427"/>
      <c r="L26" s="427"/>
      <c r="M26" s="427"/>
      <c r="N26" s="427"/>
      <c r="O26" s="428"/>
    </row>
    <row r="27" spans="1:15" x14ac:dyDescent="0.3">
      <c r="A27" s="429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</row>
    <row r="28" spans="1:15" x14ac:dyDescent="0.3">
      <c r="A28" s="429"/>
      <c r="C28" s="435" t="s">
        <v>136</v>
      </c>
      <c r="D28" s="430"/>
      <c r="E28" s="431"/>
      <c r="F28" s="431"/>
      <c r="G28" s="431"/>
      <c r="H28" s="431"/>
      <c r="I28" s="431"/>
      <c r="J28" s="431"/>
      <c r="K28" s="431"/>
      <c r="L28" s="431"/>
      <c r="M28" s="431"/>
      <c r="N28" s="431"/>
      <c r="O28" s="432"/>
    </row>
    <row r="29" spans="1:15" x14ac:dyDescent="0.3">
      <c r="A29" s="429"/>
      <c r="B29" s="42" t="s">
        <v>139</v>
      </c>
      <c r="C29" s="436"/>
      <c r="D29" s="423"/>
      <c r="E29" s="424"/>
      <c r="F29" s="424"/>
      <c r="G29" s="424"/>
      <c r="H29" s="424"/>
      <c r="I29" s="424"/>
      <c r="J29" s="424"/>
      <c r="K29" s="424"/>
      <c r="L29" s="424"/>
      <c r="M29" s="424"/>
      <c r="N29" s="424"/>
      <c r="O29" s="425"/>
    </row>
    <row r="30" spans="1:15" x14ac:dyDescent="0.3">
      <c r="A30" s="429"/>
      <c r="C30" s="436"/>
      <c r="D30" s="423"/>
      <c r="E30" s="424"/>
      <c r="F30" s="424"/>
      <c r="G30" s="424"/>
      <c r="H30" s="424"/>
      <c r="I30" s="424"/>
      <c r="J30" s="424"/>
      <c r="K30" s="424"/>
      <c r="L30" s="424"/>
      <c r="M30" s="424"/>
      <c r="N30" s="424"/>
      <c r="O30" s="425"/>
    </row>
    <row r="31" spans="1:15" x14ac:dyDescent="0.3">
      <c r="A31" s="429"/>
      <c r="B31" s="42" t="s">
        <v>139</v>
      </c>
      <c r="C31" s="436"/>
      <c r="D31" s="423"/>
      <c r="E31" s="424"/>
      <c r="F31" s="424"/>
      <c r="G31" s="424"/>
      <c r="H31" s="424"/>
      <c r="I31" s="424"/>
      <c r="J31" s="424"/>
      <c r="K31" s="424"/>
      <c r="L31" s="424"/>
      <c r="M31" s="424"/>
      <c r="N31" s="424"/>
      <c r="O31" s="425"/>
    </row>
    <row r="32" spans="1:15" x14ac:dyDescent="0.3">
      <c r="A32" s="429"/>
      <c r="C32" s="436"/>
      <c r="D32" s="423"/>
      <c r="E32" s="424"/>
      <c r="F32" s="424"/>
      <c r="G32" s="424"/>
      <c r="H32" s="424"/>
      <c r="I32" s="424"/>
      <c r="J32" s="424"/>
      <c r="K32" s="424"/>
      <c r="L32" s="424"/>
      <c r="M32" s="424"/>
      <c r="N32" s="424"/>
      <c r="O32" s="425"/>
    </row>
    <row r="33" spans="1:15" x14ac:dyDescent="0.3">
      <c r="A33" s="429"/>
      <c r="B33" s="42" t="s">
        <v>139</v>
      </c>
      <c r="C33" s="436"/>
      <c r="D33" s="423"/>
      <c r="E33" s="424"/>
      <c r="F33" s="424"/>
      <c r="G33" s="424"/>
      <c r="H33" s="424"/>
      <c r="I33" s="424"/>
      <c r="J33" s="424"/>
      <c r="K33" s="424"/>
      <c r="L33" s="424"/>
      <c r="M33" s="424"/>
      <c r="N33" s="424"/>
      <c r="O33" s="425"/>
    </row>
    <row r="34" spans="1:15" x14ac:dyDescent="0.3">
      <c r="A34" s="429"/>
      <c r="C34" s="436"/>
      <c r="D34" s="426"/>
      <c r="E34" s="427"/>
      <c r="F34" s="427"/>
      <c r="G34" s="427"/>
      <c r="H34" s="427"/>
      <c r="I34" s="427"/>
      <c r="J34" s="427"/>
      <c r="K34" s="427"/>
      <c r="L34" s="427"/>
      <c r="M34" s="427"/>
      <c r="N34" s="427"/>
      <c r="O34" s="428"/>
    </row>
  </sheetData>
  <mergeCells count="65">
    <mergeCell ref="B8:T8"/>
    <mergeCell ref="A1:Q1"/>
    <mergeCell ref="R1:T1"/>
    <mergeCell ref="R2:T2"/>
    <mergeCell ref="R3:T4"/>
    <mergeCell ref="A6:T6"/>
    <mergeCell ref="A7:T7"/>
    <mergeCell ref="Q10:S10"/>
    <mergeCell ref="C12:C18"/>
    <mergeCell ref="N10:O10"/>
    <mergeCell ref="J14:O14"/>
    <mergeCell ref="J15:O15"/>
    <mergeCell ref="J16:O16"/>
    <mergeCell ref="J17:O17"/>
    <mergeCell ref="J18:O18"/>
    <mergeCell ref="R13:S13"/>
    <mergeCell ref="R12:S12"/>
    <mergeCell ref="R14:S14"/>
    <mergeCell ref="K11:L11"/>
    <mergeCell ref="N11:O11"/>
    <mergeCell ref="C20:C26"/>
    <mergeCell ref="C28:C34"/>
    <mergeCell ref="E10:F10"/>
    <mergeCell ref="H10:I10"/>
    <mergeCell ref="K10:L10"/>
    <mergeCell ref="E11:F11"/>
    <mergeCell ref="H11:I11"/>
    <mergeCell ref="D12:I12"/>
    <mergeCell ref="D13:I13"/>
    <mergeCell ref="D14:I14"/>
    <mergeCell ref="D15:I15"/>
    <mergeCell ref="D16:I16"/>
    <mergeCell ref="D17:I17"/>
    <mergeCell ref="D18:I18"/>
    <mergeCell ref="J12:O12"/>
    <mergeCell ref="J13:O13"/>
    <mergeCell ref="D20:I20"/>
    <mergeCell ref="J20:O20"/>
    <mergeCell ref="D21:I21"/>
    <mergeCell ref="J21:O21"/>
    <mergeCell ref="D22:I22"/>
    <mergeCell ref="J22:O22"/>
    <mergeCell ref="J29:O29"/>
    <mergeCell ref="D23:I23"/>
    <mergeCell ref="J23:O23"/>
    <mergeCell ref="D24:I24"/>
    <mergeCell ref="J24:O24"/>
    <mergeCell ref="D25:I25"/>
    <mergeCell ref="J25:O25"/>
    <mergeCell ref="D33:I33"/>
    <mergeCell ref="J33:O33"/>
    <mergeCell ref="D34:I34"/>
    <mergeCell ref="J34:O34"/>
    <mergeCell ref="A12:A34"/>
    <mergeCell ref="D30:I30"/>
    <mergeCell ref="J30:O30"/>
    <mergeCell ref="D31:I31"/>
    <mergeCell ref="J31:O31"/>
    <mergeCell ref="D32:I32"/>
    <mergeCell ref="J32:O32"/>
    <mergeCell ref="D26:I26"/>
    <mergeCell ref="J26:O26"/>
    <mergeCell ref="D28:I28"/>
    <mergeCell ref="J28:O28"/>
    <mergeCell ref="D29:I29"/>
  </mergeCells>
  <conditionalFormatting sqref="R3:T4">
    <cfRule type="cellIs" dxfId="223" priority="1" operator="equal">
      <formula>"Não iniciada"</formula>
    </cfRule>
    <cfRule type="cellIs" dxfId="222" priority="2" operator="equal">
      <formula>"Em andamento"</formula>
    </cfRule>
    <cfRule type="cellIs" dxfId="221" priority="3" operator="equal">
      <formula>"Cancelada"</formula>
    </cfRule>
    <cfRule type="cellIs" dxfId="220" priority="4" operator="equal">
      <formula>"Concluída"</formula>
    </cfRule>
  </conditionalFormatting>
  <dataValidations disablePrompts="1" count="1">
    <dataValidation type="list" allowBlank="1" showInputMessage="1" showErrorMessage="1" sqref="R3:T4" xr:uid="{00000000-0002-0000-0400-000000000000}">
      <formula1>"Não iniciada, Concluída, Em andamento, Cancelada"</formula1>
    </dataValidation>
  </dataValidations>
  <hyperlinks>
    <hyperlink ref="R1:T1" location="'1. Painel Principal'!A1" display="Menu Principal" xr:uid="{00000000-0004-0000-0400-000000000000}"/>
  </hyperlink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T9"/>
  <sheetViews>
    <sheetView showGridLines="0" showRowColHeaders="0" workbookViewId="0">
      <selection activeCell="W5" sqref="W5"/>
    </sheetView>
  </sheetViews>
  <sheetFormatPr defaultRowHeight="14.4" x14ac:dyDescent="0.3"/>
  <cols>
    <col min="17" max="17" width="9.33203125" customWidth="1"/>
  </cols>
  <sheetData>
    <row r="1" spans="1:20" ht="17.25" customHeight="1" x14ac:dyDescent="0.35">
      <c r="A1" s="276" t="s">
        <v>2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4" t="s">
        <v>1</v>
      </c>
      <c r="S1" s="274"/>
      <c r="T1" s="275"/>
    </row>
    <row r="2" spans="1:20" x14ac:dyDescent="0.3">
      <c r="R2" s="339" t="s">
        <v>10</v>
      </c>
      <c r="S2" s="340"/>
      <c r="T2" s="340"/>
    </row>
    <row r="3" spans="1:20" x14ac:dyDescent="0.3">
      <c r="R3" s="334" t="s">
        <v>11</v>
      </c>
      <c r="S3" s="335"/>
      <c r="T3" s="335"/>
    </row>
    <row r="4" spans="1:20" ht="6.75" customHeight="1" x14ac:dyDescent="0.3">
      <c r="R4" s="334"/>
      <c r="S4" s="335"/>
      <c r="T4" s="335"/>
    </row>
    <row r="6" spans="1:20" x14ac:dyDescent="0.3">
      <c r="A6" s="333" t="s">
        <v>28</v>
      </c>
      <c r="B6" s="333"/>
      <c r="C6" s="333"/>
      <c r="D6" s="333"/>
      <c r="E6" s="333"/>
      <c r="F6" s="333"/>
      <c r="G6" s="333"/>
      <c r="H6" s="333"/>
      <c r="I6" s="333"/>
      <c r="J6" s="333"/>
      <c r="K6" s="333"/>
      <c r="L6" s="333"/>
      <c r="M6" s="333"/>
      <c r="N6" s="333"/>
      <c r="O6" s="333"/>
      <c r="P6" s="333"/>
      <c r="Q6" s="333"/>
      <c r="R6" s="333"/>
      <c r="S6" s="333"/>
      <c r="T6" s="333"/>
    </row>
    <row r="7" spans="1:20" ht="60" customHeight="1" x14ac:dyDescent="0.3">
      <c r="A7" s="336" t="s">
        <v>704</v>
      </c>
      <c r="B7" s="421"/>
      <c r="C7" s="421"/>
      <c r="D7" s="421"/>
      <c r="E7" s="421"/>
      <c r="F7" s="421"/>
      <c r="G7" s="421"/>
      <c r="H7" s="421"/>
      <c r="I7" s="421"/>
      <c r="J7" s="421"/>
      <c r="K7" s="421"/>
      <c r="L7" s="421"/>
      <c r="M7" s="421"/>
      <c r="N7" s="421"/>
      <c r="O7" s="421"/>
      <c r="P7" s="421"/>
      <c r="Q7" s="421"/>
      <c r="R7" s="421"/>
      <c r="S7" s="421"/>
      <c r="T7" s="422"/>
    </row>
    <row r="8" spans="1:20" x14ac:dyDescent="0.3">
      <c r="A8" s="451" t="s">
        <v>27</v>
      </c>
      <c r="B8" s="447" t="s">
        <v>144</v>
      </c>
      <c r="C8" s="447"/>
      <c r="D8" s="447"/>
      <c r="E8" s="447"/>
      <c r="F8" s="447"/>
      <c r="G8" s="447"/>
      <c r="H8" s="447"/>
      <c r="I8" s="447"/>
      <c r="J8" s="447"/>
      <c r="K8" s="447"/>
      <c r="L8" s="447"/>
      <c r="M8" s="447"/>
      <c r="N8" s="447"/>
      <c r="O8" s="447"/>
      <c r="P8" s="447"/>
      <c r="Q8" s="447"/>
      <c r="R8" s="447"/>
      <c r="S8" s="447"/>
      <c r="T8" s="448"/>
    </row>
    <row r="9" spans="1:20" x14ac:dyDescent="0.3">
      <c r="A9" s="452"/>
      <c r="B9" s="449"/>
      <c r="C9" s="449"/>
      <c r="D9" s="449"/>
      <c r="E9" s="449"/>
      <c r="F9" s="449"/>
      <c r="G9" s="449"/>
      <c r="H9" s="449"/>
      <c r="I9" s="449"/>
      <c r="J9" s="449"/>
      <c r="K9" s="449"/>
      <c r="L9" s="449"/>
      <c r="M9" s="449"/>
      <c r="N9" s="449"/>
      <c r="O9" s="449"/>
      <c r="P9" s="449"/>
      <c r="Q9" s="449"/>
      <c r="R9" s="449"/>
      <c r="S9" s="449"/>
      <c r="T9" s="450"/>
    </row>
  </sheetData>
  <mergeCells count="8">
    <mergeCell ref="A7:T7"/>
    <mergeCell ref="B8:T9"/>
    <mergeCell ref="A8:A9"/>
    <mergeCell ref="A1:Q1"/>
    <mergeCell ref="R1:T1"/>
    <mergeCell ref="R2:T2"/>
    <mergeCell ref="R3:T4"/>
    <mergeCell ref="A6:T6"/>
  </mergeCells>
  <conditionalFormatting sqref="R3:T4">
    <cfRule type="cellIs" dxfId="219" priority="1" operator="equal">
      <formula>"Não iniciada"</formula>
    </cfRule>
    <cfRule type="cellIs" dxfId="218" priority="2" operator="equal">
      <formula>"Em andamento"</formula>
    </cfRule>
    <cfRule type="cellIs" dxfId="217" priority="3" operator="equal">
      <formula>"Cancelada"</formula>
    </cfRule>
    <cfRule type="cellIs" dxfId="216" priority="4" operator="equal">
      <formula>"Concluída"</formula>
    </cfRule>
  </conditionalFormatting>
  <dataValidations count="1">
    <dataValidation type="list" allowBlank="1" showInputMessage="1" showErrorMessage="1" sqref="R3:T4" xr:uid="{00000000-0002-0000-0500-000000000000}">
      <formula1>"Não iniciada, Concluída, Em andamento, Cancelada"</formula1>
    </dataValidation>
  </dataValidations>
  <hyperlinks>
    <hyperlink ref="R1:T1" location="'1. Painel Principal'!A1" display="Menu Principal" xr:uid="{00000000-0004-0000-0500-000000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T35"/>
  <sheetViews>
    <sheetView showGridLines="0" showRowColHeaders="0" workbookViewId="0">
      <selection activeCell="V4" sqref="V4"/>
    </sheetView>
  </sheetViews>
  <sheetFormatPr defaultRowHeight="14.4" x14ac:dyDescent="0.3"/>
  <cols>
    <col min="17" max="17" width="9.33203125" customWidth="1"/>
  </cols>
  <sheetData>
    <row r="1" spans="1:20" ht="17.25" customHeight="1" x14ac:dyDescent="0.35">
      <c r="A1" s="276" t="s">
        <v>2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4" t="s">
        <v>1</v>
      </c>
      <c r="S1" s="274"/>
      <c r="T1" s="275"/>
    </row>
    <row r="2" spans="1:20" x14ac:dyDescent="0.3">
      <c r="R2" s="339" t="s">
        <v>10</v>
      </c>
      <c r="S2" s="340"/>
      <c r="T2" s="340"/>
    </row>
    <row r="3" spans="1:20" x14ac:dyDescent="0.3">
      <c r="R3" s="334" t="s">
        <v>11</v>
      </c>
      <c r="S3" s="335"/>
      <c r="T3" s="335"/>
    </row>
    <row r="4" spans="1:20" ht="6.75" customHeight="1" x14ac:dyDescent="0.3">
      <c r="R4" s="334"/>
      <c r="S4" s="335"/>
      <c r="T4" s="335"/>
    </row>
    <row r="6" spans="1:20" x14ac:dyDescent="0.3">
      <c r="A6" s="333" t="s">
        <v>28</v>
      </c>
      <c r="B6" s="333"/>
      <c r="C6" s="333"/>
      <c r="D6" s="333"/>
      <c r="E6" s="333"/>
      <c r="F6" s="333"/>
      <c r="G6" s="333"/>
      <c r="H6" s="333"/>
      <c r="I6" s="333"/>
      <c r="J6" s="333"/>
      <c r="K6" s="333"/>
      <c r="L6" s="333"/>
      <c r="M6" s="333"/>
      <c r="N6" s="333"/>
      <c r="O6" s="333"/>
      <c r="P6" s="333"/>
      <c r="Q6" s="333"/>
      <c r="R6" s="333"/>
      <c r="S6" s="333"/>
      <c r="T6" s="333"/>
    </row>
    <row r="7" spans="1:20" ht="60" customHeight="1" x14ac:dyDescent="0.3">
      <c r="A7" s="457" t="s">
        <v>705</v>
      </c>
      <c r="B7" s="458"/>
      <c r="C7" s="458"/>
      <c r="D7" s="458"/>
      <c r="E7" s="458"/>
      <c r="F7" s="458"/>
      <c r="G7" s="458"/>
      <c r="H7" s="458"/>
      <c r="I7" s="458"/>
      <c r="J7" s="458"/>
      <c r="K7" s="458"/>
      <c r="L7" s="458"/>
      <c r="M7" s="458"/>
      <c r="N7" s="458"/>
      <c r="O7" s="458"/>
      <c r="P7" s="458"/>
      <c r="Q7" s="458"/>
      <c r="R7" s="458"/>
      <c r="S7" s="458"/>
      <c r="T7" s="459"/>
    </row>
    <row r="9" spans="1:20" ht="15.6" x14ac:dyDescent="0.3">
      <c r="A9" s="453" t="s">
        <v>181</v>
      </c>
      <c r="B9" s="453"/>
      <c r="C9" s="453"/>
      <c r="D9" s="453"/>
      <c r="E9" s="453"/>
      <c r="F9" s="453"/>
      <c r="G9" s="453"/>
      <c r="H9" s="453"/>
      <c r="I9" s="453"/>
      <c r="L9" s="453" t="s">
        <v>182</v>
      </c>
      <c r="M9" s="453"/>
      <c r="N9" s="453"/>
      <c r="O9" s="453"/>
      <c r="P9" s="453"/>
      <c r="Q9" s="453"/>
      <c r="R9" s="453"/>
      <c r="S9" s="453"/>
      <c r="T9" s="453"/>
    </row>
    <row r="26" spans="1:18" x14ac:dyDescent="0.3">
      <c r="E26" s="73" t="s">
        <v>178</v>
      </c>
      <c r="F26" s="72"/>
      <c r="G26" s="1" t="s">
        <v>179</v>
      </c>
      <c r="P26" s="73" t="s">
        <v>178</v>
      </c>
      <c r="Q26" s="72"/>
      <c r="R26" s="1" t="s">
        <v>179</v>
      </c>
    </row>
    <row r="27" spans="1:18" x14ac:dyDescent="0.3">
      <c r="A27" s="71"/>
      <c r="B27" s="74" t="s">
        <v>177</v>
      </c>
      <c r="C27" s="456" t="s">
        <v>176</v>
      </c>
      <c r="D27" s="456"/>
      <c r="E27" s="80">
        <v>0.28999999999999998</v>
      </c>
      <c r="F27" s="80"/>
      <c r="G27" t="s">
        <v>116</v>
      </c>
      <c r="M27" s="74" t="s">
        <v>183</v>
      </c>
      <c r="N27" s="456" t="s">
        <v>176</v>
      </c>
      <c r="O27" s="456"/>
      <c r="P27" s="80">
        <f>E27*P30</f>
        <v>710500</v>
      </c>
      <c r="Q27" s="80"/>
      <c r="R27" t="s">
        <v>183</v>
      </c>
    </row>
    <row r="28" spans="1:18" ht="15" customHeight="1" x14ac:dyDescent="0.3">
      <c r="B28" s="74" t="s">
        <v>177</v>
      </c>
      <c r="C28" s="454" t="s">
        <v>171</v>
      </c>
      <c r="D28" s="454"/>
      <c r="E28" s="81">
        <v>0.1</v>
      </c>
      <c r="F28" s="81"/>
      <c r="G28" t="s">
        <v>116</v>
      </c>
      <c r="M28" s="74" t="s">
        <v>183</v>
      </c>
      <c r="N28" s="454" t="s">
        <v>184</v>
      </c>
      <c r="O28" s="454"/>
      <c r="P28" s="84">
        <f>P29</f>
        <v>465500</v>
      </c>
      <c r="Q28" s="83">
        <f>P27-P29</f>
        <v>245000</v>
      </c>
      <c r="R28" t="s">
        <v>183</v>
      </c>
    </row>
    <row r="29" spans="1:18" x14ac:dyDescent="0.3">
      <c r="B29" s="74" t="s">
        <v>177</v>
      </c>
      <c r="C29" s="454" t="s">
        <v>172</v>
      </c>
      <c r="D29" s="454"/>
      <c r="E29" s="84">
        <f>E28</f>
        <v>0.1</v>
      </c>
      <c r="F29" s="81">
        <f>E27-E28</f>
        <v>0.18999999999999997</v>
      </c>
      <c r="G29" t="s">
        <v>116</v>
      </c>
      <c r="M29" s="74" t="s">
        <v>183</v>
      </c>
      <c r="N29" s="454" t="s">
        <v>173</v>
      </c>
      <c r="O29" s="454"/>
      <c r="P29" s="83">
        <f>E31*P30</f>
        <v>465500</v>
      </c>
      <c r="Q29" s="81"/>
      <c r="R29" s="4" t="s">
        <v>183</v>
      </c>
    </row>
    <row r="30" spans="1:18" x14ac:dyDescent="0.3">
      <c r="B30" s="74" t="s">
        <v>177</v>
      </c>
      <c r="C30" s="454" t="s">
        <v>174</v>
      </c>
      <c r="D30" s="454"/>
      <c r="E30" s="84">
        <f>E31</f>
        <v>0.19</v>
      </c>
      <c r="F30" s="81">
        <f>E27-E31</f>
        <v>9.9999999999999978E-2</v>
      </c>
      <c r="G30" s="4" t="s">
        <v>116</v>
      </c>
      <c r="M30" s="74" t="s">
        <v>175</v>
      </c>
      <c r="N30" s="454" t="s">
        <v>175</v>
      </c>
      <c r="O30" s="454"/>
      <c r="P30" s="81">
        <v>2450000</v>
      </c>
      <c r="Q30" s="81"/>
      <c r="R30" t="s">
        <v>180</v>
      </c>
    </row>
    <row r="31" spans="1:18" x14ac:dyDescent="0.3">
      <c r="B31" s="74" t="s">
        <v>177</v>
      </c>
      <c r="C31" s="455" t="s">
        <v>173</v>
      </c>
      <c r="D31" s="455"/>
      <c r="E31" s="82">
        <v>0.19</v>
      </c>
      <c r="F31" s="82"/>
      <c r="G31" t="s">
        <v>116</v>
      </c>
    </row>
    <row r="32" spans="1:18" x14ac:dyDescent="0.3">
      <c r="B32" s="71"/>
      <c r="C32" s="447"/>
      <c r="D32" s="447"/>
    </row>
    <row r="35" spans="1:9" ht="15.6" x14ac:dyDescent="0.3">
      <c r="A35" s="453" t="s">
        <v>185</v>
      </c>
      <c r="B35" s="453"/>
      <c r="C35" s="453"/>
      <c r="D35" s="453"/>
      <c r="E35" s="453"/>
      <c r="F35" s="453"/>
      <c r="G35" s="453"/>
      <c r="H35" s="453"/>
      <c r="I35" s="453"/>
    </row>
  </sheetData>
  <mergeCells count="19">
    <mergeCell ref="A7:T7"/>
    <mergeCell ref="A1:Q1"/>
    <mergeCell ref="R1:T1"/>
    <mergeCell ref="R2:T2"/>
    <mergeCell ref="R3:T4"/>
    <mergeCell ref="A6:T6"/>
    <mergeCell ref="A9:I9"/>
    <mergeCell ref="L9:T9"/>
    <mergeCell ref="C27:D27"/>
    <mergeCell ref="N27:O27"/>
    <mergeCell ref="N30:O30"/>
    <mergeCell ref="N28:O28"/>
    <mergeCell ref="N29:O29"/>
    <mergeCell ref="A35:I35"/>
    <mergeCell ref="C28:D28"/>
    <mergeCell ref="C29:D29"/>
    <mergeCell ref="C31:D31"/>
    <mergeCell ref="C30:D30"/>
    <mergeCell ref="C32:D32"/>
  </mergeCells>
  <conditionalFormatting sqref="R3:T4">
    <cfRule type="cellIs" dxfId="215" priority="1" operator="equal">
      <formula>"Não iniciada"</formula>
    </cfRule>
    <cfRule type="cellIs" dxfId="214" priority="2" operator="equal">
      <formula>"Em andamento"</formula>
    </cfRule>
    <cfRule type="cellIs" dxfId="213" priority="3" operator="equal">
      <formula>"Cancelada"</formula>
    </cfRule>
    <cfRule type="cellIs" dxfId="212" priority="4" operator="equal">
      <formula>"Concluída"</formula>
    </cfRule>
  </conditionalFormatting>
  <dataValidations disablePrompts="1" count="1">
    <dataValidation type="list" allowBlank="1" showInputMessage="1" showErrorMessage="1" sqref="R3:T4" xr:uid="{00000000-0002-0000-0600-000000000000}">
      <formula1>"Não iniciada, Concluída, Em andamento, Cancelada"</formula1>
    </dataValidation>
  </dataValidations>
  <hyperlinks>
    <hyperlink ref="R1:T1" location="'1. Painel Principal'!A1" display="Menu Principal" xr:uid="{00000000-0004-0000-0600-000000000000}"/>
  </hyperlink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V168"/>
  <sheetViews>
    <sheetView showGridLines="0" showRowColHeaders="0" workbookViewId="0">
      <selection activeCell="U43" sqref="U43"/>
    </sheetView>
  </sheetViews>
  <sheetFormatPr defaultRowHeight="14.4" x14ac:dyDescent="0.3"/>
  <cols>
    <col min="17" max="17" width="9.33203125" customWidth="1"/>
  </cols>
  <sheetData>
    <row r="1" spans="1:20" ht="17.25" customHeight="1" x14ac:dyDescent="0.35">
      <c r="A1" s="276" t="s">
        <v>2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4" t="s">
        <v>1</v>
      </c>
      <c r="S1" s="274"/>
      <c r="T1" s="275"/>
    </row>
    <row r="2" spans="1:20" x14ac:dyDescent="0.3">
      <c r="R2" s="339" t="s">
        <v>10</v>
      </c>
      <c r="S2" s="340"/>
      <c r="T2" s="340"/>
    </row>
    <row r="3" spans="1:20" x14ac:dyDescent="0.3">
      <c r="R3" s="334" t="s">
        <v>11</v>
      </c>
      <c r="S3" s="335"/>
      <c r="T3" s="335"/>
    </row>
    <row r="4" spans="1:20" ht="6.75" customHeight="1" x14ac:dyDescent="0.3">
      <c r="R4" s="334"/>
      <c r="S4" s="335"/>
      <c r="T4" s="335"/>
    </row>
    <row r="6" spans="1:20" x14ac:dyDescent="0.3">
      <c r="A6" s="333" t="s">
        <v>28</v>
      </c>
      <c r="B6" s="333"/>
      <c r="C6" s="333"/>
      <c r="D6" s="333"/>
      <c r="E6" s="333"/>
      <c r="F6" s="333"/>
      <c r="G6" s="333"/>
      <c r="H6" s="333"/>
      <c r="I6" s="333"/>
      <c r="J6" s="333"/>
      <c r="K6" s="333"/>
      <c r="L6" s="333"/>
      <c r="M6" s="333"/>
      <c r="N6" s="333"/>
      <c r="O6" s="333"/>
      <c r="P6" s="333"/>
      <c r="Q6" s="333"/>
      <c r="R6" s="333"/>
      <c r="S6" s="333"/>
      <c r="T6" s="333"/>
    </row>
    <row r="7" spans="1:20" ht="60" customHeight="1" x14ac:dyDescent="0.3">
      <c r="A7" s="336" t="s">
        <v>706</v>
      </c>
      <c r="B7" s="421"/>
      <c r="C7" s="421"/>
      <c r="D7" s="421"/>
      <c r="E7" s="421"/>
      <c r="F7" s="421"/>
      <c r="G7" s="421"/>
      <c r="H7" s="421"/>
      <c r="I7" s="421"/>
      <c r="J7" s="421"/>
      <c r="K7" s="421"/>
      <c r="L7" s="421"/>
      <c r="M7" s="421"/>
      <c r="N7" s="421"/>
      <c r="O7" s="421"/>
      <c r="P7" s="421"/>
      <c r="Q7" s="421"/>
      <c r="R7" s="421"/>
      <c r="S7" s="421"/>
      <c r="T7" s="422"/>
    </row>
    <row r="8" spans="1:20" x14ac:dyDescent="0.3">
      <c r="A8" s="2" t="s">
        <v>27</v>
      </c>
      <c r="B8" s="392" t="s">
        <v>632</v>
      </c>
      <c r="C8" s="392"/>
      <c r="D8" s="392"/>
      <c r="E8" s="392"/>
      <c r="F8" s="392"/>
      <c r="G8" s="392"/>
      <c r="H8" s="392"/>
      <c r="I8" s="392"/>
      <c r="J8" s="392"/>
      <c r="K8" s="392"/>
      <c r="L8" s="392"/>
      <c r="M8" s="392"/>
      <c r="N8" s="392"/>
      <c r="O8" s="392"/>
      <c r="P8" s="392"/>
      <c r="Q8" s="392"/>
      <c r="R8" s="392"/>
      <c r="S8" s="392"/>
      <c r="T8" s="393"/>
    </row>
    <row r="9" spans="1:20" x14ac:dyDescent="0.3">
      <c r="A9" s="5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</row>
    <row r="10" spans="1:20" x14ac:dyDescent="0.3">
      <c r="A10" s="5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</row>
    <row r="11" spans="1:20" x14ac:dyDescent="0.3">
      <c r="A11" s="5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</row>
    <row r="12" spans="1:20" x14ac:dyDescent="0.3">
      <c r="A12" s="5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</row>
    <row r="13" spans="1:20" x14ac:dyDescent="0.3">
      <c r="A13" s="5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</row>
    <row r="14" spans="1:20" x14ac:dyDescent="0.3">
      <c r="A14" s="5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</row>
    <row r="15" spans="1:20" x14ac:dyDescent="0.3">
      <c r="A15" s="5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</row>
    <row r="16" spans="1:20" x14ac:dyDescent="0.3">
      <c r="A16" s="5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</row>
    <row r="17" spans="1:20" x14ac:dyDescent="0.3">
      <c r="A17" s="5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</row>
    <row r="18" spans="1:20" x14ac:dyDescent="0.3">
      <c r="A18" s="5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</row>
    <row r="19" spans="1:20" x14ac:dyDescent="0.3">
      <c r="A19" s="5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</row>
    <row r="20" spans="1:20" x14ac:dyDescent="0.3">
      <c r="A20" s="5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</row>
    <row r="21" spans="1:20" x14ac:dyDescent="0.3">
      <c r="A21" s="5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</row>
    <row r="22" spans="1:20" x14ac:dyDescent="0.3">
      <c r="A22" s="5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</row>
    <row r="23" spans="1:20" x14ac:dyDescent="0.3">
      <c r="A23" s="5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</row>
    <row r="24" spans="1:20" x14ac:dyDescent="0.3">
      <c r="A24" s="5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</row>
    <row r="25" spans="1:20" x14ac:dyDescent="0.3">
      <c r="A25" s="5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</row>
    <row r="26" spans="1:20" x14ac:dyDescent="0.3">
      <c r="A26" s="5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</row>
    <row r="27" spans="1:20" x14ac:dyDescent="0.3">
      <c r="A27" s="5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</row>
    <row r="28" spans="1:20" x14ac:dyDescent="0.3">
      <c r="A28" s="5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</row>
    <row r="29" spans="1:20" x14ac:dyDescent="0.3">
      <c r="A29" s="5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</row>
    <row r="30" spans="1:20" x14ac:dyDescent="0.3">
      <c r="A30" s="5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</row>
    <row r="31" spans="1:20" x14ac:dyDescent="0.3">
      <c r="A31" s="5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</row>
    <row r="32" spans="1:20" x14ac:dyDescent="0.3">
      <c r="A32" s="5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</row>
    <row r="33" spans="1:22" x14ac:dyDescent="0.3">
      <c r="A33" s="5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</row>
    <row r="34" spans="1:22" x14ac:dyDescent="0.3">
      <c r="A34" s="5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</row>
    <row r="35" spans="1:22" x14ac:dyDescent="0.3">
      <c r="A35" s="5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</row>
    <row r="36" spans="1:22" x14ac:dyDescent="0.3">
      <c r="A36" s="5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</row>
    <row r="37" spans="1:22" x14ac:dyDescent="0.3">
      <c r="A37" s="5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</row>
    <row r="38" spans="1:22" x14ac:dyDescent="0.3">
      <c r="A38" s="5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</row>
    <row r="39" spans="1:22" x14ac:dyDescent="0.3">
      <c r="A39" s="5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</row>
    <row r="40" spans="1:22" x14ac:dyDescent="0.3">
      <c r="A40" s="5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</row>
    <row r="41" spans="1:22" x14ac:dyDescent="0.3">
      <c r="A41" s="5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</row>
    <row r="42" spans="1:22" x14ac:dyDescent="0.3">
      <c r="A42" s="5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</row>
    <row r="43" spans="1:22" x14ac:dyDescent="0.3">
      <c r="A43" s="5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</row>
    <row r="45" spans="1:22" x14ac:dyDescent="0.3">
      <c r="L45" s="474" t="s">
        <v>189</v>
      </c>
      <c r="M45" s="474"/>
      <c r="N45" s="474" t="s">
        <v>169</v>
      </c>
      <c r="O45" s="474"/>
      <c r="R45" s="93" t="s">
        <v>298</v>
      </c>
      <c r="S45" s="93" t="s">
        <v>299</v>
      </c>
      <c r="T45" s="93" t="s">
        <v>300</v>
      </c>
      <c r="U45" s="93" t="s">
        <v>301</v>
      </c>
      <c r="V45" s="93"/>
    </row>
    <row r="46" spans="1:22" ht="30.75" customHeight="1" x14ac:dyDescent="0.3">
      <c r="A46" s="87" t="s">
        <v>186</v>
      </c>
      <c r="B46" s="478" t="s">
        <v>194</v>
      </c>
      <c r="C46" s="478"/>
      <c r="D46" s="478"/>
      <c r="E46" s="478"/>
      <c r="F46" s="478"/>
      <c r="G46" s="478"/>
      <c r="H46" s="478"/>
      <c r="I46" s="87" t="s">
        <v>193</v>
      </c>
      <c r="J46" s="473" t="s">
        <v>191</v>
      </c>
      <c r="K46" s="473"/>
      <c r="L46" s="88" t="s">
        <v>187</v>
      </c>
      <c r="M46" s="88" t="s">
        <v>188</v>
      </c>
      <c r="N46" s="88" t="s">
        <v>187</v>
      </c>
      <c r="O46" s="88" t="s">
        <v>188</v>
      </c>
      <c r="P46" s="473" t="s">
        <v>190</v>
      </c>
      <c r="Q46" s="473"/>
      <c r="R46" s="93"/>
      <c r="S46" s="93"/>
      <c r="T46" s="93"/>
      <c r="U46" s="93"/>
      <c r="V46" s="93"/>
    </row>
    <row r="47" spans="1:22" x14ac:dyDescent="0.3">
      <c r="A47" s="76" t="s">
        <v>192</v>
      </c>
      <c r="B47" s="475" t="s">
        <v>197</v>
      </c>
      <c r="C47" s="476"/>
      <c r="D47" s="476"/>
      <c r="E47" s="476"/>
      <c r="F47" s="476"/>
      <c r="G47" s="476"/>
      <c r="H47" s="477"/>
      <c r="I47" s="85" t="s">
        <v>48</v>
      </c>
      <c r="J47" s="471" t="s">
        <v>195</v>
      </c>
      <c r="K47" s="472"/>
      <c r="L47" s="77">
        <v>43466</v>
      </c>
      <c r="M47" s="77">
        <v>43476</v>
      </c>
      <c r="N47" s="77">
        <v>43466</v>
      </c>
      <c r="O47" s="77">
        <v>43476</v>
      </c>
      <c r="P47" s="471" t="str">
        <f ca="1">IF(B47="","",IF(O47="-","Cancelada",IF(OR(L47="",M47=""),"Inserir Datas",IF(AND(O47="",M47&lt;TODAY()),"Atrasado",IF(AND(O47=""=FALSE,O47&lt;=TODAY()),"Concluído",IF(AND(N47&lt;=TODAY(),N47=""=FALSE),"Em Andamento",IF(AND(L47&lt;TODAY(),N47=""),"Início Atrasado","A Iniciar")))))))</f>
        <v>Concluído</v>
      </c>
      <c r="Q47" s="472"/>
      <c r="R47" s="93">
        <f>M47-L47</f>
        <v>10</v>
      </c>
      <c r="S47" s="93">
        <f ca="1">IF(P47="Concluído",O47-N47,"")</f>
        <v>10</v>
      </c>
      <c r="T47" s="93" t="str">
        <f ca="1">IF(P47="Atrasado",TODAY()-N47,"")</f>
        <v/>
      </c>
      <c r="U47" s="93" t="str">
        <f ca="1">IF(P47="Em andamento",TODAY()-N47,"")</f>
        <v/>
      </c>
      <c r="V47" s="93">
        <v>1</v>
      </c>
    </row>
    <row r="48" spans="1:22" x14ac:dyDescent="0.3">
      <c r="A48" s="78" t="s">
        <v>203</v>
      </c>
      <c r="B48" s="463" t="s">
        <v>198</v>
      </c>
      <c r="C48" s="463"/>
      <c r="D48" s="463"/>
      <c r="E48" s="463"/>
      <c r="F48" s="463"/>
      <c r="G48" s="463"/>
      <c r="H48" s="463"/>
      <c r="I48" s="86" t="s">
        <v>48</v>
      </c>
      <c r="J48" s="471" t="s">
        <v>196</v>
      </c>
      <c r="K48" s="472"/>
      <c r="L48" s="77">
        <v>43467</v>
      </c>
      <c r="M48" s="77">
        <v>43477</v>
      </c>
      <c r="N48" s="77">
        <v>43467</v>
      </c>
      <c r="O48" s="77">
        <v>43477</v>
      </c>
      <c r="P48" s="471" t="str">
        <f t="shared" ref="P48:P103" ca="1" si="0">IF(B48="","",IF(O48="-","Cancelada",IF(OR(L48="",M48=""),"Inserir Datas",IF(AND(O48="",M48&lt;TODAY()),"Atrasado",IF(AND(O48=""=FALSE,O48&lt;=TODAY()),"Concluído",IF(AND(N48&lt;=TODAY(),N48=""=FALSE),"Em Andamento",IF(AND(L48&lt;TODAY(),N48=""),"Início Atrasado","A Iniciar")))))))</f>
        <v>Concluído</v>
      </c>
      <c r="Q48" s="472"/>
      <c r="R48" s="93">
        <f t="shared" ref="R48:R103" si="1">M48-L48</f>
        <v>10</v>
      </c>
      <c r="S48" s="93">
        <f t="shared" ref="S48:S103" ca="1" si="2">IF(P48="Concluído",O48-N48,"")</f>
        <v>10</v>
      </c>
      <c r="T48" s="93" t="str">
        <f t="shared" ref="T48:T103" ca="1" si="3">IF(P48="Atrasado",TODAY()-N48,"")</f>
        <v/>
      </c>
      <c r="U48" s="93" t="str">
        <f t="shared" ref="U48:U103" ca="1" si="4">IF(P48="Em andamento",TODAY()-N48,"")</f>
        <v/>
      </c>
      <c r="V48" s="93">
        <v>1</v>
      </c>
    </row>
    <row r="49" spans="1:22" x14ac:dyDescent="0.3">
      <c r="A49" s="78" t="s">
        <v>204</v>
      </c>
      <c r="B49" s="463" t="s">
        <v>207</v>
      </c>
      <c r="C49" s="463"/>
      <c r="D49" s="463"/>
      <c r="E49" s="463"/>
      <c r="F49" s="463"/>
      <c r="G49" s="463"/>
      <c r="H49" s="463"/>
      <c r="I49" s="86" t="s">
        <v>48</v>
      </c>
      <c r="J49" s="471" t="s">
        <v>195</v>
      </c>
      <c r="K49" s="472"/>
      <c r="L49" s="77">
        <v>43468</v>
      </c>
      <c r="M49" s="77">
        <v>43478</v>
      </c>
      <c r="N49" s="77">
        <v>43468</v>
      </c>
      <c r="O49" s="77" t="str">
        <f>""</f>
        <v/>
      </c>
      <c r="P49" s="471" t="str">
        <f t="shared" ca="1" si="0"/>
        <v>Atrasado</v>
      </c>
      <c r="Q49" s="472"/>
      <c r="R49" s="93">
        <f t="shared" si="1"/>
        <v>10</v>
      </c>
      <c r="S49" s="93" t="str">
        <f t="shared" ca="1" si="2"/>
        <v/>
      </c>
      <c r="T49" s="93">
        <f t="shared" ca="1" si="3"/>
        <v>2149</v>
      </c>
      <c r="U49" s="93" t="str">
        <f t="shared" ca="1" si="4"/>
        <v/>
      </c>
      <c r="V49" s="93">
        <v>1</v>
      </c>
    </row>
    <row r="50" spans="1:22" x14ac:dyDescent="0.3">
      <c r="A50" s="78" t="s">
        <v>213</v>
      </c>
      <c r="B50" s="467" t="s">
        <v>211</v>
      </c>
      <c r="C50" s="468"/>
      <c r="D50" s="468"/>
      <c r="E50" s="468"/>
      <c r="F50" s="468"/>
      <c r="G50" s="468"/>
      <c r="H50" s="469"/>
      <c r="I50" s="86" t="s">
        <v>48</v>
      </c>
      <c r="J50" s="471" t="s">
        <v>196</v>
      </c>
      <c r="K50" s="472"/>
      <c r="L50" s="77">
        <v>43469</v>
      </c>
      <c r="M50" s="77">
        <v>43479</v>
      </c>
      <c r="N50" s="77">
        <v>43469</v>
      </c>
      <c r="O50" s="77" t="str">
        <f>""</f>
        <v/>
      </c>
      <c r="P50" s="471" t="str">
        <f t="shared" ca="1" si="0"/>
        <v>Atrasado</v>
      </c>
      <c r="Q50" s="472"/>
      <c r="R50" s="93">
        <f t="shared" si="1"/>
        <v>10</v>
      </c>
      <c r="S50" s="93" t="str">
        <f t="shared" ca="1" si="2"/>
        <v/>
      </c>
      <c r="T50" s="93">
        <f t="shared" ca="1" si="3"/>
        <v>2148</v>
      </c>
      <c r="U50" s="93" t="str">
        <f t="shared" ca="1" si="4"/>
        <v/>
      </c>
      <c r="V50" s="93">
        <v>1</v>
      </c>
    </row>
    <row r="51" spans="1:22" x14ac:dyDescent="0.3">
      <c r="A51" s="78" t="s">
        <v>201</v>
      </c>
      <c r="B51" s="460" t="s">
        <v>199</v>
      </c>
      <c r="C51" s="461"/>
      <c r="D51" s="461"/>
      <c r="E51" s="461"/>
      <c r="F51" s="461"/>
      <c r="G51" s="461"/>
      <c r="H51" s="462"/>
      <c r="I51" s="86" t="s">
        <v>48</v>
      </c>
      <c r="J51" s="471" t="s">
        <v>195</v>
      </c>
      <c r="K51" s="472"/>
      <c r="L51" s="77">
        <v>43470</v>
      </c>
      <c r="M51" s="77">
        <v>43480</v>
      </c>
      <c r="N51" s="77">
        <v>43470</v>
      </c>
      <c r="O51" s="77" t="str">
        <f>""</f>
        <v/>
      </c>
      <c r="P51" s="471" t="str">
        <f t="shared" ca="1" si="0"/>
        <v>Atrasado</v>
      </c>
      <c r="Q51" s="472"/>
      <c r="R51" s="93">
        <f t="shared" si="1"/>
        <v>10</v>
      </c>
      <c r="S51" s="93" t="str">
        <f t="shared" ca="1" si="2"/>
        <v/>
      </c>
      <c r="T51" s="93">
        <f t="shared" ca="1" si="3"/>
        <v>2147</v>
      </c>
      <c r="U51" s="93" t="str">
        <f t="shared" ca="1" si="4"/>
        <v/>
      </c>
      <c r="V51" s="93">
        <v>1</v>
      </c>
    </row>
    <row r="52" spans="1:22" x14ac:dyDescent="0.3">
      <c r="A52" s="78" t="s">
        <v>202</v>
      </c>
      <c r="B52" s="460" t="s">
        <v>200</v>
      </c>
      <c r="C52" s="461"/>
      <c r="D52" s="461"/>
      <c r="E52" s="461"/>
      <c r="F52" s="461"/>
      <c r="G52" s="461"/>
      <c r="H52" s="462"/>
      <c r="I52" s="86" t="s">
        <v>48</v>
      </c>
      <c r="J52" s="471" t="s">
        <v>196</v>
      </c>
      <c r="K52" s="472"/>
      <c r="L52" s="77">
        <v>43471</v>
      </c>
      <c r="M52" s="77">
        <v>43481</v>
      </c>
      <c r="N52" s="77">
        <v>43471</v>
      </c>
      <c r="O52" s="77">
        <v>43481</v>
      </c>
      <c r="P52" s="471" t="str">
        <f t="shared" ca="1" si="0"/>
        <v>Concluído</v>
      </c>
      <c r="Q52" s="472"/>
      <c r="R52" s="93">
        <f t="shared" si="1"/>
        <v>10</v>
      </c>
      <c r="S52" s="93">
        <f t="shared" ca="1" si="2"/>
        <v>10</v>
      </c>
      <c r="T52" s="93" t="str">
        <f t="shared" ca="1" si="3"/>
        <v/>
      </c>
      <c r="U52" s="93" t="str">
        <f t="shared" ca="1" si="4"/>
        <v/>
      </c>
      <c r="V52" s="93">
        <v>1</v>
      </c>
    </row>
    <row r="53" spans="1:22" x14ac:dyDescent="0.3">
      <c r="A53" s="78" t="s">
        <v>206</v>
      </c>
      <c r="B53" s="460" t="s">
        <v>205</v>
      </c>
      <c r="C53" s="461"/>
      <c r="D53" s="461"/>
      <c r="E53" s="461"/>
      <c r="F53" s="461"/>
      <c r="G53" s="461"/>
      <c r="H53" s="462"/>
      <c r="I53" s="86" t="s">
        <v>48</v>
      </c>
      <c r="J53" s="471" t="s">
        <v>195</v>
      </c>
      <c r="K53" s="472"/>
      <c r="L53" s="77">
        <v>43472</v>
      </c>
      <c r="M53" s="77">
        <v>43482</v>
      </c>
      <c r="N53" s="79">
        <v>43474</v>
      </c>
      <c r="O53" s="79">
        <v>43484</v>
      </c>
      <c r="P53" s="471" t="str">
        <f t="shared" ca="1" si="0"/>
        <v>Concluído</v>
      </c>
      <c r="Q53" s="472"/>
      <c r="R53" s="93">
        <f t="shared" si="1"/>
        <v>10</v>
      </c>
      <c r="S53" s="93">
        <f t="shared" ca="1" si="2"/>
        <v>10</v>
      </c>
      <c r="T53" s="93" t="str">
        <f t="shared" ca="1" si="3"/>
        <v/>
      </c>
      <c r="U53" s="93" t="str">
        <f t="shared" ca="1" si="4"/>
        <v/>
      </c>
      <c r="V53" s="93">
        <v>1</v>
      </c>
    </row>
    <row r="54" spans="1:22" x14ac:dyDescent="0.3">
      <c r="A54" s="78" t="s">
        <v>210</v>
      </c>
      <c r="B54" s="467" t="s">
        <v>209</v>
      </c>
      <c r="C54" s="468"/>
      <c r="D54" s="468"/>
      <c r="E54" s="468"/>
      <c r="F54" s="468"/>
      <c r="G54" s="468"/>
      <c r="H54" s="469"/>
      <c r="I54" s="86" t="s">
        <v>48</v>
      </c>
      <c r="J54" s="471" t="s">
        <v>196</v>
      </c>
      <c r="K54" s="472"/>
      <c r="L54" s="77">
        <v>43473</v>
      </c>
      <c r="M54" s="77">
        <v>43483</v>
      </c>
      <c r="N54" s="79">
        <v>43475</v>
      </c>
      <c r="O54" s="79">
        <v>43485</v>
      </c>
      <c r="P54" s="471" t="str">
        <f t="shared" ca="1" si="0"/>
        <v>Concluído</v>
      </c>
      <c r="Q54" s="472"/>
      <c r="R54" s="93">
        <f t="shared" si="1"/>
        <v>10</v>
      </c>
      <c r="S54" s="93">
        <f t="shared" ca="1" si="2"/>
        <v>10</v>
      </c>
      <c r="T54" s="93" t="str">
        <f t="shared" ca="1" si="3"/>
        <v/>
      </c>
      <c r="U54" s="93" t="str">
        <f t="shared" ca="1" si="4"/>
        <v/>
      </c>
      <c r="V54" s="93">
        <v>1</v>
      </c>
    </row>
    <row r="55" spans="1:22" x14ac:dyDescent="0.3">
      <c r="A55" s="78" t="s">
        <v>212</v>
      </c>
      <c r="B55" s="467" t="s">
        <v>211</v>
      </c>
      <c r="C55" s="468"/>
      <c r="D55" s="468"/>
      <c r="E55" s="468"/>
      <c r="F55" s="468"/>
      <c r="G55" s="468"/>
      <c r="H55" s="469"/>
      <c r="I55" s="86" t="s">
        <v>48</v>
      </c>
      <c r="J55" s="471" t="s">
        <v>195</v>
      </c>
      <c r="K55" s="472"/>
      <c r="L55" s="77">
        <v>43474</v>
      </c>
      <c r="M55" s="77">
        <v>43484</v>
      </c>
      <c r="N55" s="79">
        <v>43476</v>
      </c>
      <c r="O55" s="79">
        <v>43486</v>
      </c>
      <c r="P55" s="471" t="str">
        <f t="shared" ca="1" si="0"/>
        <v>Concluído</v>
      </c>
      <c r="Q55" s="472"/>
      <c r="R55" s="93">
        <f t="shared" si="1"/>
        <v>10</v>
      </c>
      <c r="S55" s="93">
        <f t="shared" ca="1" si="2"/>
        <v>10</v>
      </c>
      <c r="T55" s="93" t="str">
        <f t="shared" ca="1" si="3"/>
        <v/>
      </c>
      <c r="U55" s="93" t="str">
        <f t="shared" ca="1" si="4"/>
        <v/>
      </c>
      <c r="V55" s="93">
        <v>1</v>
      </c>
    </row>
    <row r="56" spans="1:22" x14ac:dyDescent="0.3">
      <c r="A56" s="78" t="s">
        <v>208</v>
      </c>
      <c r="B56" s="460" t="s">
        <v>214</v>
      </c>
      <c r="C56" s="461"/>
      <c r="D56" s="461"/>
      <c r="E56" s="461"/>
      <c r="F56" s="461"/>
      <c r="G56" s="461"/>
      <c r="H56" s="462"/>
      <c r="I56" s="86" t="s">
        <v>48</v>
      </c>
      <c r="J56" s="471" t="s">
        <v>196</v>
      </c>
      <c r="K56" s="472"/>
      <c r="L56" s="77">
        <v>43475</v>
      </c>
      <c r="M56" s="77">
        <v>43485</v>
      </c>
      <c r="N56" s="79">
        <v>43477</v>
      </c>
      <c r="O56" s="79">
        <v>43487</v>
      </c>
      <c r="P56" s="471" t="str">
        <f t="shared" ca="1" si="0"/>
        <v>Concluído</v>
      </c>
      <c r="Q56" s="472"/>
      <c r="R56" s="93">
        <f t="shared" si="1"/>
        <v>10</v>
      </c>
      <c r="S56" s="93">
        <f t="shared" ca="1" si="2"/>
        <v>10</v>
      </c>
      <c r="T56" s="93" t="str">
        <f t="shared" ca="1" si="3"/>
        <v/>
      </c>
      <c r="U56" s="93" t="str">
        <f t="shared" ca="1" si="4"/>
        <v/>
      </c>
      <c r="V56" s="93">
        <v>1</v>
      </c>
    </row>
    <row r="57" spans="1:22" x14ac:dyDescent="0.3">
      <c r="A57" s="78" t="s">
        <v>215</v>
      </c>
      <c r="B57" s="467" t="s">
        <v>216</v>
      </c>
      <c r="C57" s="468"/>
      <c r="D57" s="468"/>
      <c r="E57" s="468"/>
      <c r="F57" s="468"/>
      <c r="G57" s="468"/>
      <c r="H57" s="469"/>
      <c r="I57" s="86" t="s">
        <v>48</v>
      </c>
      <c r="J57" s="471" t="s">
        <v>195</v>
      </c>
      <c r="K57" s="472"/>
      <c r="L57" s="77">
        <v>43476</v>
      </c>
      <c r="M57" s="77">
        <v>43486</v>
      </c>
      <c r="N57" s="79">
        <v>43478</v>
      </c>
      <c r="O57" s="79">
        <v>43488</v>
      </c>
      <c r="P57" s="471" t="str">
        <f t="shared" ca="1" si="0"/>
        <v>Concluído</v>
      </c>
      <c r="Q57" s="472"/>
      <c r="R57" s="93">
        <f t="shared" si="1"/>
        <v>10</v>
      </c>
      <c r="S57" s="93">
        <f t="shared" ca="1" si="2"/>
        <v>10</v>
      </c>
      <c r="T57" s="93" t="str">
        <f t="shared" ca="1" si="3"/>
        <v/>
      </c>
      <c r="U57" s="93" t="str">
        <f t="shared" ca="1" si="4"/>
        <v/>
      </c>
      <c r="V57" s="93">
        <v>1</v>
      </c>
    </row>
    <row r="58" spans="1:22" x14ac:dyDescent="0.3">
      <c r="A58" s="78" t="s">
        <v>217</v>
      </c>
      <c r="B58" s="467" t="s">
        <v>218</v>
      </c>
      <c r="C58" s="468"/>
      <c r="D58" s="468"/>
      <c r="E58" s="468"/>
      <c r="F58" s="468"/>
      <c r="G58" s="468"/>
      <c r="H58" s="469"/>
      <c r="I58" s="86" t="s">
        <v>48</v>
      </c>
      <c r="J58" s="471" t="s">
        <v>196</v>
      </c>
      <c r="K58" s="472"/>
      <c r="L58" s="77">
        <v>43477</v>
      </c>
      <c r="M58" s="77">
        <v>43487</v>
      </c>
      <c r="N58" s="79">
        <v>43479</v>
      </c>
      <c r="O58" s="79">
        <v>43489</v>
      </c>
      <c r="P58" s="471" t="str">
        <f t="shared" ca="1" si="0"/>
        <v>Concluído</v>
      </c>
      <c r="Q58" s="472"/>
      <c r="R58" s="93">
        <f t="shared" si="1"/>
        <v>10</v>
      </c>
      <c r="S58" s="93">
        <f t="shared" ca="1" si="2"/>
        <v>10</v>
      </c>
      <c r="T58" s="93" t="str">
        <f t="shared" ca="1" si="3"/>
        <v/>
      </c>
      <c r="U58" s="93" t="str">
        <f t="shared" ca="1" si="4"/>
        <v/>
      </c>
      <c r="V58" s="93">
        <v>1</v>
      </c>
    </row>
    <row r="59" spans="1:22" x14ac:dyDescent="0.3">
      <c r="A59" s="78" t="s">
        <v>219</v>
      </c>
      <c r="B59" s="467" t="s">
        <v>220</v>
      </c>
      <c r="C59" s="468"/>
      <c r="D59" s="468"/>
      <c r="E59" s="468"/>
      <c r="F59" s="468"/>
      <c r="G59" s="468"/>
      <c r="H59" s="469"/>
      <c r="I59" s="86" t="s">
        <v>48</v>
      </c>
      <c r="J59" s="471" t="s">
        <v>195</v>
      </c>
      <c r="K59" s="472"/>
      <c r="L59" s="77">
        <v>43478</v>
      </c>
      <c r="M59" s="77">
        <v>43488</v>
      </c>
      <c r="N59" s="79">
        <v>43480</v>
      </c>
      <c r="O59" s="79">
        <v>43490</v>
      </c>
      <c r="P59" s="471" t="str">
        <f t="shared" ca="1" si="0"/>
        <v>Concluído</v>
      </c>
      <c r="Q59" s="472"/>
      <c r="R59" s="93">
        <f t="shared" si="1"/>
        <v>10</v>
      </c>
      <c r="S59" s="93">
        <f t="shared" ca="1" si="2"/>
        <v>10</v>
      </c>
      <c r="T59" s="93" t="str">
        <f t="shared" ca="1" si="3"/>
        <v/>
      </c>
      <c r="U59" s="93" t="str">
        <f t="shared" ca="1" si="4"/>
        <v/>
      </c>
      <c r="V59" s="93">
        <v>1</v>
      </c>
    </row>
    <row r="60" spans="1:22" x14ac:dyDescent="0.3">
      <c r="A60" s="78" t="s">
        <v>221</v>
      </c>
      <c r="B60" s="460" t="s">
        <v>222</v>
      </c>
      <c r="C60" s="461"/>
      <c r="D60" s="461"/>
      <c r="E60" s="461"/>
      <c r="F60" s="461"/>
      <c r="G60" s="461"/>
      <c r="H60" s="462"/>
      <c r="I60" s="86" t="s">
        <v>48</v>
      </c>
      <c r="J60" s="471" t="s">
        <v>196</v>
      </c>
      <c r="K60" s="472"/>
      <c r="L60" s="77">
        <v>43479</v>
      </c>
      <c r="M60" s="77">
        <v>43489</v>
      </c>
      <c r="N60" s="79">
        <v>43481</v>
      </c>
      <c r="O60" s="79">
        <v>43491</v>
      </c>
      <c r="P60" s="471" t="str">
        <f t="shared" ca="1" si="0"/>
        <v>Concluído</v>
      </c>
      <c r="Q60" s="472"/>
      <c r="R60" s="93">
        <f t="shared" si="1"/>
        <v>10</v>
      </c>
      <c r="S60" s="93">
        <f t="shared" ca="1" si="2"/>
        <v>10</v>
      </c>
      <c r="T60" s="93" t="str">
        <f t="shared" ca="1" si="3"/>
        <v/>
      </c>
      <c r="U60" s="93" t="str">
        <f t="shared" ca="1" si="4"/>
        <v/>
      </c>
      <c r="V60" s="93">
        <v>1</v>
      </c>
    </row>
    <row r="61" spans="1:22" x14ac:dyDescent="0.3">
      <c r="A61" s="78" t="s">
        <v>223</v>
      </c>
      <c r="B61" s="460" t="s">
        <v>224</v>
      </c>
      <c r="C61" s="461"/>
      <c r="D61" s="461"/>
      <c r="E61" s="461"/>
      <c r="F61" s="461"/>
      <c r="G61" s="461"/>
      <c r="H61" s="462"/>
      <c r="I61" s="86" t="s">
        <v>48</v>
      </c>
      <c r="J61" s="471" t="s">
        <v>195</v>
      </c>
      <c r="K61" s="472"/>
      <c r="L61" s="77">
        <v>43480</v>
      </c>
      <c r="M61" s="79">
        <v>43482</v>
      </c>
      <c r="N61" s="79">
        <v>43482</v>
      </c>
      <c r="O61" s="79">
        <v>43492</v>
      </c>
      <c r="P61" s="471" t="str">
        <f t="shared" ca="1" si="0"/>
        <v>Concluído</v>
      </c>
      <c r="Q61" s="472"/>
      <c r="R61" s="93">
        <f t="shared" si="1"/>
        <v>2</v>
      </c>
      <c r="S61" s="93">
        <f t="shared" ca="1" si="2"/>
        <v>10</v>
      </c>
      <c r="T61" s="93" t="str">
        <f t="shared" ca="1" si="3"/>
        <v/>
      </c>
      <c r="U61" s="93" t="str">
        <f t="shared" ca="1" si="4"/>
        <v/>
      </c>
      <c r="V61" s="93">
        <v>1</v>
      </c>
    </row>
    <row r="62" spans="1:22" x14ac:dyDescent="0.3">
      <c r="A62" s="78" t="s">
        <v>225</v>
      </c>
      <c r="B62" s="460" t="s">
        <v>226</v>
      </c>
      <c r="C62" s="461"/>
      <c r="D62" s="461"/>
      <c r="E62" s="461"/>
      <c r="F62" s="461"/>
      <c r="G62" s="461"/>
      <c r="H62" s="462"/>
      <c r="I62" s="86" t="s">
        <v>48</v>
      </c>
      <c r="J62" s="471" t="s">
        <v>196</v>
      </c>
      <c r="K62" s="472"/>
      <c r="L62" s="77">
        <v>43481</v>
      </c>
      <c r="M62" s="77">
        <v>43491</v>
      </c>
      <c r="N62" s="79">
        <v>43483</v>
      </c>
      <c r="O62" s="79">
        <v>43493</v>
      </c>
      <c r="P62" s="471" t="str">
        <f t="shared" ca="1" si="0"/>
        <v>Concluído</v>
      </c>
      <c r="Q62" s="472"/>
      <c r="R62" s="93">
        <f t="shared" si="1"/>
        <v>10</v>
      </c>
      <c r="S62" s="93">
        <f t="shared" ca="1" si="2"/>
        <v>10</v>
      </c>
      <c r="T62" s="93" t="str">
        <f t="shared" ca="1" si="3"/>
        <v/>
      </c>
      <c r="U62" s="93" t="str">
        <f t="shared" ca="1" si="4"/>
        <v/>
      </c>
      <c r="V62" s="93">
        <v>1</v>
      </c>
    </row>
    <row r="63" spans="1:22" x14ac:dyDescent="0.3">
      <c r="A63" s="78" t="s">
        <v>227</v>
      </c>
      <c r="B63" s="460" t="s">
        <v>228</v>
      </c>
      <c r="C63" s="461"/>
      <c r="D63" s="461"/>
      <c r="E63" s="461"/>
      <c r="F63" s="461"/>
      <c r="G63" s="461"/>
      <c r="H63" s="462"/>
      <c r="I63" s="86" t="s">
        <v>48</v>
      </c>
      <c r="J63" s="471" t="s">
        <v>195</v>
      </c>
      <c r="K63" s="472"/>
      <c r="L63" s="77">
        <v>43482</v>
      </c>
      <c r="M63" s="77">
        <v>43492</v>
      </c>
      <c r="N63" s="79">
        <v>43484</v>
      </c>
      <c r="O63" s="79">
        <v>43494</v>
      </c>
      <c r="P63" s="471" t="str">
        <f t="shared" ca="1" si="0"/>
        <v>Concluído</v>
      </c>
      <c r="Q63" s="472"/>
      <c r="R63" s="93">
        <f t="shared" si="1"/>
        <v>10</v>
      </c>
      <c r="S63" s="93">
        <f t="shared" ca="1" si="2"/>
        <v>10</v>
      </c>
      <c r="T63" s="93" t="str">
        <f t="shared" ca="1" si="3"/>
        <v/>
      </c>
      <c r="U63" s="93" t="str">
        <f t="shared" ca="1" si="4"/>
        <v/>
      </c>
      <c r="V63" s="93">
        <v>1</v>
      </c>
    </row>
    <row r="64" spans="1:22" x14ac:dyDescent="0.3">
      <c r="A64" s="78" t="s">
        <v>229</v>
      </c>
      <c r="B64" s="460" t="s">
        <v>230</v>
      </c>
      <c r="C64" s="461"/>
      <c r="D64" s="461"/>
      <c r="E64" s="461"/>
      <c r="F64" s="461"/>
      <c r="G64" s="461"/>
      <c r="H64" s="462"/>
      <c r="I64" s="86" t="s">
        <v>49</v>
      </c>
      <c r="J64" s="471" t="s">
        <v>196</v>
      </c>
      <c r="K64" s="472"/>
      <c r="L64" s="77">
        <v>43483</v>
      </c>
      <c r="M64" s="77">
        <v>43493</v>
      </c>
      <c r="N64" s="79">
        <v>43485</v>
      </c>
      <c r="O64" s="79">
        <v>43495</v>
      </c>
      <c r="P64" s="471" t="str">
        <f t="shared" ca="1" si="0"/>
        <v>Concluído</v>
      </c>
      <c r="Q64" s="472"/>
      <c r="R64" s="93">
        <f t="shared" si="1"/>
        <v>10</v>
      </c>
      <c r="S64" s="93">
        <f t="shared" ca="1" si="2"/>
        <v>10</v>
      </c>
      <c r="T64" s="93" t="str">
        <f t="shared" ca="1" si="3"/>
        <v/>
      </c>
      <c r="U64" s="93" t="str">
        <f t="shared" ca="1" si="4"/>
        <v/>
      </c>
      <c r="V64" s="93">
        <v>1</v>
      </c>
    </row>
    <row r="65" spans="1:22" x14ac:dyDescent="0.3">
      <c r="A65" s="78" t="s">
        <v>231</v>
      </c>
      <c r="B65" s="460" t="s">
        <v>310</v>
      </c>
      <c r="C65" s="461"/>
      <c r="D65" s="461"/>
      <c r="E65" s="461"/>
      <c r="F65" s="461"/>
      <c r="G65" s="461"/>
      <c r="H65" s="462"/>
      <c r="I65" s="86" t="s">
        <v>49</v>
      </c>
      <c r="J65" s="471" t="s">
        <v>195</v>
      </c>
      <c r="K65" s="472"/>
      <c r="L65" s="77">
        <v>43484</v>
      </c>
      <c r="M65" s="77">
        <v>43494</v>
      </c>
      <c r="N65" s="79">
        <v>43486</v>
      </c>
      <c r="O65" s="79">
        <v>43496</v>
      </c>
      <c r="P65" s="471" t="str">
        <f t="shared" ca="1" si="0"/>
        <v>Concluído</v>
      </c>
      <c r="Q65" s="472"/>
      <c r="R65" s="93">
        <f t="shared" si="1"/>
        <v>10</v>
      </c>
      <c r="S65" s="93">
        <f t="shared" ca="1" si="2"/>
        <v>10</v>
      </c>
      <c r="T65" s="93" t="str">
        <f t="shared" ca="1" si="3"/>
        <v/>
      </c>
      <c r="U65" s="93" t="str">
        <f t="shared" ca="1" si="4"/>
        <v/>
      </c>
      <c r="V65" s="93">
        <v>1</v>
      </c>
    </row>
    <row r="66" spans="1:22" x14ac:dyDescent="0.3">
      <c r="A66" s="78" t="s">
        <v>242</v>
      </c>
      <c r="B66" s="467" t="s">
        <v>211</v>
      </c>
      <c r="C66" s="468"/>
      <c r="D66" s="468"/>
      <c r="E66" s="468"/>
      <c r="F66" s="468"/>
      <c r="G66" s="468"/>
      <c r="H66" s="469"/>
      <c r="I66" s="86" t="s">
        <v>49</v>
      </c>
      <c r="J66" s="471" t="s">
        <v>196</v>
      </c>
      <c r="K66" s="472"/>
      <c r="L66" s="77">
        <v>43485</v>
      </c>
      <c r="M66" s="77">
        <v>43495</v>
      </c>
      <c r="N66" s="79">
        <v>43487</v>
      </c>
      <c r="O66" s="79">
        <v>43497</v>
      </c>
      <c r="P66" s="471" t="str">
        <f t="shared" ca="1" si="0"/>
        <v>Concluído</v>
      </c>
      <c r="Q66" s="472"/>
      <c r="R66" s="93">
        <f t="shared" si="1"/>
        <v>10</v>
      </c>
      <c r="S66" s="93">
        <f t="shared" ca="1" si="2"/>
        <v>10</v>
      </c>
      <c r="T66" s="93" t="str">
        <f t="shared" ca="1" si="3"/>
        <v/>
      </c>
      <c r="U66" s="93" t="str">
        <f t="shared" ca="1" si="4"/>
        <v/>
      </c>
      <c r="V66" s="93">
        <v>1</v>
      </c>
    </row>
    <row r="67" spans="1:22" x14ac:dyDescent="0.3">
      <c r="A67" s="78" t="s">
        <v>232</v>
      </c>
      <c r="B67" s="460" t="s">
        <v>234</v>
      </c>
      <c r="C67" s="461"/>
      <c r="D67" s="461"/>
      <c r="E67" s="461"/>
      <c r="F67" s="461"/>
      <c r="G67" s="461"/>
      <c r="H67" s="462"/>
      <c r="I67" s="86" t="s">
        <v>49</v>
      </c>
      <c r="J67" s="471" t="s">
        <v>195</v>
      </c>
      <c r="K67" s="472"/>
      <c r="L67" s="77">
        <v>43486</v>
      </c>
      <c r="M67" s="77">
        <v>43496</v>
      </c>
      <c r="N67" s="79">
        <v>43488</v>
      </c>
      <c r="O67" s="79">
        <v>43498</v>
      </c>
      <c r="P67" s="471" t="str">
        <f t="shared" ca="1" si="0"/>
        <v>Concluído</v>
      </c>
      <c r="Q67" s="472"/>
      <c r="R67" s="93">
        <f t="shared" si="1"/>
        <v>10</v>
      </c>
      <c r="S67" s="93">
        <f t="shared" ca="1" si="2"/>
        <v>10</v>
      </c>
      <c r="T67" s="93" t="str">
        <f t="shared" ca="1" si="3"/>
        <v/>
      </c>
      <c r="U67" s="93" t="str">
        <f t="shared" ca="1" si="4"/>
        <v/>
      </c>
      <c r="V67" s="93">
        <v>1</v>
      </c>
    </row>
    <row r="68" spans="1:22" x14ac:dyDescent="0.3">
      <c r="A68" s="78" t="s">
        <v>233</v>
      </c>
      <c r="B68" s="460" t="s">
        <v>235</v>
      </c>
      <c r="C68" s="461"/>
      <c r="D68" s="461"/>
      <c r="E68" s="461"/>
      <c r="F68" s="461"/>
      <c r="G68" s="461"/>
      <c r="H68" s="462"/>
      <c r="I68" s="86" t="s">
        <v>49</v>
      </c>
      <c r="J68" s="471" t="s">
        <v>196</v>
      </c>
      <c r="K68" s="472"/>
      <c r="L68" s="77">
        <v>43487</v>
      </c>
      <c r="M68" s="77">
        <v>43497</v>
      </c>
      <c r="N68" s="79">
        <v>43489</v>
      </c>
      <c r="O68" s="79">
        <v>43499</v>
      </c>
      <c r="P68" s="471" t="str">
        <f t="shared" ca="1" si="0"/>
        <v>Concluído</v>
      </c>
      <c r="Q68" s="472"/>
      <c r="R68" s="93">
        <f t="shared" si="1"/>
        <v>10</v>
      </c>
      <c r="S68" s="93">
        <f t="shared" ca="1" si="2"/>
        <v>10</v>
      </c>
      <c r="T68" s="93" t="str">
        <f t="shared" ca="1" si="3"/>
        <v/>
      </c>
      <c r="U68" s="93" t="str">
        <f t="shared" ca="1" si="4"/>
        <v/>
      </c>
      <c r="V68" s="93">
        <v>1</v>
      </c>
    </row>
    <row r="69" spans="1:22" x14ac:dyDescent="0.3">
      <c r="A69" s="78" t="s">
        <v>236</v>
      </c>
      <c r="B69" s="460" t="s">
        <v>237</v>
      </c>
      <c r="C69" s="461"/>
      <c r="D69" s="461"/>
      <c r="E69" s="461"/>
      <c r="F69" s="461"/>
      <c r="G69" s="461"/>
      <c r="H69" s="462"/>
      <c r="I69" s="86" t="s">
        <v>49</v>
      </c>
      <c r="J69" s="471" t="s">
        <v>195</v>
      </c>
      <c r="K69" s="472"/>
      <c r="L69" s="77">
        <v>43488</v>
      </c>
      <c r="M69" s="77">
        <v>43498</v>
      </c>
      <c r="N69" s="79">
        <v>43490</v>
      </c>
      <c r="O69" s="79">
        <v>43500</v>
      </c>
      <c r="P69" s="471" t="str">
        <f t="shared" ca="1" si="0"/>
        <v>Concluído</v>
      </c>
      <c r="Q69" s="472"/>
      <c r="R69" s="93">
        <f t="shared" si="1"/>
        <v>10</v>
      </c>
      <c r="S69" s="93">
        <f t="shared" ca="1" si="2"/>
        <v>10</v>
      </c>
      <c r="T69" s="93" t="str">
        <f t="shared" ca="1" si="3"/>
        <v/>
      </c>
      <c r="U69" s="93" t="str">
        <f t="shared" ca="1" si="4"/>
        <v/>
      </c>
      <c r="V69" s="93">
        <v>1</v>
      </c>
    </row>
    <row r="70" spans="1:22" x14ac:dyDescent="0.3">
      <c r="A70" s="78" t="s">
        <v>238</v>
      </c>
      <c r="B70" s="460" t="s">
        <v>239</v>
      </c>
      <c r="C70" s="461"/>
      <c r="D70" s="461"/>
      <c r="E70" s="461"/>
      <c r="F70" s="461"/>
      <c r="G70" s="461"/>
      <c r="H70" s="462"/>
      <c r="I70" s="86" t="s">
        <v>49</v>
      </c>
      <c r="J70" s="471" t="s">
        <v>196</v>
      </c>
      <c r="K70" s="472"/>
      <c r="L70" s="77">
        <v>43489</v>
      </c>
      <c r="M70" s="77">
        <v>43499</v>
      </c>
      <c r="N70" s="79">
        <v>43491</v>
      </c>
      <c r="O70" s="79">
        <v>43501</v>
      </c>
      <c r="P70" s="471" t="str">
        <f t="shared" ca="1" si="0"/>
        <v>Concluído</v>
      </c>
      <c r="Q70" s="472"/>
      <c r="R70" s="93">
        <f t="shared" si="1"/>
        <v>10</v>
      </c>
      <c r="S70" s="93">
        <f t="shared" ca="1" si="2"/>
        <v>10</v>
      </c>
      <c r="T70" s="93" t="str">
        <f t="shared" ca="1" si="3"/>
        <v/>
      </c>
      <c r="U70" s="93" t="str">
        <f t="shared" ca="1" si="4"/>
        <v/>
      </c>
      <c r="V70" s="93">
        <v>1</v>
      </c>
    </row>
    <row r="71" spans="1:22" x14ac:dyDescent="0.3">
      <c r="A71" s="78" t="s">
        <v>240</v>
      </c>
      <c r="B71" s="460" t="s">
        <v>241</v>
      </c>
      <c r="C71" s="461"/>
      <c r="D71" s="461"/>
      <c r="E71" s="461"/>
      <c r="F71" s="461"/>
      <c r="G71" s="461"/>
      <c r="H71" s="462"/>
      <c r="I71" s="86" t="s">
        <v>49</v>
      </c>
      <c r="J71" s="471" t="s">
        <v>195</v>
      </c>
      <c r="K71" s="472"/>
      <c r="L71" s="77">
        <v>43490</v>
      </c>
      <c r="M71" s="77">
        <v>43500</v>
      </c>
      <c r="N71" s="79">
        <v>43492</v>
      </c>
      <c r="O71" s="77">
        <v>43500</v>
      </c>
      <c r="P71" s="471" t="str">
        <f t="shared" ca="1" si="0"/>
        <v>Concluído</v>
      </c>
      <c r="Q71" s="472"/>
      <c r="R71" s="93">
        <f t="shared" si="1"/>
        <v>10</v>
      </c>
      <c r="S71" s="93">
        <f t="shared" ca="1" si="2"/>
        <v>8</v>
      </c>
      <c r="T71" s="93" t="str">
        <f t="shared" ca="1" si="3"/>
        <v/>
      </c>
      <c r="U71" s="93" t="str">
        <f t="shared" ca="1" si="4"/>
        <v/>
      </c>
      <c r="V71" s="93">
        <v>1</v>
      </c>
    </row>
    <row r="72" spans="1:22" x14ac:dyDescent="0.3">
      <c r="A72" s="78" t="s">
        <v>243</v>
      </c>
      <c r="B72" s="460" t="s">
        <v>224</v>
      </c>
      <c r="C72" s="461"/>
      <c r="D72" s="461"/>
      <c r="E72" s="461"/>
      <c r="F72" s="461"/>
      <c r="G72" s="461"/>
      <c r="H72" s="462"/>
      <c r="I72" s="86" t="s">
        <v>49</v>
      </c>
      <c r="J72" s="471" t="s">
        <v>196</v>
      </c>
      <c r="K72" s="472"/>
      <c r="L72" s="77">
        <v>43491</v>
      </c>
      <c r="M72" s="77">
        <v>43501</v>
      </c>
      <c r="N72" s="79">
        <v>43493</v>
      </c>
      <c r="O72" s="77">
        <v>43501</v>
      </c>
      <c r="P72" s="471" t="str">
        <f t="shared" ca="1" si="0"/>
        <v>Concluído</v>
      </c>
      <c r="Q72" s="472"/>
      <c r="R72" s="93">
        <f t="shared" si="1"/>
        <v>10</v>
      </c>
      <c r="S72" s="93">
        <f t="shared" ca="1" si="2"/>
        <v>8</v>
      </c>
      <c r="T72" s="93" t="str">
        <f t="shared" ca="1" si="3"/>
        <v/>
      </c>
      <c r="U72" s="93" t="str">
        <f t="shared" ca="1" si="4"/>
        <v/>
      </c>
      <c r="V72" s="93">
        <v>1</v>
      </c>
    </row>
    <row r="73" spans="1:22" x14ac:dyDescent="0.3">
      <c r="A73" s="78" t="s">
        <v>244</v>
      </c>
      <c r="B73" s="460" t="s">
        <v>265</v>
      </c>
      <c r="C73" s="461"/>
      <c r="D73" s="461"/>
      <c r="E73" s="461"/>
      <c r="F73" s="461"/>
      <c r="G73" s="461"/>
      <c r="H73" s="462"/>
      <c r="I73" s="86" t="s">
        <v>49</v>
      </c>
      <c r="J73" s="471" t="s">
        <v>195</v>
      </c>
      <c r="K73" s="472"/>
      <c r="L73" s="77">
        <v>43492</v>
      </c>
      <c r="M73" s="77">
        <v>43524</v>
      </c>
      <c r="N73" s="77" t="str">
        <f>""</f>
        <v/>
      </c>
      <c r="O73" s="77" t="str">
        <f>""</f>
        <v/>
      </c>
      <c r="P73" s="471" t="str">
        <f t="shared" ca="1" si="0"/>
        <v>Atrasado</v>
      </c>
      <c r="Q73" s="472"/>
      <c r="R73" s="93">
        <f t="shared" si="1"/>
        <v>32</v>
      </c>
      <c r="S73" s="93" t="str">
        <f t="shared" ca="1" si="2"/>
        <v/>
      </c>
      <c r="T73" s="93" t="e">
        <f t="shared" ca="1" si="3"/>
        <v>#VALUE!</v>
      </c>
      <c r="U73" s="93" t="str">
        <f t="shared" ca="1" si="4"/>
        <v/>
      </c>
      <c r="V73" s="93">
        <v>1</v>
      </c>
    </row>
    <row r="74" spans="1:22" x14ac:dyDescent="0.3">
      <c r="A74" s="78" t="s">
        <v>245</v>
      </c>
      <c r="B74" s="460" t="s">
        <v>228</v>
      </c>
      <c r="C74" s="461"/>
      <c r="D74" s="461"/>
      <c r="E74" s="461"/>
      <c r="F74" s="461"/>
      <c r="G74" s="461"/>
      <c r="H74" s="462"/>
      <c r="I74" s="86" t="s">
        <v>49</v>
      </c>
      <c r="J74" s="471" t="s">
        <v>196</v>
      </c>
      <c r="K74" s="472"/>
      <c r="L74" s="77">
        <v>43493</v>
      </c>
      <c r="M74" s="77">
        <v>43524</v>
      </c>
      <c r="N74" s="79">
        <v>43495</v>
      </c>
      <c r="O74" s="77" t="str">
        <f>""</f>
        <v/>
      </c>
      <c r="P74" s="471" t="str">
        <f t="shared" ca="1" si="0"/>
        <v>Atrasado</v>
      </c>
      <c r="Q74" s="472"/>
      <c r="R74" s="93">
        <f t="shared" si="1"/>
        <v>31</v>
      </c>
      <c r="S74" s="93" t="str">
        <f t="shared" ca="1" si="2"/>
        <v/>
      </c>
      <c r="T74" s="93">
        <f t="shared" ca="1" si="3"/>
        <v>2122</v>
      </c>
      <c r="U74" s="93" t="str">
        <f t="shared" ca="1" si="4"/>
        <v/>
      </c>
      <c r="V74" s="93">
        <v>1</v>
      </c>
    </row>
    <row r="75" spans="1:22" x14ac:dyDescent="0.3">
      <c r="A75" s="78" t="s">
        <v>246</v>
      </c>
      <c r="B75" s="460" t="s">
        <v>249</v>
      </c>
      <c r="C75" s="461"/>
      <c r="D75" s="461"/>
      <c r="E75" s="461"/>
      <c r="F75" s="461"/>
      <c r="G75" s="461"/>
      <c r="H75" s="462"/>
      <c r="I75" s="86" t="s">
        <v>50</v>
      </c>
      <c r="J75" s="471" t="s">
        <v>195</v>
      </c>
      <c r="K75" s="472"/>
      <c r="L75" s="77">
        <v>43493</v>
      </c>
      <c r="M75" s="77">
        <v>43524</v>
      </c>
      <c r="N75" s="79">
        <v>43495</v>
      </c>
      <c r="O75" s="77" t="str">
        <f>""</f>
        <v/>
      </c>
      <c r="P75" s="471" t="str">
        <f t="shared" ca="1" si="0"/>
        <v>Atrasado</v>
      </c>
      <c r="Q75" s="472"/>
      <c r="R75" s="93">
        <f t="shared" si="1"/>
        <v>31</v>
      </c>
      <c r="S75" s="93" t="str">
        <f t="shared" ca="1" si="2"/>
        <v/>
      </c>
      <c r="T75" s="93">
        <f t="shared" ca="1" si="3"/>
        <v>2122</v>
      </c>
      <c r="U75" s="93" t="str">
        <f t="shared" ca="1" si="4"/>
        <v/>
      </c>
      <c r="V75" s="93">
        <v>1</v>
      </c>
    </row>
    <row r="76" spans="1:22" x14ac:dyDescent="0.3">
      <c r="A76" s="78" t="s">
        <v>248</v>
      </c>
      <c r="B76" s="467" t="s">
        <v>247</v>
      </c>
      <c r="C76" s="468"/>
      <c r="D76" s="468"/>
      <c r="E76" s="468"/>
      <c r="F76" s="468"/>
      <c r="G76" s="468"/>
      <c r="H76" s="469"/>
      <c r="I76" s="86" t="s">
        <v>50</v>
      </c>
      <c r="J76" s="471" t="s">
        <v>196</v>
      </c>
      <c r="K76" s="472"/>
      <c r="L76" s="77">
        <v>43493</v>
      </c>
      <c r="M76" s="77">
        <v>43524</v>
      </c>
      <c r="N76" s="79">
        <v>43495</v>
      </c>
      <c r="O76" s="77" t="str">
        <f>""</f>
        <v/>
      </c>
      <c r="P76" s="471" t="str">
        <f t="shared" ca="1" si="0"/>
        <v>Atrasado</v>
      </c>
      <c r="Q76" s="472"/>
      <c r="R76" s="93">
        <f t="shared" si="1"/>
        <v>31</v>
      </c>
      <c r="S76" s="93" t="str">
        <f t="shared" ca="1" si="2"/>
        <v/>
      </c>
      <c r="T76" s="93">
        <f t="shared" ca="1" si="3"/>
        <v>2122</v>
      </c>
      <c r="U76" s="93" t="str">
        <f t="shared" ca="1" si="4"/>
        <v/>
      </c>
      <c r="V76" s="93">
        <v>1</v>
      </c>
    </row>
    <row r="77" spans="1:22" x14ac:dyDescent="0.3">
      <c r="A77" s="78" t="s">
        <v>250</v>
      </c>
      <c r="B77" s="91" t="s">
        <v>251</v>
      </c>
      <c r="C77" s="89"/>
      <c r="D77" s="89"/>
      <c r="E77" s="89"/>
      <c r="F77" s="89"/>
      <c r="G77" s="89"/>
      <c r="H77" s="90"/>
      <c r="I77" s="86" t="s">
        <v>50</v>
      </c>
      <c r="J77" s="471" t="s">
        <v>195</v>
      </c>
      <c r="K77" s="472"/>
      <c r="L77" s="77">
        <v>43493</v>
      </c>
      <c r="M77" s="77">
        <v>43524</v>
      </c>
      <c r="N77" s="79">
        <v>43495</v>
      </c>
      <c r="O77" s="77" t="str">
        <f>""</f>
        <v/>
      </c>
      <c r="P77" s="471" t="str">
        <f t="shared" ca="1" si="0"/>
        <v>Atrasado</v>
      </c>
      <c r="Q77" s="472"/>
      <c r="R77" s="93">
        <f t="shared" si="1"/>
        <v>31</v>
      </c>
      <c r="S77" s="93" t="str">
        <f t="shared" ca="1" si="2"/>
        <v/>
      </c>
      <c r="T77" s="93">
        <f t="shared" ca="1" si="3"/>
        <v>2122</v>
      </c>
      <c r="U77" s="93" t="str">
        <f t="shared" ca="1" si="4"/>
        <v/>
      </c>
      <c r="V77" s="93">
        <v>1</v>
      </c>
    </row>
    <row r="78" spans="1:22" x14ac:dyDescent="0.3">
      <c r="A78" s="78" t="s">
        <v>253</v>
      </c>
      <c r="B78" s="464" t="s">
        <v>252</v>
      </c>
      <c r="C78" s="465"/>
      <c r="D78" s="465"/>
      <c r="E78" s="465"/>
      <c r="F78" s="465"/>
      <c r="G78" s="465"/>
      <c r="H78" s="466"/>
      <c r="I78" s="86" t="s">
        <v>50</v>
      </c>
      <c r="J78" s="471" t="s">
        <v>196</v>
      </c>
      <c r="K78" s="472"/>
      <c r="L78" s="77">
        <v>43492</v>
      </c>
      <c r="M78" s="77">
        <v>43524</v>
      </c>
      <c r="N78" s="77" t="str">
        <f>""</f>
        <v/>
      </c>
      <c r="O78" s="77" t="str">
        <f>""</f>
        <v/>
      </c>
      <c r="P78" s="471" t="str">
        <f t="shared" ca="1" si="0"/>
        <v>Atrasado</v>
      </c>
      <c r="Q78" s="472"/>
      <c r="R78" s="93">
        <f t="shared" si="1"/>
        <v>32</v>
      </c>
      <c r="S78" s="93" t="str">
        <f t="shared" ca="1" si="2"/>
        <v/>
      </c>
      <c r="T78" s="93" t="e">
        <f t="shared" ca="1" si="3"/>
        <v>#VALUE!</v>
      </c>
      <c r="U78" s="93" t="str">
        <f t="shared" ca="1" si="4"/>
        <v/>
      </c>
      <c r="V78" s="93">
        <v>1</v>
      </c>
    </row>
    <row r="79" spans="1:22" x14ac:dyDescent="0.3">
      <c r="A79" s="78" t="s">
        <v>254</v>
      </c>
      <c r="B79" s="467" t="s">
        <v>255</v>
      </c>
      <c r="C79" s="468"/>
      <c r="D79" s="468"/>
      <c r="E79" s="468"/>
      <c r="F79" s="468"/>
      <c r="G79" s="468"/>
      <c r="H79" s="469"/>
      <c r="I79" s="86" t="s">
        <v>50</v>
      </c>
      <c r="J79" s="471" t="s">
        <v>195</v>
      </c>
      <c r="K79" s="472"/>
      <c r="L79" s="77">
        <v>43492</v>
      </c>
      <c r="M79" s="77">
        <v>43524</v>
      </c>
      <c r="N79" s="77" t="str">
        <f>""</f>
        <v/>
      </c>
      <c r="O79" s="77" t="str">
        <f>""</f>
        <v/>
      </c>
      <c r="P79" s="471" t="str">
        <f t="shared" ca="1" si="0"/>
        <v>Atrasado</v>
      </c>
      <c r="Q79" s="472"/>
      <c r="R79" s="93">
        <f t="shared" si="1"/>
        <v>32</v>
      </c>
      <c r="S79" s="93" t="str">
        <f t="shared" ca="1" si="2"/>
        <v/>
      </c>
      <c r="T79" s="93" t="e">
        <f t="shared" ca="1" si="3"/>
        <v>#VALUE!</v>
      </c>
      <c r="U79" s="93" t="str">
        <f t="shared" ca="1" si="4"/>
        <v/>
      </c>
      <c r="V79" s="93">
        <v>1</v>
      </c>
    </row>
    <row r="80" spans="1:22" x14ac:dyDescent="0.3">
      <c r="A80" s="78" t="s">
        <v>256</v>
      </c>
      <c r="B80" s="463" t="s">
        <v>257</v>
      </c>
      <c r="C80" s="463"/>
      <c r="D80" s="463"/>
      <c r="E80" s="463"/>
      <c r="F80" s="463"/>
      <c r="G80" s="463"/>
      <c r="H80" s="463"/>
      <c r="I80" s="86" t="s">
        <v>50</v>
      </c>
      <c r="J80" s="471" t="s">
        <v>196</v>
      </c>
      <c r="K80" s="472"/>
      <c r="L80" s="77">
        <v>43492</v>
      </c>
      <c r="M80" s="77">
        <v>43524</v>
      </c>
      <c r="N80" s="77" t="str">
        <f>""</f>
        <v/>
      </c>
      <c r="O80" s="77" t="str">
        <f>""</f>
        <v/>
      </c>
      <c r="P80" s="471" t="str">
        <f t="shared" ca="1" si="0"/>
        <v>Atrasado</v>
      </c>
      <c r="Q80" s="472"/>
      <c r="R80" s="93">
        <f t="shared" si="1"/>
        <v>32</v>
      </c>
      <c r="S80" s="93" t="str">
        <f t="shared" ca="1" si="2"/>
        <v/>
      </c>
      <c r="T80" s="93" t="e">
        <f t="shared" ca="1" si="3"/>
        <v>#VALUE!</v>
      </c>
      <c r="U80" s="93" t="str">
        <f t="shared" ca="1" si="4"/>
        <v/>
      </c>
      <c r="V80" s="93">
        <v>1</v>
      </c>
    </row>
    <row r="81" spans="1:22" x14ac:dyDescent="0.3">
      <c r="A81" s="78" t="s">
        <v>258</v>
      </c>
      <c r="B81" s="463" t="s">
        <v>259</v>
      </c>
      <c r="C81" s="463"/>
      <c r="D81" s="463"/>
      <c r="E81" s="463"/>
      <c r="F81" s="463"/>
      <c r="G81" s="463"/>
      <c r="H81" s="463"/>
      <c r="I81" s="86" t="s">
        <v>50</v>
      </c>
      <c r="J81" s="471" t="s">
        <v>195</v>
      </c>
      <c r="K81" s="472"/>
      <c r="L81" s="77">
        <v>43468</v>
      </c>
      <c r="M81" s="77">
        <v>43478</v>
      </c>
      <c r="N81" s="77">
        <v>43468</v>
      </c>
      <c r="O81" s="77" t="str">
        <f>""</f>
        <v/>
      </c>
      <c r="P81" s="471" t="str">
        <f t="shared" ca="1" si="0"/>
        <v>Atrasado</v>
      </c>
      <c r="Q81" s="472"/>
      <c r="R81" s="93">
        <f t="shared" si="1"/>
        <v>10</v>
      </c>
      <c r="S81" s="93" t="str">
        <f t="shared" ca="1" si="2"/>
        <v/>
      </c>
      <c r="T81" s="93">
        <f t="shared" ca="1" si="3"/>
        <v>2149</v>
      </c>
      <c r="U81" s="93" t="str">
        <f t="shared" ca="1" si="4"/>
        <v/>
      </c>
      <c r="V81" s="93">
        <v>1</v>
      </c>
    </row>
    <row r="82" spans="1:22" x14ac:dyDescent="0.3">
      <c r="A82" s="78" t="s">
        <v>260</v>
      </c>
      <c r="B82" s="467" t="s">
        <v>261</v>
      </c>
      <c r="C82" s="468"/>
      <c r="D82" s="468"/>
      <c r="E82" s="468"/>
      <c r="F82" s="468"/>
      <c r="G82" s="468"/>
      <c r="H82" s="469"/>
      <c r="I82" s="86" t="s">
        <v>50</v>
      </c>
      <c r="J82" s="471" t="s">
        <v>196</v>
      </c>
      <c r="K82" s="472"/>
      <c r="L82" s="77">
        <v>43468</v>
      </c>
      <c r="M82" s="77">
        <v>43478</v>
      </c>
      <c r="N82" s="77">
        <v>43468</v>
      </c>
      <c r="O82" s="77" t="str">
        <f>""</f>
        <v/>
      </c>
      <c r="P82" s="471" t="str">
        <f t="shared" ca="1" si="0"/>
        <v>Atrasado</v>
      </c>
      <c r="Q82" s="472"/>
      <c r="R82" s="93">
        <f t="shared" si="1"/>
        <v>10</v>
      </c>
      <c r="S82" s="93" t="str">
        <f t="shared" ca="1" si="2"/>
        <v/>
      </c>
      <c r="T82" s="93">
        <f t="shared" ca="1" si="3"/>
        <v>2149</v>
      </c>
      <c r="U82" s="93" t="str">
        <f t="shared" ca="1" si="4"/>
        <v/>
      </c>
      <c r="V82" s="93">
        <v>1</v>
      </c>
    </row>
    <row r="83" spans="1:22" x14ac:dyDescent="0.3">
      <c r="A83" s="78" t="s">
        <v>262</v>
      </c>
      <c r="B83" s="460" t="s">
        <v>263</v>
      </c>
      <c r="C83" s="461"/>
      <c r="D83" s="461"/>
      <c r="E83" s="461"/>
      <c r="F83" s="461"/>
      <c r="G83" s="461"/>
      <c r="H83" s="462"/>
      <c r="I83" s="86" t="s">
        <v>50</v>
      </c>
      <c r="J83" s="471" t="s">
        <v>195</v>
      </c>
      <c r="K83" s="472"/>
      <c r="L83" s="77">
        <v>43469</v>
      </c>
      <c r="M83" s="77">
        <v>43479</v>
      </c>
      <c r="N83" s="77">
        <v>43469</v>
      </c>
      <c r="O83" s="77" t="str">
        <f>""</f>
        <v/>
      </c>
      <c r="P83" s="471" t="str">
        <f t="shared" ca="1" si="0"/>
        <v>Atrasado</v>
      </c>
      <c r="Q83" s="472"/>
      <c r="R83" s="93">
        <f t="shared" si="1"/>
        <v>10</v>
      </c>
      <c r="S83" s="93" t="str">
        <f t="shared" ca="1" si="2"/>
        <v/>
      </c>
      <c r="T83" s="93">
        <f t="shared" ca="1" si="3"/>
        <v>2148</v>
      </c>
      <c r="U83" s="93" t="str">
        <f t="shared" ca="1" si="4"/>
        <v/>
      </c>
      <c r="V83" s="93">
        <v>1</v>
      </c>
    </row>
    <row r="84" spans="1:22" x14ac:dyDescent="0.3">
      <c r="A84" s="78" t="s">
        <v>264</v>
      </c>
      <c r="B84" s="460" t="s">
        <v>310</v>
      </c>
      <c r="C84" s="461"/>
      <c r="D84" s="461"/>
      <c r="E84" s="461"/>
      <c r="F84" s="461"/>
      <c r="G84" s="461"/>
      <c r="H84" s="462"/>
      <c r="I84" s="86" t="s">
        <v>50</v>
      </c>
      <c r="J84" s="471" t="s">
        <v>196</v>
      </c>
      <c r="K84" s="472"/>
      <c r="L84" s="77">
        <v>43470</v>
      </c>
      <c r="M84" s="77">
        <v>43480</v>
      </c>
      <c r="N84" s="77">
        <v>43470</v>
      </c>
      <c r="O84" s="77" t="str">
        <f>""</f>
        <v/>
      </c>
      <c r="P84" s="471" t="str">
        <f t="shared" ca="1" si="0"/>
        <v>Atrasado</v>
      </c>
      <c r="Q84" s="472"/>
      <c r="R84" s="93">
        <f t="shared" si="1"/>
        <v>10</v>
      </c>
      <c r="S84" s="93" t="str">
        <f t="shared" ca="1" si="2"/>
        <v/>
      </c>
      <c r="T84" s="93">
        <f t="shared" ca="1" si="3"/>
        <v>2147</v>
      </c>
      <c r="U84" s="93" t="str">
        <f t="shared" ca="1" si="4"/>
        <v/>
      </c>
      <c r="V84" s="93">
        <v>1</v>
      </c>
    </row>
    <row r="85" spans="1:22" x14ac:dyDescent="0.3">
      <c r="A85" s="78" t="s">
        <v>266</v>
      </c>
      <c r="B85" s="460" t="s">
        <v>224</v>
      </c>
      <c r="C85" s="461"/>
      <c r="D85" s="461"/>
      <c r="E85" s="461"/>
      <c r="F85" s="461"/>
      <c r="G85" s="461"/>
      <c r="H85" s="462"/>
      <c r="I85" s="86" t="s">
        <v>50</v>
      </c>
      <c r="J85" s="471" t="s">
        <v>195</v>
      </c>
      <c r="K85" s="472"/>
      <c r="L85" s="77">
        <v>43468</v>
      </c>
      <c r="M85" s="77">
        <v>43478</v>
      </c>
      <c r="N85" s="77">
        <v>43468</v>
      </c>
      <c r="O85" s="77" t="str">
        <f>""</f>
        <v/>
      </c>
      <c r="P85" s="471" t="str">
        <f t="shared" ca="1" si="0"/>
        <v>Atrasado</v>
      </c>
      <c r="Q85" s="472"/>
      <c r="R85" s="93">
        <f t="shared" si="1"/>
        <v>10</v>
      </c>
      <c r="S85" s="93" t="str">
        <f t="shared" ca="1" si="2"/>
        <v/>
      </c>
      <c r="T85" s="93">
        <f t="shared" ca="1" si="3"/>
        <v>2149</v>
      </c>
      <c r="U85" s="93" t="str">
        <f t="shared" ca="1" si="4"/>
        <v/>
      </c>
      <c r="V85" s="93">
        <v>1</v>
      </c>
    </row>
    <row r="86" spans="1:22" x14ac:dyDescent="0.3">
      <c r="A86" s="78" t="s">
        <v>267</v>
      </c>
      <c r="B86" s="460" t="s">
        <v>268</v>
      </c>
      <c r="C86" s="461"/>
      <c r="D86" s="461"/>
      <c r="E86" s="461"/>
      <c r="F86" s="461"/>
      <c r="G86" s="461"/>
      <c r="H86" s="462"/>
      <c r="I86" s="86" t="s">
        <v>50</v>
      </c>
      <c r="J86" s="471" t="s">
        <v>196</v>
      </c>
      <c r="K86" s="472"/>
      <c r="L86" s="77">
        <v>43469</v>
      </c>
      <c r="M86" s="77">
        <v>43479</v>
      </c>
      <c r="N86" s="77">
        <v>43469</v>
      </c>
      <c r="O86" s="77" t="str">
        <f>""</f>
        <v/>
      </c>
      <c r="P86" s="471" t="str">
        <f t="shared" ca="1" si="0"/>
        <v>Atrasado</v>
      </c>
      <c r="Q86" s="472"/>
      <c r="R86" s="93">
        <f t="shared" si="1"/>
        <v>10</v>
      </c>
      <c r="S86" s="93" t="str">
        <f t="shared" ca="1" si="2"/>
        <v/>
      </c>
      <c r="T86" s="93">
        <f t="shared" ca="1" si="3"/>
        <v>2148</v>
      </c>
      <c r="U86" s="93" t="str">
        <f t="shared" ca="1" si="4"/>
        <v/>
      </c>
      <c r="V86" s="93">
        <v>1</v>
      </c>
    </row>
    <row r="87" spans="1:22" x14ac:dyDescent="0.3">
      <c r="A87" s="78" t="s">
        <v>269</v>
      </c>
      <c r="B87" s="460" t="s">
        <v>228</v>
      </c>
      <c r="C87" s="461"/>
      <c r="D87" s="461"/>
      <c r="E87" s="461"/>
      <c r="F87" s="461"/>
      <c r="G87" s="461"/>
      <c r="H87" s="462"/>
      <c r="I87" s="86" t="s">
        <v>50</v>
      </c>
      <c r="J87" s="471" t="s">
        <v>195</v>
      </c>
      <c r="K87" s="472"/>
      <c r="L87" s="77">
        <v>43470</v>
      </c>
      <c r="M87" s="77">
        <v>43480</v>
      </c>
      <c r="N87" s="77">
        <v>43470</v>
      </c>
      <c r="O87" s="77" t="str">
        <f>""</f>
        <v/>
      </c>
      <c r="P87" s="471" t="str">
        <f t="shared" ca="1" si="0"/>
        <v>Atrasado</v>
      </c>
      <c r="Q87" s="472"/>
      <c r="R87" s="93">
        <f t="shared" si="1"/>
        <v>10</v>
      </c>
      <c r="S87" s="93" t="str">
        <f t="shared" ca="1" si="2"/>
        <v/>
      </c>
      <c r="T87" s="93">
        <f t="shared" ca="1" si="3"/>
        <v>2147</v>
      </c>
      <c r="U87" s="93" t="str">
        <f t="shared" ca="1" si="4"/>
        <v/>
      </c>
      <c r="V87" s="93">
        <v>1</v>
      </c>
    </row>
    <row r="88" spans="1:22" x14ac:dyDescent="0.3">
      <c r="A88" s="78" t="s">
        <v>270</v>
      </c>
      <c r="B88" s="460" t="s">
        <v>271</v>
      </c>
      <c r="C88" s="461"/>
      <c r="D88" s="461"/>
      <c r="E88" s="461"/>
      <c r="F88" s="461"/>
      <c r="G88" s="461"/>
      <c r="H88" s="462"/>
      <c r="I88" s="86" t="s">
        <v>25</v>
      </c>
      <c r="J88" s="471" t="s">
        <v>196</v>
      </c>
      <c r="K88" s="472"/>
      <c r="L88" s="77">
        <v>43487</v>
      </c>
      <c r="M88" s="77">
        <v>43497</v>
      </c>
      <c r="N88" s="79">
        <v>43489</v>
      </c>
      <c r="O88" s="79">
        <v>43499</v>
      </c>
      <c r="P88" s="471" t="str">
        <f t="shared" ca="1" si="0"/>
        <v>Concluído</v>
      </c>
      <c r="Q88" s="472"/>
      <c r="R88" s="93">
        <f t="shared" si="1"/>
        <v>10</v>
      </c>
      <c r="S88" s="93">
        <f t="shared" ca="1" si="2"/>
        <v>10</v>
      </c>
      <c r="T88" s="93" t="str">
        <f t="shared" ca="1" si="3"/>
        <v/>
      </c>
      <c r="U88" s="93" t="str">
        <f t="shared" ca="1" si="4"/>
        <v/>
      </c>
      <c r="V88" s="93">
        <v>1</v>
      </c>
    </row>
    <row r="89" spans="1:22" x14ac:dyDescent="0.3">
      <c r="A89" s="78" t="s">
        <v>272</v>
      </c>
      <c r="B89" s="463" t="s">
        <v>273</v>
      </c>
      <c r="C89" s="463"/>
      <c r="D89" s="463"/>
      <c r="E89" s="463"/>
      <c r="F89" s="463"/>
      <c r="G89" s="463"/>
      <c r="H89" s="463"/>
      <c r="I89" s="86" t="s">
        <v>25</v>
      </c>
      <c r="J89" s="471" t="s">
        <v>195</v>
      </c>
      <c r="K89" s="472"/>
      <c r="L89" s="77">
        <v>43488</v>
      </c>
      <c r="M89" s="77">
        <v>43498</v>
      </c>
      <c r="N89" s="79">
        <v>43490</v>
      </c>
      <c r="O89" s="79">
        <v>43500</v>
      </c>
      <c r="P89" s="471" t="str">
        <f t="shared" ca="1" si="0"/>
        <v>Concluído</v>
      </c>
      <c r="Q89" s="472"/>
      <c r="R89" s="93">
        <f t="shared" si="1"/>
        <v>10</v>
      </c>
      <c r="S89" s="93">
        <f t="shared" ca="1" si="2"/>
        <v>10</v>
      </c>
      <c r="T89" s="93" t="str">
        <f t="shared" ca="1" si="3"/>
        <v/>
      </c>
      <c r="U89" s="93" t="str">
        <f t="shared" ca="1" si="4"/>
        <v/>
      </c>
      <c r="V89" s="93">
        <v>1</v>
      </c>
    </row>
    <row r="90" spans="1:22" x14ac:dyDescent="0.3">
      <c r="A90" s="78" t="s">
        <v>275</v>
      </c>
      <c r="B90" s="463" t="s">
        <v>274</v>
      </c>
      <c r="C90" s="463"/>
      <c r="D90" s="463"/>
      <c r="E90" s="463"/>
      <c r="F90" s="463"/>
      <c r="G90" s="463"/>
      <c r="H90" s="463"/>
      <c r="I90" s="86" t="s">
        <v>25</v>
      </c>
      <c r="J90" s="471" t="s">
        <v>196</v>
      </c>
      <c r="K90" s="472"/>
      <c r="L90" s="77">
        <v>43489</v>
      </c>
      <c r="M90" s="77">
        <v>43499</v>
      </c>
      <c r="N90" s="79">
        <v>43491</v>
      </c>
      <c r="O90" s="79">
        <v>43501</v>
      </c>
      <c r="P90" s="471" t="str">
        <f t="shared" ca="1" si="0"/>
        <v>Concluído</v>
      </c>
      <c r="Q90" s="472"/>
      <c r="R90" s="93">
        <f t="shared" si="1"/>
        <v>10</v>
      </c>
      <c r="S90" s="93">
        <f t="shared" ca="1" si="2"/>
        <v>10</v>
      </c>
      <c r="T90" s="93" t="str">
        <f t="shared" ca="1" si="3"/>
        <v/>
      </c>
      <c r="U90" s="93" t="str">
        <f t="shared" ca="1" si="4"/>
        <v/>
      </c>
      <c r="V90" s="93">
        <v>1</v>
      </c>
    </row>
    <row r="91" spans="1:22" x14ac:dyDescent="0.3">
      <c r="A91" s="78" t="s">
        <v>276</v>
      </c>
      <c r="B91" s="460" t="s">
        <v>293</v>
      </c>
      <c r="C91" s="461"/>
      <c r="D91" s="461"/>
      <c r="E91" s="461"/>
      <c r="F91" s="461"/>
      <c r="G91" s="461"/>
      <c r="H91" s="462"/>
      <c r="I91" s="86" t="s">
        <v>25</v>
      </c>
      <c r="J91" s="471" t="s">
        <v>195</v>
      </c>
      <c r="K91" s="472"/>
      <c r="L91" s="77">
        <v>43490</v>
      </c>
      <c r="M91" s="77">
        <v>43500</v>
      </c>
      <c r="N91" s="79">
        <v>43492</v>
      </c>
      <c r="O91" s="77">
        <v>43500</v>
      </c>
      <c r="P91" s="471" t="str">
        <f ca="1">IF(B91="","",IF(O91="-","Cancelada",IF(OR(L91="",M91=""),"Inserir Datas",IF(AND(O91="",M91&lt;TODAY()),"Atrasado",IF(AND(O91=""=FALSE,O91&lt;=TODAY()),"Concluído",IF(AND(N91&lt;=TODAY(),N91=""=FALSE),"Em Andamento",IF(AND(L91&lt;TODAY(),N91=""),"Início Atrasado","A Iniciar")))))))</f>
        <v>Concluído</v>
      </c>
      <c r="Q91" s="472"/>
      <c r="R91" s="93">
        <f t="shared" si="1"/>
        <v>10</v>
      </c>
      <c r="S91" s="93">
        <f t="shared" ca="1" si="2"/>
        <v>8</v>
      </c>
      <c r="T91" s="93" t="str">
        <f t="shared" ca="1" si="3"/>
        <v/>
      </c>
      <c r="U91" s="93" t="str">
        <f t="shared" ca="1" si="4"/>
        <v/>
      </c>
      <c r="V91" s="93">
        <v>1</v>
      </c>
    </row>
    <row r="92" spans="1:22" x14ac:dyDescent="0.3">
      <c r="A92" s="78" t="s">
        <v>277</v>
      </c>
      <c r="B92" s="470" t="s">
        <v>211</v>
      </c>
      <c r="C92" s="470"/>
      <c r="D92" s="470"/>
      <c r="E92" s="470"/>
      <c r="F92" s="470"/>
      <c r="G92" s="470"/>
      <c r="H92" s="470"/>
      <c r="I92" s="86" t="s">
        <v>25</v>
      </c>
      <c r="J92" s="471" t="s">
        <v>196</v>
      </c>
      <c r="K92" s="472"/>
      <c r="L92" s="77">
        <v>43491</v>
      </c>
      <c r="M92" s="77">
        <v>43501</v>
      </c>
      <c r="N92" s="79">
        <v>43493</v>
      </c>
      <c r="O92" s="77">
        <v>43501</v>
      </c>
      <c r="P92" s="471" t="str">
        <f t="shared" ca="1" si="0"/>
        <v>Concluído</v>
      </c>
      <c r="Q92" s="472"/>
      <c r="R92" s="93">
        <f t="shared" si="1"/>
        <v>10</v>
      </c>
      <c r="S92" s="93">
        <f t="shared" ca="1" si="2"/>
        <v>8</v>
      </c>
      <c r="T92" s="93" t="str">
        <f t="shared" ca="1" si="3"/>
        <v/>
      </c>
      <c r="U92" s="93" t="str">
        <f t="shared" ca="1" si="4"/>
        <v/>
      </c>
      <c r="V92" s="93">
        <v>1</v>
      </c>
    </row>
    <row r="93" spans="1:22" x14ac:dyDescent="0.3">
      <c r="A93" s="78" t="s">
        <v>278</v>
      </c>
      <c r="B93" s="470" t="s">
        <v>311</v>
      </c>
      <c r="C93" s="470"/>
      <c r="D93" s="470"/>
      <c r="E93" s="470"/>
      <c r="F93" s="470"/>
      <c r="G93" s="470"/>
      <c r="H93" s="470"/>
      <c r="I93" s="86" t="s">
        <v>25</v>
      </c>
      <c r="J93" s="471" t="s">
        <v>195</v>
      </c>
      <c r="K93" s="472"/>
      <c r="L93" s="77">
        <v>43487</v>
      </c>
      <c r="M93" s="77">
        <v>43497</v>
      </c>
      <c r="N93" s="79">
        <v>43489</v>
      </c>
      <c r="O93" s="79">
        <v>43499</v>
      </c>
      <c r="P93" s="471" t="str">
        <f t="shared" ca="1" si="0"/>
        <v>Concluído</v>
      </c>
      <c r="Q93" s="472"/>
      <c r="R93" s="93">
        <f t="shared" si="1"/>
        <v>10</v>
      </c>
      <c r="S93" s="93">
        <f t="shared" ca="1" si="2"/>
        <v>10</v>
      </c>
      <c r="T93" s="93" t="str">
        <f t="shared" ca="1" si="3"/>
        <v/>
      </c>
      <c r="U93" s="93" t="str">
        <f t="shared" ca="1" si="4"/>
        <v/>
      </c>
      <c r="V93" s="93">
        <v>1</v>
      </c>
    </row>
    <row r="94" spans="1:22" x14ac:dyDescent="0.3">
      <c r="A94" s="78" t="s">
        <v>279</v>
      </c>
      <c r="B94" s="460" t="s">
        <v>224</v>
      </c>
      <c r="C94" s="461"/>
      <c r="D94" s="461"/>
      <c r="E94" s="461"/>
      <c r="F94" s="461"/>
      <c r="G94" s="461"/>
      <c r="H94" s="462"/>
      <c r="I94" s="86" t="s">
        <v>25</v>
      </c>
      <c r="J94" s="471" t="s">
        <v>196</v>
      </c>
      <c r="K94" s="472"/>
      <c r="L94" s="77">
        <v>43488</v>
      </c>
      <c r="M94" s="77">
        <v>43498</v>
      </c>
      <c r="N94" s="79">
        <v>43490</v>
      </c>
      <c r="O94" s="79">
        <v>43500</v>
      </c>
      <c r="P94" s="471" t="str">
        <f t="shared" ca="1" si="0"/>
        <v>Concluído</v>
      </c>
      <c r="Q94" s="472"/>
      <c r="R94" s="93">
        <f t="shared" si="1"/>
        <v>10</v>
      </c>
      <c r="S94" s="93">
        <f t="shared" ca="1" si="2"/>
        <v>10</v>
      </c>
      <c r="T94" s="93" t="str">
        <f t="shared" ca="1" si="3"/>
        <v/>
      </c>
      <c r="U94" s="93" t="str">
        <f t="shared" ca="1" si="4"/>
        <v/>
      </c>
      <c r="V94" s="93">
        <v>1</v>
      </c>
    </row>
    <row r="95" spans="1:22" x14ac:dyDescent="0.3">
      <c r="A95" s="78" t="s">
        <v>280</v>
      </c>
      <c r="B95" s="460" t="s">
        <v>284</v>
      </c>
      <c r="C95" s="461"/>
      <c r="D95" s="461"/>
      <c r="E95" s="461"/>
      <c r="F95" s="461"/>
      <c r="G95" s="461"/>
      <c r="H95" s="462"/>
      <c r="I95" s="86" t="s">
        <v>51</v>
      </c>
      <c r="J95" s="471" t="s">
        <v>195</v>
      </c>
      <c r="K95" s="472"/>
      <c r="L95" s="77">
        <v>43489</v>
      </c>
      <c r="M95" s="77">
        <v>43499</v>
      </c>
      <c r="N95" s="79">
        <v>43491</v>
      </c>
      <c r="O95" s="79">
        <v>43501</v>
      </c>
      <c r="P95" s="471" t="str">
        <f t="shared" ca="1" si="0"/>
        <v>Concluído</v>
      </c>
      <c r="Q95" s="472"/>
      <c r="R95" s="93">
        <f t="shared" si="1"/>
        <v>10</v>
      </c>
      <c r="S95" s="93">
        <f t="shared" ca="1" si="2"/>
        <v>10</v>
      </c>
      <c r="T95" s="93" t="str">
        <f t="shared" ca="1" si="3"/>
        <v/>
      </c>
      <c r="U95" s="93" t="str">
        <f t="shared" ca="1" si="4"/>
        <v/>
      </c>
      <c r="V95" s="93">
        <v>1</v>
      </c>
    </row>
    <row r="96" spans="1:22" x14ac:dyDescent="0.3">
      <c r="A96" s="78" t="s">
        <v>294</v>
      </c>
      <c r="B96" s="463" t="s">
        <v>285</v>
      </c>
      <c r="C96" s="463"/>
      <c r="D96" s="463"/>
      <c r="E96" s="463"/>
      <c r="F96" s="463"/>
      <c r="G96" s="463"/>
      <c r="H96" s="463"/>
      <c r="I96" s="86" t="s">
        <v>51</v>
      </c>
      <c r="J96" s="471" t="s">
        <v>196</v>
      </c>
      <c r="K96" s="472"/>
      <c r="L96" s="77">
        <v>43490</v>
      </c>
      <c r="M96" s="77">
        <v>43500</v>
      </c>
      <c r="N96" s="79">
        <v>43492</v>
      </c>
      <c r="O96" s="77">
        <v>43500</v>
      </c>
      <c r="P96" s="471" t="str">
        <f t="shared" ca="1" si="0"/>
        <v>Concluído</v>
      </c>
      <c r="Q96" s="472"/>
      <c r="R96" s="93">
        <f t="shared" si="1"/>
        <v>10</v>
      </c>
      <c r="S96" s="93">
        <f t="shared" ca="1" si="2"/>
        <v>8</v>
      </c>
      <c r="T96" s="93" t="str">
        <f t="shared" ca="1" si="3"/>
        <v/>
      </c>
      <c r="U96" s="93" t="str">
        <f t="shared" ca="1" si="4"/>
        <v/>
      </c>
      <c r="V96" s="93">
        <v>1</v>
      </c>
    </row>
    <row r="97" spans="1:22" x14ac:dyDescent="0.3">
      <c r="A97" s="78" t="s">
        <v>295</v>
      </c>
      <c r="B97" s="463" t="s">
        <v>286</v>
      </c>
      <c r="C97" s="463"/>
      <c r="D97" s="463"/>
      <c r="E97" s="463"/>
      <c r="F97" s="463"/>
      <c r="G97" s="463"/>
      <c r="H97" s="463"/>
      <c r="I97" s="86" t="s">
        <v>51</v>
      </c>
      <c r="J97" s="471" t="s">
        <v>195</v>
      </c>
      <c r="K97" s="472"/>
      <c r="L97" s="77">
        <v>43491</v>
      </c>
      <c r="M97" s="77">
        <v>43501</v>
      </c>
      <c r="N97" s="79">
        <v>43493</v>
      </c>
      <c r="O97" s="77">
        <v>43501</v>
      </c>
      <c r="P97" s="471" t="str">
        <f t="shared" ca="1" si="0"/>
        <v>Concluído</v>
      </c>
      <c r="Q97" s="472"/>
      <c r="R97" s="93">
        <f t="shared" si="1"/>
        <v>10</v>
      </c>
      <c r="S97" s="93">
        <f t="shared" ca="1" si="2"/>
        <v>8</v>
      </c>
      <c r="T97" s="93" t="str">
        <f t="shared" ca="1" si="3"/>
        <v/>
      </c>
      <c r="U97" s="93" t="str">
        <f t="shared" ca="1" si="4"/>
        <v/>
      </c>
      <c r="V97" s="93">
        <v>1</v>
      </c>
    </row>
    <row r="98" spans="1:22" x14ac:dyDescent="0.3">
      <c r="A98" s="78" t="s">
        <v>281</v>
      </c>
      <c r="B98" s="460" t="s">
        <v>287</v>
      </c>
      <c r="C98" s="461"/>
      <c r="D98" s="461"/>
      <c r="E98" s="461"/>
      <c r="F98" s="461"/>
      <c r="G98" s="461"/>
      <c r="H98" s="462"/>
      <c r="I98" s="86" t="s">
        <v>51</v>
      </c>
      <c r="J98" s="471" t="s">
        <v>196</v>
      </c>
      <c r="K98" s="472"/>
      <c r="L98" s="77">
        <v>43487</v>
      </c>
      <c r="M98" s="77">
        <v>43497</v>
      </c>
      <c r="N98" s="79">
        <v>43489</v>
      </c>
      <c r="O98" s="79">
        <v>43499</v>
      </c>
      <c r="P98" s="471" t="str">
        <f t="shared" ca="1" si="0"/>
        <v>Concluído</v>
      </c>
      <c r="Q98" s="472"/>
      <c r="R98" s="93">
        <f t="shared" si="1"/>
        <v>10</v>
      </c>
      <c r="S98" s="93">
        <f t="shared" ca="1" si="2"/>
        <v>10</v>
      </c>
      <c r="T98" s="93" t="str">
        <f t="shared" ca="1" si="3"/>
        <v/>
      </c>
      <c r="U98" s="93" t="str">
        <f t="shared" ca="1" si="4"/>
        <v/>
      </c>
      <c r="V98" s="93">
        <v>1</v>
      </c>
    </row>
    <row r="99" spans="1:22" x14ac:dyDescent="0.3">
      <c r="A99" s="78" t="s">
        <v>296</v>
      </c>
      <c r="B99" s="463" t="s">
        <v>288</v>
      </c>
      <c r="C99" s="463"/>
      <c r="D99" s="463"/>
      <c r="E99" s="463"/>
      <c r="F99" s="463"/>
      <c r="G99" s="463"/>
      <c r="H99" s="463"/>
      <c r="I99" s="86" t="s">
        <v>51</v>
      </c>
      <c r="J99" s="471" t="s">
        <v>195</v>
      </c>
      <c r="K99" s="472"/>
      <c r="L99" s="77">
        <v>43488</v>
      </c>
      <c r="M99" s="77">
        <v>43498</v>
      </c>
      <c r="N99" s="79">
        <v>43490</v>
      </c>
      <c r="O99" s="79">
        <v>43500</v>
      </c>
      <c r="P99" s="471" t="str">
        <f t="shared" ca="1" si="0"/>
        <v>Concluído</v>
      </c>
      <c r="Q99" s="472"/>
      <c r="R99" s="93">
        <f t="shared" si="1"/>
        <v>10</v>
      </c>
      <c r="S99" s="93">
        <f t="shared" ca="1" si="2"/>
        <v>10</v>
      </c>
      <c r="T99" s="93" t="str">
        <f t="shared" ca="1" si="3"/>
        <v/>
      </c>
      <c r="U99" s="93" t="str">
        <f t="shared" ca="1" si="4"/>
        <v/>
      </c>
      <c r="V99" s="93">
        <v>1</v>
      </c>
    </row>
    <row r="100" spans="1:22" x14ac:dyDescent="0.3">
      <c r="A100" s="78" t="s">
        <v>297</v>
      </c>
      <c r="B100" s="463" t="s">
        <v>289</v>
      </c>
      <c r="C100" s="463"/>
      <c r="D100" s="463"/>
      <c r="E100" s="463"/>
      <c r="F100" s="463"/>
      <c r="G100" s="463"/>
      <c r="H100" s="463"/>
      <c r="I100" s="86" t="s">
        <v>51</v>
      </c>
      <c r="J100" s="471" t="s">
        <v>196</v>
      </c>
      <c r="K100" s="472"/>
      <c r="L100" s="77">
        <v>43489</v>
      </c>
      <c r="M100" s="77">
        <v>43499</v>
      </c>
      <c r="N100" s="79">
        <v>43491</v>
      </c>
      <c r="O100" s="79">
        <v>43501</v>
      </c>
      <c r="P100" s="471" t="str">
        <f ca="1">IF(B100="","",IF(O100="-","Cancelada",IF(OR(L100="",M100=""),"Inserir Datas",IF(AND(O100="",M100&lt;TODAY()),"Atrasado",IF(AND(O100=""=FALSE,O100&lt;=TODAY()),"Concluído",IF(AND(N100&lt;=TODAY(),N100=""=FALSE),"Em Andamento",IF(AND(L100&lt;TODAY(),N100=""),"Início Atrasado","A Iniciar")))))))</f>
        <v>Concluído</v>
      </c>
      <c r="Q100" s="472"/>
      <c r="R100" s="93">
        <f t="shared" si="1"/>
        <v>10</v>
      </c>
      <c r="S100" s="93">
        <f t="shared" ca="1" si="2"/>
        <v>10</v>
      </c>
      <c r="T100" s="93" t="str">
        <f t="shared" ca="1" si="3"/>
        <v/>
      </c>
      <c r="U100" s="93" t="str">
        <f t="shared" ca="1" si="4"/>
        <v/>
      </c>
      <c r="V100" s="93">
        <v>1</v>
      </c>
    </row>
    <row r="101" spans="1:22" x14ac:dyDescent="0.3">
      <c r="A101" s="78" t="s">
        <v>282</v>
      </c>
      <c r="B101" s="463" t="s">
        <v>291</v>
      </c>
      <c r="C101" s="463"/>
      <c r="D101" s="463"/>
      <c r="E101" s="463"/>
      <c r="F101" s="463"/>
      <c r="G101" s="463"/>
      <c r="H101" s="463"/>
      <c r="I101" s="86" t="s">
        <v>51</v>
      </c>
      <c r="J101" s="471" t="s">
        <v>195</v>
      </c>
      <c r="K101" s="472"/>
      <c r="L101" s="77">
        <v>43490</v>
      </c>
      <c r="M101" s="77">
        <v>43500</v>
      </c>
      <c r="N101" s="79">
        <v>43492</v>
      </c>
      <c r="O101" s="77">
        <v>43500</v>
      </c>
      <c r="P101" s="471" t="str">
        <f ca="1">IF(B101="","",IF(O101="-","Cancelada",IF(OR(L101="",M101=""),"Inserir Datas",IF(AND(O101="",M101&lt;TODAY()),"Atrasado",IF(AND(O101=""=FALSE,O101&lt;=TODAY()),"Concluído",IF(AND(N101&lt;=TODAY(),N101=""=FALSE),"Em Andamento",IF(AND(L101&lt;TODAY(),N101=""),"Início Atrasado","A Iniciar")))))))</f>
        <v>Concluído</v>
      </c>
      <c r="Q101" s="472"/>
      <c r="R101" s="93">
        <f t="shared" si="1"/>
        <v>10</v>
      </c>
      <c r="S101" s="93">
        <f t="shared" ca="1" si="2"/>
        <v>8</v>
      </c>
      <c r="T101" s="93" t="str">
        <f t="shared" ca="1" si="3"/>
        <v/>
      </c>
      <c r="U101" s="93" t="str">
        <f t="shared" ca="1" si="4"/>
        <v/>
      </c>
      <c r="V101" s="93">
        <v>1</v>
      </c>
    </row>
    <row r="102" spans="1:22" x14ac:dyDescent="0.3">
      <c r="A102" s="78" t="s">
        <v>283</v>
      </c>
      <c r="B102" s="460" t="s">
        <v>292</v>
      </c>
      <c r="C102" s="461"/>
      <c r="D102" s="461"/>
      <c r="E102" s="461"/>
      <c r="F102" s="461"/>
      <c r="G102" s="461"/>
      <c r="H102" s="462"/>
      <c r="I102" s="86" t="s">
        <v>51</v>
      </c>
      <c r="J102" s="471" t="s">
        <v>196</v>
      </c>
      <c r="K102" s="472"/>
      <c r="L102" s="77">
        <v>43491</v>
      </c>
      <c r="M102" s="77">
        <v>43501</v>
      </c>
      <c r="N102" s="79">
        <v>43493</v>
      </c>
      <c r="O102" s="77">
        <v>43501</v>
      </c>
      <c r="P102" s="471" t="str">
        <f ca="1">IF(B102="","",IF(O102="-","Cancelada",IF(OR(L102="",M102=""),"Inserir Datas",IF(AND(O102="",M102&lt;TODAY()),"Atrasado",IF(AND(O102=""=FALSE,O102&lt;=TODAY()),"Concluído",IF(AND(N102&lt;=TODAY(),N102=""=FALSE),"Em Andamento",IF(AND(L102&lt;TODAY(),N102=""),"Início Atrasado","A Iniciar")))))))</f>
        <v>Concluído</v>
      </c>
      <c r="Q102" s="472"/>
      <c r="R102" s="93">
        <f t="shared" si="1"/>
        <v>10</v>
      </c>
      <c r="S102" s="93">
        <f t="shared" ca="1" si="2"/>
        <v>8</v>
      </c>
      <c r="T102" s="93" t="str">
        <f t="shared" ca="1" si="3"/>
        <v/>
      </c>
      <c r="U102" s="93" t="str">
        <f t="shared" ca="1" si="4"/>
        <v/>
      </c>
      <c r="V102" s="93">
        <v>1</v>
      </c>
    </row>
    <row r="103" spans="1:22" x14ac:dyDescent="0.3">
      <c r="A103" s="78" t="s">
        <v>290</v>
      </c>
      <c r="B103" s="460" t="s">
        <v>228</v>
      </c>
      <c r="C103" s="461"/>
      <c r="D103" s="461"/>
      <c r="E103" s="461"/>
      <c r="F103" s="461"/>
      <c r="G103" s="461"/>
      <c r="H103" s="462"/>
      <c r="I103" s="86" t="s">
        <v>51</v>
      </c>
      <c r="J103" s="471" t="s">
        <v>195</v>
      </c>
      <c r="K103" s="472"/>
      <c r="L103" s="77">
        <v>43470</v>
      </c>
      <c r="M103" s="77">
        <v>43480</v>
      </c>
      <c r="N103" s="77">
        <v>43470</v>
      </c>
      <c r="O103" s="79"/>
      <c r="P103" s="471" t="str">
        <f t="shared" ca="1" si="0"/>
        <v>Atrasado</v>
      </c>
      <c r="Q103" s="472"/>
      <c r="R103" s="93">
        <f t="shared" si="1"/>
        <v>10</v>
      </c>
      <c r="S103" s="93" t="str">
        <f t="shared" ca="1" si="2"/>
        <v/>
      </c>
      <c r="T103" s="93">
        <f t="shared" ca="1" si="3"/>
        <v>2147</v>
      </c>
      <c r="U103" s="93" t="str">
        <f t="shared" ca="1" si="4"/>
        <v/>
      </c>
      <c r="V103" s="93">
        <v>1</v>
      </c>
    </row>
    <row r="104" spans="1:22" x14ac:dyDescent="0.3">
      <c r="B104" s="25"/>
      <c r="C104" s="25"/>
      <c r="D104" s="25"/>
      <c r="E104" s="25"/>
      <c r="F104" s="25"/>
      <c r="G104" s="25"/>
      <c r="H104" s="25"/>
      <c r="I104" s="25"/>
      <c r="J104" s="25"/>
      <c r="K104" s="75"/>
      <c r="L104" s="75"/>
      <c r="M104" s="75"/>
      <c r="N104" s="75"/>
      <c r="O104" s="25"/>
      <c r="P104" s="25"/>
      <c r="V104" s="93">
        <v>1</v>
      </c>
    </row>
    <row r="105" spans="1:22" x14ac:dyDescent="0.3">
      <c r="B105" s="25"/>
      <c r="C105" s="25"/>
      <c r="D105" s="25"/>
      <c r="E105" s="25"/>
      <c r="F105" s="25"/>
      <c r="G105" s="25"/>
      <c r="H105" s="25"/>
      <c r="I105" s="25"/>
      <c r="J105" s="25"/>
      <c r="K105" s="75"/>
      <c r="L105" s="75"/>
      <c r="M105" s="75"/>
      <c r="N105" s="75"/>
      <c r="O105" s="25"/>
      <c r="P105" s="25"/>
      <c r="V105" s="93">
        <v>1</v>
      </c>
    </row>
    <row r="106" spans="1:22" x14ac:dyDescent="0.3">
      <c r="B106" s="25"/>
      <c r="C106" s="25"/>
      <c r="D106" s="25"/>
      <c r="E106" s="25"/>
      <c r="F106" s="25"/>
      <c r="G106" s="25"/>
      <c r="H106" s="25"/>
      <c r="I106" s="25"/>
      <c r="J106" s="25"/>
      <c r="K106" s="75"/>
      <c r="L106" s="75"/>
      <c r="M106" s="75"/>
      <c r="N106" s="75"/>
      <c r="O106" s="25"/>
      <c r="P106" s="25"/>
      <c r="V106" s="93">
        <v>1</v>
      </c>
    </row>
    <row r="107" spans="1:22" x14ac:dyDescent="0.3">
      <c r="B107" s="25"/>
      <c r="C107" s="25"/>
      <c r="D107" s="25"/>
      <c r="E107" s="25"/>
      <c r="F107" s="25"/>
      <c r="G107" s="25"/>
      <c r="H107" s="25"/>
      <c r="I107" s="25"/>
      <c r="J107" s="25"/>
      <c r="K107" s="75"/>
      <c r="L107" s="75"/>
      <c r="M107" s="75"/>
      <c r="N107" s="75"/>
      <c r="O107" s="25"/>
      <c r="P107" s="25"/>
      <c r="V107" s="93">
        <v>1</v>
      </c>
    </row>
    <row r="108" spans="1:22" x14ac:dyDescent="0.3">
      <c r="B108" s="25"/>
      <c r="C108" s="25"/>
      <c r="D108" s="25"/>
      <c r="E108" s="25"/>
      <c r="F108" s="25"/>
      <c r="G108" s="25"/>
      <c r="H108" s="25"/>
      <c r="I108" s="25"/>
      <c r="J108" s="25"/>
      <c r="K108" s="75"/>
      <c r="L108" s="75"/>
      <c r="M108" s="75"/>
      <c r="N108" s="75"/>
      <c r="O108" s="25"/>
      <c r="P108" s="25"/>
      <c r="V108" s="93">
        <v>1</v>
      </c>
    </row>
    <row r="109" spans="1:22" x14ac:dyDescent="0.3">
      <c r="B109" s="25"/>
      <c r="C109" s="25"/>
      <c r="D109" s="25"/>
      <c r="E109" s="25"/>
      <c r="F109" s="25"/>
      <c r="G109" s="25"/>
      <c r="H109" s="25"/>
      <c r="I109" s="25"/>
      <c r="J109" s="25"/>
      <c r="K109" s="75"/>
      <c r="L109" s="75"/>
      <c r="M109" s="75"/>
      <c r="N109" s="75"/>
      <c r="O109" s="25"/>
      <c r="P109" s="25"/>
      <c r="V109" s="93">
        <v>1</v>
      </c>
    </row>
    <row r="110" spans="1:22" x14ac:dyDescent="0.3">
      <c r="B110" s="25"/>
      <c r="C110" s="25"/>
      <c r="D110" s="25"/>
      <c r="E110" s="25"/>
      <c r="F110" s="25"/>
      <c r="G110" s="25"/>
      <c r="H110" s="25"/>
      <c r="I110" s="25"/>
      <c r="J110" s="25"/>
      <c r="K110" s="75"/>
      <c r="L110" s="75"/>
      <c r="M110" s="75"/>
      <c r="N110" s="75"/>
      <c r="O110" s="25"/>
      <c r="P110" s="25"/>
      <c r="V110" s="93">
        <v>1</v>
      </c>
    </row>
    <row r="111" spans="1:22" x14ac:dyDescent="0.3">
      <c r="B111" s="25"/>
      <c r="C111" s="25"/>
      <c r="D111" s="25"/>
      <c r="E111" s="25"/>
      <c r="F111" s="25"/>
      <c r="G111" s="25"/>
      <c r="H111" s="25"/>
      <c r="I111" s="25"/>
      <c r="J111" s="25"/>
      <c r="K111" s="75"/>
      <c r="L111" s="75"/>
      <c r="M111" s="75"/>
      <c r="N111" s="75"/>
      <c r="O111" s="25"/>
      <c r="P111" s="25"/>
      <c r="V111" s="93">
        <v>1</v>
      </c>
    </row>
    <row r="112" spans="1:22" x14ac:dyDescent="0.3">
      <c r="B112" s="25"/>
      <c r="C112" s="25"/>
      <c r="D112" s="25"/>
      <c r="E112" s="25"/>
      <c r="F112" s="25"/>
      <c r="G112" s="25"/>
      <c r="H112" s="25"/>
      <c r="I112" s="25"/>
      <c r="J112" s="25"/>
      <c r="K112" s="75"/>
      <c r="L112" s="75"/>
      <c r="M112" s="75"/>
      <c r="N112" s="75"/>
      <c r="O112" s="25"/>
      <c r="P112" s="25"/>
      <c r="V112" s="93">
        <v>1</v>
      </c>
    </row>
    <row r="113" spans="2:22" x14ac:dyDescent="0.3">
      <c r="B113" s="25"/>
      <c r="C113" s="25"/>
      <c r="D113" s="25"/>
      <c r="E113" s="25"/>
      <c r="F113" s="25"/>
      <c r="G113" s="25"/>
      <c r="H113" s="25"/>
      <c r="I113" s="25"/>
      <c r="J113" s="25"/>
      <c r="K113" s="75"/>
      <c r="L113" s="75"/>
      <c r="M113" s="75"/>
      <c r="N113" s="75"/>
      <c r="O113" s="25"/>
      <c r="P113" s="25"/>
      <c r="V113" s="93">
        <v>1</v>
      </c>
    </row>
    <row r="114" spans="2:22" x14ac:dyDescent="0.3">
      <c r="B114" s="25"/>
      <c r="C114" s="25"/>
      <c r="D114" s="25"/>
      <c r="E114" s="25"/>
      <c r="F114" s="25"/>
      <c r="G114" s="25"/>
      <c r="H114" s="25"/>
      <c r="I114" s="25"/>
      <c r="J114" s="25"/>
      <c r="K114" s="75"/>
      <c r="L114" s="75"/>
      <c r="M114" s="75"/>
      <c r="N114" s="75"/>
      <c r="O114" s="25"/>
      <c r="P114" s="25"/>
      <c r="V114" s="93">
        <v>1</v>
      </c>
    </row>
    <row r="115" spans="2:22" x14ac:dyDescent="0.3">
      <c r="B115" s="25"/>
      <c r="C115" s="25"/>
      <c r="D115" s="25"/>
      <c r="E115" s="25"/>
      <c r="F115" s="25"/>
      <c r="G115" s="25"/>
      <c r="H115" s="25"/>
      <c r="I115" s="25"/>
      <c r="J115" s="25"/>
      <c r="K115" s="75"/>
      <c r="L115" s="75"/>
      <c r="M115" s="75"/>
      <c r="N115" s="75"/>
      <c r="O115" s="25"/>
      <c r="P115" s="25"/>
      <c r="V115" s="93">
        <v>1</v>
      </c>
    </row>
    <row r="116" spans="2:22" x14ac:dyDescent="0.3">
      <c r="B116" s="25"/>
      <c r="C116" s="25"/>
      <c r="D116" s="25"/>
      <c r="E116" s="25"/>
      <c r="F116" s="25"/>
      <c r="G116" s="25"/>
      <c r="H116" s="25"/>
      <c r="I116" s="25"/>
      <c r="J116" s="25"/>
      <c r="K116" s="75"/>
      <c r="L116" s="75"/>
      <c r="M116" s="75"/>
      <c r="N116" s="75"/>
      <c r="O116" s="25"/>
      <c r="P116" s="25"/>
      <c r="V116" s="93">
        <v>1</v>
      </c>
    </row>
    <row r="117" spans="2:22" x14ac:dyDescent="0.3">
      <c r="B117" s="25"/>
      <c r="C117" s="25"/>
      <c r="D117" s="25"/>
      <c r="E117" s="25"/>
      <c r="F117" s="25"/>
      <c r="G117" s="25"/>
      <c r="H117" s="25"/>
      <c r="I117" s="25"/>
      <c r="J117" s="25"/>
      <c r="K117" s="75"/>
      <c r="L117" s="75"/>
      <c r="M117" s="75"/>
      <c r="N117" s="75"/>
      <c r="O117" s="25"/>
      <c r="P117" s="25"/>
      <c r="V117" s="93">
        <v>1</v>
      </c>
    </row>
    <row r="118" spans="2:22" x14ac:dyDescent="0.3">
      <c r="B118" s="25"/>
      <c r="C118" s="25"/>
      <c r="D118" s="25"/>
      <c r="E118" s="25"/>
      <c r="F118" s="25"/>
      <c r="G118" s="25"/>
      <c r="H118" s="25"/>
      <c r="I118" s="25"/>
      <c r="J118" s="25"/>
      <c r="K118" s="75"/>
      <c r="L118" s="75"/>
      <c r="M118" s="75"/>
      <c r="N118" s="75"/>
      <c r="O118" s="25"/>
      <c r="P118" s="25"/>
      <c r="V118" s="93">
        <v>1</v>
      </c>
    </row>
    <row r="119" spans="2:22" x14ac:dyDescent="0.3">
      <c r="B119" s="25"/>
      <c r="C119" s="25"/>
      <c r="D119" s="25"/>
      <c r="E119" s="25"/>
      <c r="F119" s="25"/>
      <c r="G119" s="25"/>
      <c r="H119" s="25"/>
      <c r="I119" s="25"/>
      <c r="J119" s="25"/>
      <c r="K119" s="75"/>
      <c r="L119" s="75"/>
      <c r="M119" s="75"/>
      <c r="N119" s="75"/>
      <c r="O119" s="25"/>
      <c r="P119" s="25"/>
      <c r="V119" s="93">
        <v>1</v>
      </c>
    </row>
    <row r="120" spans="2:22" x14ac:dyDescent="0.3">
      <c r="B120" s="25"/>
      <c r="C120" s="25"/>
      <c r="D120" s="25"/>
      <c r="E120" s="25"/>
      <c r="F120" s="25"/>
      <c r="G120" s="25"/>
      <c r="H120" s="25"/>
      <c r="I120" s="25"/>
      <c r="J120" s="25"/>
      <c r="K120" s="75"/>
      <c r="L120" s="75"/>
      <c r="M120" s="75"/>
      <c r="N120" s="75"/>
      <c r="O120" s="25"/>
      <c r="P120" s="25"/>
      <c r="V120" s="93">
        <v>1</v>
      </c>
    </row>
    <row r="121" spans="2:22" x14ac:dyDescent="0.3">
      <c r="B121" s="25"/>
      <c r="C121" s="25"/>
      <c r="D121" s="25"/>
      <c r="E121" s="25"/>
      <c r="F121" s="25"/>
      <c r="G121" s="25"/>
      <c r="H121" s="25"/>
      <c r="I121" s="25"/>
      <c r="J121" s="25"/>
      <c r="K121" s="75"/>
      <c r="L121" s="75"/>
      <c r="M121" s="75"/>
      <c r="N121" s="75"/>
      <c r="O121" s="25"/>
      <c r="P121" s="25"/>
      <c r="V121" s="93">
        <v>1</v>
      </c>
    </row>
    <row r="122" spans="2:22" x14ac:dyDescent="0.3">
      <c r="B122" s="25"/>
      <c r="C122" s="25"/>
      <c r="D122" s="25"/>
      <c r="E122" s="25"/>
      <c r="F122" s="25"/>
      <c r="G122" s="25"/>
      <c r="H122" s="25"/>
      <c r="I122" s="25"/>
      <c r="J122" s="25"/>
      <c r="K122" s="75"/>
      <c r="L122" s="75"/>
      <c r="M122" s="75"/>
      <c r="N122" s="75"/>
      <c r="O122" s="25"/>
      <c r="P122" s="25"/>
      <c r="V122" s="93">
        <v>1</v>
      </c>
    </row>
    <row r="123" spans="2:22" x14ac:dyDescent="0.3">
      <c r="B123" s="25"/>
      <c r="C123" s="25"/>
      <c r="D123" s="25"/>
      <c r="E123" s="25"/>
      <c r="F123" s="25"/>
      <c r="G123" s="25"/>
      <c r="H123" s="25"/>
      <c r="I123" s="25"/>
      <c r="J123" s="25"/>
      <c r="K123" s="75"/>
      <c r="L123" s="75"/>
      <c r="M123" s="75"/>
      <c r="N123" s="75"/>
      <c r="O123" s="25"/>
      <c r="P123" s="25"/>
      <c r="V123" s="93">
        <v>1</v>
      </c>
    </row>
    <row r="124" spans="2:22" x14ac:dyDescent="0.3">
      <c r="B124" s="25"/>
      <c r="C124" s="25"/>
      <c r="D124" s="25"/>
      <c r="E124" s="25"/>
      <c r="F124" s="25"/>
      <c r="G124" s="25"/>
      <c r="H124" s="25"/>
      <c r="I124" s="25"/>
      <c r="J124" s="25"/>
      <c r="K124" s="75"/>
      <c r="L124" s="75"/>
      <c r="M124" s="75"/>
      <c r="N124" s="75"/>
      <c r="O124" s="25"/>
      <c r="P124" s="25"/>
      <c r="V124" s="93">
        <v>1</v>
      </c>
    </row>
    <row r="125" spans="2:22" x14ac:dyDescent="0.3">
      <c r="B125" s="25"/>
      <c r="C125" s="25"/>
      <c r="D125" s="25"/>
      <c r="E125" s="25"/>
      <c r="F125" s="25"/>
      <c r="G125" s="25"/>
      <c r="H125" s="25"/>
      <c r="I125" s="25"/>
      <c r="J125" s="25"/>
      <c r="K125" s="75"/>
      <c r="L125" s="75"/>
      <c r="M125" s="75"/>
      <c r="N125" s="75"/>
      <c r="O125" s="25"/>
      <c r="P125" s="25"/>
      <c r="V125" s="93">
        <v>1</v>
      </c>
    </row>
    <row r="126" spans="2:22" x14ac:dyDescent="0.3">
      <c r="B126" s="25"/>
      <c r="C126" s="25"/>
      <c r="D126" s="25"/>
      <c r="E126" s="25"/>
      <c r="F126" s="25"/>
      <c r="G126" s="25"/>
      <c r="H126" s="25"/>
      <c r="I126" s="25"/>
      <c r="J126" s="25"/>
      <c r="K126" s="75"/>
      <c r="L126" s="75"/>
      <c r="M126" s="75"/>
      <c r="N126" s="75"/>
      <c r="O126" s="25"/>
      <c r="P126" s="25"/>
      <c r="V126" s="93">
        <v>1</v>
      </c>
    </row>
    <row r="127" spans="2:22" x14ac:dyDescent="0.3">
      <c r="B127" s="25"/>
      <c r="C127" s="25"/>
      <c r="D127" s="25"/>
      <c r="E127" s="25"/>
      <c r="F127" s="25"/>
      <c r="G127" s="25"/>
      <c r="H127" s="25"/>
      <c r="I127" s="25"/>
      <c r="J127" s="25"/>
      <c r="K127" s="75"/>
      <c r="L127" s="75"/>
      <c r="M127" s="75"/>
      <c r="N127" s="75"/>
      <c r="O127" s="25"/>
      <c r="P127" s="25"/>
      <c r="V127" s="93">
        <v>1</v>
      </c>
    </row>
    <row r="128" spans="2:22" x14ac:dyDescent="0.3">
      <c r="B128" s="25"/>
      <c r="C128" s="25"/>
      <c r="D128" s="25"/>
      <c r="E128" s="25"/>
      <c r="F128" s="25"/>
      <c r="G128" s="25"/>
      <c r="H128" s="25"/>
      <c r="I128" s="25"/>
      <c r="J128" s="25"/>
      <c r="K128" s="75"/>
      <c r="L128" s="75"/>
      <c r="M128" s="75"/>
      <c r="N128" s="75"/>
      <c r="O128" s="25"/>
      <c r="P128" s="25"/>
      <c r="V128" s="93">
        <v>1</v>
      </c>
    </row>
    <row r="129" spans="2:22" x14ac:dyDescent="0.3">
      <c r="B129" s="25"/>
      <c r="C129" s="25"/>
      <c r="D129" s="25"/>
      <c r="E129" s="25"/>
      <c r="F129" s="25"/>
      <c r="G129" s="25"/>
      <c r="H129" s="25"/>
      <c r="I129" s="25"/>
      <c r="J129" s="25"/>
      <c r="K129" s="75"/>
      <c r="L129" s="75"/>
      <c r="M129" s="75"/>
      <c r="N129" s="75"/>
      <c r="O129" s="25"/>
      <c r="P129" s="25"/>
      <c r="V129" s="93">
        <v>1</v>
      </c>
    </row>
    <row r="130" spans="2:22" x14ac:dyDescent="0.3">
      <c r="B130" s="25"/>
      <c r="C130" s="25"/>
      <c r="D130" s="25"/>
      <c r="E130" s="25"/>
      <c r="F130" s="25"/>
      <c r="G130" s="25"/>
      <c r="H130" s="25"/>
      <c r="I130" s="25"/>
      <c r="J130" s="25"/>
      <c r="K130" s="75"/>
      <c r="L130" s="75"/>
      <c r="M130" s="75"/>
      <c r="N130" s="75"/>
      <c r="O130" s="25"/>
      <c r="P130" s="25"/>
      <c r="V130" s="93">
        <v>1</v>
      </c>
    </row>
    <row r="131" spans="2:22" x14ac:dyDescent="0.3">
      <c r="B131" s="25"/>
      <c r="C131" s="25"/>
      <c r="D131" s="25"/>
      <c r="E131" s="25"/>
      <c r="F131" s="25"/>
      <c r="G131" s="25"/>
      <c r="H131" s="25"/>
      <c r="I131" s="25"/>
      <c r="J131" s="25"/>
      <c r="K131" s="75"/>
      <c r="L131" s="75"/>
      <c r="M131" s="75"/>
      <c r="N131" s="75"/>
      <c r="O131" s="25"/>
      <c r="P131" s="25"/>
      <c r="V131" s="93">
        <v>1</v>
      </c>
    </row>
    <row r="132" spans="2:22" x14ac:dyDescent="0.3">
      <c r="B132" s="25"/>
      <c r="C132" s="25"/>
      <c r="D132" s="25"/>
      <c r="E132" s="25"/>
      <c r="F132" s="25"/>
      <c r="G132" s="25"/>
      <c r="H132" s="25"/>
      <c r="I132" s="25"/>
      <c r="J132" s="25"/>
      <c r="K132" s="75"/>
      <c r="L132" s="75"/>
      <c r="M132" s="75"/>
      <c r="N132" s="75"/>
      <c r="O132" s="25"/>
      <c r="P132" s="25"/>
    </row>
    <row r="133" spans="2:22" x14ac:dyDescent="0.3">
      <c r="B133" s="25"/>
      <c r="C133" s="25"/>
      <c r="D133" s="25"/>
      <c r="E133" s="25"/>
      <c r="F133" s="25"/>
      <c r="G133" s="25"/>
      <c r="H133" s="25"/>
      <c r="I133" s="25"/>
      <c r="J133" s="25"/>
      <c r="K133" s="75"/>
      <c r="L133" s="75"/>
      <c r="M133" s="75"/>
      <c r="N133" s="75"/>
      <c r="O133" s="25"/>
      <c r="P133" s="25"/>
    </row>
    <row r="134" spans="2:22" x14ac:dyDescent="0.3">
      <c r="B134" s="25"/>
      <c r="C134" s="25"/>
      <c r="D134" s="25"/>
      <c r="E134" s="25"/>
      <c r="F134" s="25"/>
      <c r="G134" s="25"/>
      <c r="H134" s="25"/>
      <c r="I134" s="25"/>
      <c r="J134" s="25"/>
      <c r="K134" s="75"/>
      <c r="L134" s="75"/>
      <c r="M134" s="75"/>
      <c r="N134" s="75"/>
      <c r="O134" s="25"/>
      <c r="P134" s="25"/>
    </row>
    <row r="135" spans="2:22" x14ac:dyDescent="0.3">
      <c r="B135" s="25"/>
      <c r="C135" s="25"/>
      <c r="D135" s="25"/>
      <c r="E135" s="25"/>
      <c r="F135" s="25"/>
      <c r="G135" s="25"/>
      <c r="H135" s="25"/>
      <c r="I135" s="25"/>
      <c r="J135" s="25"/>
      <c r="K135" s="75"/>
      <c r="L135" s="75"/>
      <c r="M135" s="75"/>
      <c r="N135" s="75"/>
      <c r="O135" s="25"/>
      <c r="P135" s="25"/>
    </row>
    <row r="136" spans="2:22" x14ac:dyDescent="0.3">
      <c r="B136" s="25"/>
      <c r="C136" s="25"/>
      <c r="D136" s="25"/>
      <c r="E136" s="25"/>
      <c r="F136" s="25"/>
      <c r="G136" s="25"/>
      <c r="H136" s="25"/>
      <c r="I136" s="25"/>
      <c r="J136" s="25"/>
      <c r="K136" s="75"/>
      <c r="L136" s="75"/>
      <c r="M136" s="75"/>
      <c r="N136" s="75"/>
      <c r="O136" s="25"/>
      <c r="P136" s="25"/>
    </row>
    <row r="137" spans="2:22" x14ac:dyDescent="0.3">
      <c r="B137" s="25"/>
      <c r="C137" s="25"/>
      <c r="D137" s="25"/>
      <c r="E137" s="25"/>
      <c r="F137" s="25"/>
      <c r="G137" s="25"/>
      <c r="H137" s="25"/>
      <c r="I137" s="25"/>
      <c r="J137" s="25"/>
      <c r="K137" s="75"/>
      <c r="L137" s="75"/>
      <c r="M137" s="75"/>
      <c r="N137" s="75"/>
      <c r="O137" s="25"/>
      <c r="P137" s="25"/>
    </row>
    <row r="138" spans="2:22" x14ac:dyDescent="0.3">
      <c r="B138" s="25"/>
      <c r="C138" s="25"/>
      <c r="D138" s="25"/>
      <c r="E138" s="25"/>
      <c r="F138" s="25"/>
      <c r="G138" s="25"/>
      <c r="H138" s="25"/>
      <c r="I138" s="25"/>
      <c r="J138" s="25"/>
      <c r="K138" s="75"/>
      <c r="L138" s="75"/>
      <c r="M138" s="75"/>
      <c r="N138" s="75"/>
      <c r="O138" s="25"/>
      <c r="P138" s="25"/>
    </row>
    <row r="139" spans="2:22" x14ac:dyDescent="0.3">
      <c r="B139" s="25"/>
      <c r="C139" s="25"/>
      <c r="D139" s="25"/>
      <c r="E139" s="25"/>
      <c r="F139" s="25"/>
      <c r="G139" s="25"/>
      <c r="H139" s="25"/>
      <c r="I139" s="25"/>
      <c r="J139" s="25"/>
      <c r="K139" s="75"/>
      <c r="L139" s="75"/>
      <c r="M139" s="75"/>
      <c r="N139" s="75"/>
      <c r="O139" s="25"/>
      <c r="P139" s="25"/>
    </row>
    <row r="140" spans="2:22" x14ac:dyDescent="0.3">
      <c r="B140" s="25"/>
      <c r="C140" s="25"/>
      <c r="D140" s="25"/>
      <c r="E140" s="25"/>
      <c r="F140" s="25"/>
      <c r="G140" s="25"/>
      <c r="H140" s="25"/>
      <c r="I140" s="25"/>
      <c r="J140" s="25"/>
      <c r="K140" s="75"/>
      <c r="L140" s="75"/>
      <c r="M140" s="75"/>
      <c r="N140" s="75"/>
      <c r="O140" s="25"/>
      <c r="P140" s="25"/>
    </row>
    <row r="141" spans="2:22" x14ac:dyDescent="0.3">
      <c r="B141" s="25"/>
      <c r="C141" s="25"/>
      <c r="D141" s="25"/>
      <c r="E141" s="25"/>
      <c r="F141" s="25"/>
      <c r="G141" s="25"/>
      <c r="H141" s="25"/>
      <c r="I141" s="25"/>
      <c r="J141" s="25"/>
      <c r="K141" s="75"/>
      <c r="L141" s="75"/>
      <c r="M141" s="75"/>
      <c r="N141" s="75"/>
      <c r="O141" s="25"/>
      <c r="P141" s="25"/>
    </row>
    <row r="142" spans="2:22" x14ac:dyDescent="0.3">
      <c r="B142" s="25"/>
      <c r="C142" s="25"/>
      <c r="D142" s="25"/>
      <c r="E142" s="25"/>
      <c r="F142" s="25"/>
      <c r="G142" s="25"/>
      <c r="H142" s="25"/>
      <c r="I142" s="25"/>
      <c r="J142" s="25"/>
      <c r="K142" s="75"/>
      <c r="L142" s="75"/>
      <c r="M142" s="75"/>
      <c r="N142" s="75"/>
      <c r="O142" s="25"/>
      <c r="P142" s="25"/>
    </row>
    <row r="143" spans="2:22" x14ac:dyDescent="0.3">
      <c r="B143" s="25"/>
      <c r="C143" s="25"/>
      <c r="D143" s="25"/>
      <c r="E143" s="25"/>
      <c r="F143" s="25"/>
      <c r="G143" s="25"/>
      <c r="H143" s="25"/>
      <c r="I143" s="25"/>
      <c r="J143" s="25"/>
      <c r="K143" s="75"/>
      <c r="L143" s="75"/>
      <c r="M143" s="75"/>
      <c r="N143" s="75"/>
      <c r="O143" s="25"/>
      <c r="P143" s="25"/>
    </row>
    <row r="144" spans="2:22" x14ac:dyDescent="0.3">
      <c r="B144" s="25"/>
      <c r="C144" s="25"/>
      <c r="D144" s="25"/>
      <c r="E144" s="25"/>
      <c r="F144" s="25"/>
      <c r="G144" s="25"/>
      <c r="H144" s="25"/>
      <c r="I144" s="25"/>
      <c r="J144" s="25"/>
      <c r="K144" s="75"/>
      <c r="L144" s="75"/>
      <c r="M144" s="75"/>
      <c r="N144" s="75"/>
      <c r="O144" s="25"/>
      <c r="P144" s="25"/>
    </row>
    <row r="145" spans="2:16" x14ac:dyDescent="0.3">
      <c r="B145" s="25"/>
      <c r="C145" s="25"/>
      <c r="D145" s="25"/>
      <c r="E145" s="25"/>
      <c r="F145" s="25"/>
      <c r="G145" s="25"/>
      <c r="H145" s="25"/>
      <c r="I145" s="25"/>
      <c r="J145" s="25"/>
      <c r="K145" s="75"/>
      <c r="L145" s="75"/>
      <c r="M145" s="75"/>
      <c r="N145" s="75"/>
      <c r="O145" s="25"/>
      <c r="P145" s="25"/>
    </row>
    <row r="146" spans="2:16" x14ac:dyDescent="0.3">
      <c r="B146" s="25"/>
      <c r="C146" s="25"/>
      <c r="D146" s="25"/>
      <c r="E146" s="25"/>
      <c r="F146" s="25"/>
      <c r="G146" s="25"/>
      <c r="H146" s="25"/>
      <c r="I146" s="25"/>
      <c r="J146" s="25"/>
      <c r="K146" s="75"/>
      <c r="L146" s="75"/>
      <c r="M146" s="75"/>
      <c r="N146" s="75"/>
      <c r="O146" s="25"/>
      <c r="P146" s="25"/>
    </row>
    <row r="147" spans="2:16" x14ac:dyDescent="0.3">
      <c r="B147" s="25"/>
      <c r="C147" s="25"/>
      <c r="D147" s="25"/>
      <c r="E147" s="25"/>
      <c r="F147" s="25"/>
      <c r="G147" s="25"/>
      <c r="H147" s="25"/>
      <c r="I147" s="25"/>
      <c r="J147" s="25"/>
      <c r="K147" s="75"/>
      <c r="L147" s="75"/>
      <c r="M147" s="75"/>
      <c r="N147" s="75"/>
      <c r="O147" s="25"/>
      <c r="P147" s="25"/>
    </row>
    <row r="148" spans="2:16" x14ac:dyDescent="0.3">
      <c r="B148" s="25"/>
      <c r="C148" s="25"/>
      <c r="D148" s="25"/>
      <c r="E148" s="25"/>
      <c r="F148" s="25"/>
      <c r="G148" s="25"/>
      <c r="H148" s="25"/>
      <c r="I148" s="25"/>
      <c r="J148" s="25"/>
      <c r="K148" s="75"/>
      <c r="L148" s="75"/>
      <c r="M148" s="75"/>
      <c r="N148" s="75"/>
      <c r="O148" s="25"/>
      <c r="P148" s="25"/>
    </row>
    <row r="149" spans="2:16" x14ac:dyDescent="0.3">
      <c r="B149" s="25"/>
      <c r="C149" s="25"/>
      <c r="D149" s="25"/>
      <c r="E149" s="25"/>
      <c r="F149" s="25"/>
      <c r="G149" s="25"/>
      <c r="H149" s="25"/>
      <c r="I149" s="25"/>
      <c r="J149" s="25"/>
      <c r="K149" s="75"/>
      <c r="L149" s="75"/>
      <c r="M149" s="75"/>
      <c r="N149" s="75"/>
      <c r="O149" s="25"/>
      <c r="P149" s="25"/>
    </row>
    <row r="150" spans="2:16" x14ac:dyDescent="0.3">
      <c r="B150" s="25"/>
      <c r="C150" s="25"/>
      <c r="D150" s="25"/>
      <c r="E150" s="25"/>
      <c r="F150" s="25"/>
      <c r="G150" s="25"/>
      <c r="H150" s="25"/>
      <c r="I150" s="25"/>
      <c r="J150" s="25"/>
      <c r="K150" s="75"/>
      <c r="L150" s="75"/>
      <c r="M150" s="75"/>
      <c r="N150" s="75"/>
      <c r="O150" s="25"/>
      <c r="P150" s="25"/>
    </row>
    <row r="151" spans="2:16" x14ac:dyDescent="0.3">
      <c r="B151" s="25"/>
      <c r="C151" s="25"/>
      <c r="D151" s="25"/>
      <c r="E151" s="25"/>
      <c r="F151" s="25"/>
      <c r="G151" s="25"/>
      <c r="H151" s="25"/>
      <c r="I151" s="25"/>
      <c r="J151" s="25"/>
      <c r="K151" s="75"/>
      <c r="L151" s="75"/>
      <c r="M151" s="75"/>
      <c r="N151" s="75"/>
      <c r="O151" s="25"/>
      <c r="P151" s="25"/>
    </row>
    <row r="152" spans="2:16" x14ac:dyDescent="0.3">
      <c r="B152" s="25"/>
      <c r="C152" s="25"/>
      <c r="D152" s="25"/>
      <c r="E152" s="25"/>
      <c r="F152" s="25"/>
      <c r="G152" s="25"/>
      <c r="H152" s="25"/>
      <c r="I152" s="25"/>
      <c r="J152" s="25"/>
      <c r="K152" s="75"/>
      <c r="L152" s="75"/>
      <c r="M152" s="75"/>
      <c r="N152" s="75"/>
      <c r="O152" s="25"/>
      <c r="P152" s="25"/>
    </row>
    <row r="153" spans="2:16" x14ac:dyDescent="0.3">
      <c r="B153" s="25"/>
      <c r="C153" s="25"/>
      <c r="D153" s="25"/>
      <c r="E153" s="25"/>
      <c r="F153" s="25"/>
      <c r="G153" s="25"/>
      <c r="H153" s="25"/>
      <c r="I153" s="25"/>
      <c r="J153" s="25"/>
      <c r="K153" s="75"/>
      <c r="L153" s="75"/>
      <c r="M153" s="75"/>
      <c r="N153" s="75"/>
      <c r="O153" s="25"/>
      <c r="P153" s="25"/>
    </row>
    <row r="154" spans="2:16" x14ac:dyDescent="0.3">
      <c r="B154" s="25"/>
      <c r="C154" s="25"/>
      <c r="D154" s="25"/>
      <c r="E154" s="25"/>
      <c r="F154" s="25"/>
      <c r="G154" s="25"/>
      <c r="H154" s="25"/>
      <c r="I154" s="25"/>
      <c r="J154" s="25"/>
      <c r="K154" s="75"/>
      <c r="L154" s="75"/>
      <c r="M154" s="75"/>
      <c r="N154" s="75"/>
      <c r="O154" s="25"/>
      <c r="P154" s="25"/>
    </row>
    <row r="155" spans="2:16" x14ac:dyDescent="0.3">
      <c r="B155" s="25"/>
      <c r="C155" s="25"/>
      <c r="D155" s="25"/>
      <c r="E155" s="25"/>
      <c r="F155" s="25"/>
      <c r="G155" s="25"/>
      <c r="H155" s="25"/>
      <c r="I155" s="25"/>
      <c r="J155" s="25"/>
      <c r="K155" s="75"/>
      <c r="L155" s="75"/>
      <c r="M155" s="75"/>
      <c r="N155" s="75"/>
      <c r="O155" s="25"/>
      <c r="P155" s="25"/>
    </row>
    <row r="156" spans="2:16" x14ac:dyDescent="0.3">
      <c r="B156" s="25"/>
      <c r="C156" s="25"/>
      <c r="D156" s="25"/>
      <c r="E156" s="25"/>
      <c r="F156" s="25"/>
      <c r="G156" s="25"/>
      <c r="H156" s="25"/>
      <c r="I156" s="25"/>
      <c r="J156" s="25"/>
      <c r="K156" s="75"/>
      <c r="L156" s="75"/>
      <c r="M156" s="75"/>
      <c r="N156" s="75"/>
      <c r="O156" s="25"/>
      <c r="P156" s="25"/>
    </row>
    <row r="157" spans="2:16" x14ac:dyDescent="0.3">
      <c r="B157" s="25"/>
      <c r="C157" s="25"/>
      <c r="D157" s="25"/>
      <c r="E157" s="25"/>
      <c r="F157" s="25"/>
      <c r="G157" s="25"/>
      <c r="H157" s="25"/>
      <c r="I157" s="25"/>
      <c r="J157" s="25"/>
      <c r="K157" s="75"/>
      <c r="L157" s="75"/>
      <c r="M157" s="75"/>
      <c r="N157" s="75"/>
      <c r="O157" s="25"/>
      <c r="P157" s="25"/>
    </row>
    <row r="158" spans="2:16" x14ac:dyDescent="0.3">
      <c r="B158" s="25"/>
      <c r="C158" s="25"/>
      <c r="D158" s="25"/>
      <c r="E158" s="25"/>
      <c r="F158" s="25"/>
      <c r="G158" s="25"/>
      <c r="H158" s="25"/>
      <c r="I158" s="25"/>
      <c r="J158" s="25"/>
      <c r="K158" s="75"/>
      <c r="L158" s="75"/>
      <c r="M158" s="75"/>
      <c r="N158" s="75"/>
      <c r="O158" s="25"/>
      <c r="P158" s="25"/>
    </row>
    <row r="159" spans="2:16" x14ac:dyDescent="0.3">
      <c r="B159" s="25"/>
      <c r="C159" s="25"/>
      <c r="D159" s="25"/>
      <c r="E159" s="25"/>
      <c r="F159" s="25"/>
      <c r="G159" s="25"/>
      <c r="H159" s="25"/>
      <c r="I159" s="25"/>
      <c r="J159" s="25"/>
      <c r="K159" s="75"/>
      <c r="L159" s="75"/>
      <c r="M159" s="75"/>
      <c r="N159" s="75"/>
      <c r="O159" s="25"/>
      <c r="P159" s="25"/>
    </row>
    <row r="160" spans="2:16" x14ac:dyDescent="0.3">
      <c r="B160" s="25"/>
      <c r="C160" s="25"/>
      <c r="D160" s="25"/>
      <c r="E160" s="25"/>
      <c r="F160" s="25"/>
      <c r="G160" s="25"/>
      <c r="H160" s="25"/>
      <c r="I160" s="25"/>
      <c r="J160" s="25"/>
      <c r="K160" s="75"/>
      <c r="L160" s="75"/>
      <c r="M160" s="75"/>
      <c r="N160" s="75"/>
      <c r="O160" s="25"/>
      <c r="P160" s="25"/>
    </row>
    <row r="161" spans="2:16" x14ac:dyDescent="0.3">
      <c r="B161" s="25"/>
      <c r="C161" s="25"/>
      <c r="D161" s="25"/>
      <c r="E161" s="25"/>
      <c r="F161" s="25"/>
      <c r="G161" s="25"/>
      <c r="H161" s="25"/>
      <c r="I161" s="25"/>
      <c r="J161" s="25"/>
      <c r="K161" s="75"/>
      <c r="L161" s="75"/>
      <c r="M161" s="75"/>
      <c r="N161" s="75"/>
      <c r="O161" s="25"/>
      <c r="P161" s="25"/>
    </row>
    <row r="162" spans="2:16" x14ac:dyDescent="0.3">
      <c r="B162" s="25"/>
      <c r="C162" s="25"/>
      <c r="D162" s="25"/>
      <c r="E162" s="25"/>
      <c r="F162" s="25"/>
      <c r="G162" s="25"/>
      <c r="H162" s="25"/>
      <c r="I162" s="25"/>
      <c r="J162" s="25"/>
      <c r="K162" s="75"/>
      <c r="L162" s="75"/>
      <c r="M162" s="75"/>
      <c r="N162" s="75"/>
      <c r="O162" s="25"/>
      <c r="P162" s="25"/>
    </row>
    <row r="163" spans="2:16" x14ac:dyDescent="0.3">
      <c r="B163" s="25"/>
      <c r="C163" s="25"/>
      <c r="D163" s="25"/>
      <c r="E163" s="25"/>
      <c r="F163" s="25"/>
      <c r="G163" s="25"/>
      <c r="H163" s="25"/>
      <c r="I163" s="25"/>
      <c r="J163" s="25"/>
      <c r="K163" s="75"/>
      <c r="L163" s="75"/>
      <c r="M163" s="75"/>
      <c r="N163" s="75"/>
      <c r="O163" s="25"/>
      <c r="P163" s="25"/>
    </row>
    <row r="164" spans="2:16" x14ac:dyDescent="0.3">
      <c r="B164" s="25"/>
      <c r="C164" s="25"/>
      <c r="D164" s="25"/>
      <c r="E164" s="25"/>
      <c r="F164" s="25"/>
      <c r="G164" s="25"/>
      <c r="H164" s="25"/>
      <c r="I164" s="25"/>
      <c r="J164" s="25"/>
      <c r="K164" s="75"/>
      <c r="L164" s="75"/>
      <c r="M164" s="75"/>
      <c r="N164" s="75"/>
      <c r="O164" s="25"/>
      <c r="P164" s="25"/>
    </row>
    <row r="165" spans="2:16" x14ac:dyDescent="0.3">
      <c r="B165" s="25"/>
      <c r="C165" s="25"/>
      <c r="D165" s="25"/>
      <c r="E165" s="25"/>
      <c r="F165" s="25"/>
      <c r="G165" s="25"/>
      <c r="H165" s="25"/>
      <c r="I165" s="25"/>
      <c r="J165" s="25"/>
      <c r="K165" s="75"/>
      <c r="L165" s="75"/>
      <c r="M165" s="75"/>
      <c r="N165" s="75"/>
      <c r="O165" s="25"/>
      <c r="P165" s="25"/>
    </row>
    <row r="166" spans="2:16" x14ac:dyDescent="0.3">
      <c r="B166" s="25"/>
      <c r="C166" s="25"/>
      <c r="D166" s="25"/>
      <c r="E166" s="25"/>
      <c r="F166" s="25"/>
      <c r="G166" s="25"/>
      <c r="H166" s="25"/>
      <c r="I166" s="25"/>
      <c r="J166" s="25"/>
      <c r="K166" s="75"/>
      <c r="L166" s="75"/>
      <c r="M166" s="75"/>
      <c r="N166" s="75"/>
      <c r="O166" s="25"/>
      <c r="P166" s="25"/>
    </row>
    <row r="167" spans="2:16" x14ac:dyDescent="0.3">
      <c r="B167" s="25"/>
      <c r="C167" s="25"/>
      <c r="D167" s="25"/>
      <c r="E167" s="25"/>
      <c r="F167" s="25"/>
      <c r="G167" s="25"/>
      <c r="H167" s="25"/>
      <c r="I167" s="25"/>
      <c r="J167" s="25"/>
      <c r="K167" s="75"/>
      <c r="L167" s="75"/>
      <c r="M167" s="75"/>
      <c r="N167" s="75"/>
      <c r="O167" s="25"/>
      <c r="P167" s="25"/>
    </row>
    <row r="168" spans="2:16" x14ac:dyDescent="0.3">
      <c r="B168" s="25"/>
      <c r="C168" s="25"/>
      <c r="D168" s="25"/>
      <c r="E168" s="25"/>
      <c r="F168" s="25"/>
      <c r="G168" s="25"/>
      <c r="H168" s="25"/>
      <c r="I168" s="25"/>
      <c r="J168" s="25"/>
      <c r="K168" s="75"/>
      <c r="L168" s="75"/>
      <c r="M168" s="75"/>
      <c r="N168" s="75"/>
      <c r="O168" s="25"/>
      <c r="P168" s="25"/>
    </row>
  </sheetData>
  <mergeCells count="182">
    <mergeCell ref="J100:K100"/>
    <mergeCell ref="P100:Q100"/>
    <mergeCell ref="B101:H101"/>
    <mergeCell ref="J101:K101"/>
    <mergeCell ref="P101:Q101"/>
    <mergeCell ref="B102:H102"/>
    <mergeCell ref="J102:K102"/>
    <mergeCell ref="P102:Q102"/>
    <mergeCell ref="B91:H91"/>
    <mergeCell ref="J91:K91"/>
    <mergeCell ref="P91:Q91"/>
    <mergeCell ref="J92:K92"/>
    <mergeCell ref="J93:K93"/>
    <mergeCell ref="J94:K94"/>
    <mergeCell ref="J95:K95"/>
    <mergeCell ref="J96:K96"/>
    <mergeCell ref="J97:K97"/>
    <mergeCell ref="J98:K98"/>
    <mergeCell ref="J99:K99"/>
    <mergeCell ref="B96:H96"/>
    <mergeCell ref="B97:H97"/>
    <mergeCell ref="B98:H98"/>
    <mergeCell ref="B99:H99"/>
    <mergeCell ref="J71:K71"/>
    <mergeCell ref="J72:K72"/>
    <mergeCell ref="J73:K73"/>
    <mergeCell ref="J74:K74"/>
    <mergeCell ref="J86:K86"/>
    <mergeCell ref="J87:K87"/>
    <mergeCell ref="J88:K88"/>
    <mergeCell ref="J89:K89"/>
    <mergeCell ref="J90:K90"/>
    <mergeCell ref="J83:K83"/>
    <mergeCell ref="J84:K84"/>
    <mergeCell ref="J85:K85"/>
    <mergeCell ref="J78:K78"/>
    <mergeCell ref="J79:K79"/>
    <mergeCell ref="J80:K80"/>
    <mergeCell ref="J81:K81"/>
    <mergeCell ref="J82:K82"/>
    <mergeCell ref="J62:K62"/>
    <mergeCell ref="J63:K63"/>
    <mergeCell ref="J64:K64"/>
    <mergeCell ref="J65:K65"/>
    <mergeCell ref="J66:K66"/>
    <mergeCell ref="J67:K67"/>
    <mergeCell ref="J68:K68"/>
    <mergeCell ref="J69:K69"/>
    <mergeCell ref="J70:K70"/>
    <mergeCell ref="P85:Q85"/>
    <mergeCell ref="P103:Q103"/>
    <mergeCell ref="P86:Q86"/>
    <mergeCell ref="P87:Q87"/>
    <mergeCell ref="P88:Q88"/>
    <mergeCell ref="P89:Q89"/>
    <mergeCell ref="P90:Q90"/>
    <mergeCell ref="P92:Q92"/>
    <mergeCell ref="P93:Q93"/>
    <mergeCell ref="P94:Q94"/>
    <mergeCell ref="P95:Q95"/>
    <mergeCell ref="P96:Q96"/>
    <mergeCell ref="P97:Q97"/>
    <mergeCell ref="P98:Q98"/>
    <mergeCell ref="P99:Q99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P67:Q67"/>
    <mergeCell ref="P68:Q68"/>
    <mergeCell ref="P69:Q69"/>
    <mergeCell ref="P70:Q70"/>
    <mergeCell ref="P71:Q71"/>
    <mergeCell ref="P72:Q72"/>
    <mergeCell ref="P73:Q73"/>
    <mergeCell ref="P74:Q74"/>
    <mergeCell ref="P75:Q75"/>
    <mergeCell ref="J103:K103"/>
    <mergeCell ref="P47:Q47"/>
    <mergeCell ref="P48:Q48"/>
    <mergeCell ref="P49:Q49"/>
    <mergeCell ref="P50:Q50"/>
    <mergeCell ref="P51:Q51"/>
    <mergeCell ref="P52:Q52"/>
    <mergeCell ref="P53:Q53"/>
    <mergeCell ref="P54:Q54"/>
    <mergeCell ref="P55:Q55"/>
    <mergeCell ref="P56:Q56"/>
    <mergeCell ref="P57:Q57"/>
    <mergeCell ref="P58:Q58"/>
    <mergeCell ref="P59:Q59"/>
    <mergeCell ref="P60:Q60"/>
    <mergeCell ref="P61:Q61"/>
    <mergeCell ref="P62:Q62"/>
    <mergeCell ref="P63:Q63"/>
    <mergeCell ref="P64:Q64"/>
    <mergeCell ref="P65:Q65"/>
    <mergeCell ref="P66:Q66"/>
    <mergeCell ref="J75:K75"/>
    <mergeCell ref="J76:K76"/>
    <mergeCell ref="J77:K77"/>
    <mergeCell ref="J47:K47"/>
    <mergeCell ref="J48:K48"/>
    <mergeCell ref="J49:K49"/>
    <mergeCell ref="J50:K50"/>
    <mergeCell ref="J51:K51"/>
    <mergeCell ref="J52:K52"/>
    <mergeCell ref="J53:K53"/>
    <mergeCell ref="J54:K54"/>
    <mergeCell ref="J55:K55"/>
    <mergeCell ref="J56:K56"/>
    <mergeCell ref="J57:K57"/>
    <mergeCell ref="J58:K58"/>
    <mergeCell ref="J59:K59"/>
    <mergeCell ref="J60:K60"/>
    <mergeCell ref="J61:K61"/>
    <mergeCell ref="B8:T8"/>
    <mergeCell ref="A1:Q1"/>
    <mergeCell ref="R1:T1"/>
    <mergeCell ref="R2:T2"/>
    <mergeCell ref="R3:T4"/>
    <mergeCell ref="A6:T6"/>
    <mergeCell ref="A7:T7"/>
    <mergeCell ref="J46:K46"/>
    <mergeCell ref="P46:Q46"/>
    <mergeCell ref="N45:O45"/>
    <mergeCell ref="L45:M45"/>
    <mergeCell ref="B49:H49"/>
    <mergeCell ref="B50:H50"/>
    <mergeCell ref="B47:H47"/>
    <mergeCell ref="B48:H48"/>
    <mergeCell ref="B46:H46"/>
    <mergeCell ref="B53:H53"/>
    <mergeCell ref="B54:H54"/>
    <mergeCell ref="B51:H51"/>
    <mergeCell ref="B52:H52"/>
    <mergeCell ref="B57:H57"/>
    <mergeCell ref="B58:H58"/>
    <mergeCell ref="B55:H55"/>
    <mergeCell ref="B56:H56"/>
    <mergeCell ref="B61:H61"/>
    <mergeCell ref="B62:H62"/>
    <mergeCell ref="B59:H59"/>
    <mergeCell ref="B60:H60"/>
    <mergeCell ref="B65:H65"/>
    <mergeCell ref="B66:H66"/>
    <mergeCell ref="B63:H63"/>
    <mergeCell ref="B64:H64"/>
    <mergeCell ref="B69:H69"/>
    <mergeCell ref="B70:H70"/>
    <mergeCell ref="B67:H67"/>
    <mergeCell ref="B68:H68"/>
    <mergeCell ref="B73:H73"/>
    <mergeCell ref="B85:H85"/>
    <mergeCell ref="B103:H103"/>
    <mergeCell ref="B83:H83"/>
    <mergeCell ref="B84:H84"/>
    <mergeCell ref="B100:H100"/>
    <mergeCell ref="B74:H74"/>
    <mergeCell ref="B71:H71"/>
    <mergeCell ref="B72:H72"/>
    <mergeCell ref="B78:H78"/>
    <mergeCell ref="B75:H75"/>
    <mergeCell ref="B76:H76"/>
    <mergeCell ref="B81:H81"/>
    <mergeCell ref="B82:H82"/>
    <mergeCell ref="B79:H79"/>
    <mergeCell ref="B80:H80"/>
    <mergeCell ref="B86:H86"/>
    <mergeCell ref="B87:H87"/>
    <mergeCell ref="B88:H88"/>
    <mergeCell ref="B89:H89"/>
    <mergeCell ref="B90:H90"/>
    <mergeCell ref="B92:H92"/>
    <mergeCell ref="B93:H93"/>
    <mergeCell ref="B94:H94"/>
    <mergeCell ref="B95:H95"/>
  </mergeCells>
  <conditionalFormatting sqref="R3:T4">
    <cfRule type="cellIs" dxfId="211" priority="42" operator="equal">
      <formula>"Não iniciada"</formula>
    </cfRule>
    <cfRule type="cellIs" dxfId="210" priority="43" operator="equal">
      <formula>"Em andamento"</formula>
    </cfRule>
    <cfRule type="cellIs" dxfId="209" priority="44" operator="equal">
      <formula>"Cancelada"</formula>
    </cfRule>
    <cfRule type="cellIs" dxfId="208" priority="45" operator="equal">
      <formula>"Concluída"</formula>
    </cfRule>
  </conditionalFormatting>
  <conditionalFormatting sqref="P47:P90 P103 P92:P99">
    <cfRule type="cellIs" dxfId="207" priority="36" operator="equal">
      <formula>"Inserir Datas"</formula>
    </cfRule>
    <cfRule type="cellIs" dxfId="206" priority="37" operator="equal">
      <formula>"Em andamento"</formula>
    </cfRule>
    <cfRule type="cellIs" dxfId="205" priority="38" operator="equal">
      <formula>"Atrasado"</formula>
    </cfRule>
    <cfRule type="cellIs" dxfId="204" priority="39" operator="equal">
      <formula>"Concluído"</formula>
    </cfRule>
    <cfRule type="cellIs" dxfId="203" priority="40" operator="equal">
      <formula>"Início Atrasado"</formula>
    </cfRule>
  </conditionalFormatting>
  <conditionalFormatting sqref="P100:P102">
    <cfRule type="cellIs" dxfId="202" priority="6" operator="equal">
      <formula>"Inserir Datas"</formula>
    </cfRule>
    <cfRule type="cellIs" dxfId="201" priority="7" operator="equal">
      <formula>"Em andamento"</formula>
    </cfRule>
    <cfRule type="cellIs" dxfId="200" priority="8" operator="equal">
      <formula>"Atrasado"</formula>
    </cfRule>
    <cfRule type="cellIs" dxfId="199" priority="9" operator="equal">
      <formula>"Concluído"</formula>
    </cfRule>
    <cfRule type="cellIs" dxfId="198" priority="10" operator="equal">
      <formula>"Início Atrasado"</formula>
    </cfRule>
  </conditionalFormatting>
  <conditionalFormatting sqref="P91">
    <cfRule type="cellIs" dxfId="197" priority="1" operator="equal">
      <formula>"Inserir Datas"</formula>
    </cfRule>
    <cfRule type="cellIs" dxfId="196" priority="2" operator="equal">
      <formula>"Em andamento"</formula>
    </cfRule>
    <cfRule type="cellIs" dxfId="195" priority="3" operator="equal">
      <formula>"Atrasado"</formula>
    </cfRule>
    <cfRule type="cellIs" dxfId="194" priority="4" operator="equal">
      <formula>"Concluído"</formula>
    </cfRule>
    <cfRule type="cellIs" dxfId="193" priority="5" operator="equal">
      <formula>"Início Atrasado"</formula>
    </cfRule>
  </conditionalFormatting>
  <dataValidations count="2">
    <dataValidation type="list" allowBlank="1" showInputMessage="1" showErrorMessage="1" sqref="R3:T4" xr:uid="{00000000-0002-0000-0700-000000000000}">
      <formula1>"Não iniciada, Concluída, Em andamento, Cancelada"</formula1>
    </dataValidation>
    <dataValidation type="list" allowBlank="1" showInputMessage="1" showErrorMessage="1" sqref="I47:I103" xr:uid="{00000000-0002-0000-0700-000001000000}">
      <formula1>"D,M,A,I,C"</formula1>
    </dataValidation>
  </dataValidations>
  <hyperlinks>
    <hyperlink ref="R1:T1" location="'1. Painel Principal'!A1" display="Menu Principal" xr:uid="{00000000-0004-0000-0700-000000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T8"/>
  <sheetViews>
    <sheetView showGridLines="0" showRowColHeaders="0" workbookViewId="0">
      <selection activeCell="R1" sqref="R1:T1"/>
    </sheetView>
  </sheetViews>
  <sheetFormatPr defaultRowHeight="14.4" x14ac:dyDescent="0.3"/>
  <cols>
    <col min="17" max="17" width="9.33203125" customWidth="1"/>
  </cols>
  <sheetData>
    <row r="1" spans="1:20" ht="17.25" customHeight="1" x14ac:dyDescent="0.35">
      <c r="A1" s="276" t="s">
        <v>2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4" t="s">
        <v>1</v>
      </c>
      <c r="S1" s="274"/>
      <c r="T1" s="275"/>
    </row>
    <row r="2" spans="1:20" x14ac:dyDescent="0.3">
      <c r="R2" s="339" t="s">
        <v>10</v>
      </c>
      <c r="S2" s="340"/>
      <c r="T2" s="340"/>
    </row>
    <row r="3" spans="1:20" x14ac:dyDescent="0.3">
      <c r="R3" s="334" t="s">
        <v>11</v>
      </c>
      <c r="S3" s="335"/>
      <c r="T3" s="335"/>
    </row>
    <row r="4" spans="1:20" ht="6.75" customHeight="1" x14ac:dyDescent="0.3">
      <c r="R4" s="334"/>
      <c r="S4" s="335"/>
      <c r="T4" s="335"/>
    </row>
    <row r="6" spans="1:20" x14ac:dyDescent="0.3">
      <c r="A6" s="333" t="s">
        <v>28</v>
      </c>
      <c r="B6" s="333"/>
      <c r="C6" s="333"/>
      <c r="D6" s="333"/>
      <c r="E6" s="333"/>
      <c r="F6" s="333"/>
      <c r="G6" s="333"/>
      <c r="H6" s="333"/>
      <c r="I6" s="333"/>
      <c r="J6" s="333"/>
      <c r="K6" s="333"/>
      <c r="L6" s="333"/>
      <c r="M6" s="333"/>
      <c r="N6" s="333"/>
      <c r="O6" s="333"/>
      <c r="P6" s="333"/>
      <c r="Q6" s="333"/>
      <c r="R6" s="333"/>
      <c r="S6" s="333"/>
      <c r="T6" s="333"/>
    </row>
    <row r="7" spans="1:20" ht="60" customHeight="1" x14ac:dyDescent="0.3">
      <c r="A7" s="336" t="s">
        <v>707</v>
      </c>
      <c r="B7" s="421"/>
      <c r="C7" s="421"/>
      <c r="D7" s="421"/>
      <c r="E7" s="421"/>
      <c r="F7" s="421"/>
      <c r="G7" s="421"/>
      <c r="H7" s="421"/>
      <c r="I7" s="421"/>
      <c r="J7" s="421"/>
      <c r="K7" s="421"/>
      <c r="L7" s="421"/>
      <c r="M7" s="421"/>
      <c r="N7" s="421"/>
      <c r="O7" s="421"/>
      <c r="P7" s="421"/>
      <c r="Q7" s="421"/>
      <c r="R7" s="421"/>
      <c r="S7" s="421"/>
      <c r="T7" s="422"/>
    </row>
    <row r="8" spans="1:20" x14ac:dyDescent="0.3">
      <c r="A8" s="2" t="s">
        <v>27</v>
      </c>
      <c r="B8" s="392" t="s">
        <v>633</v>
      </c>
      <c r="C8" s="392"/>
      <c r="D8" s="392"/>
      <c r="E8" s="392"/>
      <c r="F8" s="392"/>
      <c r="G8" s="392"/>
      <c r="H8" s="392"/>
      <c r="I8" s="392"/>
      <c r="J8" s="392"/>
      <c r="K8" s="392"/>
      <c r="L8" s="392"/>
      <c r="M8" s="392"/>
      <c r="N8" s="392"/>
      <c r="O8" s="392"/>
      <c r="P8" s="392"/>
      <c r="Q8" s="392"/>
      <c r="R8" s="392"/>
      <c r="S8" s="392"/>
      <c r="T8" s="393"/>
    </row>
  </sheetData>
  <mergeCells count="7">
    <mergeCell ref="B8:T8"/>
    <mergeCell ref="A1:Q1"/>
    <mergeCell ref="R1:T1"/>
    <mergeCell ref="R2:T2"/>
    <mergeCell ref="R3:T4"/>
    <mergeCell ref="A6:T6"/>
    <mergeCell ref="A7:T7"/>
  </mergeCells>
  <conditionalFormatting sqref="R3:T4">
    <cfRule type="cellIs" dxfId="192" priority="1" operator="equal">
      <formula>"Não iniciada"</formula>
    </cfRule>
    <cfRule type="cellIs" dxfId="191" priority="2" operator="equal">
      <formula>"Em andamento"</formula>
    </cfRule>
    <cfRule type="cellIs" dxfId="190" priority="3" operator="equal">
      <formula>"Cancelada"</formula>
    </cfRule>
    <cfRule type="cellIs" dxfId="189" priority="4" operator="equal">
      <formula>"Concluída"</formula>
    </cfRule>
  </conditionalFormatting>
  <dataValidations count="1">
    <dataValidation type="list" allowBlank="1" showInputMessage="1" showErrorMessage="1" sqref="R3:T4" xr:uid="{00000000-0002-0000-0800-000000000000}">
      <formula1>"Não iniciada, Concluída, Em andamento, Cancelada"</formula1>
    </dataValidation>
  </dataValidations>
  <hyperlinks>
    <hyperlink ref="R1:T1" location="'1. Painel Principal'!A1" display="Menu Principal" xr:uid="{00000000-0004-0000-0800-000000000000}"/>
  </hyperlinks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T10"/>
  <sheetViews>
    <sheetView showGridLines="0" showRowColHeaders="0" workbookViewId="0">
      <selection activeCell="V4" sqref="V4"/>
    </sheetView>
  </sheetViews>
  <sheetFormatPr defaultRowHeight="14.4" x14ac:dyDescent="0.3"/>
  <cols>
    <col min="17" max="17" width="9.33203125" customWidth="1"/>
  </cols>
  <sheetData>
    <row r="1" spans="1:20" ht="17.25" customHeight="1" x14ac:dyDescent="0.35">
      <c r="A1" s="276" t="s">
        <v>3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4" t="s">
        <v>1</v>
      </c>
      <c r="S1" s="274"/>
      <c r="T1" s="275"/>
    </row>
    <row r="2" spans="1:20" x14ac:dyDescent="0.3">
      <c r="R2" s="339" t="s">
        <v>10</v>
      </c>
      <c r="S2" s="340"/>
      <c r="T2" s="340"/>
    </row>
    <row r="3" spans="1:20" x14ac:dyDescent="0.3">
      <c r="R3" s="334" t="s">
        <v>11</v>
      </c>
      <c r="S3" s="335"/>
      <c r="T3" s="335"/>
    </row>
    <row r="4" spans="1:20" ht="6.75" customHeight="1" x14ac:dyDescent="0.3">
      <c r="R4" s="334"/>
      <c r="S4" s="335"/>
      <c r="T4" s="335"/>
    </row>
    <row r="6" spans="1:20" x14ac:dyDescent="0.3">
      <c r="A6" s="480" t="s">
        <v>28</v>
      </c>
      <c r="B6" s="481"/>
      <c r="C6" s="481"/>
      <c r="D6" s="481"/>
      <c r="E6" s="481"/>
      <c r="F6" s="481"/>
      <c r="G6" s="481"/>
      <c r="H6" s="481"/>
      <c r="I6" s="481"/>
      <c r="J6" s="481"/>
      <c r="K6" s="481"/>
      <c r="L6" s="481"/>
      <c r="M6" s="481"/>
      <c r="N6" s="481"/>
      <c r="O6" s="481"/>
      <c r="P6" s="481"/>
      <c r="Q6" s="481"/>
      <c r="R6" s="481"/>
      <c r="S6" s="481"/>
      <c r="T6" s="482"/>
    </row>
    <row r="7" spans="1:20" ht="60" customHeight="1" x14ac:dyDescent="0.3">
      <c r="A7" s="336" t="s">
        <v>708</v>
      </c>
      <c r="B7" s="421"/>
      <c r="C7" s="421"/>
      <c r="D7" s="421"/>
      <c r="E7" s="421"/>
      <c r="F7" s="421"/>
      <c r="G7" s="421"/>
      <c r="H7" s="421"/>
      <c r="I7" s="421"/>
      <c r="J7" s="421"/>
      <c r="K7" s="421"/>
      <c r="L7" s="421"/>
      <c r="M7" s="421"/>
      <c r="N7" s="421"/>
      <c r="O7" s="421"/>
      <c r="P7" s="421"/>
      <c r="Q7" s="421"/>
      <c r="R7" s="421"/>
      <c r="S7" s="421"/>
      <c r="T7" s="422"/>
    </row>
    <row r="8" spans="1:20" x14ac:dyDescent="0.3">
      <c r="A8" s="2" t="s">
        <v>27</v>
      </c>
      <c r="B8" s="392" t="s">
        <v>557</v>
      </c>
      <c r="C8" s="392"/>
      <c r="D8" s="392"/>
      <c r="E8" s="392"/>
      <c r="F8" s="392"/>
      <c r="G8" s="392"/>
      <c r="H8" s="392"/>
      <c r="I8" s="392"/>
      <c r="J8" s="392"/>
      <c r="K8" s="392"/>
      <c r="L8" s="392"/>
      <c r="M8" s="392"/>
      <c r="N8" s="392"/>
      <c r="O8" s="392"/>
      <c r="P8" s="392"/>
      <c r="Q8" s="392"/>
      <c r="R8" s="392"/>
      <c r="S8" s="392"/>
      <c r="T8" s="393"/>
    </row>
    <row r="10" spans="1:20" x14ac:dyDescent="0.3">
      <c r="A10" s="479" t="s">
        <v>558</v>
      </c>
      <c r="B10" s="479"/>
      <c r="C10" s="479"/>
      <c r="D10" s="479"/>
      <c r="E10" s="479"/>
      <c r="F10" s="479"/>
      <c r="G10" s="479"/>
      <c r="H10" s="479"/>
      <c r="I10" s="479"/>
      <c r="J10" s="479"/>
      <c r="K10" s="479"/>
      <c r="L10" s="479"/>
      <c r="M10" s="479"/>
    </row>
  </sheetData>
  <mergeCells count="8">
    <mergeCell ref="R1:T1"/>
    <mergeCell ref="A1:Q1"/>
    <mergeCell ref="R2:T2"/>
    <mergeCell ref="A10:M10"/>
    <mergeCell ref="R3:T4"/>
    <mergeCell ref="A6:T6"/>
    <mergeCell ref="A7:T7"/>
    <mergeCell ref="B8:T8"/>
  </mergeCells>
  <conditionalFormatting sqref="R3:T4">
    <cfRule type="cellIs" dxfId="188" priority="1" operator="equal">
      <formula>"Não iniciada"</formula>
    </cfRule>
    <cfRule type="cellIs" dxfId="187" priority="2" operator="equal">
      <formula>"Em andamento"</formula>
    </cfRule>
    <cfRule type="cellIs" dxfId="186" priority="3" operator="equal">
      <formula>"Cancelada"</formula>
    </cfRule>
    <cfRule type="cellIs" dxfId="185" priority="4" operator="equal">
      <formula>"Concluída"</formula>
    </cfRule>
  </conditionalFormatting>
  <dataValidations count="1">
    <dataValidation type="list" allowBlank="1" showInputMessage="1" showErrorMessage="1" sqref="R3:T4" xr:uid="{00000000-0002-0000-0900-000000000000}">
      <formula1>"Não iniciada, Concluída, Em andamento, Cancelada"</formula1>
    </dataValidation>
  </dataValidations>
  <hyperlinks>
    <hyperlink ref="R1:T1" location="'1. Painel Principal'!A1" display="Menu Principal" xr:uid="{00000000-0004-0000-0900-000000000000}"/>
  </hyperlinks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T210"/>
  <sheetViews>
    <sheetView showGridLines="0" showRowColHeaders="0" workbookViewId="0">
      <selection sqref="A1:Q1"/>
    </sheetView>
  </sheetViews>
  <sheetFormatPr defaultRowHeight="14.4" x14ac:dyDescent="0.3"/>
  <cols>
    <col min="17" max="17" width="9.33203125" customWidth="1"/>
  </cols>
  <sheetData>
    <row r="1" spans="1:20" ht="17.25" customHeight="1" x14ac:dyDescent="0.35">
      <c r="A1" s="276" t="s">
        <v>3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4" t="s">
        <v>1</v>
      </c>
      <c r="S1" s="274"/>
      <c r="T1" s="275"/>
    </row>
    <row r="2" spans="1:20" x14ac:dyDescent="0.3">
      <c r="R2" s="339" t="s">
        <v>10</v>
      </c>
      <c r="S2" s="340"/>
      <c r="T2" s="340"/>
    </row>
    <row r="3" spans="1:20" x14ac:dyDescent="0.3">
      <c r="R3" s="334" t="s">
        <v>11</v>
      </c>
      <c r="S3" s="335"/>
      <c r="T3" s="335"/>
    </row>
    <row r="4" spans="1:20" ht="6.75" customHeight="1" x14ac:dyDescent="0.3">
      <c r="R4" s="334"/>
      <c r="S4" s="335"/>
      <c r="T4" s="335"/>
    </row>
    <row r="7" spans="1:20" x14ac:dyDescent="0.3">
      <c r="J7" s="474" t="s">
        <v>189</v>
      </c>
      <c r="K7" s="474"/>
      <c r="L7" s="474" t="s">
        <v>169</v>
      </c>
      <c r="M7" s="474"/>
    </row>
    <row r="8" spans="1:20" ht="30" customHeight="1" x14ac:dyDescent="0.3">
      <c r="B8" s="87" t="s">
        <v>186</v>
      </c>
      <c r="C8" s="478" t="s">
        <v>308</v>
      </c>
      <c r="D8" s="478"/>
      <c r="E8" s="478"/>
      <c r="F8" s="478"/>
      <c r="G8" s="478"/>
      <c r="H8" s="473" t="s">
        <v>191</v>
      </c>
      <c r="I8" s="473"/>
      <c r="J8" s="88" t="s">
        <v>187</v>
      </c>
      <c r="K8" s="88" t="s">
        <v>188</v>
      </c>
      <c r="L8" s="88" t="s">
        <v>187</v>
      </c>
      <c r="M8" s="88" t="s">
        <v>188</v>
      </c>
      <c r="N8" s="483" t="s">
        <v>309</v>
      </c>
      <c r="O8" s="483"/>
      <c r="P8" s="483"/>
      <c r="Q8" s="483"/>
      <c r="R8" s="484" t="s">
        <v>190</v>
      </c>
      <c r="S8" s="484"/>
    </row>
    <row r="9" spans="1:20" ht="30" customHeight="1" x14ac:dyDescent="0.3">
      <c r="B9" s="94">
        <v>1</v>
      </c>
      <c r="C9" s="487" t="s">
        <v>312</v>
      </c>
      <c r="D9" s="488"/>
      <c r="E9" s="488"/>
      <c r="F9" s="488"/>
      <c r="G9" s="489"/>
      <c r="H9" s="485" t="s">
        <v>195</v>
      </c>
      <c r="I9" s="486"/>
      <c r="J9" s="95">
        <v>43466</v>
      </c>
      <c r="K9" s="95">
        <v>43524</v>
      </c>
      <c r="L9" s="95"/>
      <c r="M9" s="95"/>
      <c r="N9" s="96"/>
      <c r="O9" s="97"/>
      <c r="P9" s="97"/>
      <c r="Q9" s="98"/>
      <c r="R9" s="485" t="str">
        <f ca="1">IF(C9="","",IF(M9="-","Cancelada",IF(OR(J9="",K9=""),"Inserir Datas",IF(AND(M9="",K9&lt;TODAY()),"Atrasado",IF(AND(M9=""=FALSE,M9&lt;=TODAY()),"Concluído",IF(AND(L9&lt;=TODAY(),L9=""=FALSE),"Em Andamento",IF(AND(J9&lt;TODAY(),L9=""),"Início Atrasado","A Iniciar")))))))</f>
        <v>Atrasado</v>
      </c>
      <c r="S9" s="486"/>
      <c r="T9" s="39">
        <v>1</v>
      </c>
    </row>
    <row r="10" spans="1:20" ht="30" customHeight="1" x14ac:dyDescent="0.3">
      <c r="B10" s="94">
        <v>2</v>
      </c>
      <c r="C10" s="487" t="s">
        <v>312</v>
      </c>
      <c r="D10" s="488"/>
      <c r="E10" s="488"/>
      <c r="F10" s="488"/>
      <c r="G10" s="489"/>
      <c r="H10" s="485" t="s">
        <v>195</v>
      </c>
      <c r="I10" s="486"/>
      <c r="J10" s="95">
        <v>43466</v>
      </c>
      <c r="K10" s="95">
        <v>43476</v>
      </c>
      <c r="L10" s="95">
        <v>43466</v>
      </c>
      <c r="M10" s="95">
        <v>43476</v>
      </c>
      <c r="N10" s="96"/>
      <c r="O10" s="97"/>
      <c r="P10" s="97"/>
      <c r="Q10" s="98"/>
      <c r="R10" s="485" t="str">
        <f t="shared" ref="R10:R27" ca="1" si="0">IF(C10="","",IF(M10="-","Cancelada",IF(OR(J10="",K10=""),"Inserir Datas",IF(AND(M10="",K10&lt;TODAY()),"Atrasado",IF(AND(M10=""=FALSE,M10&lt;=TODAY()),"Concluído",IF(AND(L10&lt;=TODAY(),L10=""=FALSE),"Em Andamento",IF(AND(J10&lt;TODAY(),L10=""),"Início Atrasado","A Iniciar")))))))</f>
        <v>Concluído</v>
      </c>
      <c r="S10" s="486"/>
      <c r="T10" s="39">
        <v>1</v>
      </c>
    </row>
    <row r="11" spans="1:20" ht="30" customHeight="1" x14ac:dyDescent="0.3">
      <c r="B11" s="94">
        <v>3</v>
      </c>
      <c r="C11" s="487" t="s">
        <v>312</v>
      </c>
      <c r="D11" s="488"/>
      <c r="E11" s="488"/>
      <c r="F11" s="488"/>
      <c r="G11" s="489"/>
      <c r="H11" s="485" t="s">
        <v>195</v>
      </c>
      <c r="I11" s="486"/>
      <c r="J11" s="95">
        <v>43466</v>
      </c>
      <c r="K11" s="95">
        <v>43476</v>
      </c>
      <c r="L11" s="95">
        <v>43466</v>
      </c>
      <c r="M11" s="95">
        <v>43476</v>
      </c>
      <c r="N11" s="96"/>
      <c r="O11" s="97"/>
      <c r="P11" s="97"/>
      <c r="Q11" s="98"/>
      <c r="R11" s="485" t="str">
        <f t="shared" ca="1" si="0"/>
        <v>Concluído</v>
      </c>
      <c r="S11" s="486"/>
      <c r="T11" s="39">
        <v>1</v>
      </c>
    </row>
    <row r="12" spans="1:20" ht="30" customHeight="1" x14ac:dyDescent="0.3">
      <c r="B12" s="94">
        <v>4</v>
      </c>
      <c r="C12" s="487" t="s">
        <v>312</v>
      </c>
      <c r="D12" s="488"/>
      <c r="E12" s="488"/>
      <c r="F12" s="488"/>
      <c r="G12" s="489"/>
      <c r="H12" s="485" t="s">
        <v>195</v>
      </c>
      <c r="I12" s="486"/>
      <c r="J12" s="95">
        <v>43466</v>
      </c>
      <c r="K12" s="95">
        <v>43476</v>
      </c>
      <c r="L12" s="95">
        <v>43466</v>
      </c>
      <c r="M12" s="95"/>
      <c r="N12" s="96"/>
      <c r="O12" s="97"/>
      <c r="P12" s="97"/>
      <c r="Q12" s="98"/>
      <c r="R12" s="485" t="str">
        <f t="shared" ca="1" si="0"/>
        <v>Atrasado</v>
      </c>
      <c r="S12" s="486"/>
      <c r="T12" s="39">
        <v>1</v>
      </c>
    </row>
    <row r="13" spans="1:20" ht="30" customHeight="1" x14ac:dyDescent="0.3">
      <c r="B13" s="94">
        <v>5</v>
      </c>
      <c r="C13" s="487" t="s">
        <v>312</v>
      </c>
      <c r="D13" s="488"/>
      <c r="E13" s="488"/>
      <c r="F13" s="488"/>
      <c r="G13" s="489"/>
      <c r="H13" s="485" t="s">
        <v>195</v>
      </c>
      <c r="I13" s="486"/>
      <c r="J13" s="95">
        <v>43466</v>
      </c>
      <c r="K13" s="95">
        <v>43476</v>
      </c>
      <c r="L13" s="95">
        <v>43466</v>
      </c>
      <c r="M13" s="95"/>
      <c r="N13" s="96"/>
      <c r="O13" s="97"/>
      <c r="P13" s="97"/>
      <c r="Q13" s="98"/>
      <c r="R13" s="485" t="str">
        <f t="shared" ca="1" si="0"/>
        <v>Atrasado</v>
      </c>
      <c r="S13" s="486"/>
      <c r="T13" s="39">
        <v>1</v>
      </c>
    </row>
    <row r="14" spans="1:20" ht="30" customHeight="1" x14ac:dyDescent="0.3">
      <c r="B14" s="94">
        <v>6</v>
      </c>
      <c r="C14" s="487" t="s">
        <v>312</v>
      </c>
      <c r="D14" s="488"/>
      <c r="E14" s="488"/>
      <c r="F14" s="488"/>
      <c r="G14" s="489"/>
      <c r="H14" s="485" t="s">
        <v>195</v>
      </c>
      <c r="I14" s="486"/>
      <c r="J14" s="95">
        <v>43466</v>
      </c>
      <c r="K14" s="95">
        <v>43476</v>
      </c>
      <c r="L14" s="95">
        <v>43466</v>
      </c>
      <c r="M14" s="95"/>
      <c r="N14" s="96"/>
      <c r="O14" s="97"/>
      <c r="P14" s="97"/>
      <c r="Q14" s="98"/>
      <c r="R14" s="485" t="str">
        <f t="shared" ca="1" si="0"/>
        <v>Atrasado</v>
      </c>
      <c r="S14" s="486"/>
      <c r="T14" s="39">
        <v>1</v>
      </c>
    </row>
    <row r="15" spans="1:20" ht="30" customHeight="1" x14ac:dyDescent="0.3">
      <c r="B15" s="94">
        <v>7</v>
      </c>
      <c r="C15" s="487" t="s">
        <v>312</v>
      </c>
      <c r="D15" s="488"/>
      <c r="E15" s="488"/>
      <c r="F15" s="488"/>
      <c r="G15" s="489"/>
      <c r="H15" s="485" t="s">
        <v>195</v>
      </c>
      <c r="I15" s="486"/>
      <c r="J15" s="95">
        <v>43466</v>
      </c>
      <c r="K15" s="95">
        <v>43476</v>
      </c>
      <c r="L15" s="95">
        <v>43466</v>
      </c>
      <c r="M15" s="95">
        <v>43476</v>
      </c>
      <c r="N15" s="96"/>
      <c r="O15" s="97"/>
      <c r="P15" s="97"/>
      <c r="Q15" s="98"/>
      <c r="R15" s="485" t="str">
        <f t="shared" ca="1" si="0"/>
        <v>Concluído</v>
      </c>
      <c r="S15" s="486"/>
      <c r="T15" s="39">
        <v>1</v>
      </c>
    </row>
    <row r="16" spans="1:20" ht="30" customHeight="1" x14ac:dyDescent="0.3">
      <c r="B16" s="94">
        <v>8</v>
      </c>
      <c r="C16" s="487" t="s">
        <v>312</v>
      </c>
      <c r="D16" s="488"/>
      <c r="E16" s="488"/>
      <c r="F16" s="488"/>
      <c r="G16" s="489"/>
      <c r="H16" s="485" t="s">
        <v>195</v>
      </c>
      <c r="I16" s="486"/>
      <c r="J16" s="95">
        <v>43466</v>
      </c>
      <c r="K16" s="95">
        <v>43476</v>
      </c>
      <c r="L16" s="95">
        <v>43466</v>
      </c>
      <c r="M16" s="95"/>
      <c r="N16" s="96"/>
      <c r="O16" s="97"/>
      <c r="P16" s="97"/>
      <c r="Q16" s="98"/>
      <c r="R16" s="485" t="str">
        <f t="shared" ca="1" si="0"/>
        <v>Atrasado</v>
      </c>
      <c r="S16" s="486"/>
      <c r="T16" s="39">
        <v>1</v>
      </c>
    </row>
    <row r="17" spans="2:20" ht="30" customHeight="1" x14ac:dyDescent="0.3">
      <c r="B17" s="94">
        <v>9</v>
      </c>
      <c r="C17" s="487" t="s">
        <v>312</v>
      </c>
      <c r="D17" s="488"/>
      <c r="E17" s="488"/>
      <c r="F17" s="488"/>
      <c r="G17" s="489"/>
      <c r="H17" s="485" t="s">
        <v>195</v>
      </c>
      <c r="I17" s="486"/>
      <c r="J17" s="95">
        <v>43466</v>
      </c>
      <c r="K17" s="95">
        <v>43476</v>
      </c>
      <c r="L17" s="95">
        <v>43466</v>
      </c>
      <c r="M17" s="95">
        <v>43476</v>
      </c>
      <c r="N17" s="96"/>
      <c r="O17" s="97"/>
      <c r="P17" s="97"/>
      <c r="Q17" s="98"/>
      <c r="R17" s="485" t="str">
        <f t="shared" ca="1" si="0"/>
        <v>Concluído</v>
      </c>
      <c r="S17" s="486"/>
      <c r="T17" s="39">
        <v>1</v>
      </c>
    </row>
    <row r="18" spans="2:20" ht="30" customHeight="1" x14ac:dyDescent="0.3">
      <c r="B18" s="94">
        <v>10</v>
      </c>
      <c r="C18" s="487" t="s">
        <v>312</v>
      </c>
      <c r="D18" s="488"/>
      <c r="E18" s="488"/>
      <c r="F18" s="488"/>
      <c r="G18" s="489"/>
      <c r="H18" s="485" t="s">
        <v>195</v>
      </c>
      <c r="I18" s="486"/>
      <c r="J18" s="95">
        <v>43466</v>
      </c>
      <c r="K18" s="95">
        <v>43476</v>
      </c>
      <c r="L18" s="95">
        <v>43466</v>
      </c>
      <c r="M18" s="95">
        <v>43476</v>
      </c>
      <c r="N18" s="96"/>
      <c r="O18" s="97"/>
      <c r="P18" s="97"/>
      <c r="Q18" s="98"/>
      <c r="R18" s="485" t="str">
        <f t="shared" ca="1" si="0"/>
        <v>Concluído</v>
      </c>
      <c r="S18" s="486"/>
      <c r="T18" s="39">
        <v>1</v>
      </c>
    </row>
    <row r="19" spans="2:20" ht="30" customHeight="1" x14ac:dyDescent="0.3">
      <c r="B19" s="94">
        <v>11</v>
      </c>
      <c r="C19" s="487" t="s">
        <v>312</v>
      </c>
      <c r="D19" s="488"/>
      <c r="E19" s="488"/>
      <c r="F19" s="488"/>
      <c r="G19" s="489"/>
      <c r="H19" s="485" t="s">
        <v>195</v>
      </c>
      <c r="I19" s="486"/>
      <c r="J19" s="95">
        <v>43466</v>
      </c>
      <c r="K19" s="95">
        <v>43476</v>
      </c>
      <c r="L19" s="95">
        <v>43466</v>
      </c>
      <c r="M19" s="95"/>
      <c r="N19" s="96"/>
      <c r="O19" s="97"/>
      <c r="P19" s="97"/>
      <c r="Q19" s="98"/>
      <c r="R19" s="485" t="str">
        <f t="shared" ca="1" si="0"/>
        <v>Atrasado</v>
      </c>
      <c r="S19" s="486"/>
      <c r="T19" s="39">
        <v>1</v>
      </c>
    </row>
    <row r="20" spans="2:20" ht="30" customHeight="1" x14ac:dyDescent="0.3">
      <c r="B20" s="94">
        <v>12</v>
      </c>
      <c r="C20" s="487" t="s">
        <v>312</v>
      </c>
      <c r="D20" s="488"/>
      <c r="E20" s="488"/>
      <c r="F20" s="488"/>
      <c r="G20" s="489"/>
      <c r="H20" s="485" t="s">
        <v>195</v>
      </c>
      <c r="I20" s="486"/>
      <c r="J20" s="95">
        <v>43466</v>
      </c>
      <c r="K20" s="95">
        <v>43524</v>
      </c>
      <c r="L20" s="95">
        <v>43466</v>
      </c>
      <c r="M20" s="95"/>
      <c r="N20" s="96"/>
      <c r="O20" s="97"/>
      <c r="P20" s="97"/>
      <c r="Q20" s="98"/>
      <c r="R20" s="485" t="str">
        <f t="shared" ca="1" si="0"/>
        <v>Atrasado</v>
      </c>
      <c r="S20" s="486"/>
      <c r="T20" s="39">
        <v>1</v>
      </c>
    </row>
    <row r="21" spans="2:20" ht="30" customHeight="1" x14ac:dyDescent="0.3">
      <c r="B21" s="94">
        <v>13</v>
      </c>
      <c r="C21" s="487" t="s">
        <v>312</v>
      </c>
      <c r="D21" s="488"/>
      <c r="E21" s="488"/>
      <c r="F21" s="488"/>
      <c r="G21" s="489"/>
      <c r="H21" s="485" t="s">
        <v>195</v>
      </c>
      <c r="I21" s="486"/>
      <c r="J21" s="95">
        <v>43466</v>
      </c>
      <c r="K21" s="95">
        <v>43524</v>
      </c>
      <c r="L21" s="95">
        <v>43466</v>
      </c>
      <c r="M21" s="95"/>
      <c r="N21" s="96"/>
      <c r="O21" s="97"/>
      <c r="P21" s="97"/>
      <c r="Q21" s="98"/>
      <c r="R21" s="485" t="str">
        <f t="shared" ca="1" si="0"/>
        <v>Atrasado</v>
      </c>
      <c r="S21" s="486"/>
      <c r="T21" s="39">
        <v>1</v>
      </c>
    </row>
    <row r="22" spans="2:20" ht="30" customHeight="1" x14ac:dyDescent="0.3">
      <c r="B22" s="94">
        <v>14</v>
      </c>
      <c r="C22" s="487" t="s">
        <v>312</v>
      </c>
      <c r="D22" s="488"/>
      <c r="E22" s="488"/>
      <c r="F22" s="488"/>
      <c r="G22" s="489"/>
      <c r="H22" s="485" t="s">
        <v>195</v>
      </c>
      <c r="I22" s="486"/>
      <c r="J22" s="95">
        <v>43466</v>
      </c>
      <c r="K22" s="95">
        <v>43524</v>
      </c>
      <c r="L22" s="95">
        <v>43466</v>
      </c>
      <c r="M22" s="95"/>
      <c r="N22" s="96"/>
      <c r="O22" s="97"/>
      <c r="P22" s="97"/>
      <c r="Q22" s="98"/>
      <c r="R22" s="485" t="str">
        <f t="shared" ca="1" si="0"/>
        <v>Atrasado</v>
      </c>
      <c r="S22" s="486"/>
      <c r="T22" s="39">
        <v>1</v>
      </c>
    </row>
    <row r="23" spans="2:20" ht="30" customHeight="1" x14ac:dyDescent="0.3">
      <c r="B23" s="94">
        <v>15</v>
      </c>
      <c r="C23" s="487" t="s">
        <v>312</v>
      </c>
      <c r="D23" s="488"/>
      <c r="E23" s="488"/>
      <c r="F23" s="488"/>
      <c r="G23" s="489"/>
      <c r="H23" s="485" t="s">
        <v>195</v>
      </c>
      <c r="I23" s="486"/>
      <c r="J23" s="95">
        <v>43466</v>
      </c>
      <c r="K23" s="95">
        <v>43476</v>
      </c>
      <c r="L23" s="95">
        <v>43466</v>
      </c>
      <c r="M23" s="95">
        <v>43476</v>
      </c>
      <c r="N23" s="96"/>
      <c r="O23" s="97"/>
      <c r="P23" s="97"/>
      <c r="Q23" s="98"/>
      <c r="R23" s="485" t="str">
        <f t="shared" ca="1" si="0"/>
        <v>Concluído</v>
      </c>
      <c r="S23" s="486"/>
      <c r="T23" s="39">
        <v>1</v>
      </c>
    </row>
    <row r="24" spans="2:20" ht="30" customHeight="1" x14ac:dyDescent="0.3">
      <c r="B24" s="94">
        <v>16</v>
      </c>
      <c r="C24" s="487" t="s">
        <v>312</v>
      </c>
      <c r="D24" s="488"/>
      <c r="E24" s="488"/>
      <c r="F24" s="488"/>
      <c r="G24" s="489"/>
      <c r="H24" s="485" t="s">
        <v>195</v>
      </c>
      <c r="I24" s="486"/>
      <c r="J24" s="95">
        <v>43466</v>
      </c>
      <c r="K24" s="95">
        <v>43476</v>
      </c>
      <c r="L24" s="95">
        <v>43466</v>
      </c>
      <c r="M24" s="95">
        <v>43476</v>
      </c>
      <c r="N24" s="96"/>
      <c r="O24" s="97"/>
      <c r="P24" s="97"/>
      <c r="Q24" s="98"/>
      <c r="R24" s="485" t="str">
        <f t="shared" ca="1" si="0"/>
        <v>Concluído</v>
      </c>
      <c r="S24" s="486"/>
      <c r="T24" s="39">
        <v>1</v>
      </c>
    </row>
    <row r="25" spans="2:20" ht="30" customHeight="1" x14ac:dyDescent="0.3">
      <c r="B25" s="94">
        <v>17</v>
      </c>
      <c r="C25" s="487" t="s">
        <v>312</v>
      </c>
      <c r="D25" s="488"/>
      <c r="E25" s="488"/>
      <c r="F25" s="488"/>
      <c r="G25" s="489"/>
      <c r="H25" s="485" t="s">
        <v>195</v>
      </c>
      <c r="I25" s="486"/>
      <c r="J25" s="95">
        <v>43466</v>
      </c>
      <c r="K25" s="95">
        <v>43476</v>
      </c>
      <c r="L25" s="95">
        <v>43466</v>
      </c>
      <c r="M25" s="95">
        <v>43476</v>
      </c>
      <c r="N25" s="96"/>
      <c r="O25" s="97"/>
      <c r="P25" s="97"/>
      <c r="Q25" s="98"/>
      <c r="R25" s="485" t="str">
        <f t="shared" ca="1" si="0"/>
        <v>Concluído</v>
      </c>
      <c r="S25" s="486"/>
      <c r="T25" s="39">
        <v>1</v>
      </c>
    </row>
    <row r="26" spans="2:20" ht="30" customHeight="1" x14ac:dyDescent="0.3">
      <c r="B26" s="94">
        <v>18</v>
      </c>
      <c r="C26" s="487" t="s">
        <v>312</v>
      </c>
      <c r="D26" s="488"/>
      <c r="E26" s="488"/>
      <c r="F26" s="488"/>
      <c r="G26" s="489"/>
      <c r="H26" s="485" t="s">
        <v>195</v>
      </c>
      <c r="I26" s="486"/>
      <c r="J26" s="95">
        <v>43466</v>
      </c>
      <c r="K26" s="95">
        <v>43476</v>
      </c>
      <c r="L26" s="95">
        <v>43466</v>
      </c>
      <c r="M26" s="95">
        <v>43476</v>
      </c>
      <c r="N26" s="96"/>
      <c r="O26" s="97"/>
      <c r="P26" s="97"/>
      <c r="Q26" s="98"/>
      <c r="R26" s="485" t="str">
        <f t="shared" ca="1" si="0"/>
        <v>Concluído</v>
      </c>
      <c r="S26" s="486"/>
      <c r="T26" s="39">
        <v>1</v>
      </c>
    </row>
    <row r="27" spans="2:20" ht="30" customHeight="1" x14ac:dyDescent="0.3">
      <c r="B27" s="94">
        <v>19</v>
      </c>
      <c r="C27" s="487" t="s">
        <v>312</v>
      </c>
      <c r="D27" s="488"/>
      <c r="E27" s="488"/>
      <c r="F27" s="488"/>
      <c r="G27" s="489"/>
      <c r="H27" s="485" t="s">
        <v>195</v>
      </c>
      <c r="I27" s="486"/>
      <c r="J27" s="95">
        <v>43466</v>
      </c>
      <c r="K27" s="95">
        <v>43476</v>
      </c>
      <c r="L27" s="95">
        <v>43466</v>
      </c>
      <c r="M27" s="95">
        <v>43476</v>
      </c>
      <c r="N27" s="96"/>
      <c r="O27" s="97"/>
      <c r="P27" s="97"/>
      <c r="Q27" s="98"/>
      <c r="R27" s="485" t="str">
        <f t="shared" ca="1" si="0"/>
        <v>Concluído</v>
      </c>
      <c r="S27" s="486"/>
      <c r="T27" s="39">
        <v>1</v>
      </c>
    </row>
    <row r="28" spans="2:20" x14ac:dyDescent="0.3">
      <c r="T28" s="39">
        <v>1</v>
      </c>
    </row>
    <row r="29" spans="2:20" x14ac:dyDescent="0.3">
      <c r="T29" s="39">
        <v>1</v>
      </c>
    </row>
    <row r="30" spans="2:20" x14ac:dyDescent="0.3">
      <c r="T30" s="39">
        <v>1</v>
      </c>
    </row>
    <row r="31" spans="2:20" x14ac:dyDescent="0.3">
      <c r="T31" s="39">
        <v>1</v>
      </c>
    </row>
    <row r="32" spans="2:20" x14ac:dyDescent="0.3">
      <c r="T32" s="39">
        <v>1</v>
      </c>
    </row>
    <row r="33" spans="20:20" x14ac:dyDescent="0.3">
      <c r="T33" s="39">
        <v>1</v>
      </c>
    </row>
    <row r="34" spans="20:20" x14ac:dyDescent="0.3">
      <c r="T34" s="39">
        <v>1</v>
      </c>
    </row>
    <row r="35" spans="20:20" x14ac:dyDescent="0.3">
      <c r="T35" s="39">
        <v>1</v>
      </c>
    </row>
    <row r="36" spans="20:20" x14ac:dyDescent="0.3">
      <c r="T36" s="39">
        <v>1</v>
      </c>
    </row>
    <row r="37" spans="20:20" x14ac:dyDescent="0.3">
      <c r="T37" s="39">
        <v>1</v>
      </c>
    </row>
    <row r="38" spans="20:20" x14ac:dyDescent="0.3">
      <c r="T38" s="39">
        <v>1</v>
      </c>
    </row>
    <row r="39" spans="20:20" x14ac:dyDescent="0.3">
      <c r="T39" s="39">
        <v>1</v>
      </c>
    </row>
    <row r="40" spans="20:20" x14ac:dyDescent="0.3">
      <c r="T40" s="39">
        <v>1</v>
      </c>
    </row>
    <row r="41" spans="20:20" x14ac:dyDescent="0.3">
      <c r="T41" s="39">
        <v>1</v>
      </c>
    </row>
    <row r="42" spans="20:20" x14ac:dyDescent="0.3">
      <c r="T42" s="39">
        <v>1</v>
      </c>
    </row>
    <row r="43" spans="20:20" x14ac:dyDescent="0.3">
      <c r="T43" s="39">
        <v>1</v>
      </c>
    </row>
    <row r="44" spans="20:20" x14ac:dyDescent="0.3">
      <c r="T44" s="39">
        <v>1</v>
      </c>
    </row>
    <row r="45" spans="20:20" x14ac:dyDescent="0.3">
      <c r="T45" s="39">
        <v>1</v>
      </c>
    </row>
    <row r="46" spans="20:20" x14ac:dyDescent="0.3">
      <c r="T46" s="39">
        <v>1</v>
      </c>
    </row>
    <row r="47" spans="20:20" x14ac:dyDescent="0.3">
      <c r="T47" s="39">
        <v>1</v>
      </c>
    </row>
    <row r="48" spans="20:20" x14ac:dyDescent="0.3">
      <c r="T48" s="39">
        <v>1</v>
      </c>
    </row>
    <row r="49" spans="20:20" x14ac:dyDescent="0.3">
      <c r="T49" s="39">
        <v>1</v>
      </c>
    </row>
    <row r="50" spans="20:20" x14ac:dyDescent="0.3">
      <c r="T50" s="39">
        <v>1</v>
      </c>
    </row>
    <row r="51" spans="20:20" x14ac:dyDescent="0.3">
      <c r="T51" s="39">
        <v>1</v>
      </c>
    </row>
    <row r="52" spans="20:20" x14ac:dyDescent="0.3">
      <c r="T52" s="39">
        <v>1</v>
      </c>
    </row>
    <row r="53" spans="20:20" x14ac:dyDescent="0.3">
      <c r="T53" s="39">
        <v>1</v>
      </c>
    </row>
    <row r="54" spans="20:20" x14ac:dyDescent="0.3">
      <c r="T54" s="39">
        <v>1</v>
      </c>
    </row>
    <row r="55" spans="20:20" x14ac:dyDescent="0.3">
      <c r="T55" s="39">
        <v>1</v>
      </c>
    </row>
    <row r="56" spans="20:20" x14ac:dyDescent="0.3">
      <c r="T56" s="39">
        <v>1</v>
      </c>
    </row>
    <row r="57" spans="20:20" x14ac:dyDescent="0.3">
      <c r="T57" s="39">
        <v>1</v>
      </c>
    </row>
    <row r="58" spans="20:20" x14ac:dyDescent="0.3">
      <c r="T58" s="39">
        <v>1</v>
      </c>
    </row>
    <row r="59" spans="20:20" x14ac:dyDescent="0.3">
      <c r="T59" s="39">
        <v>1</v>
      </c>
    </row>
    <row r="60" spans="20:20" x14ac:dyDescent="0.3">
      <c r="T60" s="39">
        <v>1</v>
      </c>
    </row>
    <row r="61" spans="20:20" x14ac:dyDescent="0.3">
      <c r="T61" s="39">
        <v>1</v>
      </c>
    </row>
    <row r="62" spans="20:20" x14ac:dyDescent="0.3">
      <c r="T62" s="39">
        <v>1</v>
      </c>
    </row>
    <row r="63" spans="20:20" x14ac:dyDescent="0.3">
      <c r="T63" s="39">
        <v>1</v>
      </c>
    </row>
    <row r="64" spans="20:20" x14ac:dyDescent="0.3">
      <c r="T64" s="39">
        <v>1</v>
      </c>
    </row>
    <row r="65" spans="20:20" x14ac:dyDescent="0.3">
      <c r="T65" s="39">
        <v>1</v>
      </c>
    </row>
    <row r="66" spans="20:20" x14ac:dyDescent="0.3">
      <c r="T66" s="39">
        <v>1</v>
      </c>
    </row>
    <row r="67" spans="20:20" x14ac:dyDescent="0.3">
      <c r="T67" s="39">
        <v>1</v>
      </c>
    </row>
    <row r="68" spans="20:20" x14ac:dyDescent="0.3">
      <c r="T68" s="39">
        <v>1</v>
      </c>
    </row>
    <row r="69" spans="20:20" x14ac:dyDescent="0.3">
      <c r="T69" s="39">
        <v>1</v>
      </c>
    </row>
    <row r="70" spans="20:20" x14ac:dyDescent="0.3">
      <c r="T70" s="39">
        <v>1</v>
      </c>
    </row>
    <row r="71" spans="20:20" x14ac:dyDescent="0.3">
      <c r="T71" s="39">
        <v>1</v>
      </c>
    </row>
    <row r="72" spans="20:20" x14ac:dyDescent="0.3">
      <c r="T72" s="39">
        <v>1</v>
      </c>
    </row>
    <row r="73" spans="20:20" x14ac:dyDescent="0.3">
      <c r="T73" s="39">
        <v>1</v>
      </c>
    </row>
    <row r="74" spans="20:20" x14ac:dyDescent="0.3">
      <c r="T74" s="39">
        <v>1</v>
      </c>
    </row>
    <row r="75" spans="20:20" x14ac:dyDescent="0.3">
      <c r="T75" s="39">
        <v>1</v>
      </c>
    </row>
    <row r="76" spans="20:20" x14ac:dyDescent="0.3">
      <c r="T76" s="39">
        <v>1</v>
      </c>
    </row>
    <row r="77" spans="20:20" x14ac:dyDescent="0.3">
      <c r="T77" s="39">
        <v>1</v>
      </c>
    </row>
    <row r="78" spans="20:20" x14ac:dyDescent="0.3">
      <c r="T78" s="39">
        <v>1</v>
      </c>
    </row>
    <row r="79" spans="20:20" x14ac:dyDescent="0.3">
      <c r="T79" s="39">
        <v>1</v>
      </c>
    </row>
    <row r="80" spans="20:20" x14ac:dyDescent="0.3">
      <c r="T80" s="39">
        <v>1</v>
      </c>
    </row>
    <row r="81" spans="20:20" x14ac:dyDescent="0.3">
      <c r="T81" s="39">
        <v>1</v>
      </c>
    </row>
    <row r="82" spans="20:20" x14ac:dyDescent="0.3">
      <c r="T82" s="39">
        <v>1</v>
      </c>
    </row>
    <row r="83" spans="20:20" x14ac:dyDescent="0.3">
      <c r="T83" s="39">
        <v>1</v>
      </c>
    </row>
    <row r="84" spans="20:20" x14ac:dyDescent="0.3">
      <c r="T84" s="39">
        <v>1</v>
      </c>
    </row>
    <row r="85" spans="20:20" x14ac:dyDescent="0.3">
      <c r="T85" s="39">
        <v>1</v>
      </c>
    </row>
    <row r="86" spans="20:20" x14ac:dyDescent="0.3">
      <c r="T86" s="39">
        <v>1</v>
      </c>
    </row>
    <row r="87" spans="20:20" x14ac:dyDescent="0.3">
      <c r="T87" s="39">
        <v>1</v>
      </c>
    </row>
    <row r="88" spans="20:20" x14ac:dyDescent="0.3">
      <c r="T88" s="39">
        <v>1</v>
      </c>
    </row>
    <row r="89" spans="20:20" x14ac:dyDescent="0.3">
      <c r="T89" s="39">
        <v>1</v>
      </c>
    </row>
    <row r="90" spans="20:20" x14ac:dyDescent="0.3">
      <c r="T90" s="39">
        <v>1</v>
      </c>
    </row>
    <row r="91" spans="20:20" x14ac:dyDescent="0.3">
      <c r="T91" s="39">
        <v>1</v>
      </c>
    </row>
    <row r="92" spans="20:20" x14ac:dyDescent="0.3">
      <c r="T92" s="39">
        <v>1</v>
      </c>
    </row>
    <row r="93" spans="20:20" x14ac:dyDescent="0.3">
      <c r="T93" s="39">
        <v>1</v>
      </c>
    </row>
    <row r="94" spans="20:20" x14ac:dyDescent="0.3">
      <c r="T94" s="39">
        <v>1</v>
      </c>
    </row>
    <row r="95" spans="20:20" x14ac:dyDescent="0.3">
      <c r="T95" s="39">
        <v>1</v>
      </c>
    </row>
    <row r="96" spans="20:20" x14ac:dyDescent="0.3">
      <c r="T96" s="39">
        <v>1</v>
      </c>
    </row>
    <row r="97" spans="20:20" x14ac:dyDescent="0.3">
      <c r="T97" s="39">
        <v>1</v>
      </c>
    </row>
    <row r="98" spans="20:20" x14ac:dyDescent="0.3">
      <c r="T98" s="39">
        <v>1</v>
      </c>
    </row>
    <row r="99" spans="20:20" x14ac:dyDescent="0.3">
      <c r="T99" s="39">
        <v>1</v>
      </c>
    </row>
    <row r="100" spans="20:20" x14ac:dyDescent="0.3">
      <c r="T100" s="39">
        <v>1</v>
      </c>
    </row>
    <row r="101" spans="20:20" x14ac:dyDescent="0.3">
      <c r="T101" s="39">
        <v>1</v>
      </c>
    </row>
    <row r="102" spans="20:20" x14ac:dyDescent="0.3">
      <c r="T102" s="39">
        <v>1</v>
      </c>
    </row>
    <row r="103" spans="20:20" x14ac:dyDescent="0.3">
      <c r="T103" s="39">
        <v>1</v>
      </c>
    </row>
    <row r="104" spans="20:20" x14ac:dyDescent="0.3">
      <c r="T104" s="39">
        <v>1</v>
      </c>
    </row>
    <row r="105" spans="20:20" x14ac:dyDescent="0.3">
      <c r="T105" s="39">
        <v>1</v>
      </c>
    </row>
    <row r="106" spans="20:20" x14ac:dyDescent="0.3">
      <c r="T106" s="39">
        <v>1</v>
      </c>
    </row>
    <row r="107" spans="20:20" x14ac:dyDescent="0.3">
      <c r="T107" s="39">
        <v>1</v>
      </c>
    </row>
    <row r="108" spans="20:20" x14ac:dyDescent="0.3">
      <c r="T108" s="39">
        <v>1</v>
      </c>
    </row>
    <row r="109" spans="20:20" x14ac:dyDescent="0.3">
      <c r="T109" s="39">
        <v>1</v>
      </c>
    </row>
    <row r="110" spans="20:20" x14ac:dyDescent="0.3">
      <c r="T110" s="39">
        <v>1</v>
      </c>
    </row>
    <row r="111" spans="20:20" x14ac:dyDescent="0.3">
      <c r="T111" s="39">
        <v>1</v>
      </c>
    </row>
    <row r="112" spans="20:20" x14ac:dyDescent="0.3">
      <c r="T112" s="39">
        <v>1</v>
      </c>
    </row>
    <row r="113" spans="20:20" x14ac:dyDescent="0.3">
      <c r="T113" s="39">
        <v>1</v>
      </c>
    </row>
    <row r="114" spans="20:20" x14ac:dyDescent="0.3">
      <c r="T114" s="39">
        <v>1</v>
      </c>
    </row>
    <row r="115" spans="20:20" x14ac:dyDescent="0.3">
      <c r="T115" s="39">
        <v>1</v>
      </c>
    </row>
    <row r="116" spans="20:20" x14ac:dyDescent="0.3">
      <c r="T116" s="39">
        <v>1</v>
      </c>
    </row>
    <row r="117" spans="20:20" x14ac:dyDescent="0.3">
      <c r="T117" s="39">
        <v>1</v>
      </c>
    </row>
    <row r="118" spans="20:20" x14ac:dyDescent="0.3">
      <c r="T118" s="39">
        <v>1</v>
      </c>
    </row>
    <row r="119" spans="20:20" x14ac:dyDescent="0.3">
      <c r="T119" s="39">
        <v>1</v>
      </c>
    </row>
    <row r="120" spans="20:20" x14ac:dyDescent="0.3">
      <c r="T120" s="39">
        <v>1</v>
      </c>
    </row>
    <row r="121" spans="20:20" x14ac:dyDescent="0.3">
      <c r="T121" s="39">
        <v>1</v>
      </c>
    </row>
    <row r="122" spans="20:20" x14ac:dyDescent="0.3">
      <c r="T122" s="39">
        <v>1</v>
      </c>
    </row>
    <row r="123" spans="20:20" x14ac:dyDescent="0.3">
      <c r="T123" s="39">
        <v>1</v>
      </c>
    </row>
    <row r="124" spans="20:20" x14ac:dyDescent="0.3">
      <c r="T124" s="39">
        <v>1</v>
      </c>
    </row>
    <row r="125" spans="20:20" x14ac:dyDescent="0.3">
      <c r="T125" s="39">
        <v>1</v>
      </c>
    </row>
    <row r="126" spans="20:20" x14ac:dyDescent="0.3">
      <c r="T126" s="39">
        <v>1</v>
      </c>
    </row>
    <row r="127" spans="20:20" x14ac:dyDescent="0.3">
      <c r="T127" s="39">
        <v>1</v>
      </c>
    </row>
    <row r="128" spans="20:20" x14ac:dyDescent="0.3">
      <c r="T128" s="39">
        <v>1</v>
      </c>
    </row>
    <row r="129" spans="20:20" x14ac:dyDescent="0.3">
      <c r="T129" s="39">
        <v>1</v>
      </c>
    </row>
    <row r="130" spans="20:20" x14ac:dyDescent="0.3">
      <c r="T130" s="39">
        <v>1</v>
      </c>
    </row>
    <row r="131" spans="20:20" x14ac:dyDescent="0.3">
      <c r="T131" s="39">
        <v>1</v>
      </c>
    </row>
    <row r="132" spans="20:20" x14ac:dyDescent="0.3">
      <c r="T132" s="39">
        <v>1</v>
      </c>
    </row>
    <row r="133" spans="20:20" x14ac:dyDescent="0.3">
      <c r="T133" s="39">
        <v>1</v>
      </c>
    </row>
    <row r="134" spans="20:20" x14ac:dyDescent="0.3">
      <c r="T134" s="39">
        <v>1</v>
      </c>
    </row>
    <row r="135" spans="20:20" x14ac:dyDescent="0.3">
      <c r="T135" s="39">
        <v>1</v>
      </c>
    </row>
    <row r="136" spans="20:20" x14ac:dyDescent="0.3">
      <c r="T136" s="39">
        <v>1</v>
      </c>
    </row>
    <row r="137" spans="20:20" x14ac:dyDescent="0.3">
      <c r="T137" s="39">
        <v>1</v>
      </c>
    </row>
    <row r="138" spans="20:20" x14ac:dyDescent="0.3">
      <c r="T138" s="39">
        <v>1</v>
      </c>
    </row>
    <row r="139" spans="20:20" x14ac:dyDescent="0.3">
      <c r="T139" s="39">
        <v>1</v>
      </c>
    </row>
    <row r="140" spans="20:20" x14ac:dyDescent="0.3">
      <c r="T140" s="39">
        <v>1</v>
      </c>
    </row>
    <row r="141" spans="20:20" x14ac:dyDescent="0.3">
      <c r="T141" s="39">
        <v>1</v>
      </c>
    </row>
    <row r="142" spans="20:20" x14ac:dyDescent="0.3">
      <c r="T142" s="39">
        <v>1</v>
      </c>
    </row>
    <row r="143" spans="20:20" x14ac:dyDescent="0.3">
      <c r="T143" s="39">
        <v>1</v>
      </c>
    </row>
    <row r="144" spans="20:20" x14ac:dyDescent="0.3">
      <c r="T144" s="39">
        <v>1</v>
      </c>
    </row>
    <row r="145" spans="20:20" x14ac:dyDescent="0.3">
      <c r="T145" s="39">
        <v>1</v>
      </c>
    </row>
    <row r="146" spans="20:20" x14ac:dyDescent="0.3">
      <c r="T146" s="39">
        <v>1</v>
      </c>
    </row>
    <row r="147" spans="20:20" x14ac:dyDescent="0.3">
      <c r="T147" s="39">
        <v>1</v>
      </c>
    </row>
    <row r="148" spans="20:20" x14ac:dyDescent="0.3">
      <c r="T148" s="39">
        <v>1</v>
      </c>
    </row>
    <row r="149" spans="20:20" x14ac:dyDescent="0.3">
      <c r="T149" s="39">
        <v>1</v>
      </c>
    </row>
    <row r="150" spans="20:20" x14ac:dyDescent="0.3">
      <c r="T150" s="39">
        <v>1</v>
      </c>
    </row>
    <row r="151" spans="20:20" x14ac:dyDescent="0.3">
      <c r="T151" s="39">
        <v>1</v>
      </c>
    </row>
    <row r="152" spans="20:20" x14ac:dyDescent="0.3">
      <c r="T152" s="39">
        <v>1</v>
      </c>
    </row>
    <row r="153" spans="20:20" x14ac:dyDescent="0.3">
      <c r="T153" s="39">
        <v>1</v>
      </c>
    </row>
    <row r="154" spans="20:20" x14ac:dyDescent="0.3">
      <c r="T154" s="39">
        <v>1</v>
      </c>
    </row>
    <row r="155" spans="20:20" x14ac:dyDescent="0.3">
      <c r="T155" s="39">
        <v>1</v>
      </c>
    </row>
    <row r="156" spans="20:20" x14ac:dyDescent="0.3">
      <c r="T156" s="39">
        <v>1</v>
      </c>
    </row>
    <row r="157" spans="20:20" x14ac:dyDescent="0.3">
      <c r="T157" s="39">
        <v>1</v>
      </c>
    </row>
    <row r="158" spans="20:20" x14ac:dyDescent="0.3">
      <c r="T158" s="39">
        <v>1</v>
      </c>
    </row>
    <row r="159" spans="20:20" x14ac:dyDescent="0.3">
      <c r="T159" s="39">
        <v>1</v>
      </c>
    </row>
    <row r="160" spans="20:20" x14ac:dyDescent="0.3">
      <c r="T160" s="39">
        <v>1</v>
      </c>
    </row>
    <row r="161" spans="20:20" x14ac:dyDescent="0.3">
      <c r="T161" s="39">
        <v>1</v>
      </c>
    </row>
    <row r="162" spans="20:20" x14ac:dyDescent="0.3">
      <c r="T162" s="39">
        <v>1</v>
      </c>
    </row>
    <row r="163" spans="20:20" x14ac:dyDescent="0.3">
      <c r="T163" s="39">
        <v>1</v>
      </c>
    </row>
    <row r="164" spans="20:20" x14ac:dyDescent="0.3">
      <c r="T164" s="39">
        <v>1</v>
      </c>
    </row>
    <row r="165" spans="20:20" x14ac:dyDescent="0.3">
      <c r="T165" s="39">
        <v>1</v>
      </c>
    </row>
    <row r="166" spans="20:20" x14ac:dyDescent="0.3">
      <c r="T166" s="39">
        <v>1</v>
      </c>
    </row>
    <row r="167" spans="20:20" x14ac:dyDescent="0.3">
      <c r="T167" s="39">
        <v>1</v>
      </c>
    </row>
    <row r="168" spans="20:20" x14ac:dyDescent="0.3">
      <c r="T168" s="39">
        <v>1</v>
      </c>
    </row>
    <row r="169" spans="20:20" x14ac:dyDescent="0.3">
      <c r="T169" s="39">
        <v>1</v>
      </c>
    </row>
    <row r="170" spans="20:20" x14ac:dyDescent="0.3">
      <c r="T170" s="39">
        <v>1</v>
      </c>
    </row>
    <row r="171" spans="20:20" x14ac:dyDescent="0.3">
      <c r="T171" s="39">
        <v>1</v>
      </c>
    </row>
    <row r="172" spans="20:20" x14ac:dyDescent="0.3">
      <c r="T172" s="39">
        <v>1</v>
      </c>
    </row>
    <row r="173" spans="20:20" x14ac:dyDescent="0.3">
      <c r="T173" s="39">
        <v>1</v>
      </c>
    </row>
    <row r="174" spans="20:20" x14ac:dyDescent="0.3">
      <c r="T174" s="39">
        <v>1</v>
      </c>
    </row>
    <row r="175" spans="20:20" x14ac:dyDescent="0.3">
      <c r="T175" s="39">
        <v>1</v>
      </c>
    </row>
    <row r="176" spans="20:20" x14ac:dyDescent="0.3">
      <c r="T176" s="39">
        <v>1</v>
      </c>
    </row>
    <row r="177" spans="20:20" x14ac:dyDescent="0.3">
      <c r="T177" s="39">
        <v>1</v>
      </c>
    </row>
    <row r="178" spans="20:20" x14ac:dyDescent="0.3">
      <c r="T178" s="39">
        <v>1</v>
      </c>
    </row>
    <row r="179" spans="20:20" x14ac:dyDescent="0.3">
      <c r="T179" s="39">
        <v>1</v>
      </c>
    </row>
    <row r="180" spans="20:20" x14ac:dyDescent="0.3">
      <c r="T180" s="39">
        <v>1</v>
      </c>
    </row>
    <row r="181" spans="20:20" x14ac:dyDescent="0.3">
      <c r="T181" s="39">
        <v>1</v>
      </c>
    </row>
    <row r="182" spans="20:20" x14ac:dyDescent="0.3">
      <c r="T182" s="39">
        <v>1</v>
      </c>
    </row>
    <row r="183" spans="20:20" x14ac:dyDescent="0.3">
      <c r="T183" s="39">
        <v>1</v>
      </c>
    </row>
    <row r="184" spans="20:20" x14ac:dyDescent="0.3">
      <c r="T184" s="39">
        <v>1</v>
      </c>
    </row>
    <row r="185" spans="20:20" x14ac:dyDescent="0.3">
      <c r="T185" s="39">
        <v>1</v>
      </c>
    </row>
    <row r="186" spans="20:20" x14ac:dyDescent="0.3">
      <c r="T186" s="39">
        <v>1</v>
      </c>
    </row>
    <row r="187" spans="20:20" x14ac:dyDescent="0.3">
      <c r="T187" s="39">
        <v>1</v>
      </c>
    </row>
    <row r="188" spans="20:20" x14ac:dyDescent="0.3">
      <c r="T188" s="39">
        <v>1</v>
      </c>
    </row>
    <row r="189" spans="20:20" x14ac:dyDescent="0.3">
      <c r="T189" s="39">
        <v>1</v>
      </c>
    </row>
    <row r="190" spans="20:20" x14ac:dyDescent="0.3">
      <c r="T190" s="39">
        <v>1</v>
      </c>
    </row>
    <row r="191" spans="20:20" x14ac:dyDescent="0.3">
      <c r="T191" s="39">
        <v>1</v>
      </c>
    </row>
    <row r="192" spans="20:20" x14ac:dyDescent="0.3">
      <c r="T192" s="39">
        <v>1</v>
      </c>
    </row>
    <row r="193" spans="20:20" x14ac:dyDescent="0.3">
      <c r="T193" s="39">
        <v>1</v>
      </c>
    </row>
    <row r="194" spans="20:20" x14ac:dyDescent="0.3">
      <c r="T194" s="39">
        <v>1</v>
      </c>
    </row>
    <row r="195" spans="20:20" x14ac:dyDescent="0.3">
      <c r="T195" s="39">
        <v>1</v>
      </c>
    </row>
    <row r="196" spans="20:20" x14ac:dyDescent="0.3">
      <c r="T196" s="39">
        <v>1</v>
      </c>
    </row>
    <row r="197" spans="20:20" x14ac:dyDescent="0.3">
      <c r="T197" s="39">
        <v>1</v>
      </c>
    </row>
    <row r="198" spans="20:20" x14ac:dyDescent="0.3">
      <c r="T198" s="39">
        <v>1</v>
      </c>
    </row>
    <row r="199" spans="20:20" x14ac:dyDescent="0.3">
      <c r="T199" s="39">
        <v>1</v>
      </c>
    </row>
    <row r="200" spans="20:20" x14ac:dyDescent="0.3">
      <c r="T200" s="39">
        <v>1</v>
      </c>
    </row>
    <row r="201" spans="20:20" x14ac:dyDescent="0.3">
      <c r="T201" s="39">
        <v>1</v>
      </c>
    </row>
    <row r="202" spans="20:20" x14ac:dyDescent="0.3">
      <c r="T202" s="39">
        <v>1</v>
      </c>
    </row>
    <row r="203" spans="20:20" x14ac:dyDescent="0.3">
      <c r="T203" s="39">
        <v>1</v>
      </c>
    </row>
    <row r="204" spans="20:20" x14ac:dyDescent="0.3">
      <c r="T204" s="39">
        <v>1</v>
      </c>
    </row>
    <row r="205" spans="20:20" x14ac:dyDescent="0.3">
      <c r="T205" s="39">
        <v>1</v>
      </c>
    </row>
    <row r="206" spans="20:20" x14ac:dyDescent="0.3">
      <c r="T206" s="39">
        <v>1</v>
      </c>
    </row>
    <row r="207" spans="20:20" x14ac:dyDescent="0.3">
      <c r="T207" s="39">
        <v>1</v>
      </c>
    </row>
    <row r="208" spans="20:20" x14ac:dyDescent="0.3">
      <c r="T208" s="39">
        <v>1</v>
      </c>
    </row>
    <row r="209" spans="20:20" x14ac:dyDescent="0.3">
      <c r="T209" s="39">
        <v>1</v>
      </c>
    </row>
    <row r="210" spans="20:20" x14ac:dyDescent="0.3">
      <c r="T210" s="39">
        <v>1</v>
      </c>
    </row>
  </sheetData>
  <mergeCells count="67">
    <mergeCell ref="C26:G26"/>
    <mergeCell ref="C27:G27"/>
    <mergeCell ref="H26:I26"/>
    <mergeCell ref="H27:I27"/>
    <mergeCell ref="R26:S26"/>
    <mergeCell ref="R27:S27"/>
    <mergeCell ref="C24:G24"/>
    <mergeCell ref="C25:G25"/>
    <mergeCell ref="H24:I24"/>
    <mergeCell ref="H25:I25"/>
    <mergeCell ref="R24:S24"/>
    <mergeCell ref="R25:S25"/>
    <mergeCell ref="C22:G22"/>
    <mergeCell ref="C23:G23"/>
    <mergeCell ref="H22:I22"/>
    <mergeCell ref="H23:I23"/>
    <mergeCell ref="R22:S22"/>
    <mergeCell ref="R23:S23"/>
    <mergeCell ref="C20:G20"/>
    <mergeCell ref="C21:G21"/>
    <mergeCell ref="H20:I20"/>
    <mergeCell ref="H21:I21"/>
    <mergeCell ref="R20:S20"/>
    <mergeCell ref="R21:S21"/>
    <mergeCell ref="C18:G18"/>
    <mergeCell ref="C19:G19"/>
    <mergeCell ref="H18:I18"/>
    <mergeCell ref="H19:I19"/>
    <mergeCell ref="R18:S18"/>
    <mergeCell ref="R19:S19"/>
    <mergeCell ref="C16:G16"/>
    <mergeCell ref="C17:G17"/>
    <mergeCell ref="H16:I16"/>
    <mergeCell ref="H17:I17"/>
    <mergeCell ref="R16:S16"/>
    <mergeCell ref="R17:S17"/>
    <mergeCell ref="C14:G14"/>
    <mergeCell ref="C15:G15"/>
    <mergeCell ref="H14:I14"/>
    <mergeCell ref="H15:I15"/>
    <mergeCell ref="R14:S14"/>
    <mergeCell ref="R15:S15"/>
    <mergeCell ref="C12:G12"/>
    <mergeCell ref="C13:G13"/>
    <mergeCell ref="H12:I12"/>
    <mergeCell ref="H13:I13"/>
    <mergeCell ref="R12:S12"/>
    <mergeCell ref="R13:S13"/>
    <mergeCell ref="C10:G10"/>
    <mergeCell ref="C11:G11"/>
    <mergeCell ref="H10:I10"/>
    <mergeCell ref="H11:I11"/>
    <mergeCell ref="R10:S10"/>
    <mergeCell ref="R11:S11"/>
    <mergeCell ref="L7:M7"/>
    <mergeCell ref="N8:Q8"/>
    <mergeCell ref="R8:S8"/>
    <mergeCell ref="R9:S9"/>
    <mergeCell ref="A1:Q1"/>
    <mergeCell ref="R1:T1"/>
    <mergeCell ref="R2:T2"/>
    <mergeCell ref="R3:T4"/>
    <mergeCell ref="C8:G8"/>
    <mergeCell ref="C9:G9"/>
    <mergeCell ref="H8:I8"/>
    <mergeCell ref="H9:I9"/>
    <mergeCell ref="J7:K7"/>
  </mergeCells>
  <conditionalFormatting sqref="R3:T4">
    <cfRule type="cellIs" dxfId="184" priority="96" operator="equal">
      <formula>"Não iniciada"</formula>
    </cfRule>
    <cfRule type="cellIs" dxfId="183" priority="97" operator="equal">
      <formula>"Em andamento"</formula>
    </cfRule>
    <cfRule type="cellIs" dxfId="182" priority="98" operator="equal">
      <formula>"Cancelada"</formula>
    </cfRule>
    <cfRule type="cellIs" dxfId="181" priority="99" operator="equal">
      <formula>"Concluída"</formula>
    </cfRule>
  </conditionalFormatting>
  <conditionalFormatting sqref="R9:R27">
    <cfRule type="cellIs" dxfId="180" priority="91" operator="equal">
      <formula>"Inserir Datas"</formula>
    </cfRule>
    <cfRule type="cellIs" dxfId="179" priority="92" operator="equal">
      <formula>"Em andamento"</formula>
    </cfRule>
    <cfRule type="cellIs" dxfId="178" priority="93" operator="equal">
      <formula>"Atrasado"</formula>
    </cfRule>
    <cfRule type="cellIs" dxfId="177" priority="94" operator="equal">
      <formula>"Concluído"</formula>
    </cfRule>
    <cfRule type="cellIs" dxfId="176" priority="95" operator="equal">
      <formula>"Início Atrasado"</formula>
    </cfRule>
  </conditionalFormatting>
  <dataValidations count="1">
    <dataValidation type="list" allowBlank="1" showInputMessage="1" showErrorMessage="1" sqref="R3:T4" xr:uid="{00000000-0002-0000-0A00-000000000000}">
      <formula1>"Não iniciada, Concluída, Em andamento, Cancelada"</formula1>
    </dataValidation>
  </dataValidations>
  <hyperlinks>
    <hyperlink ref="R1:T1" location="'1. Painel Principal'!A1" display="Menu Principal" xr:uid="{00000000-0004-0000-0A00-000000000000}"/>
  </hyperlinks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T8"/>
  <sheetViews>
    <sheetView showGridLines="0" showRowColHeaders="0" workbookViewId="0">
      <selection activeCell="A7" sqref="A7:T7"/>
    </sheetView>
  </sheetViews>
  <sheetFormatPr defaultRowHeight="14.4" x14ac:dyDescent="0.3"/>
  <cols>
    <col min="17" max="17" width="9.33203125" customWidth="1"/>
  </cols>
  <sheetData>
    <row r="1" spans="1:20" ht="17.25" customHeight="1" x14ac:dyDescent="0.35">
      <c r="A1" s="276" t="s">
        <v>3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4" t="s">
        <v>1</v>
      </c>
      <c r="S1" s="274"/>
      <c r="T1" s="275"/>
    </row>
    <row r="2" spans="1:20" x14ac:dyDescent="0.3">
      <c r="R2" s="339" t="s">
        <v>10</v>
      </c>
      <c r="S2" s="340"/>
      <c r="T2" s="340"/>
    </row>
    <row r="3" spans="1:20" x14ac:dyDescent="0.3">
      <c r="R3" s="334" t="s">
        <v>11</v>
      </c>
      <c r="S3" s="335"/>
      <c r="T3" s="335"/>
    </row>
    <row r="4" spans="1:20" ht="6.75" customHeight="1" x14ac:dyDescent="0.3">
      <c r="R4" s="334"/>
      <c r="S4" s="335"/>
      <c r="T4" s="335"/>
    </row>
    <row r="6" spans="1:20" x14ac:dyDescent="0.3">
      <c r="A6" s="480" t="s">
        <v>28</v>
      </c>
      <c r="B6" s="481"/>
      <c r="C6" s="481"/>
      <c r="D6" s="481"/>
      <c r="E6" s="481"/>
      <c r="F6" s="481"/>
      <c r="G6" s="481"/>
      <c r="H6" s="481"/>
      <c r="I6" s="481"/>
      <c r="J6" s="481"/>
      <c r="K6" s="481"/>
      <c r="L6" s="481"/>
      <c r="M6" s="481"/>
      <c r="N6" s="481"/>
      <c r="O6" s="481"/>
      <c r="P6" s="481"/>
      <c r="Q6" s="481"/>
      <c r="R6" s="481"/>
      <c r="S6" s="481"/>
      <c r="T6" s="482"/>
    </row>
    <row r="7" spans="1:20" ht="60" customHeight="1" x14ac:dyDescent="0.3">
      <c r="A7" s="336" t="s">
        <v>709</v>
      </c>
      <c r="B7" s="421"/>
      <c r="C7" s="421"/>
      <c r="D7" s="421"/>
      <c r="E7" s="421"/>
      <c r="F7" s="421"/>
      <c r="G7" s="421"/>
      <c r="H7" s="421"/>
      <c r="I7" s="421"/>
      <c r="J7" s="421"/>
      <c r="K7" s="421"/>
      <c r="L7" s="421"/>
      <c r="M7" s="421"/>
      <c r="N7" s="421"/>
      <c r="O7" s="421"/>
      <c r="P7" s="421"/>
      <c r="Q7" s="421"/>
      <c r="R7" s="421"/>
      <c r="S7" s="421"/>
      <c r="T7" s="422"/>
    </row>
    <row r="8" spans="1:20" x14ac:dyDescent="0.3">
      <c r="A8" s="2" t="s">
        <v>27</v>
      </c>
      <c r="B8" s="392" t="s">
        <v>636</v>
      </c>
      <c r="C8" s="392"/>
      <c r="D8" s="392"/>
      <c r="E8" s="392"/>
      <c r="F8" s="392"/>
      <c r="G8" s="392"/>
      <c r="H8" s="392"/>
      <c r="I8" s="392"/>
      <c r="J8" s="392"/>
      <c r="K8" s="392"/>
      <c r="L8" s="392"/>
      <c r="M8" s="392"/>
      <c r="N8" s="392"/>
      <c r="O8" s="392"/>
      <c r="P8" s="392"/>
      <c r="Q8" s="392"/>
      <c r="R8" s="392"/>
      <c r="S8" s="392"/>
      <c r="T8" s="393"/>
    </row>
  </sheetData>
  <mergeCells count="7">
    <mergeCell ref="B8:T8"/>
    <mergeCell ref="A1:Q1"/>
    <mergeCell ref="R1:T1"/>
    <mergeCell ref="R2:T2"/>
    <mergeCell ref="R3:T4"/>
    <mergeCell ref="A6:T6"/>
    <mergeCell ref="A7:T7"/>
  </mergeCells>
  <conditionalFormatting sqref="R3:T4">
    <cfRule type="cellIs" dxfId="175" priority="1" operator="equal">
      <formula>"Não iniciada"</formula>
    </cfRule>
    <cfRule type="cellIs" dxfId="174" priority="2" operator="equal">
      <formula>"Em andamento"</formula>
    </cfRule>
    <cfRule type="cellIs" dxfId="173" priority="3" operator="equal">
      <formula>"Cancelada"</formula>
    </cfRule>
    <cfRule type="cellIs" dxfId="172" priority="4" operator="equal">
      <formula>"Concluída"</formula>
    </cfRule>
  </conditionalFormatting>
  <dataValidations count="1">
    <dataValidation type="list" allowBlank="1" showInputMessage="1" showErrorMessage="1" sqref="R3:T4" xr:uid="{00000000-0002-0000-0B00-000000000000}">
      <formula1>"Não iniciada, Concluída, Em andamento, Cancelada"</formula1>
    </dataValidation>
  </dataValidations>
  <hyperlinks>
    <hyperlink ref="R1:T1" location="'1. Painel Principal'!A1" display="Menu Principal" xr:uid="{00000000-0004-0000-0B00-000000000000}"/>
  </hyperlinks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K495"/>
  <sheetViews>
    <sheetView showGridLines="0" showRowColHeaders="0" zoomScaleNormal="100" workbookViewId="0">
      <selection sqref="A1:F1"/>
    </sheetView>
  </sheetViews>
  <sheetFormatPr defaultRowHeight="14.4" x14ac:dyDescent="0.3"/>
  <cols>
    <col min="1" max="1" width="29.88671875" customWidth="1"/>
    <col min="2" max="2" width="36.44140625" customWidth="1"/>
    <col min="3" max="3" width="18.44140625" style="114" customWidth="1"/>
    <col min="4" max="5" width="18.44140625" customWidth="1"/>
    <col min="6" max="6" width="33.88671875" customWidth="1"/>
    <col min="7" max="7" width="27.44140625" customWidth="1"/>
    <col min="8" max="9" width="18.44140625" customWidth="1"/>
    <col min="10" max="11" width="9.109375" style="39"/>
  </cols>
  <sheetData>
    <row r="1" spans="1:11" ht="17.25" customHeight="1" x14ac:dyDescent="0.35">
      <c r="A1" s="276" t="s">
        <v>3</v>
      </c>
      <c r="B1" s="276"/>
      <c r="C1" s="276"/>
      <c r="D1" s="276"/>
      <c r="E1" s="276"/>
      <c r="F1" s="491"/>
      <c r="G1" s="110" t="s">
        <v>1</v>
      </c>
    </row>
    <row r="2" spans="1:11" x14ac:dyDescent="0.3">
      <c r="C2"/>
      <c r="G2" s="105" t="s">
        <v>10</v>
      </c>
    </row>
    <row r="3" spans="1:11" x14ac:dyDescent="0.3">
      <c r="C3"/>
      <c r="G3" s="334" t="s">
        <v>11</v>
      </c>
    </row>
    <row r="4" spans="1:11" ht="6.75" customHeight="1" x14ac:dyDescent="0.3">
      <c r="C4"/>
      <c r="G4" s="334"/>
    </row>
    <row r="5" spans="1:11" x14ac:dyDescent="0.3">
      <c r="C5"/>
    </row>
    <row r="6" spans="1:11" ht="15.75" customHeight="1" x14ac:dyDescent="0.3">
      <c r="A6" s="490" t="s">
        <v>325</v>
      </c>
      <c r="B6" s="490" t="s">
        <v>326</v>
      </c>
      <c r="C6" s="490" t="s">
        <v>327</v>
      </c>
      <c r="D6" s="490" t="s">
        <v>328</v>
      </c>
      <c r="E6" s="490" t="s">
        <v>329</v>
      </c>
      <c r="F6" s="490" t="s">
        <v>326</v>
      </c>
      <c r="G6" s="490" t="s">
        <v>327</v>
      </c>
      <c r="H6" s="490" t="s">
        <v>330</v>
      </c>
      <c r="I6" s="490" t="s">
        <v>329</v>
      </c>
    </row>
    <row r="7" spans="1:11" ht="15.75" customHeight="1" x14ac:dyDescent="0.3">
      <c r="A7" s="490"/>
      <c r="B7" s="490"/>
      <c r="C7" s="490"/>
      <c r="D7" s="490"/>
      <c r="E7" s="490"/>
      <c r="F7" s="490"/>
      <c r="G7" s="490"/>
      <c r="H7" s="490"/>
      <c r="I7" s="490"/>
    </row>
    <row r="8" spans="1:11" ht="15.75" customHeight="1" x14ac:dyDescent="0.3">
      <c r="A8" s="490"/>
      <c r="B8" s="490"/>
      <c r="C8" s="490"/>
      <c r="D8" s="490"/>
      <c r="E8" s="490"/>
      <c r="F8" s="490"/>
      <c r="G8" s="490"/>
      <c r="H8" s="490"/>
      <c r="I8" s="490"/>
    </row>
    <row r="9" spans="1:11" ht="15" customHeight="1" x14ac:dyDescent="0.3">
      <c r="A9" s="490"/>
      <c r="B9" s="490"/>
      <c r="C9" s="490"/>
      <c r="D9" s="490"/>
      <c r="E9" s="490"/>
      <c r="F9" s="490"/>
      <c r="G9" s="490"/>
      <c r="H9" s="490"/>
      <c r="I9" s="490"/>
    </row>
    <row r="10" spans="1:11" s="114" customFormat="1" ht="15" thickBot="1" x14ac:dyDescent="0.35">
      <c r="A10" s="111" t="s">
        <v>319</v>
      </c>
      <c r="B10" s="112" t="s">
        <v>320</v>
      </c>
      <c r="C10" s="111" t="s">
        <v>324</v>
      </c>
      <c r="D10" s="113" t="s">
        <v>321</v>
      </c>
      <c r="E10" s="113" t="s">
        <v>322</v>
      </c>
      <c r="F10" s="122" t="s">
        <v>323</v>
      </c>
      <c r="G10" s="113" t="s">
        <v>324</v>
      </c>
      <c r="H10" s="113" t="s">
        <v>321</v>
      </c>
      <c r="I10" s="113" t="s">
        <v>322</v>
      </c>
      <c r="J10" s="115" t="s">
        <v>347</v>
      </c>
      <c r="K10" s="115" t="s">
        <v>348</v>
      </c>
    </row>
    <row r="11" spans="1:11" ht="46.5" customHeight="1" thickTop="1" thickBot="1" x14ac:dyDescent="0.35">
      <c r="A11" s="107" t="s">
        <v>337</v>
      </c>
      <c r="B11" s="121" t="s">
        <v>331</v>
      </c>
      <c r="C11" s="108">
        <v>200</v>
      </c>
      <c r="D11" s="109">
        <v>3</v>
      </c>
      <c r="E11" s="109">
        <v>9</v>
      </c>
      <c r="F11" s="123" t="s">
        <v>338</v>
      </c>
      <c r="G11" s="109">
        <v>60</v>
      </c>
      <c r="H11" s="109">
        <v>3</v>
      </c>
      <c r="I11" s="109">
        <v>9</v>
      </c>
      <c r="J11" s="39">
        <f>IF(D11*E11=0,"",D11*E11)</f>
        <v>27</v>
      </c>
      <c r="K11" s="39">
        <f>IF(H11*I11=0,"",H11*I11)</f>
        <v>27</v>
      </c>
    </row>
    <row r="12" spans="1:11" ht="46.5" customHeight="1" thickTop="1" thickBot="1" x14ac:dyDescent="0.35">
      <c r="A12" s="107" t="s">
        <v>337</v>
      </c>
      <c r="B12" s="121" t="s">
        <v>331</v>
      </c>
      <c r="C12" s="108">
        <v>200</v>
      </c>
      <c r="D12" s="109">
        <v>3</v>
      </c>
      <c r="E12" s="109">
        <v>9</v>
      </c>
      <c r="F12" s="123" t="s">
        <v>339</v>
      </c>
      <c r="G12" s="109">
        <v>30</v>
      </c>
      <c r="H12" s="109">
        <v>3</v>
      </c>
      <c r="I12" s="109">
        <v>1</v>
      </c>
      <c r="J12" s="39">
        <f t="shared" ref="J12:J74" si="0">IF(D12*E12=0,"",D12*E12)</f>
        <v>27</v>
      </c>
      <c r="K12" s="39">
        <f t="shared" ref="K12:K74" si="1">IF(H12*I12=0,"",H12*I12)</f>
        <v>3</v>
      </c>
    </row>
    <row r="13" spans="1:11" ht="46.5" customHeight="1" thickTop="1" thickBot="1" x14ac:dyDescent="0.35">
      <c r="A13" s="107" t="s">
        <v>337</v>
      </c>
      <c r="B13" s="121" t="s">
        <v>331</v>
      </c>
      <c r="C13" s="108">
        <v>200</v>
      </c>
      <c r="D13" s="109">
        <v>3</v>
      </c>
      <c r="E13" s="109">
        <v>9</v>
      </c>
      <c r="F13" s="123" t="s">
        <v>340</v>
      </c>
      <c r="G13" s="109">
        <v>70</v>
      </c>
      <c r="H13" s="109">
        <v>3</v>
      </c>
      <c r="I13" s="109">
        <v>0</v>
      </c>
      <c r="J13" s="39">
        <f t="shared" si="0"/>
        <v>27</v>
      </c>
      <c r="K13" s="39" t="str">
        <f t="shared" si="1"/>
        <v/>
      </c>
    </row>
    <row r="14" spans="1:11" ht="46.5" customHeight="1" thickTop="1" thickBot="1" x14ac:dyDescent="0.35">
      <c r="A14" s="107" t="s">
        <v>337</v>
      </c>
      <c r="B14" s="121" t="s">
        <v>331</v>
      </c>
      <c r="C14" s="108">
        <v>200</v>
      </c>
      <c r="D14" s="109">
        <v>3</v>
      </c>
      <c r="E14" s="109">
        <v>9</v>
      </c>
      <c r="F14" s="123" t="s">
        <v>341</v>
      </c>
      <c r="G14" s="109">
        <v>20</v>
      </c>
      <c r="H14" s="109">
        <v>5</v>
      </c>
      <c r="I14" s="109">
        <v>3</v>
      </c>
      <c r="J14" s="39">
        <f t="shared" si="0"/>
        <v>27</v>
      </c>
      <c r="K14" s="39">
        <f t="shared" si="1"/>
        <v>15</v>
      </c>
    </row>
    <row r="15" spans="1:11" ht="46.5" customHeight="1" thickTop="1" thickBot="1" x14ac:dyDescent="0.35">
      <c r="A15" s="107" t="s">
        <v>337</v>
      </c>
      <c r="B15" s="121" t="s">
        <v>331</v>
      </c>
      <c r="C15" s="108">
        <v>200</v>
      </c>
      <c r="D15" s="109">
        <v>3</v>
      </c>
      <c r="E15" s="109">
        <v>9</v>
      </c>
      <c r="F15" s="123" t="s">
        <v>342</v>
      </c>
      <c r="G15" s="109">
        <v>10</v>
      </c>
      <c r="H15" s="109">
        <v>5</v>
      </c>
      <c r="I15" s="109">
        <v>5</v>
      </c>
      <c r="J15" s="39">
        <f t="shared" si="0"/>
        <v>27</v>
      </c>
      <c r="K15" s="39">
        <f t="shared" si="1"/>
        <v>25</v>
      </c>
    </row>
    <row r="16" spans="1:11" ht="46.5" customHeight="1" thickTop="1" thickBot="1" x14ac:dyDescent="0.35">
      <c r="A16" s="107" t="s">
        <v>337</v>
      </c>
      <c r="B16" s="121" t="s">
        <v>331</v>
      </c>
      <c r="C16" s="108">
        <v>200</v>
      </c>
      <c r="D16" s="109">
        <v>3</v>
      </c>
      <c r="E16" s="109">
        <v>9</v>
      </c>
      <c r="F16" s="123" t="s">
        <v>343</v>
      </c>
      <c r="G16" s="109">
        <v>10</v>
      </c>
      <c r="H16" s="109">
        <v>7</v>
      </c>
      <c r="I16" s="109">
        <v>9</v>
      </c>
      <c r="J16" s="39">
        <f t="shared" si="0"/>
        <v>27</v>
      </c>
      <c r="K16" s="39">
        <f t="shared" si="1"/>
        <v>63</v>
      </c>
    </row>
    <row r="17" spans="1:11" ht="46.5" customHeight="1" thickTop="1" thickBot="1" x14ac:dyDescent="0.35">
      <c r="A17" s="107" t="s">
        <v>337</v>
      </c>
      <c r="B17" s="121" t="s">
        <v>332</v>
      </c>
      <c r="C17" s="109">
        <v>300</v>
      </c>
      <c r="D17" s="109">
        <v>9</v>
      </c>
      <c r="E17" s="109">
        <v>1</v>
      </c>
      <c r="F17" s="123" t="s">
        <v>338</v>
      </c>
      <c r="G17" s="106">
        <v>50</v>
      </c>
      <c r="H17" s="109">
        <v>9</v>
      </c>
      <c r="I17" s="109">
        <v>5</v>
      </c>
      <c r="J17" s="39">
        <f t="shared" si="0"/>
        <v>9</v>
      </c>
      <c r="K17" s="39">
        <f t="shared" si="1"/>
        <v>45</v>
      </c>
    </row>
    <row r="18" spans="1:11" ht="46.5" customHeight="1" thickTop="1" thickBot="1" x14ac:dyDescent="0.35">
      <c r="A18" s="107" t="s">
        <v>337</v>
      </c>
      <c r="B18" s="121" t="s">
        <v>332</v>
      </c>
      <c r="C18" s="109">
        <v>300</v>
      </c>
      <c r="D18" s="109">
        <v>9</v>
      </c>
      <c r="E18" s="109">
        <v>1</v>
      </c>
      <c r="F18" s="123" t="s">
        <v>339</v>
      </c>
      <c r="G18" s="106">
        <v>50</v>
      </c>
      <c r="H18" s="109">
        <v>7</v>
      </c>
      <c r="I18" s="109">
        <v>9</v>
      </c>
      <c r="J18" s="39">
        <f t="shared" si="0"/>
        <v>9</v>
      </c>
      <c r="K18" s="39">
        <f t="shared" si="1"/>
        <v>63</v>
      </c>
    </row>
    <row r="19" spans="1:11" ht="46.5" customHeight="1" thickTop="1" thickBot="1" x14ac:dyDescent="0.35">
      <c r="A19" s="107" t="s">
        <v>337</v>
      </c>
      <c r="B19" s="121" t="s">
        <v>332</v>
      </c>
      <c r="C19" s="109">
        <v>300</v>
      </c>
      <c r="D19" s="109">
        <v>9</v>
      </c>
      <c r="E19" s="109">
        <v>1</v>
      </c>
      <c r="F19" s="123" t="s">
        <v>340</v>
      </c>
      <c r="G19" s="106">
        <v>50</v>
      </c>
      <c r="H19" s="109">
        <v>5</v>
      </c>
      <c r="I19" s="109">
        <v>5</v>
      </c>
      <c r="J19" s="39">
        <f t="shared" si="0"/>
        <v>9</v>
      </c>
      <c r="K19" s="39">
        <f t="shared" si="1"/>
        <v>25</v>
      </c>
    </row>
    <row r="20" spans="1:11" ht="46.5" customHeight="1" thickTop="1" thickBot="1" x14ac:dyDescent="0.35">
      <c r="A20" s="107" t="s">
        <v>337</v>
      </c>
      <c r="B20" s="121" t="s">
        <v>332</v>
      </c>
      <c r="C20" s="109">
        <v>300</v>
      </c>
      <c r="D20" s="109">
        <v>9</v>
      </c>
      <c r="E20" s="109">
        <v>1</v>
      </c>
      <c r="F20" s="123" t="s">
        <v>341</v>
      </c>
      <c r="G20" s="106">
        <v>50</v>
      </c>
      <c r="H20" s="109">
        <v>1</v>
      </c>
      <c r="I20" s="109">
        <v>3</v>
      </c>
      <c r="J20" s="39">
        <f t="shared" si="0"/>
        <v>9</v>
      </c>
      <c r="K20" s="39">
        <f t="shared" si="1"/>
        <v>3</v>
      </c>
    </row>
    <row r="21" spans="1:11" ht="46.5" customHeight="1" thickTop="1" thickBot="1" x14ac:dyDescent="0.35">
      <c r="A21" s="107" t="s">
        <v>337</v>
      </c>
      <c r="B21" s="121" t="s">
        <v>332</v>
      </c>
      <c r="C21" s="109">
        <v>300</v>
      </c>
      <c r="D21" s="109">
        <v>9</v>
      </c>
      <c r="E21" s="109">
        <v>1</v>
      </c>
      <c r="F21" s="123" t="s">
        <v>342</v>
      </c>
      <c r="G21" s="106">
        <v>50</v>
      </c>
      <c r="H21" s="109">
        <v>0</v>
      </c>
      <c r="I21" s="109">
        <v>3</v>
      </c>
      <c r="J21" s="39">
        <f t="shared" si="0"/>
        <v>9</v>
      </c>
      <c r="K21" s="39" t="str">
        <f t="shared" si="1"/>
        <v/>
      </c>
    </row>
    <row r="22" spans="1:11" ht="46.5" customHeight="1" thickTop="1" thickBot="1" x14ac:dyDescent="0.35">
      <c r="A22" s="107" t="s">
        <v>337</v>
      </c>
      <c r="B22" s="121" t="s">
        <v>332</v>
      </c>
      <c r="C22" s="109">
        <v>300</v>
      </c>
      <c r="D22" s="109">
        <v>9</v>
      </c>
      <c r="E22" s="109">
        <v>1</v>
      </c>
      <c r="F22" s="123" t="s">
        <v>343</v>
      </c>
      <c r="G22" s="106">
        <v>50</v>
      </c>
      <c r="H22" s="109">
        <v>1</v>
      </c>
      <c r="I22" s="109">
        <v>1</v>
      </c>
      <c r="J22" s="39">
        <f t="shared" si="0"/>
        <v>9</v>
      </c>
      <c r="K22" s="39">
        <f t="shared" si="1"/>
        <v>1</v>
      </c>
    </row>
    <row r="23" spans="1:11" ht="46.5" customHeight="1" thickTop="1" thickBot="1" x14ac:dyDescent="0.35">
      <c r="A23" s="107" t="s">
        <v>337</v>
      </c>
      <c r="B23" s="121" t="s">
        <v>333</v>
      </c>
      <c r="C23" s="109"/>
      <c r="D23" s="109">
        <v>5</v>
      </c>
      <c r="E23" s="109">
        <v>3</v>
      </c>
      <c r="F23" s="123" t="s">
        <v>338</v>
      </c>
      <c r="G23" s="106"/>
      <c r="H23" s="109">
        <v>0</v>
      </c>
      <c r="I23" s="109">
        <v>1</v>
      </c>
      <c r="J23" s="39">
        <f t="shared" si="0"/>
        <v>15</v>
      </c>
      <c r="K23" s="39" t="str">
        <f t="shared" si="1"/>
        <v/>
      </c>
    </row>
    <row r="24" spans="1:11" ht="46.5" customHeight="1" thickTop="1" thickBot="1" x14ac:dyDescent="0.35">
      <c r="A24" s="107" t="s">
        <v>337</v>
      </c>
      <c r="B24" s="121" t="s">
        <v>333</v>
      </c>
      <c r="C24" s="109"/>
      <c r="D24" s="109">
        <v>5</v>
      </c>
      <c r="E24" s="109">
        <v>3</v>
      </c>
      <c r="F24" s="123" t="s">
        <v>339</v>
      </c>
      <c r="G24" s="106"/>
      <c r="H24" s="109">
        <v>3</v>
      </c>
      <c r="I24" s="109">
        <v>3</v>
      </c>
      <c r="J24" s="39">
        <f t="shared" si="0"/>
        <v>15</v>
      </c>
      <c r="K24" s="39">
        <f t="shared" si="1"/>
        <v>9</v>
      </c>
    </row>
    <row r="25" spans="1:11" ht="46.5" customHeight="1" thickTop="1" thickBot="1" x14ac:dyDescent="0.35">
      <c r="A25" s="107" t="s">
        <v>337</v>
      </c>
      <c r="B25" s="121" t="s">
        <v>333</v>
      </c>
      <c r="C25" s="109"/>
      <c r="D25" s="109">
        <v>5</v>
      </c>
      <c r="E25" s="109">
        <v>3</v>
      </c>
      <c r="F25" s="123" t="s">
        <v>340</v>
      </c>
      <c r="G25" s="106"/>
      <c r="H25" s="109">
        <v>5</v>
      </c>
      <c r="I25" s="109">
        <v>0</v>
      </c>
      <c r="J25" s="39">
        <f t="shared" si="0"/>
        <v>15</v>
      </c>
      <c r="K25" s="39" t="str">
        <f t="shared" si="1"/>
        <v/>
      </c>
    </row>
    <row r="26" spans="1:11" ht="46.5" customHeight="1" thickTop="1" thickBot="1" x14ac:dyDescent="0.35">
      <c r="A26" s="107" t="s">
        <v>337</v>
      </c>
      <c r="B26" s="121" t="s">
        <v>333</v>
      </c>
      <c r="C26" s="109"/>
      <c r="D26" s="109">
        <v>5</v>
      </c>
      <c r="E26" s="109">
        <v>3</v>
      </c>
      <c r="F26" s="123" t="s">
        <v>341</v>
      </c>
      <c r="G26" s="106"/>
      <c r="H26" s="109">
        <v>7</v>
      </c>
      <c r="I26" s="109">
        <v>0</v>
      </c>
      <c r="J26" s="39">
        <f t="shared" si="0"/>
        <v>15</v>
      </c>
      <c r="K26" s="39" t="str">
        <f t="shared" si="1"/>
        <v/>
      </c>
    </row>
    <row r="27" spans="1:11" ht="46.5" customHeight="1" thickTop="1" thickBot="1" x14ac:dyDescent="0.35">
      <c r="A27" s="107" t="s">
        <v>337</v>
      </c>
      <c r="B27" s="121" t="s">
        <v>333</v>
      </c>
      <c r="C27" s="109"/>
      <c r="D27" s="109">
        <v>5</v>
      </c>
      <c r="E27" s="109">
        <v>3</v>
      </c>
      <c r="F27" s="123" t="s">
        <v>342</v>
      </c>
      <c r="G27" s="106"/>
      <c r="H27" s="109">
        <v>9</v>
      </c>
      <c r="I27" s="109">
        <v>1</v>
      </c>
      <c r="J27" s="39">
        <f t="shared" si="0"/>
        <v>15</v>
      </c>
      <c r="K27" s="39">
        <f t="shared" si="1"/>
        <v>9</v>
      </c>
    </row>
    <row r="28" spans="1:11" ht="46.5" customHeight="1" thickTop="1" thickBot="1" x14ac:dyDescent="0.35">
      <c r="A28" s="107" t="s">
        <v>337</v>
      </c>
      <c r="B28" s="121" t="s">
        <v>333</v>
      </c>
      <c r="C28" s="109"/>
      <c r="D28" s="109">
        <v>5</v>
      </c>
      <c r="E28" s="109">
        <v>3</v>
      </c>
      <c r="F28" s="123" t="s">
        <v>343</v>
      </c>
      <c r="G28" s="106"/>
      <c r="H28" s="109">
        <v>0</v>
      </c>
      <c r="I28" s="109">
        <v>3</v>
      </c>
      <c r="J28" s="39">
        <f t="shared" si="0"/>
        <v>15</v>
      </c>
      <c r="K28" s="39" t="str">
        <f t="shared" si="1"/>
        <v/>
      </c>
    </row>
    <row r="29" spans="1:11" ht="46.5" customHeight="1" thickTop="1" thickBot="1" x14ac:dyDescent="0.35">
      <c r="A29" s="107" t="s">
        <v>337</v>
      </c>
      <c r="B29" s="121" t="s">
        <v>334</v>
      </c>
      <c r="C29" s="109"/>
      <c r="D29" s="109">
        <v>7</v>
      </c>
      <c r="E29" s="109">
        <v>5</v>
      </c>
      <c r="F29" s="123" t="s">
        <v>338</v>
      </c>
      <c r="G29" s="106"/>
      <c r="H29" s="109">
        <v>1</v>
      </c>
      <c r="I29" s="109">
        <v>5</v>
      </c>
      <c r="J29" s="39">
        <f t="shared" si="0"/>
        <v>35</v>
      </c>
      <c r="K29" s="39">
        <f t="shared" si="1"/>
        <v>5</v>
      </c>
    </row>
    <row r="30" spans="1:11" ht="46.5" customHeight="1" thickTop="1" thickBot="1" x14ac:dyDescent="0.35">
      <c r="A30" s="107" t="s">
        <v>337</v>
      </c>
      <c r="B30" s="121" t="s">
        <v>334</v>
      </c>
      <c r="C30" s="109"/>
      <c r="D30" s="109">
        <v>7</v>
      </c>
      <c r="E30" s="109">
        <v>5</v>
      </c>
      <c r="F30" s="123" t="s">
        <v>339</v>
      </c>
      <c r="G30" s="106"/>
      <c r="H30" s="109">
        <v>3</v>
      </c>
      <c r="I30" s="109">
        <v>9</v>
      </c>
      <c r="J30" s="39">
        <f t="shared" si="0"/>
        <v>35</v>
      </c>
      <c r="K30" s="39">
        <f t="shared" si="1"/>
        <v>27</v>
      </c>
    </row>
    <row r="31" spans="1:11" ht="46.5" customHeight="1" thickTop="1" thickBot="1" x14ac:dyDescent="0.35">
      <c r="A31" s="107" t="s">
        <v>337</v>
      </c>
      <c r="B31" s="121" t="s">
        <v>334</v>
      </c>
      <c r="C31" s="109"/>
      <c r="D31" s="109">
        <v>7</v>
      </c>
      <c r="E31" s="109">
        <v>5</v>
      </c>
      <c r="F31" s="123" t="s">
        <v>340</v>
      </c>
      <c r="G31" s="106"/>
      <c r="H31" s="109">
        <v>7</v>
      </c>
      <c r="I31" s="109">
        <v>7</v>
      </c>
      <c r="J31" s="39">
        <f t="shared" si="0"/>
        <v>35</v>
      </c>
      <c r="K31" s="39">
        <f t="shared" si="1"/>
        <v>49</v>
      </c>
    </row>
    <row r="32" spans="1:11" ht="46.5" customHeight="1" thickTop="1" thickBot="1" x14ac:dyDescent="0.35">
      <c r="A32" s="107" t="s">
        <v>337</v>
      </c>
      <c r="B32" s="121" t="s">
        <v>334</v>
      </c>
      <c r="C32" s="109"/>
      <c r="D32" s="109">
        <v>7</v>
      </c>
      <c r="E32" s="109">
        <v>5</v>
      </c>
      <c r="F32" s="123" t="s">
        <v>341</v>
      </c>
      <c r="G32" s="106"/>
      <c r="H32" s="109">
        <v>9</v>
      </c>
      <c r="I32" s="109">
        <v>7</v>
      </c>
      <c r="J32" s="39">
        <f t="shared" si="0"/>
        <v>35</v>
      </c>
      <c r="K32" s="39">
        <f t="shared" si="1"/>
        <v>63</v>
      </c>
    </row>
    <row r="33" spans="1:11" ht="46.5" customHeight="1" thickTop="1" thickBot="1" x14ac:dyDescent="0.35">
      <c r="A33" s="107" t="s">
        <v>337</v>
      </c>
      <c r="B33" s="121" t="s">
        <v>334</v>
      </c>
      <c r="C33" s="109"/>
      <c r="D33" s="109">
        <v>7</v>
      </c>
      <c r="E33" s="109">
        <v>5</v>
      </c>
      <c r="F33" s="123" t="s">
        <v>342</v>
      </c>
      <c r="G33" s="106"/>
      <c r="H33" s="109">
        <v>3</v>
      </c>
      <c r="I33" s="109">
        <v>5</v>
      </c>
      <c r="J33" s="39">
        <f t="shared" si="0"/>
        <v>35</v>
      </c>
      <c r="K33" s="39">
        <f t="shared" si="1"/>
        <v>15</v>
      </c>
    </row>
    <row r="34" spans="1:11" ht="46.5" customHeight="1" thickTop="1" thickBot="1" x14ac:dyDescent="0.35">
      <c r="A34" s="107" t="s">
        <v>337</v>
      </c>
      <c r="B34" s="121" t="s">
        <v>334</v>
      </c>
      <c r="C34" s="109"/>
      <c r="D34" s="109">
        <v>7</v>
      </c>
      <c r="E34" s="109">
        <v>5</v>
      </c>
      <c r="F34" s="123" t="s">
        <v>343</v>
      </c>
      <c r="G34" s="106"/>
      <c r="H34" s="109">
        <v>1</v>
      </c>
      <c r="I34" s="109">
        <v>1</v>
      </c>
      <c r="J34" s="39">
        <f t="shared" si="0"/>
        <v>35</v>
      </c>
      <c r="K34" s="39">
        <f t="shared" si="1"/>
        <v>1</v>
      </c>
    </row>
    <row r="35" spans="1:11" ht="46.5" customHeight="1" thickTop="1" thickBot="1" x14ac:dyDescent="0.35">
      <c r="A35" s="107" t="s">
        <v>337</v>
      </c>
      <c r="B35" s="121" t="s">
        <v>335</v>
      </c>
      <c r="C35" s="109"/>
      <c r="D35" s="109">
        <v>0</v>
      </c>
      <c r="E35" s="109">
        <v>3</v>
      </c>
      <c r="F35" s="123" t="s">
        <v>344</v>
      </c>
      <c r="G35" s="106"/>
      <c r="H35" s="109">
        <v>5</v>
      </c>
      <c r="I35" s="109">
        <v>1</v>
      </c>
      <c r="J35" s="39" t="str">
        <f t="shared" si="0"/>
        <v/>
      </c>
      <c r="K35" s="39">
        <f t="shared" si="1"/>
        <v>5</v>
      </c>
    </row>
    <row r="36" spans="1:11" ht="46.5" customHeight="1" thickTop="1" thickBot="1" x14ac:dyDescent="0.35">
      <c r="A36" s="107" t="s">
        <v>337</v>
      </c>
      <c r="B36" s="121" t="s">
        <v>335</v>
      </c>
      <c r="C36" s="109"/>
      <c r="D36" s="109">
        <v>0</v>
      </c>
      <c r="E36" s="109">
        <v>3</v>
      </c>
      <c r="F36" s="123" t="s">
        <v>345</v>
      </c>
      <c r="G36" s="106"/>
      <c r="H36" s="109">
        <v>9</v>
      </c>
      <c r="I36" s="109">
        <v>0</v>
      </c>
      <c r="J36" s="39" t="str">
        <f t="shared" si="0"/>
        <v/>
      </c>
      <c r="K36" s="39" t="str">
        <f t="shared" si="1"/>
        <v/>
      </c>
    </row>
    <row r="37" spans="1:11" ht="46.5" customHeight="1" thickTop="1" thickBot="1" x14ac:dyDescent="0.35">
      <c r="A37" s="107" t="s">
        <v>337</v>
      </c>
      <c r="B37" s="121" t="s">
        <v>336</v>
      </c>
      <c r="C37" s="109"/>
      <c r="D37" s="109">
        <v>1</v>
      </c>
      <c r="E37" s="109">
        <v>3</v>
      </c>
      <c r="F37" s="123" t="s">
        <v>344</v>
      </c>
      <c r="G37" s="106"/>
      <c r="H37" s="109">
        <v>0</v>
      </c>
      <c r="I37" s="109">
        <v>3</v>
      </c>
      <c r="J37" s="39">
        <f t="shared" si="0"/>
        <v>3</v>
      </c>
      <c r="K37" s="39" t="str">
        <f t="shared" si="1"/>
        <v/>
      </c>
    </row>
    <row r="38" spans="1:11" ht="46.5" customHeight="1" thickTop="1" thickBot="1" x14ac:dyDescent="0.35">
      <c r="A38" s="107" t="s">
        <v>337</v>
      </c>
      <c r="B38" s="121" t="s">
        <v>336</v>
      </c>
      <c r="C38" s="109"/>
      <c r="D38" s="109">
        <v>1</v>
      </c>
      <c r="E38" s="109">
        <v>3</v>
      </c>
      <c r="F38" s="123" t="s">
        <v>345</v>
      </c>
      <c r="G38" s="106"/>
      <c r="H38" s="109">
        <v>1</v>
      </c>
      <c r="I38" s="109">
        <v>3</v>
      </c>
      <c r="J38" s="39">
        <f t="shared" si="0"/>
        <v>3</v>
      </c>
      <c r="K38" s="39">
        <f t="shared" si="1"/>
        <v>3</v>
      </c>
    </row>
    <row r="39" spans="1:11" ht="15" thickTop="1" x14ac:dyDescent="0.3">
      <c r="J39" s="39" t="str">
        <f t="shared" si="0"/>
        <v/>
      </c>
      <c r="K39" s="39" t="str">
        <f t="shared" si="1"/>
        <v/>
      </c>
    </row>
    <row r="40" spans="1:11" x14ac:dyDescent="0.3">
      <c r="J40" s="39" t="str">
        <f t="shared" si="0"/>
        <v/>
      </c>
      <c r="K40" s="39" t="str">
        <f t="shared" si="1"/>
        <v/>
      </c>
    </row>
    <row r="41" spans="1:11" x14ac:dyDescent="0.3">
      <c r="J41" s="39" t="str">
        <f t="shared" si="0"/>
        <v/>
      </c>
      <c r="K41" s="39" t="str">
        <f t="shared" si="1"/>
        <v/>
      </c>
    </row>
    <row r="42" spans="1:11" x14ac:dyDescent="0.3">
      <c r="J42" s="39" t="str">
        <f t="shared" si="0"/>
        <v/>
      </c>
      <c r="K42" s="39" t="str">
        <f t="shared" si="1"/>
        <v/>
      </c>
    </row>
    <row r="43" spans="1:11" x14ac:dyDescent="0.3">
      <c r="J43" s="39" t="str">
        <f t="shared" si="0"/>
        <v/>
      </c>
      <c r="K43" s="39" t="str">
        <f t="shared" si="1"/>
        <v/>
      </c>
    </row>
    <row r="44" spans="1:11" x14ac:dyDescent="0.3">
      <c r="J44" s="39" t="str">
        <f t="shared" si="0"/>
        <v/>
      </c>
      <c r="K44" s="39" t="str">
        <f t="shared" si="1"/>
        <v/>
      </c>
    </row>
    <row r="45" spans="1:11" x14ac:dyDescent="0.3">
      <c r="J45" s="39" t="str">
        <f t="shared" si="0"/>
        <v/>
      </c>
      <c r="K45" s="39" t="str">
        <f t="shared" si="1"/>
        <v/>
      </c>
    </row>
    <row r="46" spans="1:11" x14ac:dyDescent="0.3">
      <c r="J46" s="39" t="str">
        <f t="shared" si="0"/>
        <v/>
      </c>
      <c r="K46" s="39" t="str">
        <f t="shared" si="1"/>
        <v/>
      </c>
    </row>
    <row r="47" spans="1:11" x14ac:dyDescent="0.3">
      <c r="J47" s="39" t="str">
        <f t="shared" si="0"/>
        <v/>
      </c>
      <c r="K47" s="39" t="str">
        <f t="shared" si="1"/>
        <v/>
      </c>
    </row>
    <row r="48" spans="1:11" x14ac:dyDescent="0.3">
      <c r="J48" s="39" t="str">
        <f t="shared" si="0"/>
        <v/>
      </c>
      <c r="K48" s="39" t="str">
        <f t="shared" si="1"/>
        <v/>
      </c>
    </row>
    <row r="49" spans="10:11" x14ac:dyDescent="0.3">
      <c r="J49" s="39" t="str">
        <f t="shared" si="0"/>
        <v/>
      </c>
      <c r="K49" s="39" t="str">
        <f t="shared" si="1"/>
        <v/>
      </c>
    </row>
    <row r="50" spans="10:11" x14ac:dyDescent="0.3">
      <c r="J50" s="39" t="str">
        <f t="shared" si="0"/>
        <v/>
      </c>
      <c r="K50" s="39" t="str">
        <f t="shared" si="1"/>
        <v/>
      </c>
    </row>
    <row r="51" spans="10:11" x14ac:dyDescent="0.3">
      <c r="J51" s="39" t="str">
        <f t="shared" si="0"/>
        <v/>
      </c>
      <c r="K51" s="39" t="str">
        <f t="shared" si="1"/>
        <v/>
      </c>
    </row>
    <row r="52" spans="10:11" x14ac:dyDescent="0.3">
      <c r="J52" s="39" t="str">
        <f t="shared" si="0"/>
        <v/>
      </c>
      <c r="K52" s="39" t="str">
        <f t="shared" si="1"/>
        <v/>
      </c>
    </row>
    <row r="53" spans="10:11" x14ac:dyDescent="0.3">
      <c r="J53" s="39" t="str">
        <f t="shared" si="0"/>
        <v/>
      </c>
      <c r="K53" s="39" t="str">
        <f t="shared" si="1"/>
        <v/>
      </c>
    </row>
    <row r="54" spans="10:11" x14ac:dyDescent="0.3">
      <c r="J54" s="39" t="str">
        <f t="shared" si="0"/>
        <v/>
      </c>
      <c r="K54" s="39" t="str">
        <f t="shared" si="1"/>
        <v/>
      </c>
    </row>
    <row r="55" spans="10:11" x14ac:dyDescent="0.3">
      <c r="J55" s="39" t="str">
        <f t="shared" si="0"/>
        <v/>
      </c>
      <c r="K55" s="39" t="str">
        <f t="shared" si="1"/>
        <v/>
      </c>
    </row>
    <row r="56" spans="10:11" x14ac:dyDescent="0.3">
      <c r="J56" s="39" t="str">
        <f t="shared" si="0"/>
        <v/>
      </c>
      <c r="K56" s="39" t="str">
        <f t="shared" si="1"/>
        <v/>
      </c>
    </row>
    <row r="57" spans="10:11" x14ac:dyDescent="0.3">
      <c r="J57" s="39" t="str">
        <f t="shared" si="0"/>
        <v/>
      </c>
      <c r="K57" s="39" t="str">
        <f t="shared" si="1"/>
        <v/>
      </c>
    </row>
    <row r="58" spans="10:11" x14ac:dyDescent="0.3">
      <c r="J58" s="39" t="str">
        <f t="shared" si="0"/>
        <v/>
      </c>
      <c r="K58" s="39" t="str">
        <f t="shared" si="1"/>
        <v/>
      </c>
    </row>
    <row r="59" spans="10:11" x14ac:dyDescent="0.3">
      <c r="J59" s="39" t="str">
        <f t="shared" si="0"/>
        <v/>
      </c>
      <c r="K59" s="39" t="str">
        <f t="shared" si="1"/>
        <v/>
      </c>
    </row>
    <row r="60" spans="10:11" x14ac:dyDescent="0.3">
      <c r="J60" s="39" t="str">
        <f t="shared" si="0"/>
        <v/>
      </c>
      <c r="K60" s="39" t="str">
        <f t="shared" si="1"/>
        <v/>
      </c>
    </row>
    <row r="61" spans="10:11" x14ac:dyDescent="0.3">
      <c r="J61" s="39" t="str">
        <f t="shared" si="0"/>
        <v/>
      </c>
      <c r="K61" s="39" t="str">
        <f t="shared" si="1"/>
        <v/>
      </c>
    </row>
    <row r="62" spans="10:11" x14ac:dyDescent="0.3">
      <c r="J62" s="39" t="str">
        <f t="shared" si="0"/>
        <v/>
      </c>
      <c r="K62" s="39" t="str">
        <f t="shared" si="1"/>
        <v/>
      </c>
    </row>
    <row r="63" spans="10:11" x14ac:dyDescent="0.3">
      <c r="J63" s="39" t="str">
        <f t="shared" si="0"/>
        <v/>
      </c>
      <c r="K63" s="39" t="str">
        <f t="shared" si="1"/>
        <v/>
      </c>
    </row>
    <row r="64" spans="10:11" x14ac:dyDescent="0.3">
      <c r="J64" s="39" t="str">
        <f t="shared" si="0"/>
        <v/>
      </c>
      <c r="K64" s="39" t="str">
        <f t="shared" si="1"/>
        <v/>
      </c>
    </row>
    <row r="65" spans="10:11" x14ac:dyDescent="0.3">
      <c r="J65" s="39" t="str">
        <f t="shared" si="0"/>
        <v/>
      </c>
      <c r="K65" s="39" t="str">
        <f t="shared" si="1"/>
        <v/>
      </c>
    </row>
    <row r="66" spans="10:11" x14ac:dyDescent="0.3">
      <c r="J66" s="39" t="str">
        <f t="shared" si="0"/>
        <v/>
      </c>
      <c r="K66" s="39" t="str">
        <f t="shared" si="1"/>
        <v/>
      </c>
    </row>
    <row r="67" spans="10:11" x14ac:dyDescent="0.3">
      <c r="J67" s="39" t="str">
        <f t="shared" si="0"/>
        <v/>
      </c>
      <c r="K67" s="39" t="str">
        <f t="shared" si="1"/>
        <v/>
      </c>
    </row>
    <row r="68" spans="10:11" x14ac:dyDescent="0.3">
      <c r="J68" s="39" t="str">
        <f t="shared" si="0"/>
        <v/>
      </c>
      <c r="K68" s="39" t="str">
        <f t="shared" si="1"/>
        <v/>
      </c>
    </row>
    <row r="69" spans="10:11" x14ac:dyDescent="0.3">
      <c r="J69" s="39" t="str">
        <f t="shared" si="0"/>
        <v/>
      </c>
      <c r="K69" s="39" t="str">
        <f t="shared" si="1"/>
        <v/>
      </c>
    </row>
    <row r="70" spans="10:11" x14ac:dyDescent="0.3">
      <c r="J70" s="39" t="str">
        <f t="shared" si="0"/>
        <v/>
      </c>
      <c r="K70" s="39" t="str">
        <f t="shared" si="1"/>
        <v/>
      </c>
    </row>
    <row r="71" spans="10:11" x14ac:dyDescent="0.3">
      <c r="J71" s="39" t="str">
        <f t="shared" si="0"/>
        <v/>
      </c>
      <c r="K71" s="39" t="str">
        <f t="shared" si="1"/>
        <v/>
      </c>
    </row>
    <row r="72" spans="10:11" x14ac:dyDescent="0.3">
      <c r="J72" s="39" t="str">
        <f t="shared" si="0"/>
        <v/>
      </c>
      <c r="K72" s="39" t="str">
        <f t="shared" si="1"/>
        <v/>
      </c>
    </row>
    <row r="73" spans="10:11" x14ac:dyDescent="0.3">
      <c r="J73" s="39" t="str">
        <f t="shared" si="0"/>
        <v/>
      </c>
      <c r="K73" s="39" t="str">
        <f t="shared" si="1"/>
        <v/>
      </c>
    </row>
    <row r="74" spans="10:11" x14ac:dyDescent="0.3">
      <c r="J74" s="39" t="str">
        <f t="shared" si="0"/>
        <v/>
      </c>
      <c r="K74" s="39" t="str">
        <f t="shared" si="1"/>
        <v/>
      </c>
    </row>
    <row r="75" spans="10:11" x14ac:dyDescent="0.3">
      <c r="J75" s="39" t="str">
        <f t="shared" ref="J75:J138" si="2">IF(D75*E75=0,"",D75*E75)</f>
        <v/>
      </c>
      <c r="K75" s="39" t="str">
        <f t="shared" ref="K75:K138" si="3">IF(H75*I75=0,"",H75*I75)</f>
        <v/>
      </c>
    </row>
    <row r="76" spans="10:11" x14ac:dyDescent="0.3">
      <c r="J76" s="39" t="str">
        <f t="shared" si="2"/>
        <v/>
      </c>
      <c r="K76" s="39" t="str">
        <f t="shared" si="3"/>
        <v/>
      </c>
    </row>
    <row r="77" spans="10:11" x14ac:dyDescent="0.3">
      <c r="J77" s="39" t="str">
        <f t="shared" si="2"/>
        <v/>
      </c>
      <c r="K77" s="39" t="str">
        <f t="shared" si="3"/>
        <v/>
      </c>
    </row>
    <row r="78" spans="10:11" x14ac:dyDescent="0.3">
      <c r="J78" s="39" t="str">
        <f t="shared" si="2"/>
        <v/>
      </c>
      <c r="K78" s="39" t="str">
        <f t="shared" si="3"/>
        <v/>
      </c>
    </row>
    <row r="79" spans="10:11" x14ac:dyDescent="0.3">
      <c r="J79" s="39" t="str">
        <f t="shared" si="2"/>
        <v/>
      </c>
      <c r="K79" s="39" t="str">
        <f t="shared" si="3"/>
        <v/>
      </c>
    </row>
    <row r="80" spans="10:11" x14ac:dyDescent="0.3">
      <c r="J80" s="39" t="str">
        <f t="shared" si="2"/>
        <v/>
      </c>
      <c r="K80" s="39" t="str">
        <f t="shared" si="3"/>
        <v/>
      </c>
    </row>
    <row r="81" spans="10:11" x14ac:dyDescent="0.3">
      <c r="J81" s="39" t="str">
        <f t="shared" si="2"/>
        <v/>
      </c>
      <c r="K81" s="39" t="str">
        <f t="shared" si="3"/>
        <v/>
      </c>
    </row>
    <row r="82" spans="10:11" x14ac:dyDescent="0.3">
      <c r="J82" s="39" t="str">
        <f t="shared" si="2"/>
        <v/>
      </c>
      <c r="K82" s="39" t="str">
        <f t="shared" si="3"/>
        <v/>
      </c>
    </row>
    <row r="83" spans="10:11" x14ac:dyDescent="0.3">
      <c r="J83" s="39" t="str">
        <f t="shared" si="2"/>
        <v/>
      </c>
      <c r="K83" s="39" t="str">
        <f t="shared" si="3"/>
        <v/>
      </c>
    </row>
    <row r="84" spans="10:11" x14ac:dyDescent="0.3">
      <c r="J84" s="39" t="str">
        <f t="shared" si="2"/>
        <v/>
      </c>
      <c r="K84" s="39" t="str">
        <f t="shared" si="3"/>
        <v/>
      </c>
    </row>
    <row r="85" spans="10:11" x14ac:dyDescent="0.3">
      <c r="J85" s="39" t="str">
        <f t="shared" si="2"/>
        <v/>
      </c>
      <c r="K85" s="39" t="str">
        <f t="shared" si="3"/>
        <v/>
      </c>
    </row>
    <row r="86" spans="10:11" x14ac:dyDescent="0.3">
      <c r="J86" s="39" t="str">
        <f t="shared" si="2"/>
        <v/>
      </c>
      <c r="K86" s="39" t="str">
        <f t="shared" si="3"/>
        <v/>
      </c>
    </row>
    <row r="87" spans="10:11" x14ac:dyDescent="0.3">
      <c r="J87" s="39" t="str">
        <f t="shared" si="2"/>
        <v/>
      </c>
      <c r="K87" s="39" t="str">
        <f t="shared" si="3"/>
        <v/>
      </c>
    </row>
    <row r="88" spans="10:11" x14ac:dyDescent="0.3">
      <c r="J88" s="39" t="str">
        <f t="shared" si="2"/>
        <v/>
      </c>
      <c r="K88" s="39" t="str">
        <f t="shared" si="3"/>
        <v/>
      </c>
    </row>
    <row r="89" spans="10:11" x14ac:dyDescent="0.3">
      <c r="J89" s="39" t="str">
        <f t="shared" si="2"/>
        <v/>
      </c>
      <c r="K89" s="39" t="str">
        <f t="shared" si="3"/>
        <v/>
      </c>
    </row>
    <row r="90" spans="10:11" x14ac:dyDescent="0.3">
      <c r="J90" s="39" t="str">
        <f t="shared" si="2"/>
        <v/>
      </c>
      <c r="K90" s="39" t="str">
        <f t="shared" si="3"/>
        <v/>
      </c>
    </row>
    <row r="91" spans="10:11" x14ac:dyDescent="0.3">
      <c r="J91" s="39" t="str">
        <f t="shared" si="2"/>
        <v/>
      </c>
      <c r="K91" s="39" t="str">
        <f t="shared" si="3"/>
        <v/>
      </c>
    </row>
    <row r="92" spans="10:11" x14ac:dyDescent="0.3">
      <c r="J92" s="39" t="str">
        <f t="shared" si="2"/>
        <v/>
      </c>
      <c r="K92" s="39" t="str">
        <f t="shared" si="3"/>
        <v/>
      </c>
    </row>
    <row r="93" spans="10:11" x14ac:dyDescent="0.3">
      <c r="J93" s="39" t="str">
        <f t="shared" si="2"/>
        <v/>
      </c>
      <c r="K93" s="39" t="str">
        <f t="shared" si="3"/>
        <v/>
      </c>
    </row>
    <row r="94" spans="10:11" x14ac:dyDescent="0.3">
      <c r="J94" s="39" t="str">
        <f t="shared" si="2"/>
        <v/>
      </c>
      <c r="K94" s="39" t="str">
        <f t="shared" si="3"/>
        <v/>
      </c>
    </row>
    <row r="95" spans="10:11" x14ac:dyDescent="0.3">
      <c r="J95" s="39" t="str">
        <f t="shared" si="2"/>
        <v/>
      </c>
      <c r="K95" s="39" t="str">
        <f t="shared" si="3"/>
        <v/>
      </c>
    </row>
    <row r="96" spans="10:11" x14ac:dyDescent="0.3">
      <c r="J96" s="39" t="str">
        <f t="shared" si="2"/>
        <v/>
      </c>
      <c r="K96" s="39" t="str">
        <f t="shared" si="3"/>
        <v/>
      </c>
    </row>
    <row r="97" spans="10:11" x14ac:dyDescent="0.3">
      <c r="J97" s="39" t="str">
        <f t="shared" si="2"/>
        <v/>
      </c>
      <c r="K97" s="39" t="str">
        <f t="shared" si="3"/>
        <v/>
      </c>
    </row>
    <row r="98" spans="10:11" x14ac:dyDescent="0.3">
      <c r="J98" s="39" t="str">
        <f t="shared" si="2"/>
        <v/>
      </c>
      <c r="K98" s="39" t="str">
        <f t="shared" si="3"/>
        <v/>
      </c>
    </row>
    <row r="99" spans="10:11" x14ac:dyDescent="0.3">
      <c r="J99" s="39" t="str">
        <f t="shared" si="2"/>
        <v/>
      </c>
      <c r="K99" s="39" t="str">
        <f t="shared" si="3"/>
        <v/>
      </c>
    </row>
    <row r="100" spans="10:11" x14ac:dyDescent="0.3">
      <c r="J100" s="39" t="str">
        <f t="shared" si="2"/>
        <v/>
      </c>
      <c r="K100" s="39" t="str">
        <f t="shared" si="3"/>
        <v/>
      </c>
    </row>
    <row r="101" spans="10:11" x14ac:dyDescent="0.3">
      <c r="J101" s="39" t="str">
        <f t="shared" si="2"/>
        <v/>
      </c>
      <c r="K101" s="39" t="str">
        <f t="shared" si="3"/>
        <v/>
      </c>
    </row>
    <row r="102" spans="10:11" x14ac:dyDescent="0.3">
      <c r="J102" s="39" t="str">
        <f t="shared" si="2"/>
        <v/>
      </c>
      <c r="K102" s="39" t="str">
        <f t="shared" si="3"/>
        <v/>
      </c>
    </row>
    <row r="103" spans="10:11" x14ac:dyDescent="0.3">
      <c r="J103" s="39" t="str">
        <f t="shared" si="2"/>
        <v/>
      </c>
      <c r="K103" s="39" t="str">
        <f t="shared" si="3"/>
        <v/>
      </c>
    </row>
    <row r="104" spans="10:11" x14ac:dyDescent="0.3">
      <c r="J104" s="39" t="str">
        <f t="shared" si="2"/>
        <v/>
      </c>
      <c r="K104" s="39" t="str">
        <f t="shared" si="3"/>
        <v/>
      </c>
    </row>
    <row r="105" spans="10:11" x14ac:dyDescent="0.3">
      <c r="J105" s="39" t="str">
        <f t="shared" si="2"/>
        <v/>
      </c>
      <c r="K105" s="39" t="str">
        <f t="shared" si="3"/>
        <v/>
      </c>
    </row>
    <row r="106" spans="10:11" x14ac:dyDescent="0.3">
      <c r="J106" s="39" t="str">
        <f t="shared" si="2"/>
        <v/>
      </c>
      <c r="K106" s="39" t="str">
        <f t="shared" si="3"/>
        <v/>
      </c>
    </row>
    <row r="107" spans="10:11" x14ac:dyDescent="0.3">
      <c r="J107" s="39" t="str">
        <f t="shared" si="2"/>
        <v/>
      </c>
      <c r="K107" s="39" t="str">
        <f t="shared" si="3"/>
        <v/>
      </c>
    </row>
    <row r="108" spans="10:11" x14ac:dyDescent="0.3">
      <c r="J108" s="39" t="str">
        <f t="shared" si="2"/>
        <v/>
      </c>
      <c r="K108" s="39" t="str">
        <f t="shared" si="3"/>
        <v/>
      </c>
    </row>
    <row r="109" spans="10:11" x14ac:dyDescent="0.3">
      <c r="J109" s="39" t="str">
        <f t="shared" si="2"/>
        <v/>
      </c>
      <c r="K109" s="39" t="str">
        <f t="shared" si="3"/>
        <v/>
      </c>
    </row>
    <row r="110" spans="10:11" x14ac:dyDescent="0.3">
      <c r="J110" s="39" t="str">
        <f t="shared" si="2"/>
        <v/>
      </c>
      <c r="K110" s="39" t="str">
        <f t="shared" si="3"/>
        <v/>
      </c>
    </row>
    <row r="111" spans="10:11" x14ac:dyDescent="0.3">
      <c r="J111" s="39" t="str">
        <f t="shared" si="2"/>
        <v/>
      </c>
      <c r="K111" s="39" t="str">
        <f t="shared" si="3"/>
        <v/>
      </c>
    </row>
    <row r="112" spans="10:11" x14ac:dyDescent="0.3">
      <c r="J112" s="39" t="str">
        <f t="shared" si="2"/>
        <v/>
      </c>
      <c r="K112" s="39" t="str">
        <f t="shared" si="3"/>
        <v/>
      </c>
    </row>
    <row r="113" spans="10:11" x14ac:dyDescent="0.3">
      <c r="J113" s="39" t="str">
        <f t="shared" si="2"/>
        <v/>
      </c>
      <c r="K113" s="39" t="str">
        <f t="shared" si="3"/>
        <v/>
      </c>
    </row>
    <row r="114" spans="10:11" x14ac:dyDescent="0.3">
      <c r="J114" s="39" t="str">
        <f t="shared" si="2"/>
        <v/>
      </c>
      <c r="K114" s="39" t="str">
        <f t="shared" si="3"/>
        <v/>
      </c>
    </row>
    <row r="115" spans="10:11" x14ac:dyDescent="0.3">
      <c r="J115" s="39" t="str">
        <f t="shared" si="2"/>
        <v/>
      </c>
      <c r="K115" s="39" t="str">
        <f t="shared" si="3"/>
        <v/>
      </c>
    </row>
    <row r="116" spans="10:11" x14ac:dyDescent="0.3">
      <c r="J116" s="39" t="str">
        <f t="shared" si="2"/>
        <v/>
      </c>
      <c r="K116" s="39" t="str">
        <f t="shared" si="3"/>
        <v/>
      </c>
    </row>
    <row r="117" spans="10:11" x14ac:dyDescent="0.3">
      <c r="J117" s="39" t="str">
        <f t="shared" si="2"/>
        <v/>
      </c>
      <c r="K117" s="39" t="str">
        <f t="shared" si="3"/>
        <v/>
      </c>
    </row>
    <row r="118" spans="10:11" x14ac:dyDescent="0.3">
      <c r="J118" s="39" t="str">
        <f t="shared" si="2"/>
        <v/>
      </c>
      <c r="K118" s="39" t="str">
        <f t="shared" si="3"/>
        <v/>
      </c>
    </row>
    <row r="119" spans="10:11" x14ac:dyDescent="0.3">
      <c r="J119" s="39" t="str">
        <f t="shared" si="2"/>
        <v/>
      </c>
      <c r="K119" s="39" t="str">
        <f t="shared" si="3"/>
        <v/>
      </c>
    </row>
    <row r="120" spans="10:11" x14ac:dyDescent="0.3">
      <c r="J120" s="39" t="str">
        <f t="shared" si="2"/>
        <v/>
      </c>
      <c r="K120" s="39" t="str">
        <f t="shared" si="3"/>
        <v/>
      </c>
    </row>
    <row r="121" spans="10:11" x14ac:dyDescent="0.3">
      <c r="J121" s="39" t="str">
        <f t="shared" si="2"/>
        <v/>
      </c>
      <c r="K121" s="39" t="str">
        <f t="shared" si="3"/>
        <v/>
      </c>
    </row>
    <row r="122" spans="10:11" x14ac:dyDescent="0.3">
      <c r="J122" s="39" t="str">
        <f t="shared" si="2"/>
        <v/>
      </c>
      <c r="K122" s="39" t="str">
        <f t="shared" si="3"/>
        <v/>
      </c>
    </row>
    <row r="123" spans="10:11" x14ac:dyDescent="0.3">
      <c r="J123" s="39" t="str">
        <f t="shared" si="2"/>
        <v/>
      </c>
      <c r="K123" s="39" t="str">
        <f t="shared" si="3"/>
        <v/>
      </c>
    </row>
    <row r="124" spans="10:11" x14ac:dyDescent="0.3">
      <c r="J124" s="39" t="str">
        <f t="shared" si="2"/>
        <v/>
      </c>
      <c r="K124" s="39" t="str">
        <f t="shared" si="3"/>
        <v/>
      </c>
    </row>
    <row r="125" spans="10:11" x14ac:dyDescent="0.3">
      <c r="J125" s="39" t="str">
        <f t="shared" si="2"/>
        <v/>
      </c>
      <c r="K125" s="39" t="str">
        <f t="shared" si="3"/>
        <v/>
      </c>
    </row>
    <row r="126" spans="10:11" x14ac:dyDescent="0.3">
      <c r="J126" s="39" t="str">
        <f t="shared" si="2"/>
        <v/>
      </c>
      <c r="K126" s="39" t="str">
        <f t="shared" si="3"/>
        <v/>
      </c>
    </row>
    <row r="127" spans="10:11" x14ac:dyDescent="0.3">
      <c r="J127" s="39" t="str">
        <f t="shared" si="2"/>
        <v/>
      </c>
      <c r="K127" s="39" t="str">
        <f t="shared" si="3"/>
        <v/>
      </c>
    </row>
    <row r="128" spans="10:11" x14ac:dyDescent="0.3">
      <c r="J128" s="39" t="str">
        <f t="shared" si="2"/>
        <v/>
      </c>
      <c r="K128" s="39" t="str">
        <f t="shared" si="3"/>
        <v/>
      </c>
    </row>
    <row r="129" spans="10:11" x14ac:dyDescent="0.3">
      <c r="J129" s="39" t="str">
        <f t="shared" si="2"/>
        <v/>
      </c>
      <c r="K129" s="39" t="str">
        <f t="shared" si="3"/>
        <v/>
      </c>
    </row>
    <row r="130" spans="10:11" x14ac:dyDescent="0.3">
      <c r="J130" s="39" t="str">
        <f t="shared" si="2"/>
        <v/>
      </c>
      <c r="K130" s="39" t="str">
        <f t="shared" si="3"/>
        <v/>
      </c>
    </row>
    <row r="131" spans="10:11" x14ac:dyDescent="0.3">
      <c r="J131" s="39" t="str">
        <f t="shared" si="2"/>
        <v/>
      </c>
      <c r="K131" s="39" t="str">
        <f t="shared" si="3"/>
        <v/>
      </c>
    </row>
    <row r="132" spans="10:11" x14ac:dyDescent="0.3">
      <c r="J132" s="39" t="str">
        <f t="shared" si="2"/>
        <v/>
      </c>
      <c r="K132" s="39" t="str">
        <f t="shared" si="3"/>
        <v/>
      </c>
    </row>
    <row r="133" spans="10:11" x14ac:dyDescent="0.3">
      <c r="J133" s="39" t="str">
        <f t="shared" si="2"/>
        <v/>
      </c>
      <c r="K133" s="39" t="str">
        <f t="shared" si="3"/>
        <v/>
      </c>
    </row>
    <row r="134" spans="10:11" x14ac:dyDescent="0.3">
      <c r="J134" s="39" t="str">
        <f t="shared" si="2"/>
        <v/>
      </c>
      <c r="K134" s="39" t="str">
        <f t="shared" si="3"/>
        <v/>
      </c>
    </row>
    <row r="135" spans="10:11" x14ac:dyDescent="0.3">
      <c r="J135" s="39" t="str">
        <f t="shared" si="2"/>
        <v/>
      </c>
      <c r="K135" s="39" t="str">
        <f t="shared" si="3"/>
        <v/>
      </c>
    </row>
    <row r="136" spans="10:11" x14ac:dyDescent="0.3">
      <c r="J136" s="39" t="str">
        <f t="shared" si="2"/>
        <v/>
      </c>
      <c r="K136" s="39" t="str">
        <f t="shared" si="3"/>
        <v/>
      </c>
    </row>
    <row r="137" spans="10:11" x14ac:dyDescent="0.3">
      <c r="J137" s="39" t="str">
        <f t="shared" si="2"/>
        <v/>
      </c>
      <c r="K137" s="39" t="str">
        <f t="shared" si="3"/>
        <v/>
      </c>
    </row>
    <row r="138" spans="10:11" x14ac:dyDescent="0.3">
      <c r="J138" s="39" t="str">
        <f t="shared" si="2"/>
        <v/>
      </c>
      <c r="K138" s="39" t="str">
        <f t="shared" si="3"/>
        <v/>
      </c>
    </row>
    <row r="139" spans="10:11" x14ac:dyDescent="0.3">
      <c r="J139" s="39" t="str">
        <f t="shared" ref="J139:J202" si="4">IF(D139*E139=0,"",D139*E139)</f>
        <v/>
      </c>
      <c r="K139" s="39" t="str">
        <f t="shared" ref="K139:K202" si="5">IF(H139*I139=0,"",H139*I139)</f>
        <v/>
      </c>
    </row>
    <row r="140" spans="10:11" x14ac:dyDescent="0.3">
      <c r="J140" s="39" t="str">
        <f t="shared" si="4"/>
        <v/>
      </c>
      <c r="K140" s="39" t="str">
        <f t="shared" si="5"/>
        <v/>
      </c>
    </row>
    <row r="141" spans="10:11" x14ac:dyDescent="0.3">
      <c r="J141" s="39" t="str">
        <f t="shared" si="4"/>
        <v/>
      </c>
      <c r="K141" s="39" t="str">
        <f t="shared" si="5"/>
        <v/>
      </c>
    </row>
    <row r="142" spans="10:11" x14ac:dyDescent="0.3">
      <c r="J142" s="39" t="str">
        <f t="shared" si="4"/>
        <v/>
      </c>
      <c r="K142" s="39" t="str">
        <f t="shared" si="5"/>
        <v/>
      </c>
    </row>
    <row r="143" spans="10:11" x14ac:dyDescent="0.3">
      <c r="J143" s="39" t="str">
        <f t="shared" si="4"/>
        <v/>
      </c>
      <c r="K143" s="39" t="str">
        <f t="shared" si="5"/>
        <v/>
      </c>
    </row>
    <row r="144" spans="10:11" x14ac:dyDescent="0.3">
      <c r="J144" s="39" t="str">
        <f t="shared" si="4"/>
        <v/>
      </c>
      <c r="K144" s="39" t="str">
        <f t="shared" si="5"/>
        <v/>
      </c>
    </row>
    <row r="145" spans="10:11" x14ac:dyDescent="0.3">
      <c r="J145" s="39" t="str">
        <f t="shared" si="4"/>
        <v/>
      </c>
      <c r="K145" s="39" t="str">
        <f t="shared" si="5"/>
        <v/>
      </c>
    </row>
    <row r="146" spans="10:11" x14ac:dyDescent="0.3">
      <c r="J146" s="39" t="str">
        <f t="shared" si="4"/>
        <v/>
      </c>
      <c r="K146" s="39" t="str">
        <f t="shared" si="5"/>
        <v/>
      </c>
    </row>
    <row r="147" spans="10:11" x14ac:dyDescent="0.3">
      <c r="J147" s="39" t="str">
        <f t="shared" si="4"/>
        <v/>
      </c>
      <c r="K147" s="39" t="str">
        <f t="shared" si="5"/>
        <v/>
      </c>
    </row>
    <row r="148" spans="10:11" x14ac:dyDescent="0.3">
      <c r="J148" s="39" t="str">
        <f t="shared" si="4"/>
        <v/>
      </c>
      <c r="K148" s="39" t="str">
        <f t="shared" si="5"/>
        <v/>
      </c>
    </row>
    <row r="149" spans="10:11" x14ac:dyDescent="0.3">
      <c r="J149" s="39" t="str">
        <f t="shared" si="4"/>
        <v/>
      </c>
      <c r="K149" s="39" t="str">
        <f t="shared" si="5"/>
        <v/>
      </c>
    </row>
    <row r="150" spans="10:11" x14ac:dyDescent="0.3">
      <c r="J150" s="39" t="str">
        <f t="shared" si="4"/>
        <v/>
      </c>
      <c r="K150" s="39" t="str">
        <f t="shared" si="5"/>
        <v/>
      </c>
    </row>
    <row r="151" spans="10:11" x14ac:dyDescent="0.3">
      <c r="J151" s="39" t="str">
        <f t="shared" si="4"/>
        <v/>
      </c>
      <c r="K151" s="39" t="str">
        <f t="shared" si="5"/>
        <v/>
      </c>
    </row>
    <row r="152" spans="10:11" x14ac:dyDescent="0.3">
      <c r="J152" s="39" t="str">
        <f t="shared" si="4"/>
        <v/>
      </c>
      <c r="K152" s="39" t="str">
        <f t="shared" si="5"/>
        <v/>
      </c>
    </row>
    <row r="153" spans="10:11" x14ac:dyDescent="0.3">
      <c r="J153" s="39" t="str">
        <f t="shared" si="4"/>
        <v/>
      </c>
      <c r="K153" s="39" t="str">
        <f t="shared" si="5"/>
        <v/>
      </c>
    </row>
    <row r="154" spans="10:11" x14ac:dyDescent="0.3">
      <c r="J154" s="39" t="str">
        <f t="shared" si="4"/>
        <v/>
      </c>
      <c r="K154" s="39" t="str">
        <f t="shared" si="5"/>
        <v/>
      </c>
    </row>
    <row r="155" spans="10:11" x14ac:dyDescent="0.3">
      <c r="J155" s="39" t="str">
        <f t="shared" si="4"/>
        <v/>
      </c>
      <c r="K155" s="39" t="str">
        <f t="shared" si="5"/>
        <v/>
      </c>
    </row>
    <row r="156" spans="10:11" x14ac:dyDescent="0.3">
      <c r="J156" s="39" t="str">
        <f t="shared" si="4"/>
        <v/>
      </c>
      <c r="K156" s="39" t="str">
        <f t="shared" si="5"/>
        <v/>
      </c>
    </row>
    <row r="157" spans="10:11" x14ac:dyDescent="0.3">
      <c r="J157" s="39" t="str">
        <f t="shared" si="4"/>
        <v/>
      </c>
      <c r="K157" s="39" t="str">
        <f t="shared" si="5"/>
        <v/>
      </c>
    </row>
    <row r="158" spans="10:11" x14ac:dyDescent="0.3">
      <c r="J158" s="39" t="str">
        <f t="shared" si="4"/>
        <v/>
      </c>
      <c r="K158" s="39" t="str">
        <f t="shared" si="5"/>
        <v/>
      </c>
    </row>
    <row r="159" spans="10:11" x14ac:dyDescent="0.3">
      <c r="J159" s="39" t="str">
        <f t="shared" si="4"/>
        <v/>
      </c>
      <c r="K159" s="39" t="str">
        <f t="shared" si="5"/>
        <v/>
      </c>
    </row>
    <row r="160" spans="10:11" x14ac:dyDescent="0.3">
      <c r="J160" s="39" t="str">
        <f t="shared" si="4"/>
        <v/>
      </c>
      <c r="K160" s="39" t="str">
        <f t="shared" si="5"/>
        <v/>
      </c>
    </row>
    <row r="161" spans="10:11" x14ac:dyDescent="0.3">
      <c r="J161" s="39" t="str">
        <f t="shared" si="4"/>
        <v/>
      </c>
      <c r="K161" s="39" t="str">
        <f t="shared" si="5"/>
        <v/>
      </c>
    </row>
    <row r="162" spans="10:11" x14ac:dyDescent="0.3">
      <c r="J162" s="39" t="str">
        <f t="shared" si="4"/>
        <v/>
      </c>
      <c r="K162" s="39" t="str">
        <f t="shared" si="5"/>
        <v/>
      </c>
    </row>
    <row r="163" spans="10:11" x14ac:dyDescent="0.3">
      <c r="J163" s="39" t="str">
        <f t="shared" si="4"/>
        <v/>
      </c>
      <c r="K163" s="39" t="str">
        <f t="shared" si="5"/>
        <v/>
      </c>
    </row>
    <row r="164" spans="10:11" x14ac:dyDescent="0.3">
      <c r="J164" s="39" t="str">
        <f t="shared" si="4"/>
        <v/>
      </c>
      <c r="K164" s="39" t="str">
        <f t="shared" si="5"/>
        <v/>
      </c>
    </row>
    <row r="165" spans="10:11" x14ac:dyDescent="0.3">
      <c r="J165" s="39" t="str">
        <f t="shared" si="4"/>
        <v/>
      </c>
      <c r="K165" s="39" t="str">
        <f t="shared" si="5"/>
        <v/>
      </c>
    </row>
    <row r="166" spans="10:11" x14ac:dyDescent="0.3">
      <c r="J166" s="39" t="str">
        <f t="shared" si="4"/>
        <v/>
      </c>
      <c r="K166" s="39" t="str">
        <f t="shared" si="5"/>
        <v/>
      </c>
    </row>
    <row r="167" spans="10:11" x14ac:dyDescent="0.3">
      <c r="J167" s="39" t="str">
        <f t="shared" si="4"/>
        <v/>
      </c>
      <c r="K167" s="39" t="str">
        <f t="shared" si="5"/>
        <v/>
      </c>
    </row>
    <row r="168" spans="10:11" x14ac:dyDescent="0.3">
      <c r="J168" s="39" t="str">
        <f t="shared" si="4"/>
        <v/>
      </c>
      <c r="K168" s="39" t="str">
        <f t="shared" si="5"/>
        <v/>
      </c>
    </row>
    <row r="169" spans="10:11" x14ac:dyDescent="0.3">
      <c r="J169" s="39" t="str">
        <f t="shared" si="4"/>
        <v/>
      </c>
      <c r="K169" s="39" t="str">
        <f t="shared" si="5"/>
        <v/>
      </c>
    </row>
    <row r="170" spans="10:11" x14ac:dyDescent="0.3">
      <c r="J170" s="39" t="str">
        <f t="shared" si="4"/>
        <v/>
      </c>
      <c r="K170" s="39" t="str">
        <f t="shared" si="5"/>
        <v/>
      </c>
    </row>
    <row r="171" spans="10:11" x14ac:dyDescent="0.3">
      <c r="J171" s="39" t="str">
        <f t="shared" si="4"/>
        <v/>
      </c>
      <c r="K171" s="39" t="str">
        <f t="shared" si="5"/>
        <v/>
      </c>
    </row>
    <row r="172" spans="10:11" x14ac:dyDescent="0.3">
      <c r="J172" s="39" t="str">
        <f t="shared" si="4"/>
        <v/>
      </c>
      <c r="K172" s="39" t="str">
        <f t="shared" si="5"/>
        <v/>
      </c>
    </row>
    <row r="173" spans="10:11" x14ac:dyDescent="0.3">
      <c r="J173" s="39" t="str">
        <f t="shared" si="4"/>
        <v/>
      </c>
      <c r="K173" s="39" t="str">
        <f t="shared" si="5"/>
        <v/>
      </c>
    </row>
    <row r="174" spans="10:11" x14ac:dyDescent="0.3">
      <c r="J174" s="39" t="str">
        <f t="shared" si="4"/>
        <v/>
      </c>
      <c r="K174" s="39" t="str">
        <f t="shared" si="5"/>
        <v/>
      </c>
    </row>
    <row r="175" spans="10:11" x14ac:dyDescent="0.3">
      <c r="J175" s="39" t="str">
        <f t="shared" si="4"/>
        <v/>
      </c>
      <c r="K175" s="39" t="str">
        <f t="shared" si="5"/>
        <v/>
      </c>
    </row>
    <row r="176" spans="10:11" x14ac:dyDescent="0.3">
      <c r="J176" s="39" t="str">
        <f t="shared" si="4"/>
        <v/>
      </c>
      <c r="K176" s="39" t="str">
        <f t="shared" si="5"/>
        <v/>
      </c>
    </row>
    <row r="177" spans="10:11" x14ac:dyDescent="0.3">
      <c r="J177" s="39" t="str">
        <f t="shared" si="4"/>
        <v/>
      </c>
      <c r="K177" s="39" t="str">
        <f t="shared" si="5"/>
        <v/>
      </c>
    </row>
    <row r="178" spans="10:11" x14ac:dyDescent="0.3">
      <c r="J178" s="39" t="str">
        <f t="shared" si="4"/>
        <v/>
      </c>
      <c r="K178" s="39" t="str">
        <f t="shared" si="5"/>
        <v/>
      </c>
    </row>
    <row r="179" spans="10:11" x14ac:dyDescent="0.3">
      <c r="J179" s="39" t="str">
        <f t="shared" si="4"/>
        <v/>
      </c>
      <c r="K179" s="39" t="str">
        <f t="shared" si="5"/>
        <v/>
      </c>
    </row>
    <row r="180" spans="10:11" x14ac:dyDescent="0.3">
      <c r="J180" s="39" t="str">
        <f t="shared" si="4"/>
        <v/>
      </c>
      <c r="K180" s="39" t="str">
        <f t="shared" si="5"/>
        <v/>
      </c>
    </row>
    <row r="181" spans="10:11" x14ac:dyDescent="0.3">
      <c r="J181" s="39" t="str">
        <f t="shared" si="4"/>
        <v/>
      </c>
      <c r="K181" s="39" t="str">
        <f t="shared" si="5"/>
        <v/>
      </c>
    </row>
    <row r="182" spans="10:11" x14ac:dyDescent="0.3">
      <c r="J182" s="39" t="str">
        <f t="shared" si="4"/>
        <v/>
      </c>
      <c r="K182" s="39" t="str">
        <f t="shared" si="5"/>
        <v/>
      </c>
    </row>
    <row r="183" spans="10:11" x14ac:dyDescent="0.3">
      <c r="J183" s="39" t="str">
        <f t="shared" si="4"/>
        <v/>
      </c>
      <c r="K183" s="39" t="str">
        <f t="shared" si="5"/>
        <v/>
      </c>
    </row>
    <row r="184" spans="10:11" x14ac:dyDescent="0.3">
      <c r="J184" s="39" t="str">
        <f t="shared" si="4"/>
        <v/>
      </c>
      <c r="K184" s="39" t="str">
        <f t="shared" si="5"/>
        <v/>
      </c>
    </row>
    <row r="185" spans="10:11" x14ac:dyDescent="0.3">
      <c r="J185" s="39" t="str">
        <f t="shared" si="4"/>
        <v/>
      </c>
      <c r="K185" s="39" t="str">
        <f t="shared" si="5"/>
        <v/>
      </c>
    </row>
    <row r="186" spans="10:11" x14ac:dyDescent="0.3">
      <c r="J186" s="39" t="str">
        <f t="shared" si="4"/>
        <v/>
      </c>
      <c r="K186" s="39" t="str">
        <f t="shared" si="5"/>
        <v/>
      </c>
    </row>
    <row r="187" spans="10:11" x14ac:dyDescent="0.3">
      <c r="J187" s="39" t="str">
        <f t="shared" si="4"/>
        <v/>
      </c>
      <c r="K187" s="39" t="str">
        <f t="shared" si="5"/>
        <v/>
      </c>
    </row>
    <row r="188" spans="10:11" x14ac:dyDescent="0.3">
      <c r="J188" s="39" t="str">
        <f t="shared" si="4"/>
        <v/>
      </c>
      <c r="K188" s="39" t="str">
        <f t="shared" si="5"/>
        <v/>
      </c>
    </row>
    <row r="189" spans="10:11" x14ac:dyDescent="0.3">
      <c r="J189" s="39" t="str">
        <f t="shared" si="4"/>
        <v/>
      </c>
      <c r="K189" s="39" t="str">
        <f t="shared" si="5"/>
        <v/>
      </c>
    </row>
    <row r="190" spans="10:11" x14ac:dyDescent="0.3">
      <c r="J190" s="39" t="str">
        <f t="shared" si="4"/>
        <v/>
      </c>
      <c r="K190" s="39" t="str">
        <f t="shared" si="5"/>
        <v/>
      </c>
    </row>
    <row r="191" spans="10:11" x14ac:dyDescent="0.3">
      <c r="J191" s="39" t="str">
        <f t="shared" si="4"/>
        <v/>
      </c>
      <c r="K191" s="39" t="str">
        <f t="shared" si="5"/>
        <v/>
      </c>
    </row>
    <row r="192" spans="10:11" x14ac:dyDescent="0.3">
      <c r="J192" s="39" t="str">
        <f t="shared" si="4"/>
        <v/>
      </c>
      <c r="K192" s="39" t="str">
        <f t="shared" si="5"/>
        <v/>
      </c>
    </row>
    <row r="193" spans="10:11" x14ac:dyDescent="0.3">
      <c r="J193" s="39" t="str">
        <f t="shared" si="4"/>
        <v/>
      </c>
      <c r="K193" s="39" t="str">
        <f t="shared" si="5"/>
        <v/>
      </c>
    </row>
    <row r="194" spans="10:11" x14ac:dyDescent="0.3">
      <c r="J194" s="39" t="str">
        <f t="shared" si="4"/>
        <v/>
      </c>
      <c r="K194" s="39" t="str">
        <f t="shared" si="5"/>
        <v/>
      </c>
    </row>
    <row r="195" spans="10:11" x14ac:dyDescent="0.3">
      <c r="J195" s="39" t="str">
        <f t="shared" si="4"/>
        <v/>
      </c>
      <c r="K195" s="39" t="str">
        <f t="shared" si="5"/>
        <v/>
      </c>
    </row>
    <row r="196" spans="10:11" x14ac:dyDescent="0.3">
      <c r="J196" s="39" t="str">
        <f t="shared" si="4"/>
        <v/>
      </c>
      <c r="K196" s="39" t="str">
        <f t="shared" si="5"/>
        <v/>
      </c>
    </row>
    <row r="197" spans="10:11" x14ac:dyDescent="0.3">
      <c r="J197" s="39" t="str">
        <f t="shared" si="4"/>
        <v/>
      </c>
      <c r="K197" s="39" t="str">
        <f t="shared" si="5"/>
        <v/>
      </c>
    </row>
    <row r="198" spans="10:11" x14ac:dyDescent="0.3">
      <c r="J198" s="39" t="str">
        <f t="shared" si="4"/>
        <v/>
      </c>
      <c r="K198" s="39" t="str">
        <f t="shared" si="5"/>
        <v/>
      </c>
    </row>
    <row r="199" spans="10:11" x14ac:dyDescent="0.3">
      <c r="J199" s="39" t="str">
        <f t="shared" si="4"/>
        <v/>
      </c>
      <c r="K199" s="39" t="str">
        <f t="shared" si="5"/>
        <v/>
      </c>
    </row>
    <row r="200" spans="10:11" x14ac:dyDescent="0.3">
      <c r="J200" s="39" t="str">
        <f t="shared" si="4"/>
        <v/>
      </c>
      <c r="K200" s="39" t="str">
        <f t="shared" si="5"/>
        <v/>
      </c>
    </row>
    <row r="201" spans="10:11" x14ac:dyDescent="0.3">
      <c r="J201" s="39" t="str">
        <f t="shared" si="4"/>
        <v/>
      </c>
      <c r="K201" s="39" t="str">
        <f t="shared" si="5"/>
        <v/>
      </c>
    </row>
    <row r="202" spans="10:11" x14ac:dyDescent="0.3">
      <c r="J202" s="39" t="str">
        <f t="shared" si="4"/>
        <v/>
      </c>
      <c r="K202" s="39" t="str">
        <f t="shared" si="5"/>
        <v/>
      </c>
    </row>
    <row r="203" spans="10:11" x14ac:dyDescent="0.3">
      <c r="J203" s="39" t="str">
        <f t="shared" ref="J203:J266" si="6">IF(D203*E203=0,"",D203*E203)</f>
        <v/>
      </c>
      <c r="K203" s="39" t="str">
        <f t="shared" ref="K203:K266" si="7">IF(H203*I203=0,"",H203*I203)</f>
        <v/>
      </c>
    </row>
    <row r="204" spans="10:11" x14ac:dyDescent="0.3">
      <c r="J204" s="39" t="str">
        <f t="shared" si="6"/>
        <v/>
      </c>
      <c r="K204" s="39" t="str">
        <f t="shared" si="7"/>
        <v/>
      </c>
    </row>
    <row r="205" spans="10:11" x14ac:dyDescent="0.3">
      <c r="J205" s="39" t="str">
        <f t="shared" si="6"/>
        <v/>
      </c>
      <c r="K205" s="39" t="str">
        <f t="shared" si="7"/>
        <v/>
      </c>
    </row>
    <row r="206" spans="10:11" x14ac:dyDescent="0.3">
      <c r="J206" s="39" t="str">
        <f t="shared" si="6"/>
        <v/>
      </c>
      <c r="K206" s="39" t="str">
        <f t="shared" si="7"/>
        <v/>
      </c>
    </row>
    <row r="207" spans="10:11" x14ac:dyDescent="0.3">
      <c r="J207" s="39" t="str">
        <f t="shared" si="6"/>
        <v/>
      </c>
      <c r="K207" s="39" t="str">
        <f t="shared" si="7"/>
        <v/>
      </c>
    </row>
    <row r="208" spans="10:11" x14ac:dyDescent="0.3">
      <c r="J208" s="39" t="str">
        <f t="shared" si="6"/>
        <v/>
      </c>
      <c r="K208" s="39" t="str">
        <f t="shared" si="7"/>
        <v/>
      </c>
    </row>
    <row r="209" spans="10:11" x14ac:dyDescent="0.3">
      <c r="J209" s="39" t="str">
        <f t="shared" si="6"/>
        <v/>
      </c>
      <c r="K209" s="39" t="str">
        <f t="shared" si="7"/>
        <v/>
      </c>
    </row>
    <row r="210" spans="10:11" x14ac:dyDescent="0.3">
      <c r="J210" s="39" t="str">
        <f t="shared" si="6"/>
        <v/>
      </c>
      <c r="K210" s="39" t="str">
        <f t="shared" si="7"/>
        <v/>
      </c>
    </row>
    <row r="211" spans="10:11" x14ac:dyDescent="0.3">
      <c r="J211" s="39" t="str">
        <f t="shared" si="6"/>
        <v/>
      </c>
      <c r="K211" s="39" t="str">
        <f t="shared" si="7"/>
        <v/>
      </c>
    </row>
    <row r="212" spans="10:11" x14ac:dyDescent="0.3">
      <c r="J212" s="39" t="str">
        <f t="shared" si="6"/>
        <v/>
      </c>
      <c r="K212" s="39" t="str">
        <f t="shared" si="7"/>
        <v/>
      </c>
    </row>
    <row r="213" spans="10:11" x14ac:dyDescent="0.3">
      <c r="J213" s="39" t="str">
        <f t="shared" si="6"/>
        <v/>
      </c>
      <c r="K213" s="39" t="str">
        <f t="shared" si="7"/>
        <v/>
      </c>
    </row>
    <row r="214" spans="10:11" x14ac:dyDescent="0.3">
      <c r="J214" s="39" t="str">
        <f t="shared" si="6"/>
        <v/>
      </c>
      <c r="K214" s="39" t="str">
        <f t="shared" si="7"/>
        <v/>
      </c>
    </row>
    <row r="215" spans="10:11" x14ac:dyDescent="0.3">
      <c r="J215" s="39" t="str">
        <f t="shared" si="6"/>
        <v/>
      </c>
      <c r="K215" s="39" t="str">
        <f t="shared" si="7"/>
        <v/>
      </c>
    </row>
    <row r="216" spans="10:11" x14ac:dyDescent="0.3">
      <c r="J216" s="39" t="str">
        <f t="shared" si="6"/>
        <v/>
      </c>
      <c r="K216" s="39" t="str">
        <f t="shared" si="7"/>
        <v/>
      </c>
    </row>
    <row r="217" spans="10:11" x14ac:dyDescent="0.3">
      <c r="J217" s="39" t="str">
        <f t="shared" si="6"/>
        <v/>
      </c>
      <c r="K217" s="39" t="str">
        <f t="shared" si="7"/>
        <v/>
      </c>
    </row>
    <row r="218" spans="10:11" x14ac:dyDescent="0.3">
      <c r="J218" s="39" t="str">
        <f t="shared" si="6"/>
        <v/>
      </c>
      <c r="K218" s="39" t="str">
        <f t="shared" si="7"/>
        <v/>
      </c>
    </row>
    <row r="219" spans="10:11" x14ac:dyDescent="0.3">
      <c r="J219" s="39" t="str">
        <f t="shared" si="6"/>
        <v/>
      </c>
      <c r="K219" s="39" t="str">
        <f t="shared" si="7"/>
        <v/>
      </c>
    </row>
    <row r="220" spans="10:11" x14ac:dyDescent="0.3">
      <c r="J220" s="39" t="str">
        <f t="shared" si="6"/>
        <v/>
      </c>
      <c r="K220" s="39" t="str">
        <f t="shared" si="7"/>
        <v/>
      </c>
    </row>
    <row r="221" spans="10:11" x14ac:dyDescent="0.3">
      <c r="J221" s="39" t="str">
        <f t="shared" si="6"/>
        <v/>
      </c>
      <c r="K221" s="39" t="str">
        <f t="shared" si="7"/>
        <v/>
      </c>
    </row>
    <row r="222" spans="10:11" x14ac:dyDescent="0.3">
      <c r="J222" s="39" t="str">
        <f t="shared" si="6"/>
        <v/>
      </c>
      <c r="K222" s="39" t="str">
        <f t="shared" si="7"/>
        <v/>
      </c>
    </row>
    <row r="223" spans="10:11" x14ac:dyDescent="0.3">
      <c r="J223" s="39" t="str">
        <f t="shared" si="6"/>
        <v/>
      </c>
      <c r="K223" s="39" t="str">
        <f t="shared" si="7"/>
        <v/>
      </c>
    </row>
    <row r="224" spans="10:11" x14ac:dyDescent="0.3">
      <c r="J224" s="39" t="str">
        <f t="shared" si="6"/>
        <v/>
      </c>
      <c r="K224" s="39" t="str">
        <f t="shared" si="7"/>
        <v/>
      </c>
    </row>
    <row r="225" spans="10:11" x14ac:dyDescent="0.3">
      <c r="J225" s="39" t="str">
        <f t="shared" si="6"/>
        <v/>
      </c>
      <c r="K225" s="39" t="str">
        <f t="shared" si="7"/>
        <v/>
      </c>
    </row>
    <row r="226" spans="10:11" x14ac:dyDescent="0.3">
      <c r="J226" s="39" t="str">
        <f t="shared" si="6"/>
        <v/>
      </c>
      <c r="K226" s="39" t="str">
        <f t="shared" si="7"/>
        <v/>
      </c>
    </row>
    <row r="227" spans="10:11" x14ac:dyDescent="0.3">
      <c r="J227" s="39" t="str">
        <f t="shared" si="6"/>
        <v/>
      </c>
      <c r="K227" s="39" t="str">
        <f t="shared" si="7"/>
        <v/>
      </c>
    </row>
    <row r="228" spans="10:11" x14ac:dyDescent="0.3">
      <c r="J228" s="39" t="str">
        <f t="shared" si="6"/>
        <v/>
      </c>
      <c r="K228" s="39" t="str">
        <f t="shared" si="7"/>
        <v/>
      </c>
    </row>
    <row r="229" spans="10:11" x14ac:dyDescent="0.3">
      <c r="J229" s="39" t="str">
        <f t="shared" si="6"/>
        <v/>
      </c>
      <c r="K229" s="39" t="str">
        <f t="shared" si="7"/>
        <v/>
      </c>
    </row>
    <row r="230" spans="10:11" x14ac:dyDescent="0.3">
      <c r="J230" s="39" t="str">
        <f t="shared" si="6"/>
        <v/>
      </c>
      <c r="K230" s="39" t="str">
        <f t="shared" si="7"/>
        <v/>
      </c>
    </row>
    <row r="231" spans="10:11" x14ac:dyDescent="0.3">
      <c r="J231" s="39" t="str">
        <f t="shared" si="6"/>
        <v/>
      </c>
      <c r="K231" s="39" t="str">
        <f t="shared" si="7"/>
        <v/>
      </c>
    </row>
    <row r="232" spans="10:11" x14ac:dyDescent="0.3">
      <c r="J232" s="39" t="str">
        <f t="shared" si="6"/>
        <v/>
      </c>
      <c r="K232" s="39" t="str">
        <f t="shared" si="7"/>
        <v/>
      </c>
    </row>
    <row r="233" spans="10:11" x14ac:dyDescent="0.3">
      <c r="J233" s="39" t="str">
        <f t="shared" si="6"/>
        <v/>
      </c>
      <c r="K233" s="39" t="str">
        <f t="shared" si="7"/>
        <v/>
      </c>
    </row>
    <row r="234" spans="10:11" x14ac:dyDescent="0.3">
      <c r="J234" s="39" t="str">
        <f t="shared" si="6"/>
        <v/>
      </c>
      <c r="K234" s="39" t="str">
        <f t="shared" si="7"/>
        <v/>
      </c>
    </row>
    <row r="235" spans="10:11" x14ac:dyDescent="0.3">
      <c r="J235" s="39" t="str">
        <f t="shared" si="6"/>
        <v/>
      </c>
      <c r="K235" s="39" t="str">
        <f t="shared" si="7"/>
        <v/>
      </c>
    </row>
    <row r="236" spans="10:11" x14ac:dyDescent="0.3">
      <c r="J236" s="39" t="str">
        <f t="shared" si="6"/>
        <v/>
      </c>
      <c r="K236" s="39" t="str">
        <f t="shared" si="7"/>
        <v/>
      </c>
    </row>
    <row r="237" spans="10:11" x14ac:dyDescent="0.3">
      <c r="J237" s="39" t="str">
        <f t="shared" si="6"/>
        <v/>
      </c>
      <c r="K237" s="39" t="str">
        <f t="shared" si="7"/>
        <v/>
      </c>
    </row>
    <row r="238" spans="10:11" x14ac:dyDescent="0.3">
      <c r="J238" s="39" t="str">
        <f t="shared" si="6"/>
        <v/>
      </c>
      <c r="K238" s="39" t="str">
        <f t="shared" si="7"/>
        <v/>
      </c>
    </row>
    <row r="239" spans="10:11" x14ac:dyDescent="0.3">
      <c r="J239" s="39" t="str">
        <f t="shared" si="6"/>
        <v/>
      </c>
      <c r="K239" s="39" t="str">
        <f t="shared" si="7"/>
        <v/>
      </c>
    </row>
    <row r="240" spans="10:11" x14ac:dyDescent="0.3">
      <c r="J240" s="39" t="str">
        <f t="shared" si="6"/>
        <v/>
      </c>
      <c r="K240" s="39" t="str">
        <f t="shared" si="7"/>
        <v/>
      </c>
    </row>
    <row r="241" spans="10:11" x14ac:dyDescent="0.3">
      <c r="J241" s="39" t="str">
        <f t="shared" si="6"/>
        <v/>
      </c>
      <c r="K241" s="39" t="str">
        <f t="shared" si="7"/>
        <v/>
      </c>
    </row>
    <row r="242" spans="10:11" x14ac:dyDescent="0.3">
      <c r="J242" s="39" t="str">
        <f t="shared" si="6"/>
        <v/>
      </c>
      <c r="K242" s="39" t="str">
        <f t="shared" si="7"/>
        <v/>
      </c>
    </row>
    <row r="243" spans="10:11" x14ac:dyDescent="0.3">
      <c r="J243" s="39" t="str">
        <f t="shared" si="6"/>
        <v/>
      </c>
      <c r="K243" s="39" t="str">
        <f t="shared" si="7"/>
        <v/>
      </c>
    </row>
    <row r="244" spans="10:11" x14ac:dyDescent="0.3">
      <c r="J244" s="39" t="str">
        <f t="shared" si="6"/>
        <v/>
      </c>
      <c r="K244" s="39" t="str">
        <f t="shared" si="7"/>
        <v/>
      </c>
    </row>
    <row r="245" spans="10:11" x14ac:dyDescent="0.3">
      <c r="J245" s="39" t="str">
        <f t="shared" si="6"/>
        <v/>
      </c>
      <c r="K245" s="39" t="str">
        <f t="shared" si="7"/>
        <v/>
      </c>
    </row>
    <row r="246" spans="10:11" x14ac:dyDescent="0.3">
      <c r="J246" s="39" t="str">
        <f t="shared" si="6"/>
        <v/>
      </c>
      <c r="K246" s="39" t="str">
        <f t="shared" si="7"/>
        <v/>
      </c>
    </row>
    <row r="247" spans="10:11" x14ac:dyDescent="0.3">
      <c r="J247" s="39" t="str">
        <f t="shared" si="6"/>
        <v/>
      </c>
      <c r="K247" s="39" t="str">
        <f t="shared" si="7"/>
        <v/>
      </c>
    </row>
    <row r="248" spans="10:11" x14ac:dyDescent="0.3">
      <c r="J248" s="39" t="str">
        <f t="shared" si="6"/>
        <v/>
      </c>
      <c r="K248" s="39" t="str">
        <f t="shared" si="7"/>
        <v/>
      </c>
    </row>
    <row r="249" spans="10:11" x14ac:dyDescent="0.3">
      <c r="J249" s="39" t="str">
        <f t="shared" si="6"/>
        <v/>
      </c>
      <c r="K249" s="39" t="str">
        <f t="shared" si="7"/>
        <v/>
      </c>
    </row>
    <row r="250" spans="10:11" x14ac:dyDescent="0.3">
      <c r="J250" s="39" t="str">
        <f t="shared" si="6"/>
        <v/>
      </c>
      <c r="K250" s="39" t="str">
        <f t="shared" si="7"/>
        <v/>
      </c>
    </row>
    <row r="251" spans="10:11" x14ac:dyDescent="0.3">
      <c r="J251" s="39" t="str">
        <f t="shared" si="6"/>
        <v/>
      </c>
      <c r="K251" s="39" t="str">
        <f t="shared" si="7"/>
        <v/>
      </c>
    </row>
    <row r="252" spans="10:11" x14ac:dyDescent="0.3">
      <c r="J252" s="39" t="str">
        <f t="shared" si="6"/>
        <v/>
      </c>
      <c r="K252" s="39" t="str">
        <f t="shared" si="7"/>
        <v/>
      </c>
    </row>
    <row r="253" spans="10:11" x14ac:dyDescent="0.3">
      <c r="J253" s="39" t="str">
        <f t="shared" si="6"/>
        <v/>
      </c>
      <c r="K253" s="39" t="str">
        <f t="shared" si="7"/>
        <v/>
      </c>
    </row>
    <row r="254" spans="10:11" x14ac:dyDescent="0.3">
      <c r="J254" s="39" t="str">
        <f t="shared" si="6"/>
        <v/>
      </c>
      <c r="K254" s="39" t="str">
        <f t="shared" si="7"/>
        <v/>
      </c>
    </row>
    <row r="255" spans="10:11" x14ac:dyDescent="0.3">
      <c r="J255" s="39" t="str">
        <f t="shared" si="6"/>
        <v/>
      </c>
      <c r="K255" s="39" t="str">
        <f t="shared" si="7"/>
        <v/>
      </c>
    </row>
    <row r="256" spans="10:11" x14ac:dyDescent="0.3">
      <c r="J256" s="39" t="str">
        <f t="shared" si="6"/>
        <v/>
      </c>
      <c r="K256" s="39" t="str">
        <f t="shared" si="7"/>
        <v/>
      </c>
    </row>
    <row r="257" spans="10:11" x14ac:dyDescent="0.3">
      <c r="J257" s="39" t="str">
        <f t="shared" si="6"/>
        <v/>
      </c>
      <c r="K257" s="39" t="str">
        <f t="shared" si="7"/>
        <v/>
      </c>
    </row>
    <row r="258" spans="10:11" x14ac:dyDescent="0.3">
      <c r="J258" s="39" t="str">
        <f t="shared" si="6"/>
        <v/>
      </c>
      <c r="K258" s="39" t="str">
        <f t="shared" si="7"/>
        <v/>
      </c>
    </row>
    <row r="259" spans="10:11" x14ac:dyDescent="0.3">
      <c r="J259" s="39" t="str">
        <f t="shared" si="6"/>
        <v/>
      </c>
      <c r="K259" s="39" t="str">
        <f t="shared" si="7"/>
        <v/>
      </c>
    </row>
    <row r="260" spans="10:11" x14ac:dyDescent="0.3">
      <c r="J260" s="39" t="str">
        <f t="shared" si="6"/>
        <v/>
      </c>
      <c r="K260" s="39" t="str">
        <f t="shared" si="7"/>
        <v/>
      </c>
    </row>
    <row r="261" spans="10:11" x14ac:dyDescent="0.3">
      <c r="J261" s="39" t="str">
        <f t="shared" si="6"/>
        <v/>
      </c>
      <c r="K261" s="39" t="str">
        <f t="shared" si="7"/>
        <v/>
      </c>
    </row>
    <row r="262" spans="10:11" x14ac:dyDescent="0.3">
      <c r="J262" s="39" t="str">
        <f t="shared" si="6"/>
        <v/>
      </c>
      <c r="K262" s="39" t="str">
        <f t="shared" si="7"/>
        <v/>
      </c>
    </row>
    <row r="263" spans="10:11" x14ac:dyDescent="0.3">
      <c r="J263" s="39" t="str">
        <f t="shared" si="6"/>
        <v/>
      </c>
      <c r="K263" s="39" t="str">
        <f t="shared" si="7"/>
        <v/>
      </c>
    </row>
    <row r="264" spans="10:11" x14ac:dyDescent="0.3">
      <c r="J264" s="39" t="str">
        <f t="shared" si="6"/>
        <v/>
      </c>
      <c r="K264" s="39" t="str">
        <f t="shared" si="7"/>
        <v/>
      </c>
    </row>
    <row r="265" spans="10:11" x14ac:dyDescent="0.3">
      <c r="J265" s="39" t="str">
        <f t="shared" si="6"/>
        <v/>
      </c>
      <c r="K265" s="39" t="str">
        <f t="shared" si="7"/>
        <v/>
      </c>
    </row>
    <row r="266" spans="10:11" x14ac:dyDescent="0.3">
      <c r="J266" s="39" t="str">
        <f t="shared" si="6"/>
        <v/>
      </c>
      <c r="K266" s="39" t="str">
        <f t="shared" si="7"/>
        <v/>
      </c>
    </row>
    <row r="267" spans="10:11" x14ac:dyDescent="0.3">
      <c r="J267" s="39" t="str">
        <f t="shared" ref="J267:J330" si="8">IF(D267*E267=0,"",D267*E267)</f>
        <v/>
      </c>
      <c r="K267" s="39" t="str">
        <f t="shared" ref="K267:K330" si="9">IF(H267*I267=0,"",H267*I267)</f>
        <v/>
      </c>
    </row>
    <row r="268" spans="10:11" x14ac:dyDescent="0.3">
      <c r="J268" s="39" t="str">
        <f t="shared" si="8"/>
        <v/>
      </c>
      <c r="K268" s="39" t="str">
        <f t="shared" si="9"/>
        <v/>
      </c>
    </row>
    <row r="269" spans="10:11" x14ac:dyDescent="0.3">
      <c r="J269" s="39" t="str">
        <f t="shared" si="8"/>
        <v/>
      </c>
      <c r="K269" s="39" t="str">
        <f t="shared" si="9"/>
        <v/>
      </c>
    </row>
    <row r="270" spans="10:11" x14ac:dyDescent="0.3">
      <c r="J270" s="39" t="str">
        <f t="shared" si="8"/>
        <v/>
      </c>
      <c r="K270" s="39" t="str">
        <f t="shared" si="9"/>
        <v/>
      </c>
    </row>
    <row r="271" spans="10:11" x14ac:dyDescent="0.3">
      <c r="J271" s="39" t="str">
        <f t="shared" si="8"/>
        <v/>
      </c>
      <c r="K271" s="39" t="str">
        <f t="shared" si="9"/>
        <v/>
      </c>
    </row>
    <row r="272" spans="10:11" x14ac:dyDescent="0.3">
      <c r="J272" s="39" t="str">
        <f t="shared" si="8"/>
        <v/>
      </c>
      <c r="K272" s="39" t="str">
        <f t="shared" si="9"/>
        <v/>
      </c>
    </row>
    <row r="273" spans="10:11" x14ac:dyDescent="0.3">
      <c r="J273" s="39" t="str">
        <f t="shared" si="8"/>
        <v/>
      </c>
      <c r="K273" s="39" t="str">
        <f t="shared" si="9"/>
        <v/>
      </c>
    </row>
    <row r="274" spans="10:11" x14ac:dyDescent="0.3">
      <c r="J274" s="39" t="str">
        <f t="shared" si="8"/>
        <v/>
      </c>
      <c r="K274" s="39" t="str">
        <f t="shared" si="9"/>
        <v/>
      </c>
    </row>
    <row r="275" spans="10:11" x14ac:dyDescent="0.3">
      <c r="J275" s="39" t="str">
        <f t="shared" si="8"/>
        <v/>
      </c>
      <c r="K275" s="39" t="str">
        <f t="shared" si="9"/>
        <v/>
      </c>
    </row>
    <row r="276" spans="10:11" x14ac:dyDescent="0.3">
      <c r="J276" s="39" t="str">
        <f t="shared" si="8"/>
        <v/>
      </c>
      <c r="K276" s="39" t="str">
        <f t="shared" si="9"/>
        <v/>
      </c>
    </row>
    <row r="277" spans="10:11" x14ac:dyDescent="0.3">
      <c r="J277" s="39" t="str">
        <f t="shared" si="8"/>
        <v/>
      </c>
      <c r="K277" s="39" t="str">
        <f t="shared" si="9"/>
        <v/>
      </c>
    </row>
    <row r="278" spans="10:11" x14ac:dyDescent="0.3">
      <c r="J278" s="39" t="str">
        <f t="shared" si="8"/>
        <v/>
      </c>
      <c r="K278" s="39" t="str">
        <f t="shared" si="9"/>
        <v/>
      </c>
    </row>
    <row r="279" spans="10:11" x14ac:dyDescent="0.3">
      <c r="J279" s="39" t="str">
        <f t="shared" si="8"/>
        <v/>
      </c>
      <c r="K279" s="39" t="str">
        <f t="shared" si="9"/>
        <v/>
      </c>
    </row>
    <row r="280" spans="10:11" x14ac:dyDescent="0.3">
      <c r="J280" s="39" t="str">
        <f t="shared" si="8"/>
        <v/>
      </c>
      <c r="K280" s="39" t="str">
        <f t="shared" si="9"/>
        <v/>
      </c>
    </row>
    <row r="281" spans="10:11" x14ac:dyDescent="0.3">
      <c r="J281" s="39" t="str">
        <f t="shared" si="8"/>
        <v/>
      </c>
      <c r="K281" s="39" t="str">
        <f t="shared" si="9"/>
        <v/>
      </c>
    </row>
    <row r="282" spans="10:11" x14ac:dyDescent="0.3">
      <c r="J282" s="39" t="str">
        <f t="shared" si="8"/>
        <v/>
      </c>
      <c r="K282" s="39" t="str">
        <f t="shared" si="9"/>
        <v/>
      </c>
    </row>
    <row r="283" spans="10:11" x14ac:dyDescent="0.3">
      <c r="J283" s="39" t="str">
        <f t="shared" si="8"/>
        <v/>
      </c>
      <c r="K283" s="39" t="str">
        <f t="shared" si="9"/>
        <v/>
      </c>
    </row>
    <row r="284" spans="10:11" x14ac:dyDescent="0.3">
      <c r="J284" s="39" t="str">
        <f t="shared" si="8"/>
        <v/>
      </c>
      <c r="K284" s="39" t="str">
        <f t="shared" si="9"/>
        <v/>
      </c>
    </row>
    <row r="285" spans="10:11" x14ac:dyDescent="0.3">
      <c r="J285" s="39" t="str">
        <f t="shared" si="8"/>
        <v/>
      </c>
      <c r="K285" s="39" t="str">
        <f t="shared" si="9"/>
        <v/>
      </c>
    </row>
    <row r="286" spans="10:11" x14ac:dyDescent="0.3">
      <c r="J286" s="39" t="str">
        <f t="shared" si="8"/>
        <v/>
      </c>
      <c r="K286" s="39" t="str">
        <f t="shared" si="9"/>
        <v/>
      </c>
    </row>
    <row r="287" spans="10:11" x14ac:dyDescent="0.3">
      <c r="J287" s="39" t="str">
        <f t="shared" si="8"/>
        <v/>
      </c>
      <c r="K287" s="39" t="str">
        <f t="shared" si="9"/>
        <v/>
      </c>
    </row>
    <row r="288" spans="10:11" x14ac:dyDescent="0.3">
      <c r="J288" s="39" t="str">
        <f t="shared" si="8"/>
        <v/>
      </c>
      <c r="K288" s="39" t="str">
        <f t="shared" si="9"/>
        <v/>
      </c>
    </row>
    <row r="289" spans="10:11" x14ac:dyDescent="0.3">
      <c r="J289" s="39" t="str">
        <f t="shared" si="8"/>
        <v/>
      </c>
      <c r="K289" s="39" t="str">
        <f t="shared" si="9"/>
        <v/>
      </c>
    </row>
    <row r="290" spans="10:11" x14ac:dyDescent="0.3">
      <c r="J290" s="39" t="str">
        <f t="shared" si="8"/>
        <v/>
      </c>
      <c r="K290" s="39" t="str">
        <f t="shared" si="9"/>
        <v/>
      </c>
    </row>
    <row r="291" spans="10:11" x14ac:dyDescent="0.3">
      <c r="J291" s="39" t="str">
        <f t="shared" si="8"/>
        <v/>
      </c>
      <c r="K291" s="39" t="str">
        <f t="shared" si="9"/>
        <v/>
      </c>
    </row>
    <row r="292" spans="10:11" x14ac:dyDescent="0.3">
      <c r="J292" s="39" t="str">
        <f t="shared" si="8"/>
        <v/>
      </c>
      <c r="K292" s="39" t="str">
        <f t="shared" si="9"/>
        <v/>
      </c>
    </row>
    <row r="293" spans="10:11" x14ac:dyDescent="0.3">
      <c r="J293" s="39" t="str">
        <f t="shared" si="8"/>
        <v/>
      </c>
      <c r="K293" s="39" t="str">
        <f t="shared" si="9"/>
        <v/>
      </c>
    </row>
    <row r="294" spans="10:11" x14ac:dyDescent="0.3">
      <c r="J294" s="39" t="str">
        <f t="shared" si="8"/>
        <v/>
      </c>
      <c r="K294" s="39" t="str">
        <f t="shared" si="9"/>
        <v/>
      </c>
    </row>
    <row r="295" spans="10:11" x14ac:dyDescent="0.3">
      <c r="J295" s="39" t="str">
        <f t="shared" si="8"/>
        <v/>
      </c>
      <c r="K295" s="39" t="str">
        <f t="shared" si="9"/>
        <v/>
      </c>
    </row>
    <row r="296" spans="10:11" x14ac:dyDescent="0.3">
      <c r="J296" s="39" t="str">
        <f t="shared" si="8"/>
        <v/>
      </c>
      <c r="K296" s="39" t="str">
        <f t="shared" si="9"/>
        <v/>
      </c>
    </row>
    <row r="297" spans="10:11" x14ac:dyDescent="0.3">
      <c r="J297" s="39" t="str">
        <f t="shared" si="8"/>
        <v/>
      </c>
      <c r="K297" s="39" t="str">
        <f t="shared" si="9"/>
        <v/>
      </c>
    </row>
    <row r="298" spans="10:11" x14ac:dyDescent="0.3">
      <c r="J298" s="39" t="str">
        <f t="shared" si="8"/>
        <v/>
      </c>
      <c r="K298" s="39" t="str">
        <f t="shared" si="9"/>
        <v/>
      </c>
    </row>
    <row r="299" spans="10:11" x14ac:dyDescent="0.3">
      <c r="J299" s="39" t="str">
        <f t="shared" si="8"/>
        <v/>
      </c>
      <c r="K299" s="39" t="str">
        <f t="shared" si="9"/>
        <v/>
      </c>
    </row>
    <row r="300" spans="10:11" x14ac:dyDescent="0.3">
      <c r="J300" s="39" t="str">
        <f t="shared" si="8"/>
        <v/>
      </c>
      <c r="K300" s="39" t="str">
        <f t="shared" si="9"/>
        <v/>
      </c>
    </row>
    <row r="301" spans="10:11" x14ac:dyDescent="0.3">
      <c r="J301" s="39" t="str">
        <f t="shared" si="8"/>
        <v/>
      </c>
      <c r="K301" s="39" t="str">
        <f t="shared" si="9"/>
        <v/>
      </c>
    </row>
    <row r="302" spans="10:11" x14ac:dyDescent="0.3">
      <c r="J302" s="39" t="str">
        <f t="shared" si="8"/>
        <v/>
      </c>
      <c r="K302" s="39" t="str">
        <f t="shared" si="9"/>
        <v/>
      </c>
    </row>
    <row r="303" spans="10:11" x14ac:dyDescent="0.3">
      <c r="J303" s="39" t="str">
        <f t="shared" si="8"/>
        <v/>
      </c>
      <c r="K303" s="39" t="str">
        <f t="shared" si="9"/>
        <v/>
      </c>
    </row>
    <row r="304" spans="10:11" x14ac:dyDescent="0.3">
      <c r="J304" s="39" t="str">
        <f t="shared" si="8"/>
        <v/>
      </c>
      <c r="K304" s="39" t="str">
        <f t="shared" si="9"/>
        <v/>
      </c>
    </row>
    <row r="305" spans="10:11" x14ac:dyDescent="0.3">
      <c r="J305" s="39" t="str">
        <f t="shared" si="8"/>
        <v/>
      </c>
      <c r="K305" s="39" t="str">
        <f t="shared" si="9"/>
        <v/>
      </c>
    </row>
    <row r="306" spans="10:11" x14ac:dyDescent="0.3">
      <c r="J306" s="39" t="str">
        <f t="shared" si="8"/>
        <v/>
      </c>
      <c r="K306" s="39" t="str">
        <f t="shared" si="9"/>
        <v/>
      </c>
    </row>
    <row r="307" spans="10:11" x14ac:dyDescent="0.3">
      <c r="J307" s="39" t="str">
        <f t="shared" si="8"/>
        <v/>
      </c>
      <c r="K307" s="39" t="str">
        <f t="shared" si="9"/>
        <v/>
      </c>
    </row>
    <row r="308" spans="10:11" x14ac:dyDescent="0.3">
      <c r="J308" s="39" t="str">
        <f t="shared" si="8"/>
        <v/>
      </c>
      <c r="K308" s="39" t="str">
        <f t="shared" si="9"/>
        <v/>
      </c>
    </row>
    <row r="309" spans="10:11" x14ac:dyDescent="0.3">
      <c r="J309" s="39" t="str">
        <f t="shared" si="8"/>
        <v/>
      </c>
      <c r="K309" s="39" t="str">
        <f t="shared" si="9"/>
        <v/>
      </c>
    </row>
    <row r="310" spans="10:11" x14ac:dyDescent="0.3">
      <c r="J310" s="39" t="str">
        <f t="shared" si="8"/>
        <v/>
      </c>
      <c r="K310" s="39" t="str">
        <f t="shared" si="9"/>
        <v/>
      </c>
    </row>
    <row r="311" spans="10:11" x14ac:dyDescent="0.3">
      <c r="J311" s="39" t="str">
        <f t="shared" si="8"/>
        <v/>
      </c>
      <c r="K311" s="39" t="str">
        <f t="shared" si="9"/>
        <v/>
      </c>
    </row>
    <row r="312" spans="10:11" x14ac:dyDescent="0.3">
      <c r="J312" s="39" t="str">
        <f t="shared" si="8"/>
        <v/>
      </c>
      <c r="K312" s="39" t="str">
        <f t="shared" si="9"/>
        <v/>
      </c>
    </row>
    <row r="313" spans="10:11" x14ac:dyDescent="0.3">
      <c r="J313" s="39" t="str">
        <f t="shared" si="8"/>
        <v/>
      </c>
      <c r="K313" s="39" t="str">
        <f t="shared" si="9"/>
        <v/>
      </c>
    </row>
    <row r="314" spans="10:11" x14ac:dyDescent="0.3">
      <c r="J314" s="39" t="str">
        <f t="shared" si="8"/>
        <v/>
      </c>
      <c r="K314" s="39" t="str">
        <f t="shared" si="9"/>
        <v/>
      </c>
    </row>
    <row r="315" spans="10:11" x14ac:dyDescent="0.3">
      <c r="J315" s="39" t="str">
        <f t="shared" si="8"/>
        <v/>
      </c>
      <c r="K315" s="39" t="str">
        <f t="shared" si="9"/>
        <v/>
      </c>
    </row>
    <row r="316" spans="10:11" x14ac:dyDescent="0.3">
      <c r="J316" s="39" t="str">
        <f t="shared" si="8"/>
        <v/>
      </c>
      <c r="K316" s="39" t="str">
        <f t="shared" si="9"/>
        <v/>
      </c>
    </row>
    <row r="317" spans="10:11" x14ac:dyDescent="0.3">
      <c r="J317" s="39" t="str">
        <f t="shared" si="8"/>
        <v/>
      </c>
      <c r="K317" s="39" t="str">
        <f t="shared" si="9"/>
        <v/>
      </c>
    </row>
    <row r="318" spans="10:11" x14ac:dyDescent="0.3">
      <c r="J318" s="39" t="str">
        <f t="shared" si="8"/>
        <v/>
      </c>
      <c r="K318" s="39" t="str">
        <f t="shared" si="9"/>
        <v/>
      </c>
    </row>
    <row r="319" spans="10:11" x14ac:dyDescent="0.3">
      <c r="J319" s="39" t="str">
        <f t="shared" si="8"/>
        <v/>
      </c>
      <c r="K319" s="39" t="str">
        <f t="shared" si="9"/>
        <v/>
      </c>
    </row>
    <row r="320" spans="10:11" x14ac:dyDescent="0.3">
      <c r="J320" s="39" t="str">
        <f t="shared" si="8"/>
        <v/>
      </c>
      <c r="K320" s="39" t="str">
        <f t="shared" si="9"/>
        <v/>
      </c>
    </row>
    <row r="321" spans="10:11" x14ac:dyDescent="0.3">
      <c r="J321" s="39" t="str">
        <f t="shared" si="8"/>
        <v/>
      </c>
      <c r="K321" s="39" t="str">
        <f t="shared" si="9"/>
        <v/>
      </c>
    </row>
    <row r="322" spans="10:11" x14ac:dyDescent="0.3">
      <c r="J322" s="39" t="str">
        <f t="shared" si="8"/>
        <v/>
      </c>
      <c r="K322" s="39" t="str">
        <f t="shared" si="9"/>
        <v/>
      </c>
    </row>
    <row r="323" spans="10:11" x14ac:dyDescent="0.3">
      <c r="J323" s="39" t="str">
        <f t="shared" si="8"/>
        <v/>
      </c>
      <c r="K323" s="39" t="str">
        <f t="shared" si="9"/>
        <v/>
      </c>
    </row>
    <row r="324" spans="10:11" x14ac:dyDescent="0.3">
      <c r="J324" s="39" t="str">
        <f t="shared" si="8"/>
        <v/>
      </c>
      <c r="K324" s="39" t="str">
        <f t="shared" si="9"/>
        <v/>
      </c>
    </row>
    <row r="325" spans="10:11" x14ac:dyDescent="0.3">
      <c r="J325" s="39" t="str">
        <f t="shared" si="8"/>
        <v/>
      </c>
      <c r="K325" s="39" t="str">
        <f t="shared" si="9"/>
        <v/>
      </c>
    </row>
    <row r="326" spans="10:11" x14ac:dyDescent="0.3">
      <c r="J326" s="39" t="str">
        <f t="shared" si="8"/>
        <v/>
      </c>
      <c r="K326" s="39" t="str">
        <f t="shared" si="9"/>
        <v/>
      </c>
    </row>
    <row r="327" spans="10:11" x14ac:dyDescent="0.3">
      <c r="J327" s="39" t="str">
        <f t="shared" si="8"/>
        <v/>
      </c>
      <c r="K327" s="39" t="str">
        <f t="shared" si="9"/>
        <v/>
      </c>
    </row>
    <row r="328" spans="10:11" x14ac:dyDescent="0.3">
      <c r="J328" s="39" t="str">
        <f t="shared" si="8"/>
        <v/>
      </c>
      <c r="K328" s="39" t="str">
        <f t="shared" si="9"/>
        <v/>
      </c>
    </row>
    <row r="329" spans="10:11" x14ac:dyDescent="0.3">
      <c r="J329" s="39" t="str">
        <f t="shared" si="8"/>
        <v/>
      </c>
      <c r="K329" s="39" t="str">
        <f t="shared" si="9"/>
        <v/>
      </c>
    </row>
    <row r="330" spans="10:11" x14ac:dyDescent="0.3">
      <c r="J330" s="39" t="str">
        <f t="shared" si="8"/>
        <v/>
      </c>
      <c r="K330" s="39" t="str">
        <f t="shared" si="9"/>
        <v/>
      </c>
    </row>
    <row r="331" spans="10:11" x14ac:dyDescent="0.3">
      <c r="J331" s="39" t="str">
        <f t="shared" ref="J331:J394" si="10">IF(D331*E331=0,"",D331*E331)</f>
        <v/>
      </c>
      <c r="K331" s="39" t="str">
        <f t="shared" ref="K331:K394" si="11">IF(H331*I331=0,"",H331*I331)</f>
        <v/>
      </c>
    </row>
    <row r="332" spans="10:11" x14ac:dyDescent="0.3">
      <c r="J332" s="39" t="str">
        <f t="shared" si="10"/>
        <v/>
      </c>
      <c r="K332" s="39" t="str">
        <f t="shared" si="11"/>
        <v/>
      </c>
    </row>
    <row r="333" spans="10:11" x14ac:dyDescent="0.3">
      <c r="J333" s="39" t="str">
        <f t="shared" si="10"/>
        <v/>
      </c>
      <c r="K333" s="39" t="str">
        <f t="shared" si="11"/>
        <v/>
      </c>
    </row>
    <row r="334" spans="10:11" x14ac:dyDescent="0.3">
      <c r="J334" s="39" t="str">
        <f t="shared" si="10"/>
        <v/>
      </c>
      <c r="K334" s="39" t="str">
        <f t="shared" si="11"/>
        <v/>
      </c>
    </row>
    <row r="335" spans="10:11" x14ac:dyDescent="0.3">
      <c r="J335" s="39" t="str">
        <f t="shared" si="10"/>
        <v/>
      </c>
      <c r="K335" s="39" t="str">
        <f t="shared" si="11"/>
        <v/>
      </c>
    </row>
    <row r="336" spans="10:11" x14ac:dyDescent="0.3">
      <c r="J336" s="39" t="str">
        <f t="shared" si="10"/>
        <v/>
      </c>
      <c r="K336" s="39" t="str">
        <f t="shared" si="11"/>
        <v/>
      </c>
    </row>
    <row r="337" spans="10:11" x14ac:dyDescent="0.3">
      <c r="J337" s="39" t="str">
        <f t="shared" si="10"/>
        <v/>
      </c>
      <c r="K337" s="39" t="str">
        <f t="shared" si="11"/>
        <v/>
      </c>
    </row>
    <row r="338" spans="10:11" x14ac:dyDescent="0.3">
      <c r="J338" s="39" t="str">
        <f t="shared" si="10"/>
        <v/>
      </c>
      <c r="K338" s="39" t="str">
        <f t="shared" si="11"/>
        <v/>
      </c>
    </row>
    <row r="339" spans="10:11" x14ac:dyDescent="0.3">
      <c r="J339" s="39" t="str">
        <f t="shared" si="10"/>
        <v/>
      </c>
      <c r="K339" s="39" t="str">
        <f t="shared" si="11"/>
        <v/>
      </c>
    </row>
    <row r="340" spans="10:11" x14ac:dyDescent="0.3">
      <c r="J340" s="39" t="str">
        <f t="shared" si="10"/>
        <v/>
      </c>
      <c r="K340" s="39" t="str">
        <f t="shared" si="11"/>
        <v/>
      </c>
    </row>
    <row r="341" spans="10:11" x14ac:dyDescent="0.3">
      <c r="J341" s="39" t="str">
        <f t="shared" si="10"/>
        <v/>
      </c>
      <c r="K341" s="39" t="str">
        <f t="shared" si="11"/>
        <v/>
      </c>
    </row>
    <row r="342" spans="10:11" x14ac:dyDescent="0.3">
      <c r="J342" s="39" t="str">
        <f t="shared" si="10"/>
        <v/>
      </c>
      <c r="K342" s="39" t="str">
        <f t="shared" si="11"/>
        <v/>
      </c>
    </row>
    <row r="343" spans="10:11" x14ac:dyDescent="0.3">
      <c r="J343" s="39" t="str">
        <f t="shared" si="10"/>
        <v/>
      </c>
      <c r="K343" s="39" t="str">
        <f t="shared" si="11"/>
        <v/>
      </c>
    </row>
    <row r="344" spans="10:11" x14ac:dyDescent="0.3">
      <c r="J344" s="39" t="str">
        <f t="shared" si="10"/>
        <v/>
      </c>
      <c r="K344" s="39" t="str">
        <f t="shared" si="11"/>
        <v/>
      </c>
    </row>
    <row r="345" spans="10:11" x14ac:dyDescent="0.3">
      <c r="J345" s="39" t="str">
        <f t="shared" si="10"/>
        <v/>
      </c>
      <c r="K345" s="39" t="str">
        <f t="shared" si="11"/>
        <v/>
      </c>
    </row>
    <row r="346" spans="10:11" x14ac:dyDescent="0.3">
      <c r="J346" s="39" t="str">
        <f t="shared" si="10"/>
        <v/>
      </c>
      <c r="K346" s="39" t="str">
        <f t="shared" si="11"/>
        <v/>
      </c>
    </row>
    <row r="347" spans="10:11" x14ac:dyDescent="0.3">
      <c r="J347" s="39" t="str">
        <f t="shared" si="10"/>
        <v/>
      </c>
      <c r="K347" s="39" t="str">
        <f t="shared" si="11"/>
        <v/>
      </c>
    </row>
    <row r="348" spans="10:11" x14ac:dyDescent="0.3">
      <c r="J348" s="39" t="str">
        <f t="shared" si="10"/>
        <v/>
      </c>
      <c r="K348" s="39" t="str">
        <f t="shared" si="11"/>
        <v/>
      </c>
    </row>
    <row r="349" spans="10:11" x14ac:dyDescent="0.3">
      <c r="J349" s="39" t="str">
        <f t="shared" si="10"/>
        <v/>
      </c>
      <c r="K349" s="39" t="str">
        <f t="shared" si="11"/>
        <v/>
      </c>
    </row>
    <row r="350" spans="10:11" x14ac:dyDescent="0.3">
      <c r="J350" s="39" t="str">
        <f t="shared" si="10"/>
        <v/>
      </c>
      <c r="K350" s="39" t="str">
        <f t="shared" si="11"/>
        <v/>
      </c>
    </row>
    <row r="351" spans="10:11" x14ac:dyDescent="0.3">
      <c r="J351" s="39" t="str">
        <f t="shared" si="10"/>
        <v/>
      </c>
      <c r="K351" s="39" t="str">
        <f t="shared" si="11"/>
        <v/>
      </c>
    </row>
    <row r="352" spans="10:11" x14ac:dyDescent="0.3">
      <c r="J352" s="39" t="str">
        <f t="shared" si="10"/>
        <v/>
      </c>
      <c r="K352" s="39" t="str">
        <f t="shared" si="11"/>
        <v/>
      </c>
    </row>
    <row r="353" spans="10:11" x14ac:dyDescent="0.3">
      <c r="J353" s="39" t="str">
        <f t="shared" si="10"/>
        <v/>
      </c>
      <c r="K353" s="39" t="str">
        <f t="shared" si="11"/>
        <v/>
      </c>
    </row>
    <row r="354" spans="10:11" x14ac:dyDescent="0.3">
      <c r="J354" s="39" t="str">
        <f t="shared" si="10"/>
        <v/>
      </c>
      <c r="K354" s="39" t="str">
        <f t="shared" si="11"/>
        <v/>
      </c>
    </row>
    <row r="355" spans="10:11" x14ac:dyDescent="0.3">
      <c r="J355" s="39" t="str">
        <f t="shared" si="10"/>
        <v/>
      </c>
      <c r="K355" s="39" t="str">
        <f t="shared" si="11"/>
        <v/>
      </c>
    </row>
    <row r="356" spans="10:11" x14ac:dyDescent="0.3">
      <c r="J356" s="39" t="str">
        <f t="shared" si="10"/>
        <v/>
      </c>
      <c r="K356" s="39" t="str">
        <f t="shared" si="11"/>
        <v/>
      </c>
    </row>
    <row r="357" spans="10:11" x14ac:dyDescent="0.3">
      <c r="J357" s="39" t="str">
        <f t="shared" si="10"/>
        <v/>
      </c>
      <c r="K357" s="39" t="str">
        <f t="shared" si="11"/>
        <v/>
      </c>
    </row>
    <row r="358" spans="10:11" x14ac:dyDescent="0.3">
      <c r="J358" s="39" t="str">
        <f t="shared" si="10"/>
        <v/>
      </c>
      <c r="K358" s="39" t="str">
        <f t="shared" si="11"/>
        <v/>
      </c>
    </row>
    <row r="359" spans="10:11" x14ac:dyDescent="0.3">
      <c r="J359" s="39" t="str">
        <f t="shared" si="10"/>
        <v/>
      </c>
      <c r="K359" s="39" t="str">
        <f t="shared" si="11"/>
        <v/>
      </c>
    </row>
    <row r="360" spans="10:11" x14ac:dyDescent="0.3">
      <c r="J360" s="39" t="str">
        <f t="shared" si="10"/>
        <v/>
      </c>
      <c r="K360" s="39" t="str">
        <f t="shared" si="11"/>
        <v/>
      </c>
    </row>
    <row r="361" spans="10:11" x14ac:dyDescent="0.3">
      <c r="J361" s="39" t="str">
        <f t="shared" si="10"/>
        <v/>
      </c>
      <c r="K361" s="39" t="str">
        <f t="shared" si="11"/>
        <v/>
      </c>
    </row>
    <row r="362" spans="10:11" x14ac:dyDescent="0.3">
      <c r="J362" s="39" t="str">
        <f t="shared" si="10"/>
        <v/>
      </c>
      <c r="K362" s="39" t="str">
        <f t="shared" si="11"/>
        <v/>
      </c>
    </row>
    <row r="363" spans="10:11" x14ac:dyDescent="0.3">
      <c r="J363" s="39" t="str">
        <f t="shared" si="10"/>
        <v/>
      </c>
      <c r="K363" s="39" t="str">
        <f t="shared" si="11"/>
        <v/>
      </c>
    </row>
    <row r="364" spans="10:11" x14ac:dyDescent="0.3">
      <c r="J364" s="39" t="str">
        <f t="shared" si="10"/>
        <v/>
      </c>
      <c r="K364" s="39" t="str">
        <f t="shared" si="11"/>
        <v/>
      </c>
    </row>
    <row r="365" spans="10:11" x14ac:dyDescent="0.3">
      <c r="J365" s="39" t="str">
        <f t="shared" si="10"/>
        <v/>
      </c>
      <c r="K365" s="39" t="str">
        <f t="shared" si="11"/>
        <v/>
      </c>
    </row>
    <row r="366" spans="10:11" x14ac:dyDescent="0.3">
      <c r="J366" s="39" t="str">
        <f t="shared" si="10"/>
        <v/>
      </c>
      <c r="K366" s="39" t="str">
        <f t="shared" si="11"/>
        <v/>
      </c>
    </row>
    <row r="367" spans="10:11" x14ac:dyDescent="0.3">
      <c r="J367" s="39" t="str">
        <f t="shared" si="10"/>
        <v/>
      </c>
      <c r="K367" s="39" t="str">
        <f t="shared" si="11"/>
        <v/>
      </c>
    </row>
    <row r="368" spans="10:11" x14ac:dyDescent="0.3">
      <c r="J368" s="39" t="str">
        <f t="shared" si="10"/>
        <v/>
      </c>
      <c r="K368" s="39" t="str">
        <f t="shared" si="11"/>
        <v/>
      </c>
    </row>
    <row r="369" spans="10:11" x14ac:dyDescent="0.3">
      <c r="J369" s="39" t="str">
        <f t="shared" si="10"/>
        <v/>
      </c>
      <c r="K369" s="39" t="str">
        <f t="shared" si="11"/>
        <v/>
      </c>
    </row>
    <row r="370" spans="10:11" x14ac:dyDescent="0.3">
      <c r="J370" s="39" t="str">
        <f t="shared" si="10"/>
        <v/>
      </c>
      <c r="K370" s="39" t="str">
        <f t="shared" si="11"/>
        <v/>
      </c>
    </row>
    <row r="371" spans="10:11" x14ac:dyDescent="0.3">
      <c r="J371" s="39" t="str">
        <f t="shared" si="10"/>
        <v/>
      </c>
      <c r="K371" s="39" t="str">
        <f t="shared" si="11"/>
        <v/>
      </c>
    </row>
    <row r="372" spans="10:11" x14ac:dyDescent="0.3">
      <c r="J372" s="39" t="str">
        <f t="shared" si="10"/>
        <v/>
      </c>
      <c r="K372" s="39" t="str">
        <f t="shared" si="11"/>
        <v/>
      </c>
    </row>
    <row r="373" spans="10:11" x14ac:dyDescent="0.3">
      <c r="J373" s="39" t="str">
        <f t="shared" si="10"/>
        <v/>
      </c>
      <c r="K373" s="39" t="str">
        <f t="shared" si="11"/>
        <v/>
      </c>
    </row>
    <row r="374" spans="10:11" x14ac:dyDescent="0.3">
      <c r="J374" s="39" t="str">
        <f t="shared" si="10"/>
        <v/>
      </c>
      <c r="K374" s="39" t="str">
        <f t="shared" si="11"/>
        <v/>
      </c>
    </row>
    <row r="375" spans="10:11" x14ac:dyDescent="0.3">
      <c r="J375" s="39" t="str">
        <f t="shared" si="10"/>
        <v/>
      </c>
      <c r="K375" s="39" t="str">
        <f t="shared" si="11"/>
        <v/>
      </c>
    </row>
    <row r="376" spans="10:11" x14ac:dyDescent="0.3">
      <c r="J376" s="39" t="str">
        <f t="shared" si="10"/>
        <v/>
      </c>
      <c r="K376" s="39" t="str">
        <f t="shared" si="11"/>
        <v/>
      </c>
    </row>
    <row r="377" spans="10:11" x14ac:dyDescent="0.3">
      <c r="J377" s="39" t="str">
        <f t="shared" si="10"/>
        <v/>
      </c>
      <c r="K377" s="39" t="str">
        <f t="shared" si="11"/>
        <v/>
      </c>
    </row>
    <row r="378" spans="10:11" x14ac:dyDescent="0.3">
      <c r="J378" s="39" t="str">
        <f t="shared" si="10"/>
        <v/>
      </c>
      <c r="K378" s="39" t="str">
        <f t="shared" si="11"/>
        <v/>
      </c>
    </row>
    <row r="379" spans="10:11" x14ac:dyDescent="0.3">
      <c r="J379" s="39" t="str">
        <f t="shared" si="10"/>
        <v/>
      </c>
      <c r="K379" s="39" t="str">
        <f t="shared" si="11"/>
        <v/>
      </c>
    </row>
    <row r="380" spans="10:11" x14ac:dyDescent="0.3">
      <c r="J380" s="39" t="str">
        <f t="shared" si="10"/>
        <v/>
      </c>
      <c r="K380" s="39" t="str">
        <f t="shared" si="11"/>
        <v/>
      </c>
    </row>
    <row r="381" spans="10:11" x14ac:dyDescent="0.3">
      <c r="J381" s="39" t="str">
        <f t="shared" si="10"/>
        <v/>
      </c>
      <c r="K381" s="39" t="str">
        <f t="shared" si="11"/>
        <v/>
      </c>
    </row>
    <row r="382" spans="10:11" x14ac:dyDescent="0.3">
      <c r="J382" s="39" t="str">
        <f t="shared" si="10"/>
        <v/>
      </c>
      <c r="K382" s="39" t="str">
        <f t="shared" si="11"/>
        <v/>
      </c>
    </row>
    <row r="383" spans="10:11" x14ac:dyDescent="0.3">
      <c r="J383" s="39" t="str">
        <f t="shared" si="10"/>
        <v/>
      </c>
      <c r="K383" s="39" t="str">
        <f t="shared" si="11"/>
        <v/>
      </c>
    </row>
    <row r="384" spans="10:11" x14ac:dyDescent="0.3">
      <c r="J384" s="39" t="str">
        <f t="shared" si="10"/>
        <v/>
      </c>
      <c r="K384" s="39" t="str">
        <f t="shared" si="11"/>
        <v/>
      </c>
    </row>
    <row r="385" spans="10:11" x14ac:dyDescent="0.3">
      <c r="J385" s="39" t="str">
        <f t="shared" si="10"/>
        <v/>
      </c>
      <c r="K385" s="39" t="str">
        <f t="shared" si="11"/>
        <v/>
      </c>
    </row>
    <row r="386" spans="10:11" x14ac:dyDescent="0.3">
      <c r="J386" s="39" t="str">
        <f t="shared" si="10"/>
        <v/>
      </c>
      <c r="K386" s="39" t="str">
        <f t="shared" si="11"/>
        <v/>
      </c>
    </row>
    <row r="387" spans="10:11" x14ac:dyDescent="0.3">
      <c r="J387" s="39" t="str">
        <f t="shared" si="10"/>
        <v/>
      </c>
      <c r="K387" s="39" t="str">
        <f t="shared" si="11"/>
        <v/>
      </c>
    </row>
    <row r="388" spans="10:11" x14ac:dyDescent="0.3">
      <c r="J388" s="39" t="str">
        <f t="shared" si="10"/>
        <v/>
      </c>
      <c r="K388" s="39" t="str">
        <f t="shared" si="11"/>
        <v/>
      </c>
    </row>
    <row r="389" spans="10:11" x14ac:dyDescent="0.3">
      <c r="J389" s="39" t="str">
        <f t="shared" si="10"/>
        <v/>
      </c>
      <c r="K389" s="39" t="str">
        <f t="shared" si="11"/>
        <v/>
      </c>
    </row>
    <row r="390" spans="10:11" x14ac:dyDescent="0.3">
      <c r="J390" s="39" t="str">
        <f t="shared" si="10"/>
        <v/>
      </c>
      <c r="K390" s="39" t="str">
        <f t="shared" si="11"/>
        <v/>
      </c>
    </row>
    <row r="391" spans="10:11" x14ac:dyDescent="0.3">
      <c r="J391" s="39" t="str">
        <f t="shared" si="10"/>
        <v/>
      </c>
      <c r="K391" s="39" t="str">
        <f t="shared" si="11"/>
        <v/>
      </c>
    </row>
    <row r="392" spans="10:11" x14ac:dyDescent="0.3">
      <c r="J392" s="39" t="str">
        <f t="shared" si="10"/>
        <v/>
      </c>
      <c r="K392" s="39" t="str">
        <f t="shared" si="11"/>
        <v/>
      </c>
    </row>
    <row r="393" spans="10:11" x14ac:dyDescent="0.3">
      <c r="J393" s="39" t="str">
        <f t="shared" si="10"/>
        <v/>
      </c>
      <c r="K393" s="39" t="str">
        <f t="shared" si="11"/>
        <v/>
      </c>
    </row>
    <row r="394" spans="10:11" x14ac:dyDescent="0.3">
      <c r="J394" s="39" t="str">
        <f t="shared" si="10"/>
        <v/>
      </c>
      <c r="K394" s="39" t="str">
        <f t="shared" si="11"/>
        <v/>
      </c>
    </row>
    <row r="395" spans="10:11" x14ac:dyDescent="0.3">
      <c r="J395" s="39" t="str">
        <f t="shared" ref="J395:J458" si="12">IF(D395*E395=0,"",D395*E395)</f>
        <v/>
      </c>
      <c r="K395" s="39" t="str">
        <f t="shared" ref="K395:K458" si="13">IF(H395*I395=0,"",H395*I395)</f>
        <v/>
      </c>
    </row>
    <row r="396" spans="10:11" x14ac:dyDescent="0.3">
      <c r="J396" s="39" t="str">
        <f t="shared" si="12"/>
        <v/>
      </c>
      <c r="K396" s="39" t="str">
        <f t="shared" si="13"/>
        <v/>
      </c>
    </row>
    <row r="397" spans="10:11" x14ac:dyDescent="0.3">
      <c r="J397" s="39" t="str">
        <f t="shared" si="12"/>
        <v/>
      </c>
      <c r="K397" s="39" t="str">
        <f t="shared" si="13"/>
        <v/>
      </c>
    </row>
    <row r="398" spans="10:11" x14ac:dyDescent="0.3">
      <c r="J398" s="39" t="str">
        <f t="shared" si="12"/>
        <v/>
      </c>
      <c r="K398" s="39" t="str">
        <f t="shared" si="13"/>
        <v/>
      </c>
    </row>
    <row r="399" spans="10:11" x14ac:dyDescent="0.3">
      <c r="J399" s="39" t="str">
        <f t="shared" si="12"/>
        <v/>
      </c>
      <c r="K399" s="39" t="str">
        <f t="shared" si="13"/>
        <v/>
      </c>
    </row>
    <row r="400" spans="10:11" x14ac:dyDescent="0.3">
      <c r="J400" s="39" t="str">
        <f t="shared" si="12"/>
        <v/>
      </c>
      <c r="K400" s="39" t="str">
        <f t="shared" si="13"/>
        <v/>
      </c>
    </row>
    <row r="401" spans="10:11" x14ac:dyDescent="0.3">
      <c r="J401" s="39" t="str">
        <f t="shared" si="12"/>
        <v/>
      </c>
      <c r="K401" s="39" t="str">
        <f t="shared" si="13"/>
        <v/>
      </c>
    </row>
    <row r="402" spans="10:11" x14ac:dyDescent="0.3">
      <c r="J402" s="39" t="str">
        <f t="shared" si="12"/>
        <v/>
      </c>
      <c r="K402" s="39" t="str">
        <f t="shared" si="13"/>
        <v/>
      </c>
    </row>
    <row r="403" spans="10:11" x14ac:dyDescent="0.3">
      <c r="J403" s="39" t="str">
        <f t="shared" si="12"/>
        <v/>
      </c>
      <c r="K403" s="39" t="str">
        <f t="shared" si="13"/>
        <v/>
      </c>
    </row>
    <row r="404" spans="10:11" x14ac:dyDescent="0.3">
      <c r="J404" s="39" t="str">
        <f t="shared" si="12"/>
        <v/>
      </c>
      <c r="K404" s="39" t="str">
        <f t="shared" si="13"/>
        <v/>
      </c>
    </row>
    <row r="405" spans="10:11" x14ac:dyDescent="0.3">
      <c r="J405" s="39" t="str">
        <f t="shared" si="12"/>
        <v/>
      </c>
      <c r="K405" s="39" t="str">
        <f t="shared" si="13"/>
        <v/>
      </c>
    </row>
    <row r="406" spans="10:11" x14ac:dyDescent="0.3">
      <c r="J406" s="39" t="str">
        <f t="shared" si="12"/>
        <v/>
      </c>
      <c r="K406" s="39" t="str">
        <f t="shared" si="13"/>
        <v/>
      </c>
    </row>
    <row r="407" spans="10:11" x14ac:dyDescent="0.3">
      <c r="J407" s="39" t="str">
        <f t="shared" si="12"/>
        <v/>
      </c>
      <c r="K407" s="39" t="str">
        <f t="shared" si="13"/>
        <v/>
      </c>
    </row>
    <row r="408" spans="10:11" x14ac:dyDescent="0.3">
      <c r="J408" s="39" t="str">
        <f t="shared" si="12"/>
        <v/>
      </c>
      <c r="K408" s="39" t="str">
        <f t="shared" si="13"/>
        <v/>
      </c>
    </row>
    <row r="409" spans="10:11" x14ac:dyDescent="0.3">
      <c r="J409" s="39" t="str">
        <f t="shared" si="12"/>
        <v/>
      </c>
      <c r="K409" s="39" t="str">
        <f t="shared" si="13"/>
        <v/>
      </c>
    </row>
    <row r="410" spans="10:11" x14ac:dyDescent="0.3">
      <c r="J410" s="39" t="str">
        <f t="shared" si="12"/>
        <v/>
      </c>
      <c r="K410" s="39" t="str">
        <f t="shared" si="13"/>
        <v/>
      </c>
    </row>
    <row r="411" spans="10:11" x14ac:dyDescent="0.3">
      <c r="J411" s="39" t="str">
        <f t="shared" si="12"/>
        <v/>
      </c>
      <c r="K411" s="39" t="str">
        <f t="shared" si="13"/>
        <v/>
      </c>
    </row>
    <row r="412" spans="10:11" x14ac:dyDescent="0.3">
      <c r="J412" s="39" t="str">
        <f t="shared" si="12"/>
        <v/>
      </c>
      <c r="K412" s="39" t="str">
        <f t="shared" si="13"/>
        <v/>
      </c>
    </row>
    <row r="413" spans="10:11" x14ac:dyDescent="0.3">
      <c r="J413" s="39" t="str">
        <f t="shared" si="12"/>
        <v/>
      </c>
      <c r="K413" s="39" t="str">
        <f t="shared" si="13"/>
        <v/>
      </c>
    </row>
    <row r="414" spans="10:11" x14ac:dyDescent="0.3">
      <c r="J414" s="39" t="str">
        <f t="shared" si="12"/>
        <v/>
      </c>
      <c r="K414" s="39" t="str">
        <f t="shared" si="13"/>
        <v/>
      </c>
    </row>
    <row r="415" spans="10:11" x14ac:dyDescent="0.3">
      <c r="J415" s="39" t="str">
        <f t="shared" si="12"/>
        <v/>
      </c>
      <c r="K415" s="39" t="str">
        <f t="shared" si="13"/>
        <v/>
      </c>
    </row>
    <row r="416" spans="10:11" x14ac:dyDescent="0.3">
      <c r="J416" s="39" t="str">
        <f t="shared" si="12"/>
        <v/>
      </c>
      <c r="K416" s="39" t="str">
        <f t="shared" si="13"/>
        <v/>
      </c>
    </row>
    <row r="417" spans="10:11" x14ac:dyDescent="0.3">
      <c r="J417" s="39" t="str">
        <f t="shared" si="12"/>
        <v/>
      </c>
      <c r="K417" s="39" t="str">
        <f t="shared" si="13"/>
        <v/>
      </c>
    </row>
    <row r="418" spans="10:11" x14ac:dyDescent="0.3">
      <c r="J418" s="39" t="str">
        <f t="shared" si="12"/>
        <v/>
      </c>
      <c r="K418" s="39" t="str">
        <f t="shared" si="13"/>
        <v/>
      </c>
    </row>
    <row r="419" spans="10:11" x14ac:dyDescent="0.3">
      <c r="J419" s="39" t="str">
        <f t="shared" si="12"/>
        <v/>
      </c>
      <c r="K419" s="39" t="str">
        <f t="shared" si="13"/>
        <v/>
      </c>
    </row>
    <row r="420" spans="10:11" x14ac:dyDescent="0.3">
      <c r="J420" s="39" t="str">
        <f t="shared" si="12"/>
        <v/>
      </c>
      <c r="K420" s="39" t="str">
        <f t="shared" si="13"/>
        <v/>
      </c>
    </row>
    <row r="421" spans="10:11" x14ac:dyDescent="0.3">
      <c r="J421" s="39" t="str">
        <f t="shared" si="12"/>
        <v/>
      </c>
      <c r="K421" s="39" t="str">
        <f t="shared" si="13"/>
        <v/>
      </c>
    </row>
    <row r="422" spans="10:11" x14ac:dyDescent="0.3">
      <c r="J422" s="39" t="str">
        <f t="shared" si="12"/>
        <v/>
      </c>
      <c r="K422" s="39" t="str">
        <f t="shared" si="13"/>
        <v/>
      </c>
    </row>
    <row r="423" spans="10:11" x14ac:dyDescent="0.3">
      <c r="J423" s="39" t="str">
        <f t="shared" si="12"/>
        <v/>
      </c>
      <c r="K423" s="39" t="str">
        <f t="shared" si="13"/>
        <v/>
      </c>
    </row>
    <row r="424" spans="10:11" x14ac:dyDescent="0.3">
      <c r="J424" s="39" t="str">
        <f t="shared" si="12"/>
        <v/>
      </c>
      <c r="K424" s="39" t="str">
        <f t="shared" si="13"/>
        <v/>
      </c>
    </row>
    <row r="425" spans="10:11" x14ac:dyDescent="0.3">
      <c r="J425" s="39" t="str">
        <f t="shared" si="12"/>
        <v/>
      </c>
      <c r="K425" s="39" t="str">
        <f t="shared" si="13"/>
        <v/>
      </c>
    </row>
    <row r="426" spans="10:11" x14ac:dyDescent="0.3">
      <c r="J426" s="39" t="str">
        <f t="shared" si="12"/>
        <v/>
      </c>
      <c r="K426" s="39" t="str">
        <f t="shared" si="13"/>
        <v/>
      </c>
    </row>
    <row r="427" spans="10:11" x14ac:dyDescent="0.3">
      <c r="J427" s="39" t="str">
        <f t="shared" si="12"/>
        <v/>
      </c>
      <c r="K427" s="39" t="str">
        <f t="shared" si="13"/>
        <v/>
      </c>
    </row>
    <row r="428" spans="10:11" x14ac:dyDescent="0.3">
      <c r="J428" s="39" t="str">
        <f t="shared" si="12"/>
        <v/>
      </c>
      <c r="K428" s="39" t="str">
        <f t="shared" si="13"/>
        <v/>
      </c>
    </row>
    <row r="429" spans="10:11" x14ac:dyDescent="0.3">
      <c r="J429" s="39" t="str">
        <f t="shared" si="12"/>
        <v/>
      </c>
      <c r="K429" s="39" t="str">
        <f t="shared" si="13"/>
        <v/>
      </c>
    </row>
    <row r="430" spans="10:11" x14ac:dyDescent="0.3">
      <c r="J430" s="39" t="str">
        <f t="shared" si="12"/>
        <v/>
      </c>
      <c r="K430" s="39" t="str">
        <f t="shared" si="13"/>
        <v/>
      </c>
    </row>
    <row r="431" spans="10:11" x14ac:dyDescent="0.3">
      <c r="J431" s="39" t="str">
        <f t="shared" si="12"/>
        <v/>
      </c>
      <c r="K431" s="39" t="str">
        <f t="shared" si="13"/>
        <v/>
      </c>
    </row>
    <row r="432" spans="10:11" x14ac:dyDescent="0.3">
      <c r="J432" s="39" t="str">
        <f t="shared" si="12"/>
        <v/>
      </c>
      <c r="K432" s="39" t="str">
        <f t="shared" si="13"/>
        <v/>
      </c>
    </row>
    <row r="433" spans="10:11" x14ac:dyDescent="0.3">
      <c r="J433" s="39" t="str">
        <f t="shared" si="12"/>
        <v/>
      </c>
      <c r="K433" s="39" t="str">
        <f t="shared" si="13"/>
        <v/>
      </c>
    </row>
    <row r="434" spans="10:11" x14ac:dyDescent="0.3">
      <c r="J434" s="39" t="str">
        <f t="shared" si="12"/>
        <v/>
      </c>
      <c r="K434" s="39" t="str">
        <f t="shared" si="13"/>
        <v/>
      </c>
    </row>
    <row r="435" spans="10:11" x14ac:dyDescent="0.3">
      <c r="J435" s="39" t="str">
        <f t="shared" si="12"/>
        <v/>
      </c>
      <c r="K435" s="39" t="str">
        <f t="shared" si="13"/>
        <v/>
      </c>
    </row>
    <row r="436" spans="10:11" x14ac:dyDescent="0.3">
      <c r="J436" s="39" t="str">
        <f t="shared" si="12"/>
        <v/>
      </c>
      <c r="K436" s="39" t="str">
        <f t="shared" si="13"/>
        <v/>
      </c>
    </row>
    <row r="437" spans="10:11" x14ac:dyDescent="0.3">
      <c r="J437" s="39" t="str">
        <f t="shared" si="12"/>
        <v/>
      </c>
      <c r="K437" s="39" t="str">
        <f t="shared" si="13"/>
        <v/>
      </c>
    </row>
    <row r="438" spans="10:11" x14ac:dyDescent="0.3">
      <c r="J438" s="39" t="str">
        <f t="shared" si="12"/>
        <v/>
      </c>
      <c r="K438" s="39" t="str">
        <f t="shared" si="13"/>
        <v/>
      </c>
    </row>
    <row r="439" spans="10:11" x14ac:dyDescent="0.3">
      <c r="J439" s="39" t="str">
        <f t="shared" si="12"/>
        <v/>
      </c>
      <c r="K439" s="39" t="str">
        <f t="shared" si="13"/>
        <v/>
      </c>
    </row>
    <row r="440" spans="10:11" x14ac:dyDescent="0.3">
      <c r="J440" s="39" t="str">
        <f t="shared" si="12"/>
        <v/>
      </c>
      <c r="K440" s="39" t="str">
        <f t="shared" si="13"/>
        <v/>
      </c>
    </row>
    <row r="441" spans="10:11" x14ac:dyDescent="0.3">
      <c r="J441" s="39" t="str">
        <f t="shared" si="12"/>
        <v/>
      </c>
      <c r="K441" s="39" t="str">
        <f t="shared" si="13"/>
        <v/>
      </c>
    </row>
    <row r="442" spans="10:11" x14ac:dyDescent="0.3">
      <c r="J442" s="39" t="str">
        <f t="shared" si="12"/>
        <v/>
      </c>
      <c r="K442" s="39" t="str">
        <f t="shared" si="13"/>
        <v/>
      </c>
    </row>
    <row r="443" spans="10:11" x14ac:dyDescent="0.3">
      <c r="J443" s="39" t="str">
        <f t="shared" si="12"/>
        <v/>
      </c>
      <c r="K443" s="39" t="str">
        <f t="shared" si="13"/>
        <v/>
      </c>
    </row>
    <row r="444" spans="10:11" x14ac:dyDescent="0.3">
      <c r="J444" s="39" t="str">
        <f t="shared" si="12"/>
        <v/>
      </c>
      <c r="K444" s="39" t="str">
        <f t="shared" si="13"/>
        <v/>
      </c>
    </row>
    <row r="445" spans="10:11" x14ac:dyDescent="0.3">
      <c r="J445" s="39" t="str">
        <f t="shared" si="12"/>
        <v/>
      </c>
      <c r="K445" s="39" t="str">
        <f t="shared" si="13"/>
        <v/>
      </c>
    </row>
    <row r="446" spans="10:11" x14ac:dyDescent="0.3">
      <c r="J446" s="39" t="str">
        <f t="shared" si="12"/>
        <v/>
      </c>
      <c r="K446" s="39" t="str">
        <f t="shared" si="13"/>
        <v/>
      </c>
    </row>
    <row r="447" spans="10:11" x14ac:dyDescent="0.3">
      <c r="J447" s="39" t="str">
        <f t="shared" si="12"/>
        <v/>
      </c>
      <c r="K447" s="39" t="str">
        <f t="shared" si="13"/>
        <v/>
      </c>
    </row>
    <row r="448" spans="10:11" x14ac:dyDescent="0.3">
      <c r="J448" s="39" t="str">
        <f t="shared" si="12"/>
        <v/>
      </c>
      <c r="K448" s="39" t="str">
        <f t="shared" si="13"/>
        <v/>
      </c>
    </row>
    <row r="449" spans="10:11" x14ac:dyDescent="0.3">
      <c r="J449" s="39" t="str">
        <f t="shared" si="12"/>
        <v/>
      </c>
      <c r="K449" s="39" t="str">
        <f t="shared" si="13"/>
        <v/>
      </c>
    </row>
    <row r="450" spans="10:11" x14ac:dyDescent="0.3">
      <c r="J450" s="39" t="str">
        <f t="shared" si="12"/>
        <v/>
      </c>
      <c r="K450" s="39" t="str">
        <f t="shared" si="13"/>
        <v/>
      </c>
    </row>
    <row r="451" spans="10:11" x14ac:dyDescent="0.3">
      <c r="J451" s="39" t="str">
        <f t="shared" si="12"/>
        <v/>
      </c>
      <c r="K451" s="39" t="str">
        <f t="shared" si="13"/>
        <v/>
      </c>
    </row>
    <row r="452" spans="10:11" x14ac:dyDescent="0.3">
      <c r="J452" s="39" t="str">
        <f t="shared" si="12"/>
        <v/>
      </c>
      <c r="K452" s="39" t="str">
        <f t="shared" si="13"/>
        <v/>
      </c>
    </row>
    <row r="453" spans="10:11" x14ac:dyDescent="0.3">
      <c r="J453" s="39" t="str">
        <f t="shared" si="12"/>
        <v/>
      </c>
      <c r="K453" s="39" t="str">
        <f t="shared" si="13"/>
        <v/>
      </c>
    </row>
    <row r="454" spans="10:11" x14ac:dyDescent="0.3">
      <c r="J454" s="39" t="str">
        <f t="shared" si="12"/>
        <v/>
      </c>
      <c r="K454" s="39" t="str">
        <f t="shared" si="13"/>
        <v/>
      </c>
    </row>
    <row r="455" spans="10:11" x14ac:dyDescent="0.3">
      <c r="J455" s="39" t="str">
        <f t="shared" si="12"/>
        <v/>
      </c>
      <c r="K455" s="39" t="str">
        <f t="shared" si="13"/>
        <v/>
      </c>
    </row>
    <row r="456" spans="10:11" x14ac:dyDescent="0.3">
      <c r="J456" s="39" t="str">
        <f t="shared" si="12"/>
        <v/>
      </c>
      <c r="K456" s="39" t="str">
        <f t="shared" si="13"/>
        <v/>
      </c>
    </row>
    <row r="457" spans="10:11" x14ac:dyDescent="0.3">
      <c r="J457" s="39" t="str">
        <f t="shared" si="12"/>
        <v/>
      </c>
      <c r="K457" s="39" t="str">
        <f t="shared" si="13"/>
        <v/>
      </c>
    </row>
    <row r="458" spans="10:11" x14ac:dyDescent="0.3">
      <c r="J458" s="39" t="str">
        <f t="shared" si="12"/>
        <v/>
      </c>
      <c r="K458" s="39" t="str">
        <f t="shared" si="13"/>
        <v/>
      </c>
    </row>
    <row r="459" spans="10:11" x14ac:dyDescent="0.3">
      <c r="J459" s="39" t="str">
        <f t="shared" ref="J459:J495" si="14">IF(D459*E459=0,"",D459*E459)</f>
        <v/>
      </c>
      <c r="K459" s="39" t="str">
        <f t="shared" ref="K459:K495" si="15">IF(H459*I459=0,"",H459*I459)</f>
        <v/>
      </c>
    </row>
    <row r="460" spans="10:11" x14ac:dyDescent="0.3">
      <c r="J460" s="39" t="str">
        <f t="shared" si="14"/>
        <v/>
      </c>
      <c r="K460" s="39" t="str">
        <f t="shared" si="15"/>
        <v/>
      </c>
    </row>
    <row r="461" spans="10:11" x14ac:dyDescent="0.3">
      <c r="J461" s="39" t="str">
        <f t="shared" si="14"/>
        <v/>
      </c>
      <c r="K461" s="39" t="str">
        <f t="shared" si="15"/>
        <v/>
      </c>
    </row>
    <row r="462" spans="10:11" x14ac:dyDescent="0.3">
      <c r="J462" s="39" t="str">
        <f t="shared" si="14"/>
        <v/>
      </c>
      <c r="K462" s="39" t="str">
        <f t="shared" si="15"/>
        <v/>
      </c>
    </row>
    <row r="463" spans="10:11" x14ac:dyDescent="0.3">
      <c r="J463" s="39" t="str">
        <f t="shared" si="14"/>
        <v/>
      </c>
      <c r="K463" s="39" t="str">
        <f t="shared" si="15"/>
        <v/>
      </c>
    </row>
    <row r="464" spans="10:11" x14ac:dyDescent="0.3">
      <c r="J464" s="39" t="str">
        <f t="shared" si="14"/>
        <v/>
      </c>
      <c r="K464" s="39" t="str">
        <f t="shared" si="15"/>
        <v/>
      </c>
    </row>
    <row r="465" spans="10:11" x14ac:dyDescent="0.3">
      <c r="J465" s="39" t="str">
        <f t="shared" si="14"/>
        <v/>
      </c>
      <c r="K465" s="39" t="str">
        <f t="shared" si="15"/>
        <v/>
      </c>
    </row>
    <row r="466" spans="10:11" x14ac:dyDescent="0.3">
      <c r="J466" s="39" t="str">
        <f t="shared" si="14"/>
        <v/>
      </c>
      <c r="K466" s="39" t="str">
        <f t="shared" si="15"/>
        <v/>
      </c>
    </row>
    <row r="467" spans="10:11" x14ac:dyDescent="0.3">
      <c r="J467" s="39" t="str">
        <f t="shared" si="14"/>
        <v/>
      </c>
      <c r="K467" s="39" t="str">
        <f t="shared" si="15"/>
        <v/>
      </c>
    </row>
    <row r="468" spans="10:11" x14ac:dyDescent="0.3">
      <c r="J468" s="39" t="str">
        <f t="shared" si="14"/>
        <v/>
      </c>
      <c r="K468" s="39" t="str">
        <f t="shared" si="15"/>
        <v/>
      </c>
    </row>
    <row r="469" spans="10:11" x14ac:dyDescent="0.3">
      <c r="J469" s="39" t="str">
        <f t="shared" si="14"/>
        <v/>
      </c>
      <c r="K469" s="39" t="str">
        <f t="shared" si="15"/>
        <v/>
      </c>
    </row>
    <row r="470" spans="10:11" x14ac:dyDescent="0.3">
      <c r="J470" s="39" t="str">
        <f t="shared" si="14"/>
        <v/>
      </c>
      <c r="K470" s="39" t="str">
        <f t="shared" si="15"/>
        <v/>
      </c>
    </row>
    <row r="471" spans="10:11" x14ac:dyDescent="0.3">
      <c r="J471" s="39" t="str">
        <f t="shared" si="14"/>
        <v/>
      </c>
      <c r="K471" s="39" t="str">
        <f t="shared" si="15"/>
        <v/>
      </c>
    </row>
    <row r="472" spans="10:11" x14ac:dyDescent="0.3">
      <c r="J472" s="39" t="str">
        <f t="shared" si="14"/>
        <v/>
      </c>
      <c r="K472" s="39" t="str">
        <f t="shared" si="15"/>
        <v/>
      </c>
    </row>
    <row r="473" spans="10:11" x14ac:dyDescent="0.3">
      <c r="J473" s="39" t="str">
        <f t="shared" si="14"/>
        <v/>
      </c>
      <c r="K473" s="39" t="str">
        <f t="shared" si="15"/>
        <v/>
      </c>
    </row>
    <row r="474" spans="10:11" x14ac:dyDescent="0.3">
      <c r="J474" s="39" t="str">
        <f t="shared" si="14"/>
        <v/>
      </c>
      <c r="K474" s="39" t="str">
        <f t="shared" si="15"/>
        <v/>
      </c>
    </row>
    <row r="475" spans="10:11" x14ac:dyDescent="0.3">
      <c r="J475" s="39" t="str">
        <f t="shared" si="14"/>
        <v/>
      </c>
      <c r="K475" s="39" t="str">
        <f t="shared" si="15"/>
        <v/>
      </c>
    </row>
    <row r="476" spans="10:11" x14ac:dyDescent="0.3">
      <c r="J476" s="39" t="str">
        <f t="shared" si="14"/>
        <v/>
      </c>
      <c r="K476" s="39" t="str">
        <f t="shared" si="15"/>
        <v/>
      </c>
    </row>
    <row r="477" spans="10:11" x14ac:dyDescent="0.3">
      <c r="J477" s="39" t="str">
        <f t="shared" si="14"/>
        <v/>
      </c>
      <c r="K477" s="39" t="str">
        <f t="shared" si="15"/>
        <v/>
      </c>
    </row>
    <row r="478" spans="10:11" x14ac:dyDescent="0.3">
      <c r="J478" s="39" t="str">
        <f t="shared" si="14"/>
        <v/>
      </c>
      <c r="K478" s="39" t="str">
        <f t="shared" si="15"/>
        <v/>
      </c>
    </row>
    <row r="479" spans="10:11" x14ac:dyDescent="0.3">
      <c r="J479" s="39" t="str">
        <f t="shared" si="14"/>
        <v/>
      </c>
      <c r="K479" s="39" t="str">
        <f t="shared" si="15"/>
        <v/>
      </c>
    </row>
    <row r="480" spans="10:11" x14ac:dyDescent="0.3">
      <c r="J480" s="39" t="str">
        <f t="shared" si="14"/>
        <v/>
      </c>
      <c r="K480" s="39" t="str">
        <f t="shared" si="15"/>
        <v/>
      </c>
    </row>
    <row r="481" spans="10:11" x14ac:dyDescent="0.3">
      <c r="J481" s="39" t="str">
        <f t="shared" si="14"/>
        <v/>
      </c>
      <c r="K481" s="39" t="str">
        <f t="shared" si="15"/>
        <v/>
      </c>
    </row>
    <row r="482" spans="10:11" x14ac:dyDescent="0.3">
      <c r="J482" s="39" t="str">
        <f t="shared" si="14"/>
        <v/>
      </c>
      <c r="K482" s="39" t="str">
        <f t="shared" si="15"/>
        <v/>
      </c>
    </row>
    <row r="483" spans="10:11" x14ac:dyDescent="0.3">
      <c r="J483" s="39" t="str">
        <f t="shared" si="14"/>
        <v/>
      </c>
      <c r="K483" s="39" t="str">
        <f t="shared" si="15"/>
        <v/>
      </c>
    </row>
    <row r="484" spans="10:11" x14ac:dyDescent="0.3">
      <c r="J484" s="39" t="str">
        <f t="shared" si="14"/>
        <v/>
      </c>
      <c r="K484" s="39" t="str">
        <f t="shared" si="15"/>
        <v/>
      </c>
    </row>
    <row r="485" spans="10:11" x14ac:dyDescent="0.3">
      <c r="J485" s="39" t="str">
        <f t="shared" si="14"/>
        <v/>
      </c>
      <c r="K485" s="39" t="str">
        <f t="shared" si="15"/>
        <v/>
      </c>
    </row>
    <row r="486" spans="10:11" x14ac:dyDescent="0.3">
      <c r="J486" s="39" t="str">
        <f t="shared" si="14"/>
        <v/>
      </c>
      <c r="K486" s="39" t="str">
        <f t="shared" si="15"/>
        <v/>
      </c>
    </row>
    <row r="487" spans="10:11" x14ac:dyDescent="0.3">
      <c r="J487" s="39" t="str">
        <f t="shared" si="14"/>
        <v/>
      </c>
      <c r="K487" s="39" t="str">
        <f t="shared" si="15"/>
        <v/>
      </c>
    </row>
    <row r="488" spans="10:11" x14ac:dyDescent="0.3">
      <c r="J488" s="39" t="str">
        <f t="shared" si="14"/>
        <v/>
      </c>
      <c r="K488" s="39" t="str">
        <f t="shared" si="15"/>
        <v/>
      </c>
    </row>
    <row r="489" spans="10:11" x14ac:dyDescent="0.3">
      <c r="J489" s="39" t="str">
        <f t="shared" si="14"/>
        <v/>
      </c>
      <c r="K489" s="39" t="str">
        <f t="shared" si="15"/>
        <v/>
      </c>
    </row>
    <row r="490" spans="10:11" x14ac:dyDescent="0.3">
      <c r="J490" s="39" t="str">
        <f t="shared" si="14"/>
        <v/>
      </c>
      <c r="K490" s="39" t="str">
        <f t="shared" si="15"/>
        <v/>
      </c>
    </row>
    <row r="491" spans="10:11" x14ac:dyDescent="0.3">
      <c r="J491" s="39" t="str">
        <f t="shared" si="14"/>
        <v/>
      </c>
      <c r="K491" s="39" t="str">
        <f t="shared" si="15"/>
        <v/>
      </c>
    </row>
    <row r="492" spans="10:11" x14ac:dyDescent="0.3">
      <c r="J492" s="39" t="str">
        <f t="shared" si="14"/>
        <v/>
      </c>
      <c r="K492" s="39" t="str">
        <f t="shared" si="15"/>
        <v/>
      </c>
    </row>
    <row r="493" spans="10:11" x14ac:dyDescent="0.3">
      <c r="J493" s="39" t="str">
        <f t="shared" si="14"/>
        <v/>
      </c>
      <c r="K493" s="39" t="str">
        <f t="shared" si="15"/>
        <v/>
      </c>
    </row>
    <row r="494" spans="10:11" x14ac:dyDescent="0.3">
      <c r="J494" s="39" t="str">
        <f t="shared" si="14"/>
        <v/>
      </c>
      <c r="K494" s="39" t="str">
        <f t="shared" si="15"/>
        <v/>
      </c>
    </row>
    <row r="495" spans="10:11" x14ac:dyDescent="0.3">
      <c r="J495" s="39" t="str">
        <f t="shared" si="14"/>
        <v/>
      </c>
      <c r="K495" s="39" t="str">
        <f t="shared" si="15"/>
        <v/>
      </c>
    </row>
  </sheetData>
  <mergeCells count="11">
    <mergeCell ref="A1:F1"/>
    <mergeCell ref="C6:C9"/>
    <mergeCell ref="D6:D9"/>
    <mergeCell ref="G6:G9"/>
    <mergeCell ref="E6:E9"/>
    <mergeCell ref="F6:F9"/>
    <mergeCell ref="H6:H9"/>
    <mergeCell ref="I6:I9"/>
    <mergeCell ref="A6:A9"/>
    <mergeCell ref="B6:B9"/>
    <mergeCell ref="G3:G4"/>
  </mergeCells>
  <conditionalFormatting sqref="G3:G4">
    <cfRule type="cellIs" dxfId="171" priority="1" operator="equal">
      <formula>"Não iniciada"</formula>
    </cfRule>
    <cfRule type="cellIs" dxfId="170" priority="2" operator="equal">
      <formula>"Em andamento"</formula>
    </cfRule>
    <cfRule type="cellIs" dxfId="169" priority="3" operator="equal">
      <formula>"Cancelada"</formula>
    </cfRule>
    <cfRule type="cellIs" dxfId="168" priority="4" operator="equal">
      <formula>"Concluída"</formula>
    </cfRule>
  </conditionalFormatting>
  <dataValidations count="2">
    <dataValidation type="list" allowBlank="1" showInputMessage="1" showErrorMessage="1" sqref="G3:G4" xr:uid="{00000000-0002-0000-0C00-000000000000}">
      <formula1>"Não iniciada, Concluída, Em andamento, Cancelada"</formula1>
    </dataValidation>
    <dataValidation type="list" allowBlank="1" showInputMessage="1" showErrorMessage="1" sqref="D11:E38 H11:I38" xr:uid="{00000000-0002-0000-0C00-000001000000}">
      <formula1>"0, 1, 3, 5, 9"</formula1>
    </dataValidation>
  </dataValidations>
  <hyperlinks>
    <hyperlink ref="G1" location="'1. Painel Principal'!A1" display="Menu Principal" xr:uid="{00000000-0004-0000-0C00-000000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L544"/>
  <sheetViews>
    <sheetView showGridLines="0" showRowColHeaders="0" workbookViewId="0">
      <selection sqref="A1:N1"/>
    </sheetView>
  </sheetViews>
  <sheetFormatPr defaultColWidth="9.109375" defaultRowHeight="14.4" x14ac:dyDescent="0.3"/>
  <cols>
    <col min="2" max="2" width="10.109375" customWidth="1"/>
    <col min="3" max="3" width="17.44140625" customWidth="1"/>
    <col min="4" max="8" width="9.109375" customWidth="1"/>
    <col min="9" max="9" width="9.5546875" customWidth="1"/>
    <col min="10" max="10" width="17.44140625" customWidth="1"/>
    <col min="11" max="13" width="12.33203125" customWidth="1"/>
    <col min="14" max="14" width="9.33203125" customWidth="1"/>
  </cols>
  <sheetData>
    <row r="1" spans="1:17" ht="17.25" customHeight="1" x14ac:dyDescent="0.35">
      <c r="A1" s="276" t="s">
        <v>3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491"/>
      <c r="O1" s="274" t="s">
        <v>1</v>
      </c>
      <c r="P1" s="274"/>
      <c r="Q1" s="275"/>
    </row>
    <row r="2" spans="1:17" x14ac:dyDescent="0.3">
      <c r="O2" s="339" t="s">
        <v>10</v>
      </c>
      <c r="P2" s="340"/>
      <c r="Q2" s="340"/>
    </row>
    <row r="3" spans="1:17" x14ac:dyDescent="0.3">
      <c r="O3" s="334" t="s">
        <v>11</v>
      </c>
      <c r="P3" s="335"/>
      <c r="Q3" s="335"/>
    </row>
    <row r="4" spans="1:17" ht="6.75" customHeight="1" x14ac:dyDescent="0.3">
      <c r="O4" s="334"/>
      <c r="P4" s="335"/>
      <c r="Q4" s="335"/>
    </row>
    <row r="75" spans="2:38" x14ac:dyDescent="0.3">
      <c r="S75" s="119"/>
      <c r="T75" s="119"/>
      <c r="U75" s="119"/>
      <c r="V75" s="119"/>
      <c r="W75" s="119"/>
      <c r="X75" s="119"/>
      <c r="Y75" s="119"/>
      <c r="Z75" s="119"/>
      <c r="AA75" s="119"/>
      <c r="AB75" s="119"/>
      <c r="AC75" s="119"/>
      <c r="AD75" s="119"/>
      <c r="AE75" s="119"/>
      <c r="AF75" s="119"/>
      <c r="AG75" s="119"/>
      <c r="AH75" s="119"/>
      <c r="AI75" s="119"/>
      <c r="AJ75" s="119"/>
      <c r="AK75" s="119"/>
    </row>
    <row r="76" spans="2:38" x14ac:dyDescent="0.3">
      <c r="S76" s="119"/>
      <c r="T76" s="119"/>
      <c r="U76" s="119"/>
      <c r="V76" s="119"/>
      <c r="W76" s="119"/>
      <c r="X76" s="119"/>
      <c r="Y76" s="119"/>
      <c r="Z76" s="119"/>
      <c r="AA76" s="119"/>
      <c r="AB76" s="119"/>
      <c r="AC76" s="119"/>
      <c r="AD76" s="119"/>
      <c r="AE76" s="119"/>
      <c r="AF76" s="119"/>
      <c r="AG76" s="119"/>
      <c r="AH76" s="119"/>
      <c r="AI76" s="119"/>
      <c r="AJ76" s="119"/>
      <c r="AK76" s="119"/>
    </row>
    <row r="77" spans="2:38" x14ac:dyDescent="0.3"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119"/>
      <c r="AD77" s="119"/>
      <c r="AE77" s="119"/>
      <c r="AF77" s="119"/>
      <c r="AG77" s="119"/>
      <c r="AH77" s="119"/>
      <c r="AI77" s="119"/>
      <c r="AJ77" s="119"/>
      <c r="AK77" s="119"/>
    </row>
    <row r="78" spans="2:38" s="118" customFormat="1" ht="5.4" x14ac:dyDescent="0.15">
      <c r="B78" s="116" t="s">
        <v>320</v>
      </c>
      <c r="C78" s="116" t="s">
        <v>324</v>
      </c>
      <c r="D78" s="117"/>
      <c r="E78" s="117" t="s">
        <v>320</v>
      </c>
      <c r="F78" s="117" t="s">
        <v>352</v>
      </c>
      <c r="G78" s="117" t="s">
        <v>324</v>
      </c>
      <c r="H78" s="117"/>
      <c r="I78" s="116" t="s">
        <v>320</v>
      </c>
      <c r="J78" s="116" t="s">
        <v>324</v>
      </c>
      <c r="K78" s="117"/>
      <c r="L78" s="117"/>
      <c r="M78" s="117"/>
      <c r="N78" s="117" t="s">
        <v>320</v>
      </c>
      <c r="O78" s="117" t="s">
        <v>352</v>
      </c>
      <c r="P78" s="117" t="s">
        <v>324</v>
      </c>
      <c r="Q78" s="117"/>
      <c r="R78" s="117"/>
      <c r="S78" s="120"/>
      <c r="T78" s="120" t="s">
        <v>320</v>
      </c>
      <c r="U78" s="120" t="s">
        <v>349</v>
      </c>
      <c r="V78" s="120"/>
      <c r="W78" s="120" t="s">
        <v>320</v>
      </c>
      <c r="X78" s="120" t="s">
        <v>323</v>
      </c>
      <c r="Y78" s="120" t="s">
        <v>349</v>
      </c>
      <c r="Z78" s="120" t="s">
        <v>346</v>
      </c>
      <c r="AA78" s="120"/>
      <c r="AB78" s="120"/>
      <c r="AC78" s="120" t="s">
        <v>320</v>
      </c>
      <c r="AD78" s="120" t="s">
        <v>350</v>
      </c>
      <c r="AE78" s="120"/>
      <c r="AF78" s="120"/>
      <c r="AG78" s="120" t="s">
        <v>320</v>
      </c>
      <c r="AH78" s="120" t="s">
        <v>323</v>
      </c>
      <c r="AI78" s="120" t="s">
        <v>350</v>
      </c>
      <c r="AJ78" s="120" t="s">
        <v>351</v>
      </c>
      <c r="AK78" s="120"/>
      <c r="AL78" s="117"/>
    </row>
    <row r="79" spans="2:38" s="118" customFormat="1" ht="5.4" x14ac:dyDescent="0.15">
      <c r="B79" s="117" t="str">
        <f>IF(T79="","",T79)</f>
        <v>Redução preço de venda líquido</v>
      </c>
      <c r="C79" s="117">
        <f>IF(U79="","",U79)</f>
        <v>300</v>
      </c>
      <c r="D79" s="117"/>
      <c r="E79" s="117" t="str">
        <f>IF(W79="","",W79)</f>
        <v>Redução preço de venda líquido</v>
      </c>
      <c r="F79" s="117" t="str">
        <f>IF(X79="","",X79)</f>
        <v>Gestão de clientes (promoções) ruim</v>
      </c>
      <c r="G79" s="117">
        <f>IF(Z79="","",Z79)</f>
        <v>50</v>
      </c>
      <c r="H79" s="117"/>
      <c r="I79" s="117" t="str">
        <f>IF(AC79="","",AC79)</f>
        <v>Inviabilização do negócio</v>
      </c>
      <c r="J79" s="117">
        <f>IF(AD79="","",AD79)</f>
        <v>35</v>
      </c>
      <c r="K79" s="117"/>
      <c r="L79" s="117"/>
      <c r="M79" s="117"/>
      <c r="N79" s="117" t="str">
        <f>IF(AG79="","",AG79)</f>
        <v>Inviabilização do negócio</v>
      </c>
      <c r="O79" s="117" t="str">
        <f>IF(AH79="","",AH79)</f>
        <v>Falta de conhecimento do representante</v>
      </c>
      <c r="P79" s="117">
        <f>IF(AJ79="","",AJ79)</f>
        <v>63</v>
      </c>
      <c r="Q79" s="117"/>
      <c r="R79" s="117"/>
      <c r="S79" s="120"/>
      <c r="T79" s="120" t="s">
        <v>332</v>
      </c>
      <c r="U79" s="120">
        <v>300</v>
      </c>
      <c r="V79" s="120"/>
      <c r="W79" s="120" t="s">
        <v>332</v>
      </c>
      <c r="X79" s="120" t="s">
        <v>343</v>
      </c>
      <c r="Y79" s="120">
        <v>300</v>
      </c>
      <c r="Z79" s="120">
        <v>50</v>
      </c>
      <c r="AA79" s="120"/>
      <c r="AB79" s="120"/>
      <c r="AC79" s="120" t="s">
        <v>334</v>
      </c>
      <c r="AD79" s="120">
        <v>35</v>
      </c>
      <c r="AE79" s="120"/>
      <c r="AF79" s="120"/>
      <c r="AG79" s="120" t="s">
        <v>334</v>
      </c>
      <c r="AH79" s="120" t="s">
        <v>341</v>
      </c>
      <c r="AI79" s="120">
        <v>35</v>
      </c>
      <c r="AJ79" s="120">
        <v>63</v>
      </c>
      <c r="AK79" s="120"/>
      <c r="AL79" s="117"/>
    </row>
    <row r="80" spans="2:38" s="118" customFormat="1" ht="5.4" x14ac:dyDescent="0.15">
      <c r="B80" s="117" t="str">
        <f t="shared" ref="B80:B143" si="0">IF(T80="","",T80)</f>
        <v>Estourar orçamento</v>
      </c>
      <c r="C80" s="117">
        <f t="shared" ref="C80:C143" si="1">IF(U80="","",U80)</f>
        <v>200</v>
      </c>
      <c r="D80" s="117"/>
      <c r="E80" s="117" t="str">
        <f t="shared" ref="E80:E143" si="2">IF(W80="","",W80)</f>
        <v/>
      </c>
      <c r="F80" s="117" t="str">
        <f t="shared" ref="F80:F143" si="3">IF(X80="","",X80)</f>
        <v>Valores altos de contratos</v>
      </c>
      <c r="G80" s="117">
        <f t="shared" ref="G80:G143" si="4">IF(Z80="","",Z80)</f>
        <v>50</v>
      </c>
      <c r="H80" s="117"/>
      <c r="I80" s="117" t="str">
        <f t="shared" ref="I80:I143" si="5">IF(AC80="","",AC80)</f>
        <v>Estourar orçamento</v>
      </c>
      <c r="J80" s="117">
        <f t="shared" ref="J80:J143" si="6">IF(AD80="","",AD80)</f>
        <v>27</v>
      </c>
      <c r="K80" s="117"/>
      <c r="L80" s="117"/>
      <c r="M80" s="117"/>
      <c r="N80" s="117" t="str">
        <f t="shared" ref="N80:N143" si="7">IF(AG80="","",AG80)</f>
        <v/>
      </c>
      <c r="O80" s="117" t="str">
        <f t="shared" ref="O80:O143" si="8">IF(AH80="","",AH80)</f>
        <v>Má gestão</v>
      </c>
      <c r="P80" s="117">
        <f t="shared" ref="P80:P143" si="9">IF(AJ80="","",AJ80)</f>
        <v>49</v>
      </c>
      <c r="Q80" s="117"/>
      <c r="R80" s="117"/>
      <c r="S80" s="120"/>
      <c r="T80" s="120" t="s">
        <v>331</v>
      </c>
      <c r="U80" s="120">
        <v>200</v>
      </c>
      <c r="V80" s="120"/>
      <c r="W80" s="120"/>
      <c r="X80" s="120" t="s">
        <v>339</v>
      </c>
      <c r="Y80" s="120">
        <v>300</v>
      </c>
      <c r="Z80" s="120">
        <v>50</v>
      </c>
      <c r="AA80" s="120"/>
      <c r="AB80" s="120"/>
      <c r="AC80" s="120" t="s">
        <v>331</v>
      </c>
      <c r="AD80" s="120">
        <v>27</v>
      </c>
      <c r="AE80" s="120"/>
      <c r="AF80" s="120"/>
      <c r="AG80" s="120"/>
      <c r="AH80" s="120" t="s">
        <v>340</v>
      </c>
      <c r="AI80" s="120">
        <v>35</v>
      </c>
      <c r="AJ80" s="120">
        <v>49</v>
      </c>
      <c r="AK80" s="120"/>
      <c r="AL80" s="117"/>
    </row>
    <row r="81" spans="2:38" s="118" customFormat="1" ht="5.4" x14ac:dyDescent="0.15">
      <c r="B81" s="117" t="str">
        <f t="shared" si="0"/>
        <v>Perca de Rentabilidade</v>
      </c>
      <c r="C81" s="117" t="str">
        <f t="shared" si="1"/>
        <v/>
      </c>
      <c r="D81" s="117"/>
      <c r="E81" s="117" t="str">
        <f t="shared" si="2"/>
        <v/>
      </c>
      <c r="F81" s="117" t="str">
        <f t="shared" si="3"/>
        <v>Má gestão</v>
      </c>
      <c r="G81" s="117">
        <f t="shared" si="4"/>
        <v>50</v>
      </c>
      <c r="H81" s="117"/>
      <c r="I81" s="117" t="str">
        <f t="shared" si="5"/>
        <v>Perca de Rentabilidade</v>
      </c>
      <c r="J81" s="117">
        <f t="shared" si="6"/>
        <v>15</v>
      </c>
      <c r="K81" s="117"/>
      <c r="L81" s="117"/>
      <c r="M81" s="117"/>
      <c r="N81" s="117" t="str">
        <f t="shared" si="7"/>
        <v/>
      </c>
      <c r="O81" s="117" t="str">
        <f t="shared" si="8"/>
        <v>Valores altos de contratos</v>
      </c>
      <c r="P81" s="117">
        <f t="shared" si="9"/>
        <v>27</v>
      </c>
      <c r="Q81" s="117"/>
      <c r="R81" s="117"/>
      <c r="S81" s="120"/>
      <c r="T81" s="120" t="s">
        <v>333</v>
      </c>
      <c r="U81" s="120"/>
      <c r="V81" s="120"/>
      <c r="W81" s="120"/>
      <c r="X81" s="120" t="s">
        <v>340</v>
      </c>
      <c r="Y81" s="120">
        <v>300</v>
      </c>
      <c r="Z81" s="120">
        <v>50</v>
      </c>
      <c r="AA81" s="120"/>
      <c r="AB81" s="120"/>
      <c r="AC81" s="120" t="s">
        <v>333</v>
      </c>
      <c r="AD81" s="120">
        <v>15</v>
      </c>
      <c r="AE81" s="120"/>
      <c r="AF81" s="120"/>
      <c r="AG81" s="120"/>
      <c r="AH81" s="120" t="s">
        <v>339</v>
      </c>
      <c r="AI81" s="120">
        <v>35</v>
      </c>
      <c r="AJ81" s="120">
        <v>27</v>
      </c>
      <c r="AK81" s="120"/>
      <c r="AL81" s="117"/>
    </row>
    <row r="82" spans="2:38" s="118" customFormat="1" ht="5.4" x14ac:dyDescent="0.15">
      <c r="B82" s="117" t="str">
        <f t="shared" si="0"/>
        <v>Queda do Volume de vendas</v>
      </c>
      <c r="C82" s="117" t="str">
        <f t="shared" si="1"/>
        <v/>
      </c>
      <c r="D82" s="117"/>
      <c r="E82" s="117" t="str">
        <f t="shared" si="2"/>
        <v/>
      </c>
      <c r="F82" s="117" t="str">
        <f t="shared" si="3"/>
        <v>Falta de conhecimento do representante</v>
      </c>
      <c r="G82" s="117">
        <f t="shared" si="4"/>
        <v>50</v>
      </c>
      <c r="H82" s="117"/>
      <c r="I82" s="117" t="str">
        <f t="shared" si="5"/>
        <v>Redução preço de venda líquido</v>
      </c>
      <c r="J82" s="117">
        <f t="shared" si="6"/>
        <v>9</v>
      </c>
      <c r="K82" s="117"/>
      <c r="L82" s="117"/>
      <c r="M82" s="117"/>
      <c r="N82" s="117" t="str">
        <f t="shared" si="7"/>
        <v/>
      </c>
      <c r="O82" s="117" t="str">
        <f t="shared" si="8"/>
        <v>Falta de ferramentas de gestão</v>
      </c>
      <c r="P82" s="117">
        <f t="shared" si="9"/>
        <v>15</v>
      </c>
      <c r="Q82" s="117"/>
      <c r="R82" s="117"/>
      <c r="S82" s="120"/>
      <c r="T82" s="120" t="s">
        <v>335</v>
      </c>
      <c r="U82" s="120"/>
      <c r="V82" s="120"/>
      <c r="W82" s="120"/>
      <c r="X82" s="120" t="s">
        <v>341</v>
      </c>
      <c r="Y82" s="120">
        <v>300</v>
      </c>
      <c r="Z82" s="120">
        <v>50</v>
      </c>
      <c r="AA82" s="120"/>
      <c r="AB82" s="120"/>
      <c r="AC82" s="120" t="s">
        <v>332</v>
      </c>
      <c r="AD82" s="120">
        <v>9</v>
      </c>
      <c r="AE82" s="120"/>
      <c r="AF82" s="120"/>
      <c r="AG82" s="120"/>
      <c r="AH82" s="120" t="s">
        <v>342</v>
      </c>
      <c r="AI82" s="120">
        <v>35</v>
      </c>
      <c r="AJ82" s="120">
        <v>15</v>
      </c>
      <c r="AK82" s="120"/>
      <c r="AL82" s="117"/>
    </row>
    <row r="83" spans="2:38" s="118" customFormat="1" ht="5.4" x14ac:dyDescent="0.15">
      <c r="B83" s="117" t="str">
        <f t="shared" si="0"/>
        <v>Diminuição da competitividade</v>
      </c>
      <c r="C83" s="117" t="str">
        <f t="shared" si="1"/>
        <v/>
      </c>
      <c r="D83" s="117"/>
      <c r="E83" s="117" t="str">
        <f t="shared" si="2"/>
        <v/>
      </c>
      <c r="F83" s="117" t="str">
        <f t="shared" si="3"/>
        <v>Dependência de Kas</v>
      </c>
      <c r="G83" s="117">
        <f t="shared" si="4"/>
        <v>50</v>
      </c>
      <c r="H83" s="117"/>
      <c r="I83" s="117" t="str">
        <f t="shared" si="5"/>
        <v>Diminuição da competitividade</v>
      </c>
      <c r="J83" s="117">
        <f t="shared" si="6"/>
        <v>3</v>
      </c>
      <c r="K83" s="117"/>
      <c r="L83" s="117"/>
      <c r="M83" s="117"/>
      <c r="N83" s="117" t="str">
        <f t="shared" si="7"/>
        <v/>
      </c>
      <c r="O83" s="117" t="str">
        <f t="shared" si="8"/>
        <v>Dependência de Kas</v>
      </c>
      <c r="P83" s="117">
        <f t="shared" si="9"/>
        <v>5</v>
      </c>
      <c r="Q83" s="117"/>
      <c r="R83" s="117"/>
      <c r="S83" s="120"/>
      <c r="T83" s="120" t="s">
        <v>336</v>
      </c>
      <c r="U83" s="120"/>
      <c r="V83" s="120"/>
      <c r="W83" s="120"/>
      <c r="X83" s="120" t="s">
        <v>338</v>
      </c>
      <c r="Y83" s="120">
        <v>300</v>
      </c>
      <c r="Z83" s="120">
        <v>50</v>
      </c>
      <c r="AA83" s="120"/>
      <c r="AB83" s="120"/>
      <c r="AC83" s="120" t="s">
        <v>336</v>
      </c>
      <c r="AD83" s="120">
        <v>3</v>
      </c>
      <c r="AE83" s="120"/>
      <c r="AF83" s="120"/>
      <c r="AG83" s="120"/>
      <c r="AH83" s="120" t="s">
        <v>338</v>
      </c>
      <c r="AI83" s="120">
        <v>35</v>
      </c>
      <c r="AJ83" s="120">
        <v>5</v>
      </c>
      <c r="AK83" s="120"/>
      <c r="AL83" s="117"/>
    </row>
    <row r="84" spans="2:38" s="118" customFormat="1" ht="5.4" x14ac:dyDescent="0.15">
      <c r="B84" s="117" t="str">
        <f t="shared" si="0"/>
        <v>Inviabilização do negócio</v>
      </c>
      <c r="C84" s="117" t="str">
        <f t="shared" si="1"/>
        <v/>
      </c>
      <c r="D84" s="117"/>
      <c r="E84" s="117" t="str">
        <f t="shared" si="2"/>
        <v/>
      </c>
      <c r="F84" s="117" t="str">
        <f t="shared" si="3"/>
        <v>Falta de ferramentas de gestão</v>
      </c>
      <c r="G84" s="117">
        <f t="shared" si="4"/>
        <v>50</v>
      </c>
      <c r="H84" s="117"/>
      <c r="I84" s="117" t="str">
        <f t="shared" si="5"/>
        <v>Queda do Volume de vendas</v>
      </c>
      <c r="J84" s="117">
        <f t="shared" si="6"/>
        <v>0</v>
      </c>
      <c r="K84" s="117"/>
      <c r="L84" s="117"/>
      <c r="M84" s="117"/>
      <c r="N84" s="117" t="str">
        <f t="shared" si="7"/>
        <v/>
      </c>
      <c r="O84" s="117" t="str">
        <f t="shared" si="8"/>
        <v>Gestão de clientes (promoções) ruim</v>
      </c>
      <c r="P84" s="117">
        <f t="shared" si="9"/>
        <v>1</v>
      </c>
      <c r="Q84" s="117"/>
      <c r="R84" s="117"/>
      <c r="S84" s="120"/>
      <c r="T84" s="120" t="s">
        <v>334</v>
      </c>
      <c r="U84" s="120"/>
      <c r="V84" s="120"/>
      <c r="W84" s="120"/>
      <c r="X84" s="120" t="s">
        <v>342</v>
      </c>
      <c r="Y84" s="120">
        <v>300</v>
      </c>
      <c r="Z84" s="120">
        <v>50</v>
      </c>
      <c r="AA84" s="120"/>
      <c r="AB84" s="120"/>
      <c r="AC84" s="120" t="s">
        <v>335</v>
      </c>
      <c r="AD84" s="120">
        <v>0</v>
      </c>
      <c r="AE84" s="120"/>
      <c r="AF84" s="120"/>
      <c r="AG84" s="120"/>
      <c r="AH84" s="120" t="s">
        <v>343</v>
      </c>
      <c r="AI84" s="120">
        <v>35</v>
      </c>
      <c r="AJ84" s="120">
        <v>1</v>
      </c>
      <c r="AK84" s="120"/>
      <c r="AL84" s="117"/>
    </row>
    <row r="85" spans="2:38" s="118" customFormat="1" ht="5.4" x14ac:dyDescent="0.15">
      <c r="B85" s="117" t="str">
        <f t="shared" si="0"/>
        <v/>
      </c>
      <c r="C85" s="117" t="str">
        <f t="shared" si="1"/>
        <v/>
      </c>
      <c r="D85" s="117"/>
      <c r="E85" s="117" t="str">
        <f t="shared" si="2"/>
        <v>Estourar orçamento</v>
      </c>
      <c r="F85" s="117" t="str">
        <f t="shared" si="3"/>
        <v>Má gestão</v>
      </c>
      <c r="G85" s="117">
        <f t="shared" si="4"/>
        <v>70</v>
      </c>
      <c r="H85" s="117"/>
      <c r="I85" s="117" t="str">
        <f t="shared" si="5"/>
        <v/>
      </c>
      <c r="J85" s="117" t="str">
        <f t="shared" si="6"/>
        <v/>
      </c>
      <c r="K85" s="117"/>
      <c r="L85" s="117"/>
      <c r="M85" s="117"/>
      <c r="N85" s="117" t="str">
        <f t="shared" si="7"/>
        <v>Estourar orçamento</v>
      </c>
      <c r="O85" s="117" t="str">
        <f t="shared" si="8"/>
        <v>Gestão de clientes (promoções) ruim</v>
      </c>
      <c r="P85" s="117">
        <f t="shared" si="9"/>
        <v>63</v>
      </c>
      <c r="Q85" s="117"/>
      <c r="R85" s="117"/>
      <c r="S85" s="120"/>
      <c r="T85" s="120"/>
      <c r="U85" s="120"/>
      <c r="V85" s="120"/>
      <c r="W85" s="120" t="s">
        <v>331</v>
      </c>
      <c r="X85" s="120" t="s">
        <v>340</v>
      </c>
      <c r="Y85" s="120">
        <v>200</v>
      </c>
      <c r="Z85" s="120">
        <v>70</v>
      </c>
      <c r="AA85" s="120"/>
      <c r="AB85" s="120"/>
      <c r="AC85" s="120"/>
      <c r="AD85" s="120"/>
      <c r="AE85" s="120"/>
      <c r="AF85" s="120"/>
      <c r="AG85" s="120" t="s">
        <v>331</v>
      </c>
      <c r="AH85" s="120" t="s">
        <v>343</v>
      </c>
      <c r="AI85" s="120">
        <v>27</v>
      </c>
      <c r="AJ85" s="120">
        <v>63</v>
      </c>
      <c r="AK85" s="120"/>
      <c r="AL85" s="117"/>
    </row>
    <row r="86" spans="2:38" s="118" customFormat="1" ht="5.4" x14ac:dyDescent="0.15">
      <c r="B86" s="117" t="str">
        <f t="shared" si="0"/>
        <v/>
      </c>
      <c r="C86" s="117" t="str">
        <f t="shared" si="1"/>
        <v/>
      </c>
      <c r="D86" s="117"/>
      <c r="E86" s="117" t="str">
        <f t="shared" si="2"/>
        <v/>
      </c>
      <c r="F86" s="117" t="str">
        <f t="shared" si="3"/>
        <v>Dependência de Kas</v>
      </c>
      <c r="G86" s="117">
        <f t="shared" si="4"/>
        <v>60</v>
      </c>
      <c r="H86" s="117"/>
      <c r="I86" s="117" t="str">
        <f t="shared" si="5"/>
        <v/>
      </c>
      <c r="J86" s="117" t="str">
        <f t="shared" si="6"/>
        <v/>
      </c>
      <c r="K86" s="117"/>
      <c r="L86" s="117"/>
      <c r="M86" s="117"/>
      <c r="N86" s="117" t="str">
        <f t="shared" si="7"/>
        <v/>
      </c>
      <c r="O86" s="117" t="str">
        <f t="shared" si="8"/>
        <v>Dependência de Kas</v>
      </c>
      <c r="P86" s="117">
        <f t="shared" si="9"/>
        <v>27</v>
      </c>
      <c r="Q86" s="117"/>
      <c r="R86" s="117"/>
      <c r="S86" s="120"/>
      <c r="T86" s="120"/>
      <c r="U86" s="120"/>
      <c r="V86" s="120"/>
      <c r="W86" s="120"/>
      <c r="X86" s="120" t="s">
        <v>338</v>
      </c>
      <c r="Y86" s="120">
        <v>200</v>
      </c>
      <c r="Z86" s="120">
        <v>60</v>
      </c>
      <c r="AA86" s="120"/>
      <c r="AB86" s="120"/>
      <c r="AC86" s="120"/>
      <c r="AD86" s="120"/>
      <c r="AE86" s="120"/>
      <c r="AF86" s="120"/>
      <c r="AG86" s="120"/>
      <c r="AH86" s="120" t="s">
        <v>338</v>
      </c>
      <c r="AI86" s="120">
        <v>27</v>
      </c>
      <c r="AJ86" s="120">
        <v>27</v>
      </c>
      <c r="AK86" s="120"/>
      <c r="AL86" s="117"/>
    </row>
    <row r="87" spans="2:38" s="118" customFormat="1" ht="5.4" x14ac:dyDescent="0.15">
      <c r="B87" s="117" t="str">
        <f t="shared" si="0"/>
        <v/>
      </c>
      <c r="C87" s="117" t="str">
        <f t="shared" si="1"/>
        <v/>
      </c>
      <c r="D87" s="117"/>
      <c r="E87" s="117" t="str">
        <f t="shared" si="2"/>
        <v/>
      </c>
      <c r="F87" s="117" t="str">
        <f t="shared" si="3"/>
        <v>Valores altos de contratos</v>
      </c>
      <c r="G87" s="117">
        <f t="shared" si="4"/>
        <v>30</v>
      </c>
      <c r="H87" s="117"/>
      <c r="I87" s="117" t="str">
        <f t="shared" si="5"/>
        <v/>
      </c>
      <c r="J87" s="117" t="str">
        <f t="shared" si="6"/>
        <v/>
      </c>
      <c r="K87" s="117"/>
      <c r="L87" s="117"/>
      <c r="M87" s="117"/>
      <c r="N87" s="117" t="str">
        <f t="shared" si="7"/>
        <v/>
      </c>
      <c r="O87" s="117" t="str">
        <f t="shared" si="8"/>
        <v>Falta de ferramentas de gestão</v>
      </c>
      <c r="P87" s="117">
        <f t="shared" si="9"/>
        <v>25</v>
      </c>
      <c r="Q87" s="117"/>
      <c r="R87" s="117"/>
      <c r="S87" s="120"/>
      <c r="T87" s="120"/>
      <c r="U87" s="120"/>
      <c r="V87" s="120"/>
      <c r="W87" s="120"/>
      <c r="X87" s="120" t="s">
        <v>339</v>
      </c>
      <c r="Y87" s="120">
        <v>200</v>
      </c>
      <c r="Z87" s="120">
        <v>30</v>
      </c>
      <c r="AA87" s="120"/>
      <c r="AB87" s="120"/>
      <c r="AC87" s="120"/>
      <c r="AD87" s="120"/>
      <c r="AE87" s="120"/>
      <c r="AF87" s="120"/>
      <c r="AG87" s="120"/>
      <c r="AH87" s="120" t="s">
        <v>342</v>
      </c>
      <c r="AI87" s="120">
        <v>27</v>
      </c>
      <c r="AJ87" s="120">
        <v>25</v>
      </c>
      <c r="AK87" s="120"/>
      <c r="AL87" s="117"/>
    </row>
    <row r="88" spans="2:38" s="118" customFormat="1" ht="5.4" x14ac:dyDescent="0.15">
      <c r="B88" s="117" t="str">
        <f t="shared" si="0"/>
        <v/>
      </c>
      <c r="C88" s="117" t="str">
        <f t="shared" si="1"/>
        <v/>
      </c>
      <c r="D88" s="117"/>
      <c r="E88" s="117" t="str">
        <f t="shared" si="2"/>
        <v/>
      </c>
      <c r="F88" s="117" t="str">
        <f t="shared" si="3"/>
        <v>Falta de conhecimento do representante</v>
      </c>
      <c r="G88" s="117">
        <f t="shared" si="4"/>
        <v>20</v>
      </c>
      <c r="H88" s="117"/>
      <c r="I88" s="117" t="str">
        <f t="shared" si="5"/>
        <v/>
      </c>
      <c r="J88" s="117" t="str">
        <f t="shared" si="6"/>
        <v/>
      </c>
      <c r="K88" s="117"/>
      <c r="L88" s="117"/>
      <c r="M88" s="117"/>
      <c r="N88" s="117" t="str">
        <f t="shared" si="7"/>
        <v/>
      </c>
      <c r="O88" s="117" t="str">
        <f t="shared" si="8"/>
        <v>Falta de conhecimento do representante</v>
      </c>
      <c r="P88" s="117">
        <f t="shared" si="9"/>
        <v>15</v>
      </c>
      <c r="Q88" s="117"/>
      <c r="R88" s="117"/>
      <c r="S88" s="120"/>
      <c r="T88" s="120"/>
      <c r="U88" s="120"/>
      <c r="V88" s="120"/>
      <c r="W88" s="120"/>
      <c r="X88" s="120" t="s">
        <v>341</v>
      </c>
      <c r="Y88" s="120">
        <v>200</v>
      </c>
      <c r="Z88" s="120">
        <v>20</v>
      </c>
      <c r="AA88" s="120"/>
      <c r="AB88" s="120"/>
      <c r="AC88" s="120"/>
      <c r="AD88" s="120"/>
      <c r="AE88" s="120"/>
      <c r="AF88" s="120"/>
      <c r="AG88" s="120"/>
      <c r="AH88" s="120" t="s">
        <v>341</v>
      </c>
      <c r="AI88" s="120">
        <v>27</v>
      </c>
      <c r="AJ88" s="120">
        <v>15</v>
      </c>
      <c r="AK88" s="120"/>
      <c r="AL88" s="117"/>
    </row>
    <row r="89" spans="2:38" s="118" customFormat="1" ht="5.4" x14ac:dyDescent="0.15">
      <c r="B89" s="117" t="str">
        <f t="shared" si="0"/>
        <v/>
      </c>
      <c r="C89" s="117" t="str">
        <f t="shared" si="1"/>
        <v/>
      </c>
      <c r="D89" s="117"/>
      <c r="E89" s="117" t="str">
        <f t="shared" si="2"/>
        <v/>
      </c>
      <c r="F89" s="117" t="str">
        <f t="shared" si="3"/>
        <v>Gestão de clientes (promoções) ruim</v>
      </c>
      <c r="G89" s="117">
        <f t="shared" si="4"/>
        <v>10</v>
      </c>
      <c r="H89" s="117"/>
      <c r="I89" s="117" t="str">
        <f t="shared" si="5"/>
        <v/>
      </c>
      <c r="J89" s="117" t="str">
        <f t="shared" si="6"/>
        <v/>
      </c>
      <c r="K89" s="117"/>
      <c r="L89" s="117"/>
      <c r="M89" s="117"/>
      <c r="N89" s="117" t="str">
        <f t="shared" si="7"/>
        <v/>
      </c>
      <c r="O89" s="117" t="str">
        <f t="shared" si="8"/>
        <v>Valores altos de contratos</v>
      </c>
      <c r="P89" s="117">
        <f t="shared" si="9"/>
        <v>3</v>
      </c>
      <c r="Q89" s="117"/>
      <c r="R89" s="117"/>
      <c r="S89" s="120"/>
      <c r="T89" s="120"/>
      <c r="U89" s="120"/>
      <c r="V89" s="120"/>
      <c r="W89" s="120"/>
      <c r="X89" s="120" t="s">
        <v>343</v>
      </c>
      <c r="Y89" s="120">
        <v>200</v>
      </c>
      <c r="Z89" s="120">
        <v>10</v>
      </c>
      <c r="AA89" s="120"/>
      <c r="AB89" s="120"/>
      <c r="AC89" s="120"/>
      <c r="AD89" s="120"/>
      <c r="AE89" s="120"/>
      <c r="AF89" s="120"/>
      <c r="AG89" s="120"/>
      <c r="AH89" s="120" t="s">
        <v>339</v>
      </c>
      <c r="AI89" s="120">
        <v>27</v>
      </c>
      <c r="AJ89" s="120">
        <v>3</v>
      </c>
      <c r="AK89" s="120"/>
      <c r="AL89" s="117"/>
    </row>
    <row r="90" spans="2:38" s="118" customFormat="1" ht="5.4" x14ac:dyDescent="0.15">
      <c r="B90" s="117" t="str">
        <f t="shared" si="0"/>
        <v/>
      </c>
      <c r="C90" s="117" t="str">
        <f t="shared" si="1"/>
        <v/>
      </c>
      <c r="D90" s="117"/>
      <c r="E90" s="117" t="str">
        <f t="shared" si="2"/>
        <v/>
      </c>
      <c r="F90" s="117" t="str">
        <f t="shared" si="3"/>
        <v>Falta de ferramentas de gestão</v>
      </c>
      <c r="G90" s="117">
        <f t="shared" si="4"/>
        <v>10</v>
      </c>
      <c r="H90" s="117"/>
      <c r="I90" s="117" t="str">
        <f t="shared" si="5"/>
        <v/>
      </c>
      <c r="J90" s="117" t="str">
        <f t="shared" si="6"/>
        <v/>
      </c>
      <c r="K90" s="117"/>
      <c r="L90" s="117"/>
      <c r="M90" s="117"/>
      <c r="N90" s="117" t="str">
        <f t="shared" si="7"/>
        <v/>
      </c>
      <c r="O90" s="117" t="str">
        <f t="shared" si="8"/>
        <v>Má gestão</v>
      </c>
      <c r="P90" s="117">
        <f t="shared" si="9"/>
        <v>0</v>
      </c>
      <c r="Q90" s="117"/>
      <c r="R90" s="117"/>
      <c r="S90" s="120"/>
      <c r="T90" s="120"/>
      <c r="U90" s="120"/>
      <c r="V90" s="120"/>
      <c r="W90" s="120"/>
      <c r="X90" s="120" t="s">
        <v>342</v>
      </c>
      <c r="Y90" s="120">
        <v>200</v>
      </c>
      <c r="Z90" s="120">
        <v>10</v>
      </c>
      <c r="AA90" s="120"/>
      <c r="AB90" s="120"/>
      <c r="AC90" s="120"/>
      <c r="AD90" s="120"/>
      <c r="AE90" s="120"/>
      <c r="AF90" s="120"/>
      <c r="AG90" s="120"/>
      <c r="AH90" s="120" t="s">
        <v>340</v>
      </c>
      <c r="AI90" s="120">
        <v>27</v>
      </c>
      <c r="AJ90" s="120">
        <v>0</v>
      </c>
      <c r="AK90" s="120"/>
      <c r="AL90" s="117"/>
    </row>
    <row r="91" spans="2:38" s="118" customFormat="1" ht="5.4" x14ac:dyDescent="0.15">
      <c r="B91" s="117" t="str">
        <f t="shared" si="0"/>
        <v/>
      </c>
      <c r="C91" s="117" t="str">
        <f t="shared" si="1"/>
        <v/>
      </c>
      <c r="D91" s="117"/>
      <c r="E91" s="117" t="str">
        <f t="shared" si="2"/>
        <v>Perca de Rentabilidade</v>
      </c>
      <c r="F91" s="117" t="str">
        <f t="shared" si="3"/>
        <v>Gestão de clientes (promoções) ruim</v>
      </c>
      <c r="G91" s="117" t="str">
        <f t="shared" si="4"/>
        <v/>
      </c>
      <c r="H91" s="117"/>
      <c r="I91" s="117" t="str">
        <f t="shared" si="5"/>
        <v/>
      </c>
      <c r="J91" s="117" t="str">
        <f t="shared" si="6"/>
        <v/>
      </c>
      <c r="K91" s="117"/>
      <c r="L91" s="117"/>
      <c r="M91" s="117"/>
      <c r="N91" s="117" t="str">
        <f t="shared" si="7"/>
        <v>Perca de Rentabilidade</v>
      </c>
      <c r="O91" s="117" t="str">
        <f t="shared" si="8"/>
        <v>Valores altos de contratos</v>
      </c>
      <c r="P91" s="117">
        <f t="shared" si="9"/>
        <v>9</v>
      </c>
      <c r="Q91" s="117"/>
      <c r="R91" s="117"/>
      <c r="S91" s="120"/>
      <c r="T91" s="120"/>
      <c r="U91" s="120"/>
      <c r="V91" s="120"/>
      <c r="W91" s="120" t="s">
        <v>333</v>
      </c>
      <c r="X91" s="120" t="s">
        <v>343</v>
      </c>
      <c r="Y91" s="120"/>
      <c r="Z91" s="120"/>
      <c r="AA91" s="120"/>
      <c r="AB91" s="120"/>
      <c r="AC91" s="120"/>
      <c r="AD91" s="120"/>
      <c r="AE91" s="120"/>
      <c r="AF91" s="120"/>
      <c r="AG91" s="120" t="s">
        <v>333</v>
      </c>
      <c r="AH91" s="120" t="s">
        <v>339</v>
      </c>
      <c r="AI91" s="120">
        <v>15</v>
      </c>
      <c r="AJ91" s="120">
        <v>9</v>
      </c>
      <c r="AK91" s="120"/>
      <c r="AL91" s="117"/>
    </row>
    <row r="92" spans="2:38" s="118" customFormat="1" ht="5.4" x14ac:dyDescent="0.15">
      <c r="B92" s="117" t="str">
        <f t="shared" si="0"/>
        <v/>
      </c>
      <c r="C92" s="117" t="str">
        <f t="shared" si="1"/>
        <v/>
      </c>
      <c r="D92" s="117"/>
      <c r="E92" s="117" t="str">
        <f t="shared" si="2"/>
        <v/>
      </c>
      <c r="F92" s="117" t="str">
        <f t="shared" si="3"/>
        <v>Valores altos de contratos</v>
      </c>
      <c r="G92" s="117" t="str">
        <f t="shared" si="4"/>
        <v/>
      </c>
      <c r="H92" s="117"/>
      <c r="I92" s="117" t="str">
        <f t="shared" si="5"/>
        <v/>
      </c>
      <c r="J92" s="117" t="str">
        <f t="shared" si="6"/>
        <v/>
      </c>
      <c r="K92" s="117"/>
      <c r="L92" s="117"/>
      <c r="M92" s="117"/>
      <c r="N92" s="117" t="str">
        <f t="shared" si="7"/>
        <v/>
      </c>
      <c r="O92" s="117" t="str">
        <f t="shared" si="8"/>
        <v>Falta de ferramentas de gestão</v>
      </c>
      <c r="P92" s="117">
        <f t="shared" si="9"/>
        <v>9</v>
      </c>
      <c r="Q92" s="117"/>
      <c r="R92" s="117"/>
      <c r="S92" s="120"/>
      <c r="T92" s="120"/>
      <c r="U92" s="120"/>
      <c r="V92" s="120"/>
      <c r="W92" s="120"/>
      <c r="X92" s="120" t="s">
        <v>339</v>
      </c>
      <c r="Y92" s="120"/>
      <c r="Z92" s="120"/>
      <c r="AA92" s="120"/>
      <c r="AB92" s="120"/>
      <c r="AC92" s="120"/>
      <c r="AD92" s="120"/>
      <c r="AE92" s="120"/>
      <c r="AF92" s="120"/>
      <c r="AG92" s="120"/>
      <c r="AH92" s="120" t="s">
        <v>342</v>
      </c>
      <c r="AI92" s="120">
        <v>15</v>
      </c>
      <c r="AJ92" s="120">
        <v>9</v>
      </c>
      <c r="AK92" s="120"/>
      <c r="AL92" s="117"/>
    </row>
    <row r="93" spans="2:38" s="118" customFormat="1" ht="5.4" x14ac:dyDescent="0.15">
      <c r="B93" s="117" t="str">
        <f t="shared" si="0"/>
        <v/>
      </c>
      <c r="C93" s="117" t="str">
        <f t="shared" si="1"/>
        <v/>
      </c>
      <c r="D93" s="117"/>
      <c r="E93" s="117" t="str">
        <f t="shared" si="2"/>
        <v/>
      </c>
      <c r="F93" s="117" t="str">
        <f t="shared" si="3"/>
        <v>Má gestão</v>
      </c>
      <c r="G93" s="117" t="str">
        <f t="shared" si="4"/>
        <v/>
      </c>
      <c r="H93" s="117"/>
      <c r="I93" s="117" t="str">
        <f t="shared" si="5"/>
        <v/>
      </c>
      <c r="J93" s="117" t="str">
        <f t="shared" si="6"/>
        <v/>
      </c>
      <c r="K93" s="117"/>
      <c r="L93" s="117"/>
      <c r="M93" s="117"/>
      <c r="N93" s="117" t="str">
        <f t="shared" si="7"/>
        <v/>
      </c>
      <c r="O93" s="117" t="str">
        <f t="shared" si="8"/>
        <v>Falta de conhecimento do representante</v>
      </c>
      <c r="P93" s="117">
        <f t="shared" si="9"/>
        <v>0</v>
      </c>
      <c r="Q93" s="117"/>
      <c r="R93" s="117"/>
      <c r="S93" s="120"/>
      <c r="T93" s="120"/>
      <c r="U93" s="120"/>
      <c r="V93" s="120"/>
      <c r="W93" s="120"/>
      <c r="X93" s="120" t="s">
        <v>340</v>
      </c>
      <c r="Y93" s="120"/>
      <c r="Z93" s="120"/>
      <c r="AA93" s="120"/>
      <c r="AB93" s="120"/>
      <c r="AC93" s="120"/>
      <c r="AD93" s="120"/>
      <c r="AE93" s="120"/>
      <c r="AF93" s="120"/>
      <c r="AG93" s="120"/>
      <c r="AH93" s="120" t="s">
        <v>341</v>
      </c>
      <c r="AI93" s="120">
        <v>15</v>
      </c>
      <c r="AJ93" s="120">
        <v>0</v>
      </c>
      <c r="AK93" s="120"/>
      <c r="AL93" s="117"/>
    </row>
    <row r="94" spans="2:38" s="118" customFormat="1" ht="5.4" x14ac:dyDescent="0.15">
      <c r="B94" s="117" t="str">
        <f t="shared" si="0"/>
        <v/>
      </c>
      <c r="C94" s="117" t="str">
        <f t="shared" si="1"/>
        <v/>
      </c>
      <c r="D94" s="117"/>
      <c r="E94" s="117" t="str">
        <f t="shared" si="2"/>
        <v/>
      </c>
      <c r="F94" s="117" t="str">
        <f t="shared" si="3"/>
        <v>Falta de conhecimento do representante</v>
      </c>
      <c r="G94" s="117" t="str">
        <f t="shared" si="4"/>
        <v/>
      </c>
      <c r="H94" s="117"/>
      <c r="I94" s="117" t="str">
        <f t="shared" si="5"/>
        <v/>
      </c>
      <c r="J94" s="117" t="str">
        <f t="shared" si="6"/>
        <v/>
      </c>
      <c r="K94" s="117"/>
      <c r="L94" s="117"/>
      <c r="M94" s="117"/>
      <c r="N94" s="117" t="str">
        <f t="shared" si="7"/>
        <v/>
      </c>
      <c r="O94" s="117" t="str">
        <f t="shared" si="8"/>
        <v>Má gestão</v>
      </c>
      <c r="P94" s="117">
        <f t="shared" si="9"/>
        <v>0</v>
      </c>
      <c r="Q94" s="117"/>
      <c r="R94" s="117"/>
      <c r="S94" s="120"/>
      <c r="T94" s="120"/>
      <c r="U94" s="120"/>
      <c r="V94" s="120"/>
      <c r="W94" s="120"/>
      <c r="X94" s="120" t="s">
        <v>341</v>
      </c>
      <c r="Y94" s="120"/>
      <c r="Z94" s="120"/>
      <c r="AA94" s="120"/>
      <c r="AB94" s="120"/>
      <c r="AC94" s="120"/>
      <c r="AD94" s="120"/>
      <c r="AE94" s="120"/>
      <c r="AF94" s="120"/>
      <c r="AG94" s="120"/>
      <c r="AH94" s="120" t="s">
        <v>340</v>
      </c>
      <c r="AI94" s="120">
        <v>15</v>
      </c>
      <c r="AJ94" s="120">
        <v>0</v>
      </c>
      <c r="AK94" s="120"/>
      <c r="AL94" s="117"/>
    </row>
    <row r="95" spans="2:38" s="118" customFormat="1" ht="5.4" x14ac:dyDescent="0.15">
      <c r="B95" s="117" t="str">
        <f t="shared" si="0"/>
        <v/>
      </c>
      <c r="C95" s="117" t="str">
        <f t="shared" si="1"/>
        <v/>
      </c>
      <c r="D95" s="117"/>
      <c r="E95" s="117" t="str">
        <f t="shared" si="2"/>
        <v/>
      </c>
      <c r="F95" s="117" t="str">
        <f t="shared" si="3"/>
        <v>Dependência de Kas</v>
      </c>
      <c r="G95" s="117" t="str">
        <f t="shared" si="4"/>
        <v/>
      </c>
      <c r="H95" s="117"/>
      <c r="I95" s="117" t="str">
        <f t="shared" si="5"/>
        <v/>
      </c>
      <c r="J95" s="117" t="str">
        <f t="shared" si="6"/>
        <v/>
      </c>
      <c r="K95" s="117"/>
      <c r="L95" s="117"/>
      <c r="M95" s="117"/>
      <c r="N95" s="117" t="str">
        <f t="shared" si="7"/>
        <v/>
      </c>
      <c r="O95" s="117" t="str">
        <f t="shared" si="8"/>
        <v>Dependência de Kas</v>
      </c>
      <c r="P95" s="117">
        <f t="shared" si="9"/>
        <v>0</v>
      </c>
      <c r="Q95" s="117"/>
      <c r="R95" s="117"/>
      <c r="S95" s="120"/>
      <c r="T95" s="120"/>
      <c r="U95" s="120"/>
      <c r="V95" s="120"/>
      <c r="W95" s="120"/>
      <c r="X95" s="120" t="s">
        <v>338</v>
      </c>
      <c r="Y95" s="120"/>
      <c r="Z95" s="120"/>
      <c r="AA95" s="120"/>
      <c r="AB95" s="120"/>
      <c r="AC95" s="120"/>
      <c r="AD95" s="120"/>
      <c r="AE95" s="120"/>
      <c r="AF95" s="120"/>
      <c r="AG95" s="120"/>
      <c r="AH95" s="120" t="s">
        <v>338</v>
      </c>
      <c r="AI95" s="120">
        <v>15</v>
      </c>
      <c r="AJ95" s="120">
        <v>0</v>
      </c>
      <c r="AK95" s="120"/>
      <c r="AL95" s="117"/>
    </row>
    <row r="96" spans="2:38" s="118" customFormat="1" ht="5.4" x14ac:dyDescent="0.15">
      <c r="B96" s="117" t="str">
        <f t="shared" si="0"/>
        <v/>
      </c>
      <c r="C96" s="117" t="str">
        <f t="shared" si="1"/>
        <v/>
      </c>
      <c r="D96" s="117"/>
      <c r="E96" s="117" t="str">
        <f t="shared" si="2"/>
        <v/>
      </c>
      <c r="F96" s="117" t="str">
        <f t="shared" si="3"/>
        <v>Falta de ferramentas de gestão</v>
      </c>
      <c r="G96" s="117" t="str">
        <f t="shared" si="4"/>
        <v/>
      </c>
      <c r="H96" s="117"/>
      <c r="I96" s="117" t="str">
        <f t="shared" si="5"/>
        <v/>
      </c>
      <c r="J96" s="117" t="str">
        <f t="shared" si="6"/>
        <v/>
      </c>
      <c r="K96" s="117"/>
      <c r="L96" s="117"/>
      <c r="M96" s="117"/>
      <c r="N96" s="117" t="str">
        <f t="shared" si="7"/>
        <v/>
      </c>
      <c r="O96" s="117" t="str">
        <f t="shared" si="8"/>
        <v>Gestão de clientes (promoções) ruim</v>
      </c>
      <c r="P96" s="117">
        <f t="shared" si="9"/>
        <v>0</v>
      </c>
      <c r="Q96" s="117"/>
      <c r="R96" s="117"/>
      <c r="S96" s="120"/>
      <c r="T96" s="120"/>
      <c r="U96" s="120"/>
      <c r="V96" s="120"/>
      <c r="W96" s="120"/>
      <c r="X96" s="120" t="s">
        <v>342</v>
      </c>
      <c r="Y96" s="120"/>
      <c r="Z96" s="120"/>
      <c r="AA96" s="120"/>
      <c r="AB96" s="120"/>
      <c r="AC96" s="120"/>
      <c r="AD96" s="120"/>
      <c r="AE96" s="120"/>
      <c r="AF96" s="120"/>
      <c r="AG96" s="120"/>
      <c r="AH96" s="120" t="s">
        <v>343</v>
      </c>
      <c r="AI96" s="120">
        <v>15</v>
      </c>
      <c r="AJ96" s="120">
        <v>0</v>
      </c>
      <c r="AK96" s="120"/>
      <c r="AL96" s="117"/>
    </row>
    <row r="97" spans="2:38" s="118" customFormat="1" ht="5.4" x14ac:dyDescent="0.15">
      <c r="B97" s="117" t="str">
        <f t="shared" si="0"/>
        <v/>
      </c>
      <c r="C97" s="117" t="str">
        <f t="shared" si="1"/>
        <v/>
      </c>
      <c r="D97" s="117"/>
      <c r="E97" s="117" t="str">
        <f t="shared" si="2"/>
        <v>Queda do Volume de vendas</v>
      </c>
      <c r="F97" s="117" t="str">
        <f t="shared" si="3"/>
        <v>Não ter ferramenta adequada de gestão</v>
      </c>
      <c r="G97" s="117" t="str">
        <f t="shared" si="4"/>
        <v/>
      </c>
      <c r="H97" s="117"/>
      <c r="I97" s="117" t="str">
        <f t="shared" si="5"/>
        <v/>
      </c>
      <c r="J97" s="117" t="str">
        <f t="shared" si="6"/>
        <v/>
      </c>
      <c r="K97" s="117"/>
      <c r="L97" s="117"/>
      <c r="M97" s="117"/>
      <c r="N97" s="117" t="str">
        <f t="shared" si="7"/>
        <v>Redução preço de venda líquido</v>
      </c>
      <c r="O97" s="117" t="str">
        <f t="shared" si="8"/>
        <v>Valores altos de contratos</v>
      </c>
      <c r="P97" s="117">
        <f t="shared" si="9"/>
        <v>63</v>
      </c>
      <c r="Q97" s="117"/>
      <c r="R97" s="117"/>
      <c r="S97" s="120"/>
      <c r="T97" s="120"/>
      <c r="U97" s="120"/>
      <c r="V97" s="120"/>
      <c r="W97" s="120" t="s">
        <v>335</v>
      </c>
      <c r="X97" s="120" t="s">
        <v>344</v>
      </c>
      <c r="Y97" s="120"/>
      <c r="Z97" s="120"/>
      <c r="AA97" s="120"/>
      <c r="AB97" s="120"/>
      <c r="AC97" s="120"/>
      <c r="AD97" s="120"/>
      <c r="AE97" s="120"/>
      <c r="AF97" s="120"/>
      <c r="AG97" s="120" t="s">
        <v>332</v>
      </c>
      <c r="AH97" s="120" t="s">
        <v>339</v>
      </c>
      <c r="AI97" s="120">
        <v>9</v>
      </c>
      <c r="AJ97" s="120">
        <v>63</v>
      </c>
      <c r="AK97" s="120"/>
      <c r="AL97" s="117"/>
    </row>
    <row r="98" spans="2:38" s="118" customFormat="1" ht="5.4" x14ac:dyDescent="0.15">
      <c r="B98" s="117" t="str">
        <f t="shared" si="0"/>
        <v/>
      </c>
      <c r="C98" s="117" t="str">
        <f t="shared" si="1"/>
        <v/>
      </c>
      <c r="D98" s="117"/>
      <c r="E98" s="117" t="str">
        <f t="shared" si="2"/>
        <v/>
      </c>
      <c r="F98" s="117" t="str">
        <f t="shared" si="3"/>
        <v>Direcionamento da Gerência</v>
      </c>
      <c r="G98" s="117" t="str">
        <f t="shared" si="4"/>
        <v/>
      </c>
      <c r="H98" s="117"/>
      <c r="I98" s="117" t="str">
        <f t="shared" si="5"/>
        <v/>
      </c>
      <c r="J98" s="117" t="str">
        <f t="shared" si="6"/>
        <v/>
      </c>
      <c r="K98" s="117"/>
      <c r="L98" s="117"/>
      <c r="M98" s="117"/>
      <c r="N98" s="117" t="str">
        <f t="shared" si="7"/>
        <v/>
      </c>
      <c r="O98" s="117" t="str">
        <f t="shared" si="8"/>
        <v>Dependência de Kas</v>
      </c>
      <c r="P98" s="117">
        <f t="shared" si="9"/>
        <v>45</v>
      </c>
      <c r="Q98" s="117"/>
      <c r="R98" s="117"/>
      <c r="S98" s="120"/>
      <c r="T98" s="120"/>
      <c r="U98" s="120"/>
      <c r="V98" s="120"/>
      <c r="W98" s="120"/>
      <c r="X98" s="120" t="s">
        <v>345</v>
      </c>
      <c r="Y98" s="120"/>
      <c r="Z98" s="120"/>
      <c r="AA98" s="120"/>
      <c r="AB98" s="120"/>
      <c r="AC98" s="120"/>
      <c r="AD98" s="120"/>
      <c r="AE98" s="120"/>
      <c r="AF98" s="120"/>
      <c r="AG98" s="120"/>
      <c r="AH98" s="120" t="s">
        <v>338</v>
      </c>
      <c r="AI98" s="120">
        <v>9</v>
      </c>
      <c r="AJ98" s="120">
        <v>45</v>
      </c>
      <c r="AK98" s="120"/>
      <c r="AL98" s="117"/>
    </row>
    <row r="99" spans="2:38" s="118" customFormat="1" ht="5.4" x14ac:dyDescent="0.15">
      <c r="B99" s="117" t="str">
        <f t="shared" si="0"/>
        <v/>
      </c>
      <c r="C99" s="117" t="str">
        <f t="shared" si="1"/>
        <v/>
      </c>
      <c r="D99" s="117"/>
      <c r="E99" s="117" t="str">
        <f t="shared" si="2"/>
        <v>Diminuição da competitividade</v>
      </c>
      <c r="F99" s="117" t="str">
        <f t="shared" si="3"/>
        <v>Não ter ferramenta adequada de gestão</v>
      </c>
      <c r="G99" s="117" t="str">
        <f t="shared" si="4"/>
        <v/>
      </c>
      <c r="H99" s="117"/>
      <c r="I99" s="117" t="str">
        <f t="shared" si="5"/>
        <v/>
      </c>
      <c r="J99" s="117" t="str">
        <f t="shared" si="6"/>
        <v/>
      </c>
      <c r="K99" s="117"/>
      <c r="L99" s="117"/>
      <c r="M99" s="117"/>
      <c r="N99" s="117" t="str">
        <f t="shared" si="7"/>
        <v/>
      </c>
      <c r="O99" s="117" t="str">
        <f t="shared" si="8"/>
        <v>Má gestão</v>
      </c>
      <c r="P99" s="117">
        <f t="shared" si="9"/>
        <v>25</v>
      </c>
      <c r="Q99" s="117"/>
      <c r="R99" s="117"/>
      <c r="S99" s="120"/>
      <c r="T99" s="120"/>
      <c r="U99" s="120"/>
      <c r="V99" s="120"/>
      <c r="W99" s="120" t="s">
        <v>336</v>
      </c>
      <c r="X99" s="120" t="s">
        <v>344</v>
      </c>
      <c r="Y99" s="120"/>
      <c r="Z99" s="120"/>
      <c r="AA99" s="120"/>
      <c r="AB99" s="120"/>
      <c r="AC99" s="120"/>
      <c r="AD99" s="120"/>
      <c r="AE99" s="120"/>
      <c r="AF99" s="120"/>
      <c r="AG99" s="120"/>
      <c r="AH99" s="120" t="s">
        <v>340</v>
      </c>
      <c r="AI99" s="120">
        <v>9</v>
      </c>
      <c r="AJ99" s="120">
        <v>25</v>
      </c>
      <c r="AK99" s="120"/>
      <c r="AL99" s="117"/>
    </row>
    <row r="100" spans="2:38" s="118" customFormat="1" ht="5.4" x14ac:dyDescent="0.15">
      <c r="B100" s="117" t="str">
        <f t="shared" si="0"/>
        <v/>
      </c>
      <c r="C100" s="117" t="str">
        <f t="shared" si="1"/>
        <v/>
      </c>
      <c r="D100" s="117"/>
      <c r="E100" s="117" t="str">
        <f t="shared" si="2"/>
        <v/>
      </c>
      <c r="F100" s="117" t="str">
        <f t="shared" si="3"/>
        <v>Direcionamento da Gerência</v>
      </c>
      <c r="G100" s="117" t="str">
        <f t="shared" si="4"/>
        <v/>
      </c>
      <c r="H100" s="117"/>
      <c r="I100" s="117" t="str">
        <f t="shared" si="5"/>
        <v/>
      </c>
      <c r="J100" s="117" t="str">
        <f t="shared" si="6"/>
        <v/>
      </c>
      <c r="K100" s="117"/>
      <c r="L100" s="117"/>
      <c r="M100" s="117"/>
      <c r="N100" s="117" t="str">
        <f t="shared" si="7"/>
        <v/>
      </c>
      <c r="O100" s="117" t="str">
        <f t="shared" si="8"/>
        <v>Falta de conhecimento do representante</v>
      </c>
      <c r="P100" s="117">
        <f t="shared" si="9"/>
        <v>3</v>
      </c>
      <c r="Q100" s="117"/>
      <c r="R100" s="117"/>
      <c r="S100" s="120"/>
      <c r="T100" s="120"/>
      <c r="U100" s="120"/>
      <c r="V100" s="120"/>
      <c r="W100" s="120"/>
      <c r="X100" s="120" t="s">
        <v>345</v>
      </c>
      <c r="Y100" s="120"/>
      <c r="Z100" s="120"/>
      <c r="AA100" s="120"/>
      <c r="AB100" s="120"/>
      <c r="AC100" s="120"/>
      <c r="AD100" s="120"/>
      <c r="AE100" s="120"/>
      <c r="AF100" s="120"/>
      <c r="AG100" s="120"/>
      <c r="AH100" s="120" t="s">
        <v>341</v>
      </c>
      <c r="AI100" s="120">
        <v>9</v>
      </c>
      <c r="AJ100" s="120">
        <v>3</v>
      </c>
      <c r="AK100" s="120"/>
      <c r="AL100" s="117"/>
    </row>
    <row r="101" spans="2:38" s="118" customFormat="1" ht="5.4" x14ac:dyDescent="0.15">
      <c r="B101" s="117" t="str">
        <f t="shared" si="0"/>
        <v/>
      </c>
      <c r="C101" s="117" t="str">
        <f t="shared" si="1"/>
        <v/>
      </c>
      <c r="D101" s="117"/>
      <c r="E101" s="117" t="str">
        <f t="shared" si="2"/>
        <v>Inviabilização do negócio</v>
      </c>
      <c r="F101" s="117" t="str">
        <f t="shared" si="3"/>
        <v>Gestão de clientes (promoções) ruim</v>
      </c>
      <c r="G101" s="117" t="str">
        <f t="shared" si="4"/>
        <v/>
      </c>
      <c r="H101" s="117"/>
      <c r="I101" s="117" t="str">
        <f t="shared" si="5"/>
        <v/>
      </c>
      <c r="J101" s="117" t="str">
        <f t="shared" si="6"/>
        <v/>
      </c>
      <c r="K101" s="117"/>
      <c r="L101" s="117"/>
      <c r="M101" s="117"/>
      <c r="N101" s="117" t="str">
        <f t="shared" si="7"/>
        <v/>
      </c>
      <c r="O101" s="117" t="str">
        <f t="shared" si="8"/>
        <v>Gestão de clientes (promoções) ruim</v>
      </c>
      <c r="P101" s="117">
        <f t="shared" si="9"/>
        <v>1</v>
      </c>
      <c r="Q101" s="117"/>
      <c r="R101" s="117"/>
      <c r="S101" s="120"/>
      <c r="T101" s="120"/>
      <c r="U101" s="120"/>
      <c r="V101" s="120"/>
      <c r="W101" s="120" t="s">
        <v>334</v>
      </c>
      <c r="X101" s="120" t="s">
        <v>343</v>
      </c>
      <c r="Y101" s="120"/>
      <c r="Z101" s="120"/>
      <c r="AA101" s="120"/>
      <c r="AB101" s="120"/>
      <c r="AC101" s="120"/>
      <c r="AD101" s="120"/>
      <c r="AE101" s="120"/>
      <c r="AF101" s="120"/>
      <c r="AG101" s="120"/>
      <c r="AH101" s="120" t="s">
        <v>343</v>
      </c>
      <c r="AI101" s="120">
        <v>9</v>
      </c>
      <c r="AJ101" s="120">
        <v>1</v>
      </c>
      <c r="AK101" s="120"/>
      <c r="AL101" s="117"/>
    </row>
    <row r="102" spans="2:38" s="118" customFormat="1" ht="5.4" x14ac:dyDescent="0.15">
      <c r="B102" s="117" t="str">
        <f t="shared" si="0"/>
        <v/>
      </c>
      <c r="C102" s="117" t="str">
        <f t="shared" si="1"/>
        <v/>
      </c>
      <c r="D102" s="117"/>
      <c r="E102" s="117" t="str">
        <f t="shared" si="2"/>
        <v/>
      </c>
      <c r="F102" s="117" t="str">
        <f t="shared" si="3"/>
        <v>Valores altos de contratos</v>
      </c>
      <c r="G102" s="117" t="str">
        <f t="shared" si="4"/>
        <v/>
      </c>
      <c r="H102" s="117"/>
      <c r="I102" s="117" t="str">
        <f t="shared" si="5"/>
        <v/>
      </c>
      <c r="J102" s="117" t="str">
        <f t="shared" si="6"/>
        <v/>
      </c>
      <c r="K102" s="117"/>
      <c r="L102" s="117"/>
      <c r="M102" s="117"/>
      <c r="N102" s="117" t="str">
        <f t="shared" si="7"/>
        <v/>
      </c>
      <c r="O102" s="117" t="str">
        <f t="shared" si="8"/>
        <v>Falta de ferramentas de gestão</v>
      </c>
      <c r="P102" s="117">
        <f t="shared" si="9"/>
        <v>0</v>
      </c>
      <c r="Q102" s="117"/>
      <c r="R102" s="117"/>
      <c r="S102" s="120"/>
      <c r="T102" s="120"/>
      <c r="U102" s="120"/>
      <c r="V102" s="120"/>
      <c r="W102" s="120"/>
      <c r="X102" s="120" t="s">
        <v>339</v>
      </c>
      <c r="Y102" s="120"/>
      <c r="Z102" s="120"/>
      <c r="AA102" s="120"/>
      <c r="AB102" s="120"/>
      <c r="AC102" s="120"/>
      <c r="AD102" s="120"/>
      <c r="AE102" s="120"/>
      <c r="AF102" s="120"/>
      <c r="AG102" s="120"/>
      <c r="AH102" s="120" t="s">
        <v>342</v>
      </c>
      <c r="AI102" s="120">
        <v>9</v>
      </c>
      <c r="AJ102" s="120">
        <v>0</v>
      </c>
      <c r="AK102" s="120"/>
      <c r="AL102" s="117"/>
    </row>
    <row r="103" spans="2:38" s="118" customFormat="1" ht="5.4" x14ac:dyDescent="0.15">
      <c r="B103" s="117" t="str">
        <f t="shared" si="0"/>
        <v/>
      </c>
      <c r="C103" s="117" t="str">
        <f t="shared" si="1"/>
        <v/>
      </c>
      <c r="D103" s="117"/>
      <c r="E103" s="117" t="str">
        <f t="shared" si="2"/>
        <v/>
      </c>
      <c r="F103" s="117" t="str">
        <f t="shared" si="3"/>
        <v>Má gestão</v>
      </c>
      <c r="G103" s="117" t="str">
        <f t="shared" si="4"/>
        <v/>
      </c>
      <c r="H103" s="117"/>
      <c r="I103" s="117" t="str">
        <f t="shared" si="5"/>
        <v/>
      </c>
      <c r="J103" s="117" t="str">
        <f t="shared" si="6"/>
        <v/>
      </c>
      <c r="K103" s="117"/>
      <c r="L103" s="117"/>
      <c r="M103" s="117"/>
      <c r="N103" s="117" t="str">
        <f t="shared" si="7"/>
        <v>Diminuição da competitividade</v>
      </c>
      <c r="O103" s="117" t="str">
        <f t="shared" si="8"/>
        <v>Direcionamento da Gerência</v>
      </c>
      <c r="P103" s="117">
        <f t="shared" si="9"/>
        <v>3</v>
      </c>
      <c r="Q103" s="117"/>
      <c r="R103" s="117"/>
      <c r="S103" s="120"/>
      <c r="T103" s="120"/>
      <c r="U103" s="120"/>
      <c r="V103" s="120"/>
      <c r="W103" s="120"/>
      <c r="X103" s="120" t="s">
        <v>340</v>
      </c>
      <c r="Y103" s="120"/>
      <c r="Z103" s="120"/>
      <c r="AA103" s="120"/>
      <c r="AB103" s="120"/>
      <c r="AC103" s="120"/>
      <c r="AD103" s="120"/>
      <c r="AE103" s="120"/>
      <c r="AF103" s="120"/>
      <c r="AG103" s="120" t="s">
        <v>336</v>
      </c>
      <c r="AH103" s="120" t="s">
        <v>345</v>
      </c>
      <c r="AI103" s="120">
        <v>3</v>
      </c>
      <c r="AJ103" s="120">
        <v>3</v>
      </c>
      <c r="AK103" s="120"/>
      <c r="AL103" s="117"/>
    </row>
    <row r="104" spans="2:38" s="118" customFormat="1" ht="5.4" x14ac:dyDescent="0.15">
      <c r="B104" s="117" t="str">
        <f t="shared" si="0"/>
        <v/>
      </c>
      <c r="C104" s="117" t="str">
        <f t="shared" si="1"/>
        <v/>
      </c>
      <c r="D104" s="117"/>
      <c r="E104" s="117" t="str">
        <f t="shared" si="2"/>
        <v/>
      </c>
      <c r="F104" s="117" t="str">
        <f t="shared" si="3"/>
        <v>Falta de conhecimento do representante</v>
      </c>
      <c r="G104" s="117" t="str">
        <f t="shared" si="4"/>
        <v/>
      </c>
      <c r="H104" s="117"/>
      <c r="I104" s="117" t="str">
        <f t="shared" si="5"/>
        <v/>
      </c>
      <c r="J104" s="117" t="str">
        <f t="shared" si="6"/>
        <v/>
      </c>
      <c r="K104" s="117"/>
      <c r="L104" s="117"/>
      <c r="M104" s="117"/>
      <c r="N104" s="117" t="str">
        <f t="shared" si="7"/>
        <v/>
      </c>
      <c r="O104" s="117" t="str">
        <f t="shared" si="8"/>
        <v>Não ter ferramenta adequada de gestão</v>
      </c>
      <c r="P104" s="117">
        <f t="shared" si="9"/>
        <v>0</v>
      </c>
      <c r="Q104" s="117"/>
      <c r="R104" s="117"/>
      <c r="S104" s="120"/>
      <c r="T104" s="120"/>
      <c r="U104" s="120"/>
      <c r="V104" s="120"/>
      <c r="W104" s="120"/>
      <c r="X104" s="120" t="s">
        <v>341</v>
      </c>
      <c r="Y104" s="120"/>
      <c r="Z104" s="120"/>
      <c r="AA104" s="120"/>
      <c r="AB104" s="120"/>
      <c r="AC104" s="120"/>
      <c r="AD104" s="120"/>
      <c r="AE104" s="120"/>
      <c r="AF104" s="120"/>
      <c r="AG104" s="120"/>
      <c r="AH104" s="120" t="s">
        <v>344</v>
      </c>
      <c r="AI104" s="120">
        <v>3</v>
      </c>
      <c r="AJ104" s="120">
        <v>0</v>
      </c>
      <c r="AK104" s="120"/>
      <c r="AL104" s="117"/>
    </row>
    <row r="105" spans="2:38" s="118" customFormat="1" ht="5.4" x14ac:dyDescent="0.15">
      <c r="B105" s="117" t="str">
        <f t="shared" si="0"/>
        <v/>
      </c>
      <c r="C105" s="117" t="str">
        <f t="shared" si="1"/>
        <v/>
      </c>
      <c r="D105" s="117"/>
      <c r="E105" s="117" t="str">
        <f t="shared" si="2"/>
        <v/>
      </c>
      <c r="F105" s="117" t="str">
        <f t="shared" si="3"/>
        <v>Dependência de Kas</v>
      </c>
      <c r="G105" s="117" t="str">
        <f t="shared" si="4"/>
        <v/>
      </c>
      <c r="H105" s="117"/>
      <c r="I105" s="117" t="str">
        <f t="shared" si="5"/>
        <v/>
      </c>
      <c r="J105" s="117" t="str">
        <f t="shared" si="6"/>
        <v/>
      </c>
      <c r="K105" s="117"/>
      <c r="L105" s="117"/>
      <c r="M105" s="117"/>
      <c r="N105" s="117" t="str">
        <f t="shared" si="7"/>
        <v>Queda do Volume de vendas</v>
      </c>
      <c r="O105" s="117" t="str">
        <f t="shared" si="8"/>
        <v>Não ter ferramenta adequada de gestão</v>
      </c>
      <c r="P105" s="117">
        <f t="shared" si="9"/>
        <v>5</v>
      </c>
      <c r="Q105" s="117"/>
      <c r="R105" s="117"/>
      <c r="S105" s="120"/>
      <c r="T105" s="120"/>
      <c r="U105" s="120"/>
      <c r="V105" s="120"/>
      <c r="W105" s="120"/>
      <c r="X105" s="120" t="s">
        <v>338</v>
      </c>
      <c r="Y105" s="120"/>
      <c r="Z105" s="120"/>
      <c r="AA105" s="120"/>
      <c r="AB105" s="120"/>
      <c r="AC105" s="120"/>
      <c r="AD105" s="120"/>
      <c r="AE105" s="120"/>
      <c r="AF105" s="120"/>
      <c r="AG105" s="120" t="s">
        <v>335</v>
      </c>
      <c r="AH105" s="120" t="s">
        <v>344</v>
      </c>
      <c r="AI105" s="120">
        <v>0</v>
      </c>
      <c r="AJ105" s="120">
        <v>5</v>
      </c>
      <c r="AK105" s="120"/>
      <c r="AL105" s="117"/>
    </row>
    <row r="106" spans="2:38" s="118" customFormat="1" ht="5.4" x14ac:dyDescent="0.15">
      <c r="B106" s="117" t="str">
        <f t="shared" si="0"/>
        <v/>
      </c>
      <c r="C106" s="117" t="str">
        <f t="shared" si="1"/>
        <v/>
      </c>
      <c r="D106" s="117"/>
      <c r="E106" s="117" t="str">
        <f t="shared" si="2"/>
        <v/>
      </c>
      <c r="F106" s="117" t="str">
        <f t="shared" si="3"/>
        <v>Falta de ferramentas de gestão</v>
      </c>
      <c r="G106" s="117" t="str">
        <f t="shared" si="4"/>
        <v/>
      </c>
      <c r="H106" s="117"/>
      <c r="I106" s="117" t="str">
        <f t="shared" si="5"/>
        <v/>
      </c>
      <c r="J106" s="117" t="str">
        <f t="shared" si="6"/>
        <v/>
      </c>
      <c r="K106" s="117"/>
      <c r="L106" s="117"/>
      <c r="M106" s="117"/>
      <c r="N106" s="117" t="str">
        <f t="shared" si="7"/>
        <v/>
      </c>
      <c r="O106" s="117" t="str">
        <f t="shared" si="8"/>
        <v>Direcionamento da Gerência</v>
      </c>
      <c r="P106" s="117">
        <f t="shared" si="9"/>
        <v>0</v>
      </c>
      <c r="Q106" s="117"/>
      <c r="R106" s="117"/>
      <c r="S106" s="120"/>
      <c r="T106" s="120"/>
      <c r="U106" s="120"/>
      <c r="V106" s="120"/>
      <c r="W106" s="120"/>
      <c r="X106" s="120" t="s">
        <v>342</v>
      </c>
      <c r="Y106" s="120"/>
      <c r="Z106" s="120"/>
      <c r="AA106" s="120"/>
      <c r="AB106" s="120"/>
      <c r="AC106" s="120"/>
      <c r="AD106" s="120"/>
      <c r="AE106" s="120"/>
      <c r="AF106" s="120"/>
      <c r="AG106" s="120"/>
      <c r="AH106" s="120" t="s">
        <v>345</v>
      </c>
      <c r="AI106" s="120">
        <v>0</v>
      </c>
      <c r="AJ106" s="120">
        <v>0</v>
      </c>
      <c r="AK106" s="120"/>
      <c r="AL106" s="117"/>
    </row>
    <row r="107" spans="2:38" s="118" customFormat="1" ht="5.4" x14ac:dyDescent="0.15">
      <c r="B107" s="117" t="str">
        <f t="shared" si="0"/>
        <v/>
      </c>
      <c r="C107" s="117" t="str">
        <f t="shared" si="1"/>
        <v/>
      </c>
      <c r="D107" s="117"/>
      <c r="E107" s="117" t="str">
        <f t="shared" si="2"/>
        <v/>
      </c>
      <c r="F107" s="117" t="str">
        <f t="shared" si="3"/>
        <v/>
      </c>
      <c r="G107" s="117" t="str">
        <f t="shared" si="4"/>
        <v/>
      </c>
      <c r="H107" s="117"/>
      <c r="I107" s="117" t="str">
        <f t="shared" si="5"/>
        <v/>
      </c>
      <c r="J107" s="117" t="str">
        <f t="shared" si="6"/>
        <v/>
      </c>
      <c r="K107" s="117"/>
      <c r="L107" s="117"/>
      <c r="M107" s="117"/>
      <c r="N107" s="117" t="str">
        <f t="shared" si="7"/>
        <v/>
      </c>
      <c r="O107" s="117" t="str">
        <f t="shared" si="8"/>
        <v/>
      </c>
      <c r="P107" s="117" t="str">
        <f t="shared" si="9"/>
        <v/>
      </c>
      <c r="Q107" s="117"/>
      <c r="R107" s="117"/>
      <c r="S107" s="120"/>
      <c r="T107" s="120"/>
      <c r="U107" s="120"/>
      <c r="V107" s="120"/>
      <c r="W107" s="120"/>
      <c r="X107" s="120"/>
      <c r="Y107" s="120"/>
      <c r="Z107" s="120"/>
      <c r="AA107" s="120"/>
      <c r="AB107" s="120"/>
      <c r="AC107" s="120"/>
      <c r="AD107" s="120"/>
      <c r="AE107" s="120"/>
      <c r="AF107" s="120"/>
      <c r="AG107" s="120"/>
      <c r="AH107" s="120"/>
      <c r="AI107" s="120"/>
      <c r="AJ107" s="120"/>
      <c r="AK107" s="120"/>
      <c r="AL107" s="117"/>
    </row>
    <row r="108" spans="2:38" s="118" customFormat="1" ht="5.4" x14ac:dyDescent="0.15">
      <c r="B108" s="117" t="str">
        <f t="shared" si="0"/>
        <v/>
      </c>
      <c r="C108" s="117" t="str">
        <f t="shared" si="1"/>
        <v/>
      </c>
      <c r="D108" s="117"/>
      <c r="E108" s="117" t="str">
        <f t="shared" si="2"/>
        <v/>
      </c>
      <c r="F108" s="117" t="str">
        <f t="shared" si="3"/>
        <v/>
      </c>
      <c r="G108" s="117" t="str">
        <f t="shared" si="4"/>
        <v/>
      </c>
      <c r="H108" s="117"/>
      <c r="I108" s="117" t="str">
        <f t="shared" si="5"/>
        <v/>
      </c>
      <c r="J108" s="117" t="str">
        <f t="shared" si="6"/>
        <v/>
      </c>
      <c r="K108" s="117"/>
      <c r="L108" s="117"/>
      <c r="M108" s="117"/>
      <c r="N108" s="117" t="str">
        <f t="shared" si="7"/>
        <v/>
      </c>
      <c r="O108" s="117" t="str">
        <f t="shared" si="8"/>
        <v/>
      </c>
      <c r="P108" s="117" t="str">
        <f t="shared" si="9"/>
        <v/>
      </c>
      <c r="Q108" s="117"/>
      <c r="R108" s="117"/>
      <c r="S108" s="120"/>
      <c r="T108" s="120"/>
      <c r="U108" s="120"/>
      <c r="V108" s="120"/>
      <c r="W108" s="120"/>
      <c r="X108" s="120"/>
      <c r="Y108" s="120"/>
      <c r="Z108" s="120"/>
      <c r="AA108" s="120"/>
      <c r="AB108" s="120"/>
      <c r="AC108" s="120"/>
      <c r="AD108" s="120"/>
      <c r="AE108" s="120"/>
      <c r="AF108" s="120"/>
      <c r="AG108" s="120"/>
      <c r="AH108" s="120"/>
      <c r="AI108" s="120"/>
      <c r="AJ108" s="120"/>
      <c r="AK108" s="120"/>
      <c r="AL108" s="117"/>
    </row>
    <row r="109" spans="2:38" s="118" customFormat="1" ht="5.4" x14ac:dyDescent="0.15">
      <c r="B109" s="117" t="str">
        <f t="shared" si="0"/>
        <v/>
      </c>
      <c r="C109" s="117" t="str">
        <f t="shared" si="1"/>
        <v/>
      </c>
      <c r="D109" s="117"/>
      <c r="E109" s="117" t="str">
        <f t="shared" si="2"/>
        <v/>
      </c>
      <c r="F109" s="117" t="str">
        <f t="shared" si="3"/>
        <v/>
      </c>
      <c r="G109" s="117" t="str">
        <f t="shared" si="4"/>
        <v/>
      </c>
      <c r="H109" s="117"/>
      <c r="I109" s="117" t="str">
        <f t="shared" si="5"/>
        <v/>
      </c>
      <c r="J109" s="117" t="str">
        <f t="shared" si="6"/>
        <v/>
      </c>
      <c r="K109" s="117"/>
      <c r="L109" s="117"/>
      <c r="M109" s="117"/>
      <c r="N109" s="117" t="str">
        <f t="shared" si="7"/>
        <v/>
      </c>
      <c r="O109" s="117" t="str">
        <f t="shared" si="8"/>
        <v/>
      </c>
      <c r="P109" s="117" t="str">
        <f t="shared" si="9"/>
        <v/>
      </c>
      <c r="Q109" s="117"/>
      <c r="R109" s="117"/>
      <c r="S109" s="120"/>
      <c r="T109" s="120"/>
      <c r="U109" s="120"/>
      <c r="V109" s="120"/>
      <c r="W109" s="120"/>
      <c r="X109" s="120"/>
      <c r="Y109" s="120"/>
      <c r="Z109" s="120"/>
      <c r="AA109" s="120"/>
      <c r="AB109" s="120"/>
      <c r="AC109" s="120"/>
      <c r="AD109" s="120"/>
      <c r="AE109" s="120"/>
      <c r="AF109" s="120"/>
      <c r="AG109" s="120"/>
      <c r="AH109" s="120"/>
      <c r="AI109" s="120"/>
      <c r="AJ109" s="120"/>
      <c r="AK109" s="120"/>
      <c r="AL109" s="117"/>
    </row>
    <row r="110" spans="2:38" s="118" customFormat="1" ht="5.4" x14ac:dyDescent="0.15">
      <c r="B110" s="117" t="str">
        <f t="shared" si="0"/>
        <v/>
      </c>
      <c r="C110" s="117" t="str">
        <f t="shared" si="1"/>
        <v/>
      </c>
      <c r="D110" s="117"/>
      <c r="E110" s="117" t="str">
        <f t="shared" si="2"/>
        <v/>
      </c>
      <c r="F110" s="117" t="str">
        <f t="shared" si="3"/>
        <v/>
      </c>
      <c r="G110" s="117" t="str">
        <f t="shared" si="4"/>
        <v/>
      </c>
      <c r="H110" s="117"/>
      <c r="I110" s="117" t="str">
        <f t="shared" si="5"/>
        <v/>
      </c>
      <c r="J110" s="117" t="str">
        <f t="shared" si="6"/>
        <v/>
      </c>
      <c r="K110" s="117"/>
      <c r="L110" s="117"/>
      <c r="M110" s="117"/>
      <c r="N110" s="117" t="str">
        <f t="shared" si="7"/>
        <v/>
      </c>
      <c r="O110" s="117" t="str">
        <f t="shared" si="8"/>
        <v/>
      </c>
      <c r="P110" s="117" t="str">
        <f t="shared" si="9"/>
        <v/>
      </c>
      <c r="Q110" s="117"/>
      <c r="R110" s="117"/>
      <c r="S110" s="120"/>
      <c r="T110" s="120"/>
      <c r="U110" s="120"/>
      <c r="V110" s="120"/>
      <c r="W110" s="120"/>
      <c r="X110" s="120"/>
      <c r="Y110" s="120"/>
      <c r="Z110" s="120"/>
      <c r="AA110" s="120"/>
      <c r="AB110" s="120"/>
      <c r="AC110" s="120"/>
      <c r="AD110" s="120"/>
      <c r="AE110" s="120"/>
      <c r="AF110" s="120"/>
      <c r="AG110" s="120"/>
      <c r="AH110" s="120"/>
      <c r="AI110" s="120"/>
      <c r="AJ110" s="120"/>
      <c r="AK110" s="120"/>
      <c r="AL110" s="117"/>
    </row>
    <row r="111" spans="2:38" s="118" customFormat="1" ht="5.4" x14ac:dyDescent="0.15">
      <c r="B111" s="117" t="str">
        <f t="shared" si="0"/>
        <v/>
      </c>
      <c r="C111" s="117" t="str">
        <f t="shared" si="1"/>
        <v/>
      </c>
      <c r="D111" s="117"/>
      <c r="E111" s="117" t="str">
        <f t="shared" si="2"/>
        <v/>
      </c>
      <c r="F111" s="117" t="str">
        <f t="shared" si="3"/>
        <v/>
      </c>
      <c r="G111" s="117" t="str">
        <f t="shared" si="4"/>
        <v/>
      </c>
      <c r="H111" s="117"/>
      <c r="I111" s="117" t="str">
        <f t="shared" si="5"/>
        <v/>
      </c>
      <c r="J111" s="117" t="str">
        <f t="shared" si="6"/>
        <v/>
      </c>
      <c r="K111" s="117"/>
      <c r="L111" s="117"/>
      <c r="M111" s="117"/>
      <c r="N111" s="117" t="str">
        <f t="shared" si="7"/>
        <v/>
      </c>
      <c r="O111" s="117" t="str">
        <f t="shared" si="8"/>
        <v/>
      </c>
      <c r="P111" s="117" t="str">
        <f t="shared" si="9"/>
        <v/>
      </c>
      <c r="Q111" s="117"/>
      <c r="R111" s="117"/>
      <c r="S111" s="120"/>
      <c r="T111" s="120"/>
      <c r="U111" s="120"/>
      <c r="V111" s="120"/>
      <c r="W111" s="120"/>
      <c r="X111" s="120"/>
      <c r="Y111" s="120"/>
      <c r="Z111" s="120"/>
      <c r="AA111" s="120"/>
      <c r="AB111" s="120"/>
      <c r="AC111" s="120"/>
      <c r="AD111" s="120"/>
      <c r="AE111" s="120"/>
      <c r="AF111" s="120"/>
      <c r="AG111" s="120"/>
      <c r="AH111" s="120"/>
      <c r="AI111" s="120"/>
      <c r="AJ111" s="120"/>
      <c r="AK111" s="120"/>
      <c r="AL111" s="117"/>
    </row>
    <row r="112" spans="2:38" s="118" customFormat="1" ht="5.4" x14ac:dyDescent="0.15">
      <c r="B112" s="117" t="str">
        <f t="shared" si="0"/>
        <v/>
      </c>
      <c r="C112" s="117" t="str">
        <f t="shared" si="1"/>
        <v/>
      </c>
      <c r="D112" s="117"/>
      <c r="E112" s="117" t="str">
        <f t="shared" si="2"/>
        <v/>
      </c>
      <c r="F112" s="117" t="str">
        <f t="shared" si="3"/>
        <v/>
      </c>
      <c r="G112" s="117" t="str">
        <f t="shared" si="4"/>
        <v/>
      </c>
      <c r="H112" s="117"/>
      <c r="I112" s="117" t="str">
        <f t="shared" si="5"/>
        <v/>
      </c>
      <c r="J112" s="117" t="str">
        <f t="shared" si="6"/>
        <v/>
      </c>
      <c r="K112" s="117"/>
      <c r="L112" s="117"/>
      <c r="M112" s="117"/>
      <c r="N112" s="117" t="str">
        <f t="shared" si="7"/>
        <v/>
      </c>
      <c r="O112" s="117" t="str">
        <f t="shared" si="8"/>
        <v/>
      </c>
      <c r="P112" s="117" t="str">
        <f t="shared" si="9"/>
        <v/>
      </c>
      <c r="Q112" s="117"/>
      <c r="R112" s="117"/>
      <c r="S112" s="120"/>
      <c r="T112" s="120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17"/>
    </row>
    <row r="113" spans="2:38" s="118" customFormat="1" ht="5.4" x14ac:dyDescent="0.15">
      <c r="B113" s="117" t="str">
        <f t="shared" si="0"/>
        <v/>
      </c>
      <c r="C113" s="117" t="str">
        <f t="shared" si="1"/>
        <v/>
      </c>
      <c r="D113" s="117"/>
      <c r="E113" s="117" t="str">
        <f t="shared" si="2"/>
        <v/>
      </c>
      <c r="F113" s="117" t="str">
        <f t="shared" si="3"/>
        <v/>
      </c>
      <c r="G113" s="117" t="str">
        <f t="shared" si="4"/>
        <v/>
      </c>
      <c r="H113" s="117"/>
      <c r="I113" s="117" t="str">
        <f t="shared" si="5"/>
        <v/>
      </c>
      <c r="J113" s="117" t="str">
        <f t="shared" si="6"/>
        <v/>
      </c>
      <c r="K113" s="117"/>
      <c r="L113" s="117"/>
      <c r="M113" s="117"/>
      <c r="N113" s="117" t="str">
        <f t="shared" si="7"/>
        <v/>
      </c>
      <c r="O113" s="117" t="str">
        <f t="shared" si="8"/>
        <v/>
      </c>
      <c r="P113" s="117" t="str">
        <f t="shared" si="9"/>
        <v/>
      </c>
      <c r="Q113" s="117"/>
      <c r="R113" s="117"/>
      <c r="S113" s="120"/>
      <c r="T113" s="120"/>
      <c r="U113" s="120"/>
      <c r="V113" s="120"/>
      <c r="W113" s="120"/>
      <c r="X113" s="120"/>
      <c r="Y113" s="120"/>
      <c r="Z113" s="120"/>
      <c r="AA113" s="120"/>
      <c r="AB113" s="120"/>
      <c r="AC113" s="120"/>
      <c r="AD113" s="120"/>
      <c r="AE113" s="120"/>
      <c r="AF113" s="120"/>
      <c r="AG113" s="120"/>
      <c r="AH113" s="120"/>
      <c r="AI113" s="120"/>
      <c r="AJ113" s="120"/>
      <c r="AK113" s="120"/>
      <c r="AL113" s="117"/>
    </row>
    <row r="114" spans="2:38" s="118" customFormat="1" ht="5.4" x14ac:dyDescent="0.15">
      <c r="B114" s="117" t="str">
        <f t="shared" si="0"/>
        <v/>
      </c>
      <c r="C114" s="117" t="str">
        <f t="shared" si="1"/>
        <v/>
      </c>
      <c r="D114" s="117"/>
      <c r="E114" s="117" t="str">
        <f t="shared" si="2"/>
        <v/>
      </c>
      <c r="F114" s="117" t="str">
        <f t="shared" si="3"/>
        <v/>
      </c>
      <c r="G114" s="117" t="str">
        <f t="shared" si="4"/>
        <v/>
      </c>
      <c r="H114" s="117"/>
      <c r="I114" s="117" t="str">
        <f t="shared" si="5"/>
        <v/>
      </c>
      <c r="J114" s="117" t="str">
        <f t="shared" si="6"/>
        <v/>
      </c>
      <c r="K114" s="117"/>
      <c r="L114" s="117"/>
      <c r="M114" s="117"/>
      <c r="N114" s="117" t="str">
        <f t="shared" si="7"/>
        <v/>
      </c>
      <c r="O114" s="117" t="str">
        <f t="shared" si="8"/>
        <v/>
      </c>
      <c r="P114" s="117" t="str">
        <f t="shared" si="9"/>
        <v/>
      </c>
      <c r="Q114" s="117"/>
      <c r="R114" s="117"/>
      <c r="S114" s="120"/>
      <c r="T114" s="120"/>
      <c r="U114" s="120"/>
      <c r="V114" s="120"/>
      <c r="W114" s="120"/>
      <c r="X114" s="120"/>
      <c r="Y114" s="120"/>
      <c r="Z114" s="120"/>
      <c r="AA114" s="120"/>
      <c r="AB114" s="120"/>
      <c r="AC114" s="120"/>
      <c r="AD114" s="120"/>
      <c r="AE114" s="120"/>
      <c r="AF114" s="120"/>
      <c r="AG114" s="120"/>
      <c r="AH114" s="120"/>
      <c r="AI114" s="120"/>
      <c r="AJ114" s="120"/>
      <c r="AK114" s="120"/>
      <c r="AL114" s="117"/>
    </row>
    <row r="115" spans="2:38" s="118" customFormat="1" ht="5.4" x14ac:dyDescent="0.15">
      <c r="B115" s="117" t="str">
        <f t="shared" si="0"/>
        <v/>
      </c>
      <c r="C115" s="117" t="str">
        <f t="shared" si="1"/>
        <v/>
      </c>
      <c r="D115" s="117"/>
      <c r="E115" s="117" t="str">
        <f t="shared" si="2"/>
        <v/>
      </c>
      <c r="F115" s="117" t="str">
        <f t="shared" si="3"/>
        <v/>
      </c>
      <c r="G115" s="117" t="str">
        <f t="shared" si="4"/>
        <v/>
      </c>
      <c r="H115" s="117"/>
      <c r="I115" s="117" t="str">
        <f t="shared" si="5"/>
        <v/>
      </c>
      <c r="J115" s="117" t="str">
        <f t="shared" si="6"/>
        <v/>
      </c>
      <c r="K115" s="117"/>
      <c r="L115" s="117"/>
      <c r="M115" s="117"/>
      <c r="N115" s="117" t="str">
        <f t="shared" si="7"/>
        <v/>
      </c>
      <c r="O115" s="117" t="str">
        <f t="shared" si="8"/>
        <v/>
      </c>
      <c r="P115" s="117" t="str">
        <f t="shared" si="9"/>
        <v/>
      </c>
      <c r="Q115" s="117"/>
      <c r="R115" s="117"/>
      <c r="S115" s="120"/>
      <c r="T115" s="120"/>
      <c r="U115" s="120"/>
      <c r="V115" s="120"/>
      <c r="W115" s="120"/>
      <c r="X115" s="120"/>
      <c r="Y115" s="120"/>
      <c r="Z115" s="120"/>
      <c r="AA115" s="120"/>
      <c r="AB115" s="120"/>
      <c r="AC115" s="120"/>
      <c r="AD115" s="120"/>
      <c r="AE115" s="120"/>
      <c r="AF115" s="120"/>
      <c r="AG115" s="120"/>
      <c r="AH115" s="120"/>
      <c r="AI115" s="120"/>
      <c r="AJ115" s="120"/>
      <c r="AK115" s="120"/>
      <c r="AL115" s="117"/>
    </row>
    <row r="116" spans="2:38" s="118" customFormat="1" ht="5.4" x14ac:dyDescent="0.15">
      <c r="B116" s="117" t="str">
        <f t="shared" si="0"/>
        <v/>
      </c>
      <c r="C116" s="117" t="str">
        <f t="shared" si="1"/>
        <v/>
      </c>
      <c r="D116" s="117"/>
      <c r="E116" s="117" t="str">
        <f t="shared" si="2"/>
        <v/>
      </c>
      <c r="F116" s="117" t="str">
        <f t="shared" si="3"/>
        <v/>
      </c>
      <c r="G116" s="117" t="str">
        <f t="shared" si="4"/>
        <v/>
      </c>
      <c r="H116" s="117"/>
      <c r="I116" s="117" t="str">
        <f t="shared" si="5"/>
        <v/>
      </c>
      <c r="J116" s="117" t="str">
        <f t="shared" si="6"/>
        <v/>
      </c>
      <c r="K116" s="117"/>
      <c r="L116" s="117"/>
      <c r="M116" s="117"/>
      <c r="N116" s="117" t="str">
        <f t="shared" si="7"/>
        <v/>
      </c>
      <c r="O116" s="117" t="str">
        <f t="shared" si="8"/>
        <v/>
      </c>
      <c r="P116" s="117" t="str">
        <f t="shared" si="9"/>
        <v/>
      </c>
      <c r="Q116" s="117"/>
      <c r="R116" s="117"/>
      <c r="S116" s="120"/>
      <c r="T116" s="120"/>
      <c r="U116" s="120"/>
      <c r="V116" s="120"/>
      <c r="W116" s="120"/>
      <c r="X116" s="120"/>
      <c r="Y116" s="120"/>
      <c r="Z116" s="120"/>
      <c r="AA116" s="120"/>
      <c r="AB116" s="120"/>
      <c r="AC116" s="120"/>
      <c r="AD116" s="120"/>
      <c r="AE116" s="120"/>
      <c r="AF116" s="120"/>
      <c r="AG116" s="120"/>
      <c r="AH116" s="120"/>
      <c r="AI116" s="120"/>
      <c r="AJ116" s="120"/>
      <c r="AK116" s="120"/>
      <c r="AL116" s="117"/>
    </row>
    <row r="117" spans="2:38" s="118" customFormat="1" ht="5.4" x14ac:dyDescent="0.15">
      <c r="B117" s="117" t="str">
        <f t="shared" si="0"/>
        <v/>
      </c>
      <c r="C117" s="117" t="str">
        <f t="shared" si="1"/>
        <v/>
      </c>
      <c r="D117" s="117"/>
      <c r="E117" s="117" t="str">
        <f t="shared" si="2"/>
        <v/>
      </c>
      <c r="F117" s="117" t="str">
        <f t="shared" si="3"/>
        <v/>
      </c>
      <c r="G117" s="117" t="str">
        <f t="shared" si="4"/>
        <v/>
      </c>
      <c r="H117" s="117"/>
      <c r="I117" s="117" t="str">
        <f t="shared" si="5"/>
        <v/>
      </c>
      <c r="J117" s="117" t="str">
        <f t="shared" si="6"/>
        <v/>
      </c>
      <c r="K117" s="117"/>
      <c r="L117" s="117"/>
      <c r="M117" s="117"/>
      <c r="N117" s="117" t="str">
        <f t="shared" si="7"/>
        <v/>
      </c>
      <c r="O117" s="117" t="str">
        <f t="shared" si="8"/>
        <v/>
      </c>
      <c r="P117" s="117" t="str">
        <f t="shared" si="9"/>
        <v/>
      </c>
      <c r="Q117" s="117"/>
      <c r="R117" s="117"/>
      <c r="S117" s="120"/>
      <c r="T117" s="120"/>
      <c r="U117" s="120"/>
      <c r="V117" s="120"/>
      <c r="W117" s="120"/>
      <c r="X117" s="120"/>
      <c r="Y117" s="120"/>
      <c r="Z117" s="120"/>
      <c r="AA117" s="120"/>
      <c r="AB117" s="120"/>
      <c r="AC117" s="120"/>
      <c r="AD117" s="120"/>
      <c r="AE117" s="120"/>
      <c r="AF117" s="120"/>
      <c r="AG117" s="120"/>
      <c r="AH117" s="120"/>
      <c r="AI117" s="120"/>
      <c r="AJ117" s="120"/>
      <c r="AK117" s="120"/>
      <c r="AL117" s="117"/>
    </row>
    <row r="118" spans="2:38" s="118" customFormat="1" ht="5.4" x14ac:dyDescent="0.15">
      <c r="B118" s="117" t="str">
        <f t="shared" si="0"/>
        <v/>
      </c>
      <c r="C118" s="117" t="str">
        <f t="shared" si="1"/>
        <v/>
      </c>
      <c r="D118" s="117"/>
      <c r="E118" s="117" t="str">
        <f t="shared" si="2"/>
        <v/>
      </c>
      <c r="F118" s="117" t="str">
        <f t="shared" si="3"/>
        <v/>
      </c>
      <c r="G118" s="117" t="str">
        <f t="shared" si="4"/>
        <v/>
      </c>
      <c r="H118" s="117"/>
      <c r="I118" s="117" t="str">
        <f t="shared" si="5"/>
        <v/>
      </c>
      <c r="J118" s="117" t="str">
        <f t="shared" si="6"/>
        <v/>
      </c>
      <c r="K118" s="117"/>
      <c r="L118" s="117"/>
      <c r="M118" s="117"/>
      <c r="N118" s="117" t="str">
        <f t="shared" si="7"/>
        <v/>
      </c>
      <c r="O118" s="117" t="str">
        <f t="shared" si="8"/>
        <v/>
      </c>
      <c r="P118" s="117" t="str">
        <f t="shared" si="9"/>
        <v/>
      </c>
      <c r="Q118" s="117"/>
      <c r="R118" s="117"/>
      <c r="S118" s="120"/>
      <c r="T118" s="120"/>
      <c r="U118" s="120"/>
      <c r="V118" s="120"/>
      <c r="W118" s="120"/>
      <c r="X118" s="120"/>
      <c r="Y118" s="120"/>
      <c r="Z118" s="120"/>
      <c r="AA118" s="120"/>
      <c r="AB118" s="120"/>
      <c r="AC118" s="120"/>
      <c r="AD118" s="120"/>
      <c r="AE118" s="120"/>
      <c r="AF118" s="120"/>
      <c r="AG118" s="120"/>
      <c r="AH118" s="120"/>
      <c r="AI118" s="120"/>
      <c r="AJ118" s="120"/>
      <c r="AK118" s="120"/>
      <c r="AL118" s="117"/>
    </row>
    <row r="119" spans="2:38" s="118" customFormat="1" ht="5.4" x14ac:dyDescent="0.15">
      <c r="B119" s="117" t="str">
        <f t="shared" si="0"/>
        <v/>
      </c>
      <c r="C119" s="117" t="str">
        <f t="shared" si="1"/>
        <v/>
      </c>
      <c r="D119" s="117"/>
      <c r="E119" s="117" t="str">
        <f t="shared" si="2"/>
        <v/>
      </c>
      <c r="F119" s="117" t="str">
        <f t="shared" si="3"/>
        <v/>
      </c>
      <c r="G119" s="117" t="str">
        <f t="shared" si="4"/>
        <v/>
      </c>
      <c r="H119" s="117"/>
      <c r="I119" s="117" t="str">
        <f t="shared" si="5"/>
        <v/>
      </c>
      <c r="J119" s="117" t="str">
        <f t="shared" si="6"/>
        <v/>
      </c>
      <c r="K119" s="117"/>
      <c r="L119" s="117"/>
      <c r="M119" s="117"/>
      <c r="N119" s="117" t="str">
        <f t="shared" si="7"/>
        <v/>
      </c>
      <c r="O119" s="117" t="str">
        <f t="shared" si="8"/>
        <v/>
      </c>
      <c r="P119" s="117" t="str">
        <f t="shared" si="9"/>
        <v/>
      </c>
      <c r="Q119" s="117"/>
      <c r="R119" s="117"/>
      <c r="S119" s="120"/>
      <c r="T119" s="120"/>
      <c r="U119" s="120"/>
      <c r="V119" s="120"/>
      <c r="W119" s="120"/>
      <c r="X119" s="120"/>
      <c r="Y119" s="120"/>
      <c r="Z119" s="120"/>
      <c r="AA119" s="120"/>
      <c r="AB119" s="120"/>
      <c r="AC119" s="120"/>
      <c r="AD119" s="120"/>
      <c r="AE119" s="120"/>
      <c r="AF119" s="120"/>
      <c r="AG119" s="120"/>
      <c r="AH119" s="120"/>
      <c r="AI119" s="120"/>
      <c r="AJ119" s="120"/>
      <c r="AK119" s="120"/>
      <c r="AL119" s="117"/>
    </row>
    <row r="120" spans="2:38" s="118" customFormat="1" ht="5.4" x14ac:dyDescent="0.15">
      <c r="B120" s="117" t="str">
        <f t="shared" si="0"/>
        <v/>
      </c>
      <c r="C120" s="117" t="str">
        <f t="shared" si="1"/>
        <v/>
      </c>
      <c r="D120" s="117"/>
      <c r="E120" s="117" t="str">
        <f t="shared" si="2"/>
        <v/>
      </c>
      <c r="F120" s="117" t="str">
        <f t="shared" si="3"/>
        <v/>
      </c>
      <c r="G120" s="117" t="str">
        <f t="shared" si="4"/>
        <v/>
      </c>
      <c r="H120" s="117"/>
      <c r="I120" s="117" t="str">
        <f t="shared" si="5"/>
        <v/>
      </c>
      <c r="J120" s="117" t="str">
        <f t="shared" si="6"/>
        <v/>
      </c>
      <c r="K120" s="117"/>
      <c r="L120" s="117"/>
      <c r="M120" s="117"/>
      <c r="N120" s="117" t="str">
        <f t="shared" si="7"/>
        <v/>
      </c>
      <c r="O120" s="117" t="str">
        <f t="shared" si="8"/>
        <v/>
      </c>
      <c r="P120" s="117" t="str">
        <f t="shared" si="9"/>
        <v/>
      </c>
      <c r="Q120" s="117"/>
      <c r="R120" s="117"/>
      <c r="S120" s="120"/>
      <c r="T120" s="120"/>
      <c r="U120" s="120"/>
      <c r="V120" s="120"/>
      <c r="W120" s="120"/>
      <c r="X120" s="120"/>
      <c r="Y120" s="120"/>
      <c r="Z120" s="120"/>
      <c r="AA120" s="120"/>
      <c r="AB120" s="120"/>
      <c r="AC120" s="120"/>
      <c r="AD120" s="120"/>
      <c r="AE120" s="120"/>
      <c r="AF120" s="120"/>
      <c r="AG120" s="120"/>
      <c r="AH120" s="120"/>
      <c r="AI120" s="120"/>
      <c r="AJ120" s="120"/>
      <c r="AK120" s="120"/>
      <c r="AL120" s="117"/>
    </row>
    <row r="121" spans="2:38" s="118" customFormat="1" ht="5.4" x14ac:dyDescent="0.15">
      <c r="B121" s="117" t="str">
        <f t="shared" si="0"/>
        <v/>
      </c>
      <c r="C121" s="117" t="str">
        <f t="shared" si="1"/>
        <v/>
      </c>
      <c r="D121" s="117"/>
      <c r="E121" s="117" t="str">
        <f t="shared" si="2"/>
        <v/>
      </c>
      <c r="F121" s="117" t="str">
        <f t="shared" si="3"/>
        <v/>
      </c>
      <c r="G121" s="117" t="str">
        <f t="shared" si="4"/>
        <v/>
      </c>
      <c r="H121" s="117"/>
      <c r="I121" s="117" t="str">
        <f t="shared" si="5"/>
        <v/>
      </c>
      <c r="J121" s="117" t="str">
        <f t="shared" si="6"/>
        <v/>
      </c>
      <c r="K121" s="117"/>
      <c r="L121" s="117"/>
      <c r="M121" s="117"/>
      <c r="N121" s="117" t="str">
        <f t="shared" si="7"/>
        <v/>
      </c>
      <c r="O121" s="117" t="str">
        <f t="shared" si="8"/>
        <v/>
      </c>
      <c r="P121" s="117" t="str">
        <f t="shared" si="9"/>
        <v/>
      </c>
      <c r="Q121" s="117"/>
      <c r="R121" s="117"/>
      <c r="S121" s="120"/>
      <c r="T121" s="120"/>
      <c r="U121" s="120"/>
      <c r="V121" s="120"/>
      <c r="W121" s="120"/>
      <c r="X121" s="120"/>
      <c r="Y121" s="120"/>
      <c r="Z121" s="120"/>
      <c r="AA121" s="120"/>
      <c r="AB121" s="120"/>
      <c r="AC121" s="120"/>
      <c r="AD121" s="120"/>
      <c r="AE121" s="120"/>
      <c r="AF121" s="120"/>
      <c r="AG121" s="120"/>
      <c r="AH121" s="120"/>
      <c r="AI121" s="120"/>
      <c r="AJ121" s="120"/>
      <c r="AK121" s="120"/>
      <c r="AL121" s="117"/>
    </row>
    <row r="122" spans="2:38" s="118" customFormat="1" ht="5.4" x14ac:dyDescent="0.15">
      <c r="B122" s="117" t="str">
        <f t="shared" si="0"/>
        <v/>
      </c>
      <c r="C122" s="117" t="str">
        <f t="shared" si="1"/>
        <v/>
      </c>
      <c r="D122" s="117"/>
      <c r="E122" s="117" t="str">
        <f t="shared" si="2"/>
        <v/>
      </c>
      <c r="F122" s="117" t="str">
        <f t="shared" si="3"/>
        <v/>
      </c>
      <c r="G122" s="117" t="str">
        <f t="shared" si="4"/>
        <v/>
      </c>
      <c r="H122" s="117"/>
      <c r="I122" s="117" t="str">
        <f t="shared" si="5"/>
        <v/>
      </c>
      <c r="J122" s="117" t="str">
        <f t="shared" si="6"/>
        <v/>
      </c>
      <c r="K122" s="117"/>
      <c r="L122" s="117"/>
      <c r="M122" s="117"/>
      <c r="N122" s="117" t="str">
        <f t="shared" si="7"/>
        <v/>
      </c>
      <c r="O122" s="117" t="str">
        <f t="shared" si="8"/>
        <v/>
      </c>
      <c r="P122" s="117" t="str">
        <f t="shared" si="9"/>
        <v/>
      </c>
      <c r="Q122" s="117"/>
      <c r="R122" s="117"/>
      <c r="S122" s="120"/>
      <c r="T122" s="120"/>
      <c r="U122" s="120"/>
      <c r="V122" s="120"/>
      <c r="W122" s="120"/>
      <c r="X122" s="120"/>
      <c r="Y122" s="120"/>
      <c r="Z122" s="120"/>
      <c r="AA122" s="120"/>
      <c r="AB122" s="120"/>
      <c r="AC122" s="120"/>
      <c r="AD122" s="120"/>
      <c r="AE122" s="120"/>
      <c r="AF122" s="120"/>
      <c r="AG122" s="120"/>
      <c r="AH122" s="120"/>
      <c r="AI122" s="120"/>
      <c r="AJ122" s="120"/>
      <c r="AK122" s="120"/>
      <c r="AL122" s="117"/>
    </row>
    <row r="123" spans="2:38" s="118" customFormat="1" ht="5.4" x14ac:dyDescent="0.15">
      <c r="B123" s="117" t="str">
        <f t="shared" si="0"/>
        <v/>
      </c>
      <c r="C123" s="117" t="str">
        <f t="shared" si="1"/>
        <v/>
      </c>
      <c r="D123" s="117"/>
      <c r="E123" s="117" t="str">
        <f t="shared" si="2"/>
        <v/>
      </c>
      <c r="F123" s="117" t="str">
        <f t="shared" si="3"/>
        <v/>
      </c>
      <c r="G123" s="117" t="str">
        <f t="shared" si="4"/>
        <v/>
      </c>
      <c r="H123" s="117"/>
      <c r="I123" s="117" t="str">
        <f t="shared" si="5"/>
        <v/>
      </c>
      <c r="J123" s="117" t="str">
        <f t="shared" si="6"/>
        <v/>
      </c>
      <c r="K123" s="117"/>
      <c r="L123" s="117"/>
      <c r="M123" s="117"/>
      <c r="N123" s="117" t="str">
        <f t="shared" si="7"/>
        <v/>
      </c>
      <c r="O123" s="117" t="str">
        <f t="shared" si="8"/>
        <v/>
      </c>
      <c r="P123" s="117" t="str">
        <f t="shared" si="9"/>
        <v/>
      </c>
      <c r="Q123" s="117"/>
      <c r="R123" s="117"/>
      <c r="S123" s="120"/>
      <c r="T123" s="120"/>
      <c r="U123" s="120"/>
      <c r="V123" s="120"/>
      <c r="W123" s="120"/>
      <c r="X123" s="120"/>
      <c r="Y123" s="120"/>
      <c r="Z123" s="120"/>
      <c r="AA123" s="120"/>
      <c r="AB123" s="120"/>
      <c r="AC123" s="120"/>
      <c r="AD123" s="120"/>
      <c r="AE123" s="120"/>
      <c r="AF123" s="120"/>
      <c r="AG123" s="120"/>
      <c r="AH123" s="120"/>
      <c r="AI123" s="120"/>
      <c r="AJ123" s="120"/>
      <c r="AK123" s="120"/>
      <c r="AL123" s="117"/>
    </row>
    <row r="124" spans="2:38" s="118" customFormat="1" ht="5.4" x14ac:dyDescent="0.15">
      <c r="B124" s="117" t="str">
        <f t="shared" si="0"/>
        <v/>
      </c>
      <c r="C124" s="117" t="str">
        <f t="shared" si="1"/>
        <v/>
      </c>
      <c r="D124" s="117"/>
      <c r="E124" s="117" t="str">
        <f t="shared" si="2"/>
        <v/>
      </c>
      <c r="F124" s="117" t="str">
        <f t="shared" si="3"/>
        <v/>
      </c>
      <c r="G124" s="117" t="str">
        <f t="shared" si="4"/>
        <v/>
      </c>
      <c r="H124" s="117"/>
      <c r="I124" s="117" t="str">
        <f t="shared" si="5"/>
        <v/>
      </c>
      <c r="J124" s="117" t="str">
        <f t="shared" si="6"/>
        <v/>
      </c>
      <c r="K124" s="117"/>
      <c r="L124" s="117"/>
      <c r="M124" s="117"/>
      <c r="N124" s="117" t="str">
        <f t="shared" si="7"/>
        <v/>
      </c>
      <c r="O124" s="117" t="str">
        <f t="shared" si="8"/>
        <v/>
      </c>
      <c r="P124" s="117" t="str">
        <f t="shared" si="9"/>
        <v/>
      </c>
      <c r="Q124" s="117"/>
      <c r="R124" s="117"/>
      <c r="S124" s="120"/>
      <c r="T124" s="120"/>
      <c r="U124" s="120"/>
      <c r="V124" s="120"/>
      <c r="W124" s="120"/>
      <c r="X124" s="120"/>
      <c r="Y124" s="120"/>
      <c r="Z124" s="120"/>
      <c r="AA124" s="120"/>
      <c r="AB124" s="120"/>
      <c r="AC124" s="120"/>
      <c r="AD124" s="120"/>
      <c r="AE124" s="120"/>
      <c r="AF124" s="120"/>
      <c r="AG124" s="120"/>
      <c r="AH124" s="120"/>
      <c r="AI124" s="120"/>
      <c r="AJ124" s="120"/>
      <c r="AK124" s="120"/>
      <c r="AL124" s="117"/>
    </row>
    <row r="125" spans="2:38" s="118" customFormat="1" ht="5.4" x14ac:dyDescent="0.15">
      <c r="B125" s="117" t="str">
        <f t="shared" si="0"/>
        <v/>
      </c>
      <c r="C125" s="117" t="str">
        <f t="shared" si="1"/>
        <v/>
      </c>
      <c r="D125" s="117"/>
      <c r="E125" s="117" t="str">
        <f t="shared" si="2"/>
        <v/>
      </c>
      <c r="F125" s="117" t="str">
        <f t="shared" si="3"/>
        <v/>
      </c>
      <c r="G125" s="117" t="str">
        <f t="shared" si="4"/>
        <v/>
      </c>
      <c r="H125" s="117"/>
      <c r="I125" s="117" t="str">
        <f t="shared" si="5"/>
        <v/>
      </c>
      <c r="J125" s="117" t="str">
        <f t="shared" si="6"/>
        <v/>
      </c>
      <c r="K125" s="117"/>
      <c r="L125" s="117"/>
      <c r="M125" s="117"/>
      <c r="N125" s="117" t="str">
        <f t="shared" si="7"/>
        <v/>
      </c>
      <c r="O125" s="117" t="str">
        <f t="shared" si="8"/>
        <v/>
      </c>
      <c r="P125" s="117" t="str">
        <f t="shared" si="9"/>
        <v/>
      </c>
      <c r="Q125" s="117"/>
      <c r="R125" s="117"/>
      <c r="S125" s="120"/>
      <c r="T125" s="120"/>
      <c r="U125" s="120"/>
      <c r="V125" s="120"/>
      <c r="W125" s="120"/>
      <c r="X125" s="120"/>
      <c r="Y125" s="120"/>
      <c r="Z125" s="120"/>
      <c r="AA125" s="120"/>
      <c r="AB125" s="120"/>
      <c r="AC125" s="120"/>
      <c r="AD125" s="120"/>
      <c r="AE125" s="120"/>
      <c r="AF125" s="120"/>
      <c r="AG125" s="120"/>
      <c r="AH125" s="120"/>
      <c r="AI125" s="120"/>
      <c r="AJ125" s="120"/>
      <c r="AK125" s="120"/>
      <c r="AL125" s="117"/>
    </row>
    <row r="126" spans="2:38" s="118" customFormat="1" ht="5.4" x14ac:dyDescent="0.15">
      <c r="B126" s="117" t="str">
        <f t="shared" si="0"/>
        <v/>
      </c>
      <c r="C126" s="117" t="str">
        <f t="shared" si="1"/>
        <v/>
      </c>
      <c r="D126" s="117"/>
      <c r="E126" s="117" t="str">
        <f t="shared" si="2"/>
        <v/>
      </c>
      <c r="F126" s="117" t="str">
        <f t="shared" si="3"/>
        <v/>
      </c>
      <c r="G126" s="117" t="str">
        <f t="shared" si="4"/>
        <v/>
      </c>
      <c r="H126" s="117"/>
      <c r="I126" s="117" t="str">
        <f t="shared" si="5"/>
        <v/>
      </c>
      <c r="J126" s="117" t="str">
        <f t="shared" si="6"/>
        <v/>
      </c>
      <c r="K126" s="117"/>
      <c r="L126" s="117"/>
      <c r="M126" s="117"/>
      <c r="N126" s="117" t="str">
        <f t="shared" si="7"/>
        <v/>
      </c>
      <c r="O126" s="117" t="str">
        <f t="shared" si="8"/>
        <v/>
      </c>
      <c r="P126" s="117" t="str">
        <f t="shared" si="9"/>
        <v/>
      </c>
      <c r="Q126" s="117"/>
      <c r="R126" s="117"/>
      <c r="S126" s="120"/>
      <c r="T126" s="120"/>
      <c r="U126" s="120"/>
      <c r="V126" s="120"/>
      <c r="W126" s="120"/>
      <c r="X126" s="120"/>
      <c r="Y126" s="120"/>
      <c r="Z126" s="120"/>
      <c r="AA126" s="120"/>
      <c r="AB126" s="120"/>
      <c r="AC126" s="120"/>
      <c r="AD126" s="120"/>
      <c r="AE126" s="120"/>
      <c r="AF126" s="120"/>
      <c r="AG126" s="120"/>
      <c r="AH126" s="120"/>
      <c r="AI126" s="120"/>
      <c r="AJ126" s="120"/>
      <c r="AK126" s="120"/>
      <c r="AL126" s="117"/>
    </row>
    <row r="127" spans="2:38" s="118" customFormat="1" ht="5.4" x14ac:dyDescent="0.15">
      <c r="B127" s="117" t="str">
        <f t="shared" si="0"/>
        <v/>
      </c>
      <c r="C127" s="117" t="str">
        <f t="shared" si="1"/>
        <v/>
      </c>
      <c r="D127" s="117"/>
      <c r="E127" s="117" t="str">
        <f t="shared" si="2"/>
        <v/>
      </c>
      <c r="F127" s="117" t="str">
        <f t="shared" si="3"/>
        <v/>
      </c>
      <c r="G127" s="117" t="str">
        <f t="shared" si="4"/>
        <v/>
      </c>
      <c r="H127" s="117"/>
      <c r="I127" s="117" t="str">
        <f t="shared" si="5"/>
        <v/>
      </c>
      <c r="J127" s="117" t="str">
        <f t="shared" si="6"/>
        <v/>
      </c>
      <c r="K127" s="117"/>
      <c r="L127" s="117"/>
      <c r="M127" s="117"/>
      <c r="N127" s="117" t="str">
        <f t="shared" si="7"/>
        <v/>
      </c>
      <c r="O127" s="117" t="str">
        <f t="shared" si="8"/>
        <v/>
      </c>
      <c r="P127" s="117" t="str">
        <f t="shared" si="9"/>
        <v/>
      </c>
      <c r="Q127" s="117"/>
      <c r="R127" s="117"/>
      <c r="S127" s="120"/>
      <c r="T127" s="120"/>
      <c r="U127" s="120"/>
      <c r="V127" s="120"/>
      <c r="W127" s="120"/>
      <c r="X127" s="120"/>
      <c r="Y127" s="120"/>
      <c r="Z127" s="120"/>
      <c r="AA127" s="120"/>
      <c r="AB127" s="120"/>
      <c r="AC127" s="120"/>
      <c r="AD127" s="120"/>
      <c r="AE127" s="120"/>
      <c r="AF127" s="120"/>
      <c r="AG127" s="120"/>
      <c r="AH127" s="120"/>
      <c r="AI127" s="120"/>
      <c r="AJ127" s="120"/>
      <c r="AK127" s="120"/>
      <c r="AL127" s="117"/>
    </row>
    <row r="128" spans="2:38" s="118" customFormat="1" ht="5.4" x14ac:dyDescent="0.15">
      <c r="B128" s="117" t="str">
        <f t="shared" si="0"/>
        <v/>
      </c>
      <c r="C128" s="117" t="str">
        <f t="shared" si="1"/>
        <v/>
      </c>
      <c r="D128" s="117"/>
      <c r="E128" s="117" t="str">
        <f t="shared" si="2"/>
        <v/>
      </c>
      <c r="F128" s="117" t="str">
        <f t="shared" si="3"/>
        <v/>
      </c>
      <c r="G128" s="117" t="str">
        <f t="shared" si="4"/>
        <v/>
      </c>
      <c r="H128" s="117"/>
      <c r="I128" s="117" t="str">
        <f t="shared" si="5"/>
        <v/>
      </c>
      <c r="J128" s="117" t="str">
        <f t="shared" si="6"/>
        <v/>
      </c>
      <c r="K128" s="117"/>
      <c r="L128" s="117"/>
      <c r="M128" s="117"/>
      <c r="N128" s="117" t="str">
        <f t="shared" si="7"/>
        <v/>
      </c>
      <c r="O128" s="117" t="str">
        <f t="shared" si="8"/>
        <v/>
      </c>
      <c r="P128" s="117" t="str">
        <f t="shared" si="9"/>
        <v/>
      </c>
      <c r="Q128" s="117"/>
      <c r="R128" s="117"/>
      <c r="S128" s="120"/>
      <c r="T128" s="120"/>
      <c r="U128" s="120"/>
      <c r="V128" s="120"/>
      <c r="W128" s="120"/>
      <c r="X128" s="120"/>
      <c r="Y128" s="120"/>
      <c r="Z128" s="120"/>
      <c r="AA128" s="120"/>
      <c r="AB128" s="120"/>
      <c r="AC128" s="120"/>
      <c r="AD128" s="120"/>
      <c r="AE128" s="120"/>
      <c r="AF128" s="120"/>
      <c r="AG128" s="120"/>
      <c r="AH128" s="120"/>
      <c r="AI128" s="120"/>
      <c r="AJ128" s="120"/>
      <c r="AK128" s="120"/>
      <c r="AL128" s="117"/>
    </row>
    <row r="129" spans="2:38" s="118" customFormat="1" ht="5.4" x14ac:dyDescent="0.15">
      <c r="B129" s="117" t="str">
        <f t="shared" si="0"/>
        <v/>
      </c>
      <c r="C129" s="117" t="str">
        <f t="shared" si="1"/>
        <v/>
      </c>
      <c r="D129" s="117"/>
      <c r="E129" s="117" t="str">
        <f t="shared" si="2"/>
        <v/>
      </c>
      <c r="F129" s="117" t="str">
        <f t="shared" si="3"/>
        <v/>
      </c>
      <c r="G129" s="117" t="str">
        <f t="shared" si="4"/>
        <v/>
      </c>
      <c r="H129" s="117"/>
      <c r="I129" s="117" t="str">
        <f t="shared" si="5"/>
        <v/>
      </c>
      <c r="J129" s="117" t="str">
        <f t="shared" si="6"/>
        <v/>
      </c>
      <c r="K129" s="117"/>
      <c r="L129" s="117"/>
      <c r="M129" s="117"/>
      <c r="N129" s="117" t="str">
        <f t="shared" si="7"/>
        <v/>
      </c>
      <c r="O129" s="117" t="str">
        <f t="shared" si="8"/>
        <v/>
      </c>
      <c r="P129" s="117" t="str">
        <f t="shared" si="9"/>
        <v/>
      </c>
      <c r="Q129" s="117"/>
      <c r="R129" s="117"/>
      <c r="S129" s="120"/>
      <c r="T129" s="120"/>
      <c r="U129" s="120"/>
      <c r="V129" s="120"/>
      <c r="W129" s="120"/>
      <c r="X129" s="120"/>
      <c r="Y129" s="120"/>
      <c r="Z129" s="120"/>
      <c r="AA129" s="120"/>
      <c r="AB129" s="120"/>
      <c r="AC129" s="120"/>
      <c r="AD129" s="120"/>
      <c r="AE129" s="120"/>
      <c r="AF129" s="120"/>
      <c r="AG129" s="120"/>
      <c r="AH129" s="120"/>
      <c r="AI129" s="120"/>
      <c r="AJ129" s="120"/>
      <c r="AK129" s="120"/>
      <c r="AL129" s="117"/>
    </row>
    <row r="130" spans="2:38" s="118" customFormat="1" ht="5.4" x14ac:dyDescent="0.15">
      <c r="B130" s="117" t="str">
        <f t="shared" si="0"/>
        <v/>
      </c>
      <c r="C130" s="117" t="str">
        <f t="shared" si="1"/>
        <v/>
      </c>
      <c r="D130" s="117"/>
      <c r="E130" s="117" t="str">
        <f t="shared" si="2"/>
        <v/>
      </c>
      <c r="F130" s="117" t="str">
        <f t="shared" si="3"/>
        <v/>
      </c>
      <c r="G130" s="117" t="str">
        <f t="shared" si="4"/>
        <v/>
      </c>
      <c r="H130" s="117"/>
      <c r="I130" s="117" t="str">
        <f t="shared" si="5"/>
        <v/>
      </c>
      <c r="J130" s="117" t="str">
        <f t="shared" si="6"/>
        <v/>
      </c>
      <c r="K130" s="117"/>
      <c r="L130" s="117"/>
      <c r="M130" s="117"/>
      <c r="N130" s="117" t="str">
        <f t="shared" si="7"/>
        <v/>
      </c>
      <c r="O130" s="117" t="str">
        <f t="shared" si="8"/>
        <v/>
      </c>
      <c r="P130" s="117" t="str">
        <f t="shared" si="9"/>
        <v/>
      </c>
      <c r="Q130" s="117"/>
      <c r="R130" s="117"/>
      <c r="S130" s="120"/>
      <c r="T130" s="120"/>
      <c r="U130" s="120"/>
      <c r="V130" s="120"/>
      <c r="W130" s="120"/>
      <c r="X130" s="120"/>
      <c r="Y130" s="120"/>
      <c r="Z130" s="120"/>
      <c r="AA130" s="120"/>
      <c r="AB130" s="120"/>
      <c r="AC130" s="120"/>
      <c r="AD130" s="120"/>
      <c r="AE130" s="120"/>
      <c r="AF130" s="120"/>
      <c r="AG130" s="120"/>
      <c r="AH130" s="120"/>
      <c r="AI130" s="120"/>
      <c r="AJ130" s="120"/>
      <c r="AK130" s="120"/>
      <c r="AL130" s="117"/>
    </row>
    <row r="131" spans="2:38" s="118" customFormat="1" ht="5.4" x14ac:dyDescent="0.15">
      <c r="B131" s="117" t="str">
        <f t="shared" si="0"/>
        <v/>
      </c>
      <c r="C131" s="117" t="str">
        <f t="shared" si="1"/>
        <v/>
      </c>
      <c r="D131" s="117"/>
      <c r="E131" s="117" t="str">
        <f t="shared" si="2"/>
        <v/>
      </c>
      <c r="F131" s="117" t="str">
        <f t="shared" si="3"/>
        <v/>
      </c>
      <c r="G131" s="117" t="str">
        <f t="shared" si="4"/>
        <v/>
      </c>
      <c r="H131" s="117"/>
      <c r="I131" s="117" t="str">
        <f t="shared" si="5"/>
        <v/>
      </c>
      <c r="J131" s="117" t="str">
        <f t="shared" si="6"/>
        <v/>
      </c>
      <c r="K131" s="117"/>
      <c r="L131" s="117"/>
      <c r="M131" s="117"/>
      <c r="N131" s="117" t="str">
        <f t="shared" si="7"/>
        <v/>
      </c>
      <c r="O131" s="117" t="str">
        <f t="shared" si="8"/>
        <v/>
      </c>
      <c r="P131" s="117" t="str">
        <f t="shared" si="9"/>
        <v/>
      </c>
      <c r="Q131" s="117"/>
      <c r="R131" s="117"/>
      <c r="S131" s="120"/>
      <c r="T131" s="120"/>
      <c r="U131" s="120"/>
      <c r="V131" s="120"/>
      <c r="W131" s="120"/>
      <c r="X131" s="120"/>
      <c r="Y131" s="120"/>
      <c r="Z131" s="120"/>
      <c r="AA131" s="120"/>
      <c r="AB131" s="120"/>
      <c r="AC131" s="120"/>
      <c r="AD131" s="120"/>
      <c r="AE131" s="120"/>
      <c r="AF131" s="120"/>
      <c r="AG131" s="120"/>
      <c r="AH131" s="120"/>
      <c r="AI131" s="120"/>
      <c r="AJ131" s="120"/>
      <c r="AK131" s="120"/>
      <c r="AL131" s="117"/>
    </row>
    <row r="132" spans="2:38" s="118" customFormat="1" ht="5.4" x14ac:dyDescent="0.15">
      <c r="B132" s="117" t="str">
        <f t="shared" si="0"/>
        <v/>
      </c>
      <c r="C132" s="117" t="str">
        <f t="shared" si="1"/>
        <v/>
      </c>
      <c r="D132" s="117"/>
      <c r="E132" s="117" t="str">
        <f t="shared" si="2"/>
        <v/>
      </c>
      <c r="F132" s="117" t="str">
        <f t="shared" si="3"/>
        <v/>
      </c>
      <c r="G132" s="117" t="str">
        <f t="shared" si="4"/>
        <v/>
      </c>
      <c r="H132" s="117"/>
      <c r="I132" s="117" t="str">
        <f t="shared" si="5"/>
        <v/>
      </c>
      <c r="J132" s="117" t="str">
        <f t="shared" si="6"/>
        <v/>
      </c>
      <c r="K132" s="117"/>
      <c r="L132" s="117"/>
      <c r="M132" s="117"/>
      <c r="N132" s="117" t="str">
        <f t="shared" si="7"/>
        <v/>
      </c>
      <c r="O132" s="117" t="str">
        <f t="shared" si="8"/>
        <v/>
      </c>
      <c r="P132" s="117" t="str">
        <f t="shared" si="9"/>
        <v/>
      </c>
      <c r="Q132" s="117"/>
      <c r="R132" s="117"/>
      <c r="S132" s="120"/>
      <c r="T132" s="120"/>
      <c r="U132" s="120"/>
      <c r="V132" s="120"/>
      <c r="W132" s="120"/>
      <c r="X132" s="120"/>
      <c r="Y132" s="120"/>
      <c r="Z132" s="120"/>
      <c r="AA132" s="120"/>
      <c r="AB132" s="120"/>
      <c r="AC132" s="120"/>
      <c r="AD132" s="120"/>
      <c r="AE132" s="120"/>
      <c r="AF132" s="120"/>
      <c r="AG132" s="120"/>
      <c r="AH132" s="120"/>
      <c r="AI132" s="120"/>
      <c r="AJ132" s="120"/>
      <c r="AK132" s="120"/>
      <c r="AL132" s="117"/>
    </row>
    <row r="133" spans="2:38" s="118" customFormat="1" ht="5.4" x14ac:dyDescent="0.15">
      <c r="B133" s="117" t="str">
        <f t="shared" si="0"/>
        <v/>
      </c>
      <c r="C133" s="117" t="str">
        <f t="shared" si="1"/>
        <v/>
      </c>
      <c r="D133" s="117"/>
      <c r="E133" s="117" t="str">
        <f t="shared" si="2"/>
        <v/>
      </c>
      <c r="F133" s="117" t="str">
        <f t="shared" si="3"/>
        <v/>
      </c>
      <c r="G133" s="117" t="str">
        <f t="shared" si="4"/>
        <v/>
      </c>
      <c r="H133" s="117"/>
      <c r="I133" s="117" t="str">
        <f t="shared" si="5"/>
        <v/>
      </c>
      <c r="J133" s="117" t="str">
        <f t="shared" si="6"/>
        <v/>
      </c>
      <c r="K133" s="117"/>
      <c r="L133" s="117"/>
      <c r="M133" s="117"/>
      <c r="N133" s="117" t="str">
        <f t="shared" si="7"/>
        <v/>
      </c>
      <c r="O133" s="117" t="str">
        <f t="shared" si="8"/>
        <v/>
      </c>
      <c r="P133" s="117" t="str">
        <f t="shared" si="9"/>
        <v/>
      </c>
      <c r="Q133" s="117"/>
      <c r="R133" s="117"/>
      <c r="S133" s="120"/>
      <c r="T133" s="120"/>
      <c r="U133" s="120"/>
      <c r="V133" s="120"/>
      <c r="W133" s="120"/>
      <c r="X133" s="120"/>
      <c r="Y133" s="120"/>
      <c r="Z133" s="120"/>
      <c r="AA133" s="120"/>
      <c r="AB133" s="120"/>
      <c r="AC133" s="120"/>
      <c r="AD133" s="120"/>
      <c r="AE133" s="120"/>
      <c r="AF133" s="120"/>
      <c r="AG133" s="120"/>
      <c r="AH133" s="120"/>
      <c r="AI133" s="120"/>
      <c r="AJ133" s="120"/>
      <c r="AK133" s="120"/>
      <c r="AL133" s="117"/>
    </row>
    <row r="134" spans="2:38" s="118" customFormat="1" ht="5.4" x14ac:dyDescent="0.15">
      <c r="B134" s="117" t="str">
        <f t="shared" si="0"/>
        <v/>
      </c>
      <c r="C134" s="117" t="str">
        <f t="shared" si="1"/>
        <v/>
      </c>
      <c r="D134" s="117"/>
      <c r="E134" s="117" t="str">
        <f t="shared" si="2"/>
        <v/>
      </c>
      <c r="F134" s="117" t="str">
        <f t="shared" si="3"/>
        <v/>
      </c>
      <c r="G134" s="117" t="str">
        <f t="shared" si="4"/>
        <v/>
      </c>
      <c r="H134" s="117"/>
      <c r="I134" s="117" t="str">
        <f t="shared" si="5"/>
        <v/>
      </c>
      <c r="J134" s="117" t="str">
        <f t="shared" si="6"/>
        <v/>
      </c>
      <c r="K134" s="117"/>
      <c r="L134" s="117"/>
      <c r="M134" s="117"/>
      <c r="N134" s="117" t="str">
        <f t="shared" si="7"/>
        <v/>
      </c>
      <c r="O134" s="117" t="str">
        <f t="shared" si="8"/>
        <v/>
      </c>
      <c r="P134" s="117" t="str">
        <f t="shared" si="9"/>
        <v/>
      </c>
      <c r="Q134" s="117"/>
      <c r="R134" s="117"/>
      <c r="S134" s="120"/>
      <c r="T134" s="120"/>
      <c r="U134" s="120"/>
      <c r="V134" s="120"/>
      <c r="W134" s="120"/>
      <c r="X134" s="120"/>
      <c r="Y134" s="120"/>
      <c r="Z134" s="120"/>
      <c r="AA134" s="120"/>
      <c r="AB134" s="120"/>
      <c r="AC134" s="120"/>
      <c r="AD134" s="120"/>
      <c r="AE134" s="120"/>
      <c r="AF134" s="120"/>
      <c r="AG134" s="120"/>
      <c r="AH134" s="120"/>
      <c r="AI134" s="120"/>
      <c r="AJ134" s="120"/>
      <c r="AK134" s="120"/>
      <c r="AL134" s="117"/>
    </row>
    <row r="135" spans="2:38" s="118" customFormat="1" ht="5.4" x14ac:dyDescent="0.15">
      <c r="B135" s="117" t="str">
        <f t="shared" si="0"/>
        <v/>
      </c>
      <c r="C135" s="117" t="str">
        <f t="shared" si="1"/>
        <v/>
      </c>
      <c r="D135" s="117"/>
      <c r="E135" s="117" t="str">
        <f t="shared" si="2"/>
        <v/>
      </c>
      <c r="F135" s="117" t="str">
        <f t="shared" si="3"/>
        <v/>
      </c>
      <c r="G135" s="117" t="str">
        <f t="shared" si="4"/>
        <v/>
      </c>
      <c r="H135" s="117"/>
      <c r="I135" s="117" t="str">
        <f t="shared" si="5"/>
        <v/>
      </c>
      <c r="J135" s="117" t="str">
        <f t="shared" si="6"/>
        <v/>
      </c>
      <c r="K135" s="117"/>
      <c r="L135" s="117"/>
      <c r="M135" s="117"/>
      <c r="N135" s="117" t="str">
        <f t="shared" si="7"/>
        <v/>
      </c>
      <c r="O135" s="117" t="str">
        <f t="shared" si="8"/>
        <v/>
      </c>
      <c r="P135" s="117" t="str">
        <f t="shared" si="9"/>
        <v/>
      </c>
      <c r="Q135" s="117"/>
      <c r="R135" s="117"/>
      <c r="S135" s="120"/>
      <c r="T135" s="120"/>
      <c r="U135" s="120"/>
      <c r="V135" s="120"/>
      <c r="W135" s="120"/>
      <c r="X135" s="120"/>
      <c r="Y135" s="120"/>
      <c r="Z135" s="120"/>
      <c r="AA135" s="120"/>
      <c r="AB135" s="120"/>
      <c r="AC135" s="120"/>
      <c r="AD135" s="120"/>
      <c r="AE135" s="120"/>
      <c r="AF135" s="120"/>
      <c r="AG135" s="120"/>
      <c r="AH135" s="120"/>
      <c r="AI135" s="120"/>
      <c r="AJ135" s="120"/>
      <c r="AK135" s="120"/>
      <c r="AL135" s="117"/>
    </row>
    <row r="136" spans="2:38" s="118" customFormat="1" ht="5.4" x14ac:dyDescent="0.15">
      <c r="B136" s="117" t="str">
        <f t="shared" si="0"/>
        <v/>
      </c>
      <c r="C136" s="117" t="str">
        <f t="shared" si="1"/>
        <v/>
      </c>
      <c r="D136" s="117"/>
      <c r="E136" s="117" t="str">
        <f t="shared" si="2"/>
        <v/>
      </c>
      <c r="F136" s="117" t="str">
        <f t="shared" si="3"/>
        <v/>
      </c>
      <c r="G136" s="117" t="str">
        <f t="shared" si="4"/>
        <v/>
      </c>
      <c r="H136" s="117"/>
      <c r="I136" s="117" t="str">
        <f t="shared" si="5"/>
        <v/>
      </c>
      <c r="J136" s="117" t="str">
        <f t="shared" si="6"/>
        <v/>
      </c>
      <c r="K136" s="117"/>
      <c r="L136" s="117"/>
      <c r="M136" s="117"/>
      <c r="N136" s="117" t="str">
        <f t="shared" si="7"/>
        <v/>
      </c>
      <c r="O136" s="117" t="str">
        <f t="shared" si="8"/>
        <v/>
      </c>
      <c r="P136" s="117" t="str">
        <f t="shared" si="9"/>
        <v/>
      </c>
      <c r="Q136" s="117"/>
      <c r="R136" s="117"/>
      <c r="S136" s="120"/>
      <c r="T136" s="120"/>
      <c r="U136" s="120"/>
      <c r="V136" s="120"/>
      <c r="W136" s="120"/>
      <c r="X136" s="120"/>
      <c r="Y136" s="120"/>
      <c r="Z136" s="120"/>
      <c r="AA136" s="120"/>
      <c r="AB136" s="120"/>
      <c r="AC136" s="120"/>
      <c r="AD136" s="120"/>
      <c r="AE136" s="120"/>
      <c r="AF136" s="120"/>
      <c r="AG136" s="120"/>
      <c r="AH136" s="120"/>
      <c r="AI136" s="120"/>
      <c r="AJ136" s="120"/>
      <c r="AK136" s="120"/>
      <c r="AL136" s="117"/>
    </row>
    <row r="137" spans="2:38" s="118" customFormat="1" ht="5.4" x14ac:dyDescent="0.15">
      <c r="B137" s="117" t="str">
        <f t="shared" si="0"/>
        <v/>
      </c>
      <c r="C137" s="117" t="str">
        <f t="shared" si="1"/>
        <v/>
      </c>
      <c r="D137" s="117"/>
      <c r="E137" s="117" t="str">
        <f t="shared" si="2"/>
        <v/>
      </c>
      <c r="F137" s="117" t="str">
        <f t="shared" si="3"/>
        <v/>
      </c>
      <c r="G137" s="117" t="str">
        <f t="shared" si="4"/>
        <v/>
      </c>
      <c r="H137" s="117"/>
      <c r="I137" s="117" t="str">
        <f t="shared" si="5"/>
        <v/>
      </c>
      <c r="J137" s="117" t="str">
        <f t="shared" si="6"/>
        <v/>
      </c>
      <c r="K137" s="117"/>
      <c r="L137" s="117"/>
      <c r="M137" s="117"/>
      <c r="N137" s="117" t="str">
        <f t="shared" si="7"/>
        <v/>
      </c>
      <c r="O137" s="117" t="str">
        <f t="shared" si="8"/>
        <v/>
      </c>
      <c r="P137" s="117" t="str">
        <f t="shared" si="9"/>
        <v/>
      </c>
      <c r="Q137" s="117"/>
      <c r="R137" s="117"/>
      <c r="S137" s="120"/>
      <c r="T137" s="120"/>
      <c r="U137" s="120"/>
      <c r="V137" s="120"/>
      <c r="W137" s="120"/>
      <c r="X137" s="120"/>
      <c r="Y137" s="120"/>
      <c r="Z137" s="120"/>
      <c r="AA137" s="120"/>
      <c r="AB137" s="120"/>
      <c r="AC137" s="120"/>
      <c r="AD137" s="120"/>
      <c r="AE137" s="120"/>
      <c r="AF137" s="120"/>
      <c r="AG137" s="120"/>
      <c r="AH137" s="120"/>
      <c r="AI137" s="120"/>
      <c r="AJ137" s="120"/>
      <c r="AK137" s="120"/>
      <c r="AL137" s="117"/>
    </row>
    <row r="138" spans="2:38" s="118" customFormat="1" ht="5.4" x14ac:dyDescent="0.15">
      <c r="B138" s="117" t="str">
        <f t="shared" si="0"/>
        <v/>
      </c>
      <c r="C138" s="117" t="str">
        <f t="shared" si="1"/>
        <v/>
      </c>
      <c r="D138" s="117"/>
      <c r="E138" s="117" t="str">
        <f t="shared" si="2"/>
        <v/>
      </c>
      <c r="F138" s="117" t="str">
        <f t="shared" si="3"/>
        <v/>
      </c>
      <c r="G138" s="117" t="str">
        <f t="shared" si="4"/>
        <v/>
      </c>
      <c r="H138" s="117"/>
      <c r="I138" s="117" t="str">
        <f t="shared" si="5"/>
        <v/>
      </c>
      <c r="J138" s="117" t="str">
        <f t="shared" si="6"/>
        <v/>
      </c>
      <c r="K138" s="117"/>
      <c r="L138" s="117"/>
      <c r="M138" s="117"/>
      <c r="N138" s="117" t="str">
        <f t="shared" si="7"/>
        <v/>
      </c>
      <c r="O138" s="117" t="str">
        <f t="shared" si="8"/>
        <v/>
      </c>
      <c r="P138" s="117" t="str">
        <f t="shared" si="9"/>
        <v/>
      </c>
      <c r="Q138" s="117"/>
      <c r="R138" s="117"/>
      <c r="S138" s="120"/>
      <c r="T138" s="120"/>
      <c r="U138" s="120"/>
      <c r="V138" s="120"/>
      <c r="W138" s="120"/>
      <c r="X138" s="120"/>
      <c r="Y138" s="120"/>
      <c r="Z138" s="120"/>
      <c r="AA138" s="120"/>
      <c r="AB138" s="120"/>
      <c r="AC138" s="120"/>
      <c r="AD138" s="120"/>
      <c r="AE138" s="120"/>
      <c r="AF138" s="120"/>
      <c r="AG138" s="120"/>
      <c r="AH138" s="120"/>
      <c r="AI138" s="120"/>
      <c r="AJ138" s="120"/>
      <c r="AK138" s="120"/>
      <c r="AL138" s="117"/>
    </row>
    <row r="139" spans="2:38" s="118" customFormat="1" ht="5.4" x14ac:dyDescent="0.15">
      <c r="B139" s="117" t="str">
        <f t="shared" si="0"/>
        <v/>
      </c>
      <c r="C139" s="117" t="str">
        <f t="shared" si="1"/>
        <v/>
      </c>
      <c r="D139" s="117"/>
      <c r="E139" s="117" t="str">
        <f t="shared" si="2"/>
        <v/>
      </c>
      <c r="F139" s="117" t="str">
        <f t="shared" si="3"/>
        <v/>
      </c>
      <c r="G139" s="117" t="str">
        <f t="shared" si="4"/>
        <v/>
      </c>
      <c r="H139" s="117"/>
      <c r="I139" s="117" t="str">
        <f t="shared" si="5"/>
        <v/>
      </c>
      <c r="J139" s="117" t="str">
        <f t="shared" si="6"/>
        <v/>
      </c>
      <c r="K139" s="117"/>
      <c r="L139" s="117"/>
      <c r="M139" s="117"/>
      <c r="N139" s="117" t="str">
        <f t="shared" si="7"/>
        <v/>
      </c>
      <c r="O139" s="117" t="str">
        <f t="shared" si="8"/>
        <v/>
      </c>
      <c r="P139" s="117" t="str">
        <f t="shared" si="9"/>
        <v/>
      </c>
      <c r="Q139" s="117"/>
      <c r="R139" s="117"/>
      <c r="S139" s="120"/>
      <c r="T139" s="120"/>
      <c r="U139" s="120"/>
      <c r="V139" s="120"/>
      <c r="W139" s="120"/>
      <c r="X139" s="120"/>
      <c r="Y139" s="120"/>
      <c r="Z139" s="120"/>
      <c r="AA139" s="120"/>
      <c r="AB139" s="120"/>
      <c r="AC139" s="120"/>
      <c r="AD139" s="120"/>
      <c r="AE139" s="120"/>
      <c r="AF139" s="120"/>
      <c r="AG139" s="120"/>
      <c r="AH139" s="120"/>
      <c r="AI139" s="120"/>
      <c r="AJ139" s="120"/>
      <c r="AK139" s="120"/>
      <c r="AL139" s="117"/>
    </row>
    <row r="140" spans="2:38" s="118" customFormat="1" ht="5.4" x14ac:dyDescent="0.15">
      <c r="B140" s="117" t="str">
        <f t="shared" si="0"/>
        <v/>
      </c>
      <c r="C140" s="117" t="str">
        <f t="shared" si="1"/>
        <v/>
      </c>
      <c r="D140" s="117"/>
      <c r="E140" s="117" t="str">
        <f t="shared" si="2"/>
        <v/>
      </c>
      <c r="F140" s="117" t="str">
        <f t="shared" si="3"/>
        <v/>
      </c>
      <c r="G140" s="117" t="str">
        <f t="shared" si="4"/>
        <v/>
      </c>
      <c r="H140" s="117"/>
      <c r="I140" s="117" t="str">
        <f t="shared" si="5"/>
        <v/>
      </c>
      <c r="J140" s="117" t="str">
        <f t="shared" si="6"/>
        <v/>
      </c>
      <c r="K140" s="117"/>
      <c r="L140" s="117"/>
      <c r="M140" s="117"/>
      <c r="N140" s="117" t="str">
        <f t="shared" si="7"/>
        <v/>
      </c>
      <c r="O140" s="117" t="str">
        <f t="shared" si="8"/>
        <v/>
      </c>
      <c r="P140" s="117" t="str">
        <f t="shared" si="9"/>
        <v/>
      </c>
      <c r="Q140" s="117"/>
      <c r="R140" s="117"/>
      <c r="S140" s="120"/>
      <c r="T140" s="120"/>
      <c r="U140" s="120"/>
      <c r="V140" s="120"/>
      <c r="W140" s="120"/>
      <c r="X140" s="120"/>
      <c r="Y140" s="120"/>
      <c r="Z140" s="120"/>
      <c r="AA140" s="120"/>
      <c r="AB140" s="120"/>
      <c r="AC140" s="120"/>
      <c r="AD140" s="120"/>
      <c r="AE140" s="120"/>
      <c r="AF140" s="120"/>
      <c r="AG140" s="120"/>
      <c r="AH140" s="120"/>
      <c r="AI140" s="120"/>
      <c r="AJ140" s="120"/>
      <c r="AK140" s="120"/>
      <c r="AL140" s="117"/>
    </row>
    <row r="141" spans="2:38" s="118" customFormat="1" ht="5.4" x14ac:dyDescent="0.15">
      <c r="B141" s="117" t="str">
        <f t="shared" si="0"/>
        <v/>
      </c>
      <c r="C141" s="117" t="str">
        <f t="shared" si="1"/>
        <v/>
      </c>
      <c r="D141" s="117"/>
      <c r="E141" s="117" t="str">
        <f t="shared" si="2"/>
        <v/>
      </c>
      <c r="F141" s="117" t="str">
        <f t="shared" si="3"/>
        <v/>
      </c>
      <c r="G141" s="117" t="str">
        <f t="shared" si="4"/>
        <v/>
      </c>
      <c r="H141" s="117"/>
      <c r="I141" s="117" t="str">
        <f t="shared" si="5"/>
        <v/>
      </c>
      <c r="J141" s="117" t="str">
        <f t="shared" si="6"/>
        <v/>
      </c>
      <c r="K141" s="117"/>
      <c r="L141" s="117"/>
      <c r="M141" s="117"/>
      <c r="N141" s="117" t="str">
        <f t="shared" si="7"/>
        <v/>
      </c>
      <c r="O141" s="117" t="str">
        <f t="shared" si="8"/>
        <v/>
      </c>
      <c r="P141" s="117" t="str">
        <f t="shared" si="9"/>
        <v/>
      </c>
      <c r="Q141" s="117"/>
      <c r="R141" s="117"/>
      <c r="S141" s="120"/>
      <c r="T141" s="120"/>
      <c r="U141" s="120"/>
      <c r="V141" s="120"/>
      <c r="W141" s="120"/>
      <c r="X141" s="120"/>
      <c r="Y141" s="120"/>
      <c r="Z141" s="120"/>
      <c r="AA141" s="120"/>
      <c r="AB141" s="120"/>
      <c r="AC141" s="120"/>
      <c r="AD141" s="120"/>
      <c r="AE141" s="120"/>
      <c r="AF141" s="120"/>
      <c r="AG141" s="120"/>
      <c r="AH141" s="120"/>
      <c r="AI141" s="120"/>
      <c r="AJ141" s="120"/>
      <c r="AK141" s="120"/>
      <c r="AL141" s="117"/>
    </row>
    <row r="142" spans="2:38" s="118" customFormat="1" ht="5.4" x14ac:dyDescent="0.15">
      <c r="B142" s="117" t="str">
        <f t="shared" si="0"/>
        <v/>
      </c>
      <c r="C142" s="117" t="str">
        <f t="shared" si="1"/>
        <v/>
      </c>
      <c r="D142" s="117"/>
      <c r="E142" s="117" t="str">
        <f t="shared" si="2"/>
        <v/>
      </c>
      <c r="F142" s="117" t="str">
        <f t="shared" si="3"/>
        <v/>
      </c>
      <c r="G142" s="117" t="str">
        <f t="shared" si="4"/>
        <v/>
      </c>
      <c r="H142" s="117"/>
      <c r="I142" s="117" t="str">
        <f t="shared" si="5"/>
        <v/>
      </c>
      <c r="J142" s="117" t="str">
        <f t="shared" si="6"/>
        <v/>
      </c>
      <c r="K142" s="117"/>
      <c r="L142" s="117"/>
      <c r="M142" s="117"/>
      <c r="N142" s="117" t="str">
        <f t="shared" si="7"/>
        <v/>
      </c>
      <c r="O142" s="117" t="str">
        <f t="shared" si="8"/>
        <v/>
      </c>
      <c r="P142" s="117" t="str">
        <f t="shared" si="9"/>
        <v/>
      </c>
      <c r="Q142" s="117"/>
      <c r="R142" s="117"/>
      <c r="S142" s="120"/>
      <c r="T142" s="120"/>
      <c r="U142" s="120"/>
      <c r="V142" s="120"/>
      <c r="W142" s="120"/>
      <c r="X142" s="120"/>
      <c r="Y142" s="120"/>
      <c r="Z142" s="120"/>
      <c r="AA142" s="120"/>
      <c r="AB142" s="120"/>
      <c r="AC142" s="120"/>
      <c r="AD142" s="120"/>
      <c r="AE142" s="120"/>
      <c r="AF142" s="120"/>
      <c r="AG142" s="120"/>
      <c r="AH142" s="120"/>
      <c r="AI142" s="120"/>
      <c r="AJ142" s="120"/>
      <c r="AK142" s="120"/>
      <c r="AL142" s="117"/>
    </row>
    <row r="143" spans="2:38" s="118" customFormat="1" ht="5.4" x14ac:dyDescent="0.15">
      <c r="B143" s="117" t="str">
        <f t="shared" si="0"/>
        <v/>
      </c>
      <c r="C143" s="117" t="str">
        <f t="shared" si="1"/>
        <v/>
      </c>
      <c r="D143" s="117"/>
      <c r="E143" s="117" t="str">
        <f t="shared" si="2"/>
        <v/>
      </c>
      <c r="F143" s="117" t="str">
        <f t="shared" si="3"/>
        <v/>
      </c>
      <c r="G143" s="117" t="str">
        <f t="shared" si="4"/>
        <v/>
      </c>
      <c r="H143" s="117"/>
      <c r="I143" s="117" t="str">
        <f t="shared" si="5"/>
        <v/>
      </c>
      <c r="J143" s="117" t="str">
        <f t="shared" si="6"/>
        <v/>
      </c>
      <c r="K143" s="117"/>
      <c r="L143" s="117"/>
      <c r="M143" s="117"/>
      <c r="N143" s="117" t="str">
        <f t="shared" si="7"/>
        <v/>
      </c>
      <c r="O143" s="117" t="str">
        <f t="shared" si="8"/>
        <v/>
      </c>
      <c r="P143" s="117" t="str">
        <f t="shared" si="9"/>
        <v/>
      </c>
      <c r="Q143" s="117"/>
      <c r="R143" s="117"/>
      <c r="S143" s="120"/>
      <c r="T143" s="120"/>
      <c r="U143" s="120"/>
      <c r="V143" s="120"/>
      <c r="W143" s="120"/>
      <c r="X143" s="120"/>
      <c r="Y143" s="120"/>
      <c r="Z143" s="120"/>
      <c r="AA143" s="120"/>
      <c r="AB143" s="120"/>
      <c r="AC143" s="120"/>
      <c r="AD143" s="120"/>
      <c r="AE143" s="120"/>
      <c r="AF143" s="120"/>
      <c r="AG143" s="120"/>
      <c r="AH143" s="120"/>
      <c r="AI143" s="120"/>
      <c r="AJ143" s="120"/>
      <c r="AK143" s="120"/>
      <c r="AL143" s="117"/>
    </row>
    <row r="144" spans="2:38" s="118" customFormat="1" ht="5.4" x14ac:dyDescent="0.15">
      <c r="B144" s="117" t="str">
        <f t="shared" ref="B144:B162" si="10">IF(T144="","",T144)</f>
        <v/>
      </c>
      <c r="C144" s="117" t="str">
        <f t="shared" ref="C144:C162" si="11">IF(U144="","",U144)</f>
        <v/>
      </c>
      <c r="D144" s="117"/>
      <c r="E144" s="117" t="str">
        <f t="shared" ref="E144:E207" si="12">IF(W144="","",W144)</f>
        <v/>
      </c>
      <c r="F144" s="117" t="str">
        <f t="shared" ref="F144:F207" si="13">IF(X144="","",X144)</f>
        <v/>
      </c>
      <c r="G144" s="117" t="str">
        <f t="shared" ref="G144:G207" si="14">IF(Z144="","",Z144)</f>
        <v/>
      </c>
      <c r="H144" s="117"/>
      <c r="I144" s="117" t="str">
        <f t="shared" ref="I144:I162" si="15">IF(AC144="","",AC144)</f>
        <v/>
      </c>
      <c r="J144" s="117" t="str">
        <f t="shared" ref="J144:J162" si="16">IF(AD144="","",AD144)</f>
        <v/>
      </c>
      <c r="K144" s="117"/>
      <c r="L144" s="117"/>
      <c r="M144" s="117"/>
      <c r="N144" s="117" t="str">
        <f t="shared" ref="N144:N207" si="17">IF(AG144="","",AG144)</f>
        <v/>
      </c>
      <c r="O144" s="117" t="str">
        <f t="shared" ref="O144:O207" si="18">IF(AH144="","",AH144)</f>
        <v/>
      </c>
      <c r="P144" s="117" t="str">
        <f t="shared" ref="P144:P207" si="19">IF(AJ144="","",AJ144)</f>
        <v/>
      </c>
      <c r="Q144" s="117"/>
      <c r="R144" s="117"/>
      <c r="S144" s="120"/>
      <c r="T144" s="120"/>
      <c r="U144" s="120"/>
      <c r="V144" s="120"/>
      <c r="W144" s="120"/>
      <c r="X144" s="120"/>
      <c r="Y144" s="120"/>
      <c r="Z144" s="120"/>
      <c r="AA144" s="120"/>
      <c r="AB144" s="120"/>
      <c r="AC144" s="120"/>
      <c r="AD144" s="120"/>
      <c r="AE144" s="120"/>
      <c r="AF144" s="120"/>
      <c r="AG144" s="120"/>
      <c r="AH144" s="120"/>
      <c r="AI144" s="120"/>
      <c r="AJ144" s="120"/>
      <c r="AK144" s="120"/>
      <c r="AL144" s="117"/>
    </row>
    <row r="145" spans="2:38" s="118" customFormat="1" ht="5.4" x14ac:dyDescent="0.15">
      <c r="B145" s="117" t="str">
        <f t="shared" si="10"/>
        <v/>
      </c>
      <c r="C145" s="117" t="str">
        <f t="shared" si="11"/>
        <v/>
      </c>
      <c r="D145" s="117"/>
      <c r="E145" s="117" t="str">
        <f t="shared" si="12"/>
        <v/>
      </c>
      <c r="F145" s="117" t="str">
        <f t="shared" si="13"/>
        <v/>
      </c>
      <c r="G145" s="117" t="str">
        <f t="shared" si="14"/>
        <v/>
      </c>
      <c r="H145" s="117"/>
      <c r="I145" s="117" t="str">
        <f t="shared" si="15"/>
        <v/>
      </c>
      <c r="J145" s="117" t="str">
        <f t="shared" si="16"/>
        <v/>
      </c>
      <c r="K145" s="117"/>
      <c r="L145" s="117"/>
      <c r="M145" s="117"/>
      <c r="N145" s="117" t="str">
        <f t="shared" si="17"/>
        <v/>
      </c>
      <c r="O145" s="117" t="str">
        <f t="shared" si="18"/>
        <v/>
      </c>
      <c r="P145" s="117" t="str">
        <f t="shared" si="19"/>
        <v/>
      </c>
      <c r="Q145" s="117"/>
      <c r="R145" s="117"/>
      <c r="S145" s="120"/>
      <c r="T145" s="120"/>
      <c r="U145" s="120"/>
      <c r="V145" s="120"/>
      <c r="W145" s="120"/>
      <c r="X145" s="120"/>
      <c r="Y145" s="120"/>
      <c r="Z145" s="120"/>
      <c r="AA145" s="120"/>
      <c r="AB145" s="120"/>
      <c r="AC145" s="120"/>
      <c r="AD145" s="120"/>
      <c r="AE145" s="120"/>
      <c r="AF145" s="120"/>
      <c r="AG145" s="120"/>
      <c r="AH145" s="120"/>
      <c r="AI145" s="120"/>
      <c r="AJ145" s="120"/>
      <c r="AK145" s="120"/>
      <c r="AL145" s="117"/>
    </row>
    <row r="146" spans="2:38" s="118" customFormat="1" ht="5.4" x14ac:dyDescent="0.15">
      <c r="B146" s="117" t="str">
        <f t="shared" si="10"/>
        <v/>
      </c>
      <c r="C146" s="117" t="str">
        <f t="shared" si="11"/>
        <v/>
      </c>
      <c r="D146" s="117"/>
      <c r="E146" s="117" t="str">
        <f t="shared" si="12"/>
        <v/>
      </c>
      <c r="F146" s="117" t="str">
        <f t="shared" si="13"/>
        <v/>
      </c>
      <c r="G146" s="117" t="str">
        <f t="shared" si="14"/>
        <v/>
      </c>
      <c r="H146" s="117"/>
      <c r="I146" s="117" t="str">
        <f t="shared" si="15"/>
        <v/>
      </c>
      <c r="J146" s="117" t="str">
        <f t="shared" si="16"/>
        <v/>
      </c>
      <c r="K146" s="117"/>
      <c r="L146" s="117"/>
      <c r="M146" s="117"/>
      <c r="N146" s="117" t="str">
        <f t="shared" si="17"/>
        <v/>
      </c>
      <c r="O146" s="117" t="str">
        <f t="shared" si="18"/>
        <v/>
      </c>
      <c r="P146" s="117" t="str">
        <f t="shared" si="19"/>
        <v/>
      </c>
      <c r="Q146" s="117"/>
      <c r="R146" s="117"/>
      <c r="S146" s="120"/>
      <c r="T146" s="120"/>
      <c r="U146" s="120"/>
      <c r="V146" s="120"/>
      <c r="W146" s="120"/>
      <c r="X146" s="120"/>
      <c r="Y146" s="120"/>
      <c r="Z146" s="120"/>
      <c r="AA146" s="120"/>
      <c r="AB146" s="120"/>
      <c r="AC146" s="120"/>
      <c r="AD146" s="120"/>
      <c r="AE146" s="120"/>
      <c r="AF146" s="120"/>
      <c r="AG146" s="120"/>
      <c r="AH146" s="120"/>
      <c r="AI146" s="120"/>
      <c r="AJ146" s="120"/>
      <c r="AK146" s="120"/>
      <c r="AL146" s="117"/>
    </row>
    <row r="147" spans="2:38" s="118" customFormat="1" ht="5.4" x14ac:dyDescent="0.15">
      <c r="B147" s="117" t="str">
        <f t="shared" si="10"/>
        <v/>
      </c>
      <c r="C147" s="117" t="str">
        <f t="shared" si="11"/>
        <v/>
      </c>
      <c r="D147" s="117"/>
      <c r="E147" s="117" t="str">
        <f t="shared" si="12"/>
        <v/>
      </c>
      <c r="F147" s="117" t="str">
        <f t="shared" si="13"/>
        <v/>
      </c>
      <c r="G147" s="117" t="str">
        <f t="shared" si="14"/>
        <v/>
      </c>
      <c r="H147" s="117"/>
      <c r="I147" s="117" t="str">
        <f t="shared" si="15"/>
        <v/>
      </c>
      <c r="J147" s="117" t="str">
        <f t="shared" si="16"/>
        <v/>
      </c>
      <c r="K147" s="117"/>
      <c r="L147" s="117"/>
      <c r="M147" s="117"/>
      <c r="N147" s="117" t="str">
        <f t="shared" si="17"/>
        <v/>
      </c>
      <c r="O147" s="117" t="str">
        <f t="shared" si="18"/>
        <v/>
      </c>
      <c r="P147" s="117" t="str">
        <f t="shared" si="19"/>
        <v/>
      </c>
      <c r="Q147" s="117"/>
      <c r="R147" s="117"/>
      <c r="S147" s="120"/>
      <c r="T147" s="120"/>
      <c r="U147" s="120"/>
      <c r="V147" s="120"/>
      <c r="W147" s="120"/>
      <c r="X147" s="120"/>
      <c r="Y147" s="120"/>
      <c r="Z147" s="120"/>
      <c r="AA147" s="120"/>
      <c r="AB147" s="120"/>
      <c r="AC147" s="120"/>
      <c r="AD147" s="120"/>
      <c r="AE147" s="120"/>
      <c r="AF147" s="120"/>
      <c r="AG147" s="120"/>
      <c r="AH147" s="120"/>
      <c r="AI147" s="120"/>
      <c r="AJ147" s="120"/>
      <c r="AK147" s="120"/>
      <c r="AL147" s="117"/>
    </row>
    <row r="148" spans="2:38" s="118" customFormat="1" ht="5.4" x14ac:dyDescent="0.15">
      <c r="B148" s="117" t="str">
        <f t="shared" si="10"/>
        <v/>
      </c>
      <c r="C148" s="117" t="str">
        <f t="shared" si="11"/>
        <v/>
      </c>
      <c r="D148" s="117"/>
      <c r="E148" s="117" t="str">
        <f t="shared" si="12"/>
        <v/>
      </c>
      <c r="F148" s="117" t="str">
        <f t="shared" si="13"/>
        <v/>
      </c>
      <c r="G148" s="117" t="str">
        <f t="shared" si="14"/>
        <v/>
      </c>
      <c r="H148" s="117"/>
      <c r="I148" s="117" t="str">
        <f t="shared" si="15"/>
        <v/>
      </c>
      <c r="J148" s="117" t="str">
        <f t="shared" si="16"/>
        <v/>
      </c>
      <c r="K148" s="117"/>
      <c r="L148" s="117"/>
      <c r="M148" s="117"/>
      <c r="N148" s="117" t="str">
        <f t="shared" si="17"/>
        <v/>
      </c>
      <c r="O148" s="117" t="str">
        <f t="shared" si="18"/>
        <v/>
      </c>
      <c r="P148" s="117" t="str">
        <f t="shared" si="19"/>
        <v/>
      </c>
      <c r="Q148" s="117"/>
      <c r="R148" s="117"/>
      <c r="S148" s="120"/>
      <c r="T148" s="120"/>
      <c r="U148" s="120"/>
      <c r="V148" s="120"/>
      <c r="W148" s="120"/>
      <c r="X148" s="120"/>
      <c r="Y148" s="120"/>
      <c r="Z148" s="120"/>
      <c r="AA148" s="120"/>
      <c r="AB148" s="120"/>
      <c r="AC148" s="120"/>
      <c r="AD148" s="120"/>
      <c r="AE148" s="120"/>
      <c r="AF148" s="120"/>
      <c r="AG148" s="120"/>
      <c r="AH148" s="120"/>
      <c r="AI148" s="120"/>
      <c r="AJ148" s="120"/>
      <c r="AK148" s="120"/>
      <c r="AL148" s="117"/>
    </row>
    <row r="149" spans="2:38" s="118" customFormat="1" ht="5.4" x14ac:dyDescent="0.15">
      <c r="B149" s="117" t="str">
        <f t="shared" si="10"/>
        <v/>
      </c>
      <c r="C149" s="117" t="str">
        <f t="shared" si="11"/>
        <v/>
      </c>
      <c r="D149" s="117"/>
      <c r="E149" s="117" t="str">
        <f t="shared" si="12"/>
        <v/>
      </c>
      <c r="F149" s="117" t="str">
        <f t="shared" si="13"/>
        <v/>
      </c>
      <c r="G149" s="117" t="str">
        <f t="shared" si="14"/>
        <v/>
      </c>
      <c r="H149" s="117"/>
      <c r="I149" s="117" t="str">
        <f t="shared" si="15"/>
        <v/>
      </c>
      <c r="J149" s="117" t="str">
        <f t="shared" si="16"/>
        <v/>
      </c>
      <c r="K149" s="117"/>
      <c r="L149" s="117"/>
      <c r="M149" s="117"/>
      <c r="N149" s="117" t="str">
        <f t="shared" si="17"/>
        <v/>
      </c>
      <c r="O149" s="117" t="str">
        <f t="shared" si="18"/>
        <v/>
      </c>
      <c r="P149" s="117" t="str">
        <f t="shared" si="19"/>
        <v/>
      </c>
      <c r="Q149" s="117"/>
      <c r="R149" s="117"/>
      <c r="S149" s="120"/>
      <c r="T149" s="120"/>
      <c r="U149" s="120"/>
      <c r="V149" s="120"/>
      <c r="W149" s="120"/>
      <c r="X149" s="120"/>
      <c r="Y149" s="120"/>
      <c r="Z149" s="120"/>
      <c r="AA149" s="120"/>
      <c r="AB149" s="120"/>
      <c r="AC149" s="120"/>
      <c r="AD149" s="120"/>
      <c r="AE149" s="120"/>
      <c r="AF149" s="120"/>
      <c r="AG149" s="120"/>
      <c r="AH149" s="120"/>
      <c r="AI149" s="120"/>
      <c r="AJ149" s="120"/>
      <c r="AK149" s="120"/>
      <c r="AL149" s="117"/>
    </row>
    <row r="150" spans="2:38" s="118" customFormat="1" ht="5.4" x14ac:dyDescent="0.15">
      <c r="B150" s="117" t="str">
        <f t="shared" si="10"/>
        <v/>
      </c>
      <c r="C150" s="117" t="str">
        <f t="shared" si="11"/>
        <v/>
      </c>
      <c r="D150" s="117"/>
      <c r="E150" s="117" t="str">
        <f t="shared" si="12"/>
        <v/>
      </c>
      <c r="F150" s="117" t="str">
        <f t="shared" si="13"/>
        <v/>
      </c>
      <c r="G150" s="117" t="str">
        <f t="shared" si="14"/>
        <v/>
      </c>
      <c r="H150" s="117"/>
      <c r="I150" s="117" t="str">
        <f t="shared" si="15"/>
        <v/>
      </c>
      <c r="J150" s="117" t="str">
        <f t="shared" si="16"/>
        <v/>
      </c>
      <c r="K150" s="117"/>
      <c r="L150" s="117"/>
      <c r="M150" s="117"/>
      <c r="N150" s="117" t="str">
        <f t="shared" si="17"/>
        <v/>
      </c>
      <c r="O150" s="117" t="str">
        <f t="shared" si="18"/>
        <v/>
      </c>
      <c r="P150" s="117" t="str">
        <f t="shared" si="19"/>
        <v/>
      </c>
      <c r="Q150" s="117"/>
      <c r="R150" s="117"/>
      <c r="S150" s="120"/>
      <c r="T150" s="120"/>
      <c r="U150" s="120"/>
      <c r="V150" s="120"/>
      <c r="W150" s="120"/>
      <c r="X150" s="120"/>
      <c r="Y150" s="120"/>
      <c r="Z150" s="120"/>
      <c r="AA150" s="120"/>
      <c r="AB150" s="120"/>
      <c r="AC150" s="120"/>
      <c r="AD150" s="120"/>
      <c r="AE150" s="120"/>
      <c r="AF150" s="120"/>
      <c r="AG150" s="120"/>
      <c r="AH150" s="120"/>
      <c r="AI150" s="120"/>
      <c r="AJ150" s="120"/>
      <c r="AK150" s="120"/>
      <c r="AL150" s="117"/>
    </row>
    <row r="151" spans="2:38" s="118" customFormat="1" ht="5.4" x14ac:dyDescent="0.15">
      <c r="B151" s="117" t="str">
        <f t="shared" si="10"/>
        <v/>
      </c>
      <c r="C151" s="117" t="str">
        <f t="shared" si="11"/>
        <v/>
      </c>
      <c r="D151" s="117"/>
      <c r="E151" s="117" t="str">
        <f t="shared" si="12"/>
        <v/>
      </c>
      <c r="F151" s="117" t="str">
        <f t="shared" si="13"/>
        <v/>
      </c>
      <c r="G151" s="117" t="str">
        <f t="shared" si="14"/>
        <v/>
      </c>
      <c r="H151" s="117"/>
      <c r="I151" s="117" t="str">
        <f t="shared" si="15"/>
        <v/>
      </c>
      <c r="J151" s="117" t="str">
        <f t="shared" si="16"/>
        <v/>
      </c>
      <c r="K151" s="117"/>
      <c r="L151" s="117"/>
      <c r="M151" s="117"/>
      <c r="N151" s="117" t="str">
        <f t="shared" si="17"/>
        <v/>
      </c>
      <c r="O151" s="117" t="str">
        <f t="shared" si="18"/>
        <v/>
      </c>
      <c r="P151" s="117" t="str">
        <f t="shared" si="19"/>
        <v/>
      </c>
      <c r="Q151" s="117"/>
      <c r="R151" s="117"/>
      <c r="S151" s="120"/>
      <c r="T151" s="120"/>
      <c r="U151" s="120"/>
      <c r="V151" s="120"/>
      <c r="W151" s="120"/>
      <c r="X151" s="120"/>
      <c r="Y151" s="120"/>
      <c r="Z151" s="120"/>
      <c r="AA151" s="120"/>
      <c r="AB151" s="120"/>
      <c r="AC151" s="120"/>
      <c r="AD151" s="120"/>
      <c r="AE151" s="120"/>
      <c r="AF151" s="120"/>
      <c r="AG151" s="120"/>
      <c r="AH151" s="120"/>
      <c r="AI151" s="120"/>
      <c r="AJ151" s="120"/>
      <c r="AK151" s="120"/>
      <c r="AL151" s="117"/>
    </row>
    <row r="152" spans="2:38" s="118" customFormat="1" ht="5.4" x14ac:dyDescent="0.15">
      <c r="B152" s="117" t="str">
        <f t="shared" si="10"/>
        <v/>
      </c>
      <c r="C152" s="117" t="str">
        <f t="shared" si="11"/>
        <v/>
      </c>
      <c r="D152" s="117"/>
      <c r="E152" s="117" t="str">
        <f t="shared" si="12"/>
        <v/>
      </c>
      <c r="F152" s="117" t="str">
        <f t="shared" si="13"/>
        <v/>
      </c>
      <c r="G152" s="117" t="str">
        <f t="shared" si="14"/>
        <v/>
      </c>
      <c r="H152" s="117"/>
      <c r="I152" s="117" t="str">
        <f t="shared" si="15"/>
        <v/>
      </c>
      <c r="J152" s="117" t="str">
        <f t="shared" si="16"/>
        <v/>
      </c>
      <c r="K152" s="117"/>
      <c r="L152" s="117"/>
      <c r="M152" s="117"/>
      <c r="N152" s="117" t="str">
        <f t="shared" si="17"/>
        <v/>
      </c>
      <c r="O152" s="117" t="str">
        <f t="shared" si="18"/>
        <v/>
      </c>
      <c r="P152" s="117" t="str">
        <f t="shared" si="19"/>
        <v/>
      </c>
      <c r="Q152" s="117"/>
      <c r="R152" s="117"/>
      <c r="S152" s="120"/>
      <c r="T152" s="120"/>
      <c r="U152" s="120"/>
      <c r="V152" s="120"/>
      <c r="W152" s="120"/>
      <c r="X152" s="120"/>
      <c r="Y152" s="120"/>
      <c r="Z152" s="120"/>
      <c r="AA152" s="120"/>
      <c r="AB152" s="120"/>
      <c r="AC152" s="120"/>
      <c r="AD152" s="120"/>
      <c r="AE152" s="120"/>
      <c r="AF152" s="120"/>
      <c r="AG152" s="120"/>
      <c r="AH152" s="120"/>
      <c r="AI152" s="120"/>
      <c r="AJ152" s="120"/>
      <c r="AK152" s="120"/>
      <c r="AL152" s="117"/>
    </row>
    <row r="153" spans="2:38" s="118" customFormat="1" ht="5.4" x14ac:dyDescent="0.15">
      <c r="B153" s="117" t="str">
        <f t="shared" si="10"/>
        <v/>
      </c>
      <c r="C153" s="117" t="str">
        <f t="shared" si="11"/>
        <v/>
      </c>
      <c r="D153" s="117"/>
      <c r="E153" s="117" t="str">
        <f t="shared" si="12"/>
        <v/>
      </c>
      <c r="F153" s="117" t="str">
        <f t="shared" si="13"/>
        <v/>
      </c>
      <c r="G153" s="117" t="str">
        <f t="shared" si="14"/>
        <v/>
      </c>
      <c r="H153" s="117"/>
      <c r="I153" s="117" t="str">
        <f t="shared" si="15"/>
        <v/>
      </c>
      <c r="J153" s="117" t="str">
        <f t="shared" si="16"/>
        <v/>
      </c>
      <c r="K153" s="117"/>
      <c r="L153" s="117"/>
      <c r="M153" s="117"/>
      <c r="N153" s="117" t="str">
        <f t="shared" si="17"/>
        <v/>
      </c>
      <c r="O153" s="117" t="str">
        <f t="shared" si="18"/>
        <v/>
      </c>
      <c r="P153" s="117" t="str">
        <f t="shared" si="19"/>
        <v/>
      </c>
      <c r="Q153" s="117"/>
      <c r="R153" s="117"/>
      <c r="S153" s="120"/>
      <c r="T153" s="120"/>
      <c r="U153" s="120"/>
      <c r="V153" s="120"/>
      <c r="W153" s="120"/>
      <c r="X153" s="120"/>
      <c r="Y153" s="120"/>
      <c r="Z153" s="120"/>
      <c r="AA153" s="120"/>
      <c r="AB153" s="120"/>
      <c r="AC153" s="120"/>
      <c r="AD153" s="120"/>
      <c r="AE153" s="120"/>
      <c r="AF153" s="120"/>
      <c r="AG153" s="120"/>
      <c r="AH153" s="120"/>
      <c r="AI153" s="120"/>
      <c r="AJ153" s="120"/>
      <c r="AK153" s="120"/>
      <c r="AL153" s="117"/>
    </row>
    <row r="154" spans="2:38" s="118" customFormat="1" ht="5.4" x14ac:dyDescent="0.15">
      <c r="B154" s="117" t="str">
        <f t="shared" si="10"/>
        <v/>
      </c>
      <c r="C154" s="117" t="str">
        <f t="shared" si="11"/>
        <v/>
      </c>
      <c r="D154" s="117"/>
      <c r="E154" s="117" t="str">
        <f t="shared" si="12"/>
        <v/>
      </c>
      <c r="F154" s="117" t="str">
        <f t="shared" si="13"/>
        <v/>
      </c>
      <c r="G154" s="117" t="str">
        <f t="shared" si="14"/>
        <v/>
      </c>
      <c r="H154" s="117"/>
      <c r="I154" s="117" t="str">
        <f t="shared" si="15"/>
        <v/>
      </c>
      <c r="J154" s="117" t="str">
        <f t="shared" si="16"/>
        <v/>
      </c>
      <c r="K154" s="117"/>
      <c r="L154" s="117"/>
      <c r="M154" s="117"/>
      <c r="N154" s="117" t="str">
        <f t="shared" si="17"/>
        <v/>
      </c>
      <c r="O154" s="117" t="str">
        <f t="shared" si="18"/>
        <v/>
      </c>
      <c r="P154" s="117" t="str">
        <f t="shared" si="19"/>
        <v/>
      </c>
      <c r="Q154" s="117"/>
      <c r="R154" s="117"/>
      <c r="S154" s="120"/>
      <c r="T154" s="120"/>
      <c r="U154" s="120"/>
      <c r="V154" s="120"/>
      <c r="W154" s="120"/>
      <c r="X154" s="120"/>
      <c r="Y154" s="120"/>
      <c r="Z154" s="120"/>
      <c r="AA154" s="120"/>
      <c r="AB154" s="120"/>
      <c r="AC154" s="120"/>
      <c r="AD154" s="120"/>
      <c r="AE154" s="120"/>
      <c r="AF154" s="120"/>
      <c r="AG154" s="120"/>
      <c r="AH154" s="120"/>
      <c r="AI154" s="120"/>
      <c r="AJ154" s="120"/>
      <c r="AK154" s="120"/>
      <c r="AL154" s="117"/>
    </row>
    <row r="155" spans="2:38" s="118" customFormat="1" ht="5.4" x14ac:dyDescent="0.15">
      <c r="B155" s="117" t="str">
        <f t="shared" si="10"/>
        <v/>
      </c>
      <c r="C155" s="117" t="str">
        <f t="shared" si="11"/>
        <v/>
      </c>
      <c r="D155" s="117"/>
      <c r="E155" s="117" t="str">
        <f t="shared" si="12"/>
        <v/>
      </c>
      <c r="F155" s="117" t="str">
        <f t="shared" si="13"/>
        <v/>
      </c>
      <c r="G155" s="117" t="str">
        <f t="shared" si="14"/>
        <v/>
      </c>
      <c r="H155" s="117"/>
      <c r="I155" s="117" t="str">
        <f t="shared" si="15"/>
        <v/>
      </c>
      <c r="J155" s="117" t="str">
        <f t="shared" si="16"/>
        <v/>
      </c>
      <c r="K155" s="117"/>
      <c r="L155" s="117"/>
      <c r="M155" s="117"/>
      <c r="N155" s="117" t="str">
        <f t="shared" si="17"/>
        <v/>
      </c>
      <c r="O155" s="117" t="str">
        <f t="shared" si="18"/>
        <v/>
      </c>
      <c r="P155" s="117" t="str">
        <f t="shared" si="19"/>
        <v/>
      </c>
      <c r="Q155" s="117"/>
      <c r="R155" s="117"/>
      <c r="S155" s="120"/>
      <c r="T155" s="120"/>
      <c r="U155" s="120"/>
      <c r="V155" s="120"/>
      <c r="W155" s="120"/>
      <c r="X155" s="120"/>
      <c r="Y155" s="120"/>
      <c r="Z155" s="120"/>
      <c r="AA155" s="120"/>
      <c r="AB155" s="120"/>
      <c r="AC155" s="120"/>
      <c r="AD155" s="120"/>
      <c r="AE155" s="120"/>
      <c r="AF155" s="120"/>
      <c r="AG155" s="120"/>
      <c r="AH155" s="120"/>
      <c r="AI155" s="120"/>
      <c r="AJ155" s="120"/>
      <c r="AK155" s="120"/>
      <c r="AL155" s="117"/>
    </row>
    <row r="156" spans="2:38" s="118" customFormat="1" ht="5.4" x14ac:dyDescent="0.15">
      <c r="B156" s="117" t="str">
        <f t="shared" si="10"/>
        <v/>
      </c>
      <c r="C156" s="117" t="str">
        <f t="shared" si="11"/>
        <v/>
      </c>
      <c r="D156" s="117"/>
      <c r="E156" s="117" t="str">
        <f t="shared" si="12"/>
        <v/>
      </c>
      <c r="F156" s="117" t="str">
        <f t="shared" si="13"/>
        <v/>
      </c>
      <c r="G156" s="117" t="str">
        <f t="shared" si="14"/>
        <v/>
      </c>
      <c r="H156" s="117"/>
      <c r="I156" s="117" t="str">
        <f t="shared" si="15"/>
        <v/>
      </c>
      <c r="J156" s="117" t="str">
        <f t="shared" si="16"/>
        <v/>
      </c>
      <c r="K156" s="117"/>
      <c r="L156" s="117"/>
      <c r="M156" s="117"/>
      <c r="N156" s="117" t="str">
        <f t="shared" si="17"/>
        <v/>
      </c>
      <c r="O156" s="117" t="str">
        <f t="shared" si="18"/>
        <v/>
      </c>
      <c r="P156" s="117" t="str">
        <f t="shared" si="19"/>
        <v/>
      </c>
      <c r="Q156" s="117"/>
      <c r="R156" s="117"/>
      <c r="S156" s="120"/>
      <c r="T156" s="120"/>
      <c r="U156" s="120"/>
      <c r="V156" s="120"/>
      <c r="W156" s="120"/>
      <c r="X156" s="120"/>
      <c r="Y156" s="120"/>
      <c r="Z156" s="120"/>
      <c r="AA156" s="120"/>
      <c r="AB156" s="120"/>
      <c r="AC156" s="120"/>
      <c r="AD156" s="120"/>
      <c r="AE156" s="120"/>
      <c r="AF156" s="120"/>
      <c r="AG156" s="120"/>
      <c r="AH156" s="120"/>
      <c r="AI156" s="120"/>
      <c r="AJ156" s="120"/>
      <c r="AK156" s="120"/>
      <c r="AL156" s="117"/>
    </row>
    <row r="157" spans="2:38" s="118" customFormat="1" ht="5.4" x14ac:dyDescent="0.15">
      <c r="B157" s="117" t="str">
        <f t="shared" si="10"/>
        <v/>
      </c>
      <c r="C157" s="117" t="str">
        <f t="shared" si="11"/>
        <v/>
      </c>
      <c r="D157" s="117"/>
      <c r="E157" s="117" t="str">
        <f t="shared" si="12"/>
        <v/>
      </c>
      <c r="F157" s="117" t="str">
        <f t="shared" si="13"/>
        <v/>
      </c>
      <c r="G157" s="117" t="str">
        <f t="shared" si="14"/>
        <v/>
      </c>
      <c r="H157" s="117"/>
      <c r="I157" s="117" t="str">
        <f t="shared" si="15"/>
        <v/>
      </c>
      <c r="J157" s="117" t="str">
        <f t="shared" si="16"/>
        <v/>
      </c>
      <c r="K157" s="117"/>
      <c r="L157" s="117"/>
      <c r="M157" s="117"/>
      <c r="N157" s="117" t="str">
        <f t="shared" si="17"/>
        <v/>
      </c>
      <c r="O157" s="117" t="str">
        <f t="shared" si="18"/>
        <v/>
      </c>
      <c r="P157" s="117" t="str">
        <f t="shared" si="19"/>
        <v/>
      </c>
      <c r="Q157" s="117"/>
      <c r="R157" s="117"/>
      <c r="S157" s="120"/>
      <c r="T157" s="120"/>
      <c r="U157" s="120"/>
      <c r="V157" s="120"/>
      <c r="W157" s="120"/>
      <c r="X157" s="120"/>
      <c r="Y157" s="120"/>
      <c r="Z157" s="120"/>
      <c r="AA157" s="120"/>
      <c r="AB157" s="120"/>
      <c r="AC157" s="120"/>
      <c r="AD157" s="120"/>
      <c r="AE157" s="120"/>
      <c r="AF157" s="120"/>
      <c r="AG157" s="120"/>
      <c r="AH157" s="120"/>
      <c r="AI157" s="120"/>
      <c r="AJ157" s="120"/>
      <c r="AK157" s="120"/>
      <c r="AL157" s="117"/>
    </row>
    <row r="158" spans="2:38" s="118" customFormat="1" ht="5.4" x14ac:dyDescent="0.15">
      <c r="B158" s="117" t="str">
        <f t="shared" si="10"/>
        <v/>
      </c>
      <c r="C158" s="117" t="str">
        <f t="shared" si="11"/>
        <v/>
      </c>
      <c r="D158" s="117"/>
      <c r="E158" s="117" t="str">
        <f t="shared" si="12"/>
        <v/>
      </c>
      <c r="F158" s="117" t="str">
        <f t="shared" si="13"/>
        <v/>
      </c>
      <c r="G158" s="117" t="str">
        <f t="shared" si="14"/>
        <v/>
      </c>
      <c r="H158" s="117"/>
      <c r="I158" s="117" t="str">
        <f t="shared" si="15"/>
        <v/>
      </c>
      <c r="J158" s="117" t="str">
        <f t="shared" si="16"/>
        <v/>
      </c>
      <c r="K158" s="117"/>
      <c r="L158" s="117"/>
      <c r="M158" s="117"/>
      <c r="N158" s="117" t="str">
        <f t="shared" si="17"/>
        <v/>
      </c>
      <c r="O158" s="117" t="str">
        <f t="shared" si="18"/>
        <v/>
      </c>
      <c r="P158" s="117" t="str">
        <f t="shared" si="19"/>
        <v/>
      </c>
      <c r="Q158" s="117"/>
      <c r="R158" s="117"/>
      <c r="S158" s="120"/>
      <c r="T158" s="120"/>
      <c r="U158" s="120"/>
      <c r="V158" s="120"/>
      <c r="W158" s="120"/>
      <c r="X158" s="120"/>
      <c r="Y158" s="120"/>
      <c r="Z158" s="120"/>
      <c r="AA158" s="120"/>
      <c r="AB158" s="120"/>
      <c r="AC158" s="120"/>
      <c r="AD158" s="120"/>
      <c r="AE158" s="120"/>
      <c r="AF158" s="120"/>
      <c r="AG158" s="120"/>
      <c r="AH158" s="120"/>
      <c r="AI158" s="120"/>
      <c r="AJ158" s="120"/>
      <c r="AK158" s="120"/>
      <c r="AL158" s="117"/>
    </row>
    <row r="159" spans="2:38" s="118" customFormat="1" ht="5.4" x14ac:dyDescent="0.15">
      <c r="B159" s="117" t="str">
        <f t="shared" si="10"/>
        <v/>
      </c>
      <c r="C159" s="117" t="str">
        <f t="shared" si="11"/>
        <v/>
      </c>
      <c r="D159" s="117"/>
      <c r="E159" s="117" t="str">
        <f t="shared" si="12"/>
        <v/>
      </c>
      <c r="F159" s="117" t="str">
        <f t="shared" si="13"/>
        <v/>
      </c>
      <c r="G159" s="117" t="str">
        <f t="shared" si="14"/>
        <v/>
      </c>
      <c r="H159" s="117"/>
      <c r="I159" s="117" t="str">
        <f t="shared" si="15"/>
        <v/>
      </c>
      <c r="J159" s="117" t="str">
        <f t="shared" si="16"/>
        <v/>
      </c>
      <c r="K159" s="117"/>
      <c r="L159" s="117"/>
      <c r="M159" s="117"/>
      <c r="N159" s="117" t="str">
        <f t="shared" si="17"/>
        <v/>
      </c>
      <c r="O159" s="117" t="str">
        <f t="shared" si="18"/>
        <v/>
      </c>
      <c r="P159" s="117" t="str">
        <f t="shared" si="19"/>
        <v/>
      </c>
      <c r="Q159" s="117"/>
      <c r="R159" s="117"/>
      <c r="S159" s="120"/>
      <c r="T159" s="120"/>
      <c r="U159" s="120"/>
      <c r="V159" s="120"/>
      <c r="W159" s="120"/>
      <c r="X159" s="120"/>
      <c r="Y159" s="120"/>
      <c r="Z159" s="120"/>
      <c r="AA159" s="120"/>
      <c r="AB159" s="120"/>
      <c r="AC159" s="120"/>
      <c r="AD159" s="120"/>
      <c r="AE159" s="120"/>
      <c r="AF159" s="120"/>
      <c r="AG159" s="120"/>
      <c r="AH159" s="120"/>
      <c r="AI159" s="120"/>
      <c r="AJ159" s="120"/>
      <c r="AK159" s="120"/>
      <c r="AL159" s="117"/>
    </row>
    <row r="160" spans="2:38" s="118" customFormat="1" ht="5.4" x14ac:dyDescent="0.15">
      <c r="B160" s="117" t="str">
        <f t="shared" si="10"/>
        <v/>
      </c>
      <c r="C160" s="117" t="str">
        <f t="shared" si="11"/>
        <v/>
      </c>
      <c r="D160" s="117"/>
      <c r="E160" s="117" t="str">
        <f t="shared" si="12"/>
        <v/>
      </c>
      <c r="F160" s="117" t="str">
        <f t="shared" si="13"/>
        <v/>
      </c>
      <c r="G160" s="117" t="str">
        <f t="shared" si="14"/>
        <v/>
      </c>
      <c r="H160" s="117"/>
      <c r="I160" s="117" t="str">
        <f t="shared" si="15"/>
        <v/>
      </c>
      <c r="J160" s="117" t="str">
        <f t="shared" si="16"/>
        <v/>
      </c>
      <c r="K160" s="117"/>
      <c r="L160" s="117"/>
      <c r="M160" s="117"/>
      <c r="N160" s="117" t="str">
        <f t="shared" si="17"/>
        <v/>
      </c>
      <c r="O160" s="117" t="str">
        <f t="shared" si="18"/>
        <v/>
      </c>
      <c r="P160" s="117" t="str">
        <f t="shared" si="19"/>
        <v/>
      </c>
      <c r="Q160" s="117"/>
      <c r="R160" s="117"/>
      <c r="S160" s="120"/>
      <c r="T160" s="120"/>
      <c r="U160" s="120"/>
      <c r="V160" s="120"/>
      <c r="W160" s="120"/>
      <c r="X160" s="120"/>
      <c r="Y160" s="120"/>
      <c r="Z160" s="120"/>
      <c r="AA160" s="120"/>
      <c r="AB160" s="120"/>
      <c r="AC160" s="120"/>
      <c r="AD160" s="120"/>
      <c r="AE160" s="120"/>
      <c r="AF160" s="120"/>
      <c r="AG160" s="120"/>
      <c r="AH160" s="120"/>
      <c r="AI160" s="120"/>
      <c r="AJ160" s="120"/>
      <c r="AK160" s="120"/>
      <c r="AL160" s="117"/>
    </row>
    <row r="161" spans="2:38" s="118" customFormat="1" ht="5.4" x14ac:dyDescent="0.15">
      <c r="B161" s="117" t="str">
        <f t="shared" si="10"/>
        <v/>
      </c>
      <c r="C161" s="117" t="str">
        <f t="shared" si="11"/>
        <v/>
      </c>
      <c r="D161" s="117"/>
      <c r="E161" s="117" t="str">
        <f t="shared" si="12"/>
        <v/>
      </c>
      <c r="F161" s="117" t="str">
        <f t="shared" si="13"/>
        <v/>
      </c>
      <c r="G161" s="117" t="str">
        <f t="shared" si="14"/>
        <v/>
      </c>
      <c r="H161" s="117"/>
      <c r="I161" s="117" t="str">
        <f t="shared" si="15"/>
        <v/>
      </c>
      <c r="J161" s="117" t="str">
        <f t="shared" si="16"/>
        <v/>
      </c>
      <c r="K161" s="117"/>
      <c r="L161" s="117"/>
      <c r="M161" s="117"/>
      <c r="N161" s="117" t="str">
        <f t="shared" si="17"/>
        <v/>
      </c>
      <c r="O161" s="117" t="str">
        <f t="shared" si="18"/>
        <v/>
      </c>
      <c r="P161" s="117" t="str">
        <f t="shared" si="19"/>
        <v/>
      </c>
      <c r="Q161" s="117"/>
      <c r="R161" s="117"/>
      <c r="S161" s="120"/>
      <c r="T161" s="120"/>
      <c r="U161" s="120"/>
      <c r="V161" s="120"/>
      <c r="W161" s="120"/>
      <c r="X161" s="120"/>
      <c r="Y161" s="120"/>
      <c r="Z161" s="120"/>
      <c r="AA161" s="120"/>
      <c r="AB161" s="120"/>
      <c r="AC161" s="120"/>
      <c r="AD161" s="120"/>
      <c r="AE161" s="120"/>
      <c r="AF161" s="120"/>
      <c r="AG161" s="120"/>
      <c r="AH161" s="120"/>
      <c r="AI161" s="120"/>
      <c r="AJ161" s="120"/>
      <c r="AK161" s="120"/>
      <c r="AL161" s="117"/>
    </row>
    <row r="162" spans="2:38" s="118" customFormat="1" ht="5.4" x14ac:dyDescent="0.15">
      <c r="B162" s="117" t="str">
        <f t="shared" si="10"/>
        <v/>
      </c>
      <c r="C162" s="117" t="str">
        <f t="shared" si="11"/>
        <v/>
      </c>
      <c r="D162" s="117"/>
      <c r="E162" s="117" t="str">
        <f t="shared" si="12"/>
        <v/>
      </c>
      <c r="F162" s="117" t="str">
        <f t="shared" si="13"/>
        <v/>
      </c>
      <c r="G162" s="117" t="str">
        <f t="shared" si="14"/>
        <v/>
      </c>
      <c r="H162" s="117"/>
      <c r="I162" s="117" t="str">
        <f t="shared" si="15"/>
        <v/>
      </c>
      <c r="J162" s="117" t="str">
        <f t="shared" si="16"/>
        <v/>
      </c>
      <c r="K162" s="117"/>
      <c r="L162" s="117"/>
      <c r="M162" s="117"/>
      <c r="N162" s="117" t="str">
        <f t="shared" si="17"/>
        <v/>
      </c>
      <c r="O162" s="117" t="str">
        <f t="shared" si="18"/>
        <v/>
      </c>
      <c r="P162" s="117" t="str">
        <f t="shared" si="19"/>
        <v/>
      </c>
      <c r="Q162" s="117"/>
      <c r="R162" s="117"/>
      <c r="S162" s="120"/>
      <c r="T162" s="120"/>
      <c r="U162" s="120"/>
      <c r="V162" s="120"/>
      <c r="W162" s="120"/>
      <c r="X162" s="120"/>
      <c r="Y162" s="120"/>
      <c r="Z162" s="120"/>
      <c r="AA162" s="120"/>
      <c r="AB162" s="120"/>
      <c r="AC162" s="120"/>
      <c r="AD162" s="120"/>
      <c r="AE162" s="120"/>
      <c r="AF162" s="120"/>
      <c r="AG162" s="120"/>
      <c r="AH162" s="120"/>
      <c r="AI162" s="120"/>
      <c r="AJ162" s="120"/>
      <c r="AK162" s="120"/>
      <c r="AL162" s="117"/>
    </row>
    <row r="163" spans="2:38" s="118" customFormat="1" ht="5.4" x14ac:dyDescent="0.15">
      <c r="E163" s="118" t="str">
        <f t="shared" si="12"/>
        <v/>
      </c>
      <c r="F163" s="118" t="str">
        <f t="shared" si="13"/>
        <v/>
      </c>
      <c r="G163" s="118" t="str">
        <f t="shared" si="14"/>
        <v/>
      </c>
      <c r="N163" s="118" t="str">
        <f t="shared" si="17"/>
        <v/>
      </c>
      <c r="O163" s="118" t="str">
        <f t="shared" si="18"/>
        <v/>
      </c>
      <c r="P163" s="118" t="str">
        <f t="shared" si="19"/>
        <v/>
      </c>
      <c r="S163" s="120"/>
      <c r="T163" s="120"/>
      <c r="U163" s="120"/>
      <c r="V163" s="120"/>
      <c r="W163" s="120"/>
      <c r="X163" s="120"/>
      <c r="Y163" s="120"/>
      <c r="Z163" s="120"/>
      <c r="AA163" s="120"/>
      <c r="AB163" s="120"/>
      <c r="AC163" s="120"/>
      <c r="AD163" s="120"/>
      <c r="AE163" s="120"/>
      <c r="AF163" s="120"/>
      <c r="AG163" s="120"/>
      <c r="AH163" s="120"/>
      <c r="AI163" s="120"/>
      <c r="AJ163" s="120"/>
      <c r="AK163" s="120"/>
    </row>
    <row r="164" spans="2:38" s="118" customFormat="1" ht="5.4" x14ac:dyDescent="0.15">
      <c r="E164" s="118" t="str">
        <f t="shared" si="12"/>
        <v/>
      </c>
      <c r="F164" s="118" t="str">
        <f t="shared" si="13"/>
        <v/>
      </c>
      <c r="G164" s="118" t="str">
        <f t="shared" si="14"/>
        <v/>
      </c>
      <c r="N164" s="118" t="str">
        <f t="shared" si="17"/>
        <v/>
      </c>
      <c r="O164" s="118" t="str">
        <f t="shared" si="18"/>
        <v/>
      </c>
      <c r="P164" s="118" t="str">
        <f t="shared" si="19"/>
        <v/>
      </c>
      <c r="S164" s="120"/>
      <c r="T164" s="120"/>
      <c r="U164" s="120"/>
      <c r="V164" s="120"/>
      <c r="W164" s="120"/>
      <c r="X164" s="120"/>
      <c r="Y164" s="120"/>
      <c r="Z164" s="120"/>
      <c r="AA164" s="120"/>
      <c r="AB164" s="120"/>
      <c r="AC164" s="120"/>
      <c r="AD164" s="120"/>
      <c r="AE164" s="120"/>
      <c r="AF164" s="120"/>
      <c r="AG164" s="120"/>
      <c r="AH164" s="120"/>
      <c r="AI164" s="120"/>
      <c r="AJ164" s="120"/>
      <c r="AK164" s="120"/>
    </row>
    <row r="165" spans="2:38" s="118" customFormat="1" ht="5.4" x14ac:dyDescent="0.15">
      <c r="E165" s="118" t="str">
        <f t="shared" si="12"/>
        <v/>
      </c>
      <c r="F165" s="118" t="str">
        <f t="shared" si="13"/>
        <v/>
      </c>
      <c r="G165" s="118" t="str">
        <f t="shared" si="14"/>
        <v/>
      </c>
      <c r="N165" s="118" t="str">
        <f t="shared" si="17"/>
        <v/>
      </c>
      <c r="O165" s="118" t="str">
        <f t="shared" si="18"/>
        <v/>
      </c>
      <c r="P165" s="118" t="str">
        <f t="shared" si="19"/>
        <v/>
      </c>
      <c r="S165" s="120"/>
      <c r="T165" s="120"/>
      <c r="U165" s="120"/>
      <c r="V165" s="120"/>
      <c r="W165" s="120"/>
      <c r="X165" s="120"/>
      <c r="Y165" s="120"/>
      <c r="Z165" s="120"/>
      <c r="AA165" s="120"/>
      <c r="AB165" s="120"/>
      <c r="AC165" s="120"/>
      <c r="AD165" s="120"/>
      <c r="AE165" s="120"/>
      <c r="AF165" s="120"/>
      <c r="AG165" s="120"/>
      <c r="AH165" s="120"/>
      <c r="AI165" s="120"/>
      <c r="AJ165" s="120"/>
      <c r="AK165" s="120"/>
    </row>
    <row r="166" spans="2:38" s="118" customFormat="1" ht="5.4" x14ac:dyDescent="0.15">
      <c r="E166" s="118" t="str">
        <f t="shared" si="12"/>
        <v/>
      </c>
      <c r="F166" s="118" t="str">
        <f t="shared" si="13"/>
        <v/>
      </c>
      <c r="G166" s="118" t="str">
        <f t="shared" si="14"/>
        <v/>
      </c>
      <c r="N166" s="118" t="str">
        <f t="shared" si="17"/>
        <v/>
      </c>
      <c r="O166" s="118" t="str">
        <f t="shared" si="18"/>
        <v/>
      </c>
      <c r="P166" s="118" t="str">
        <f t="shared" si="19"/>
        <v/>
      </c>
      <c r="S166" s="120"/>
      <c r="T166" s="120"/>
      <c r="U166" s="120"/>
      <c r="V166" s="120"/>
      <c r="W166" s="120"/>
      <c r="X166" s="120"/>
      <c r="Y166" s="120"/>
      <c r="Z166" s="120"/>
      <c r="AA166" s="120"/>
      <c r="AB166" s="120"/>
      <c r="AC166" s="120"/>
      <c r="AD166" s="120"/>
      <c r="AE166" s="120"/>
      <c r="AF166" s="120"/>
      <c r="AG166" s="120"/>
      <c r="AH166" s="120"/>
      <c r="AI166" s="120"/>
      <c r="AJ166" s="120"/>
      <c r="AK166" s="120"/>
    </row>
    <row r="167" spans="2:38" s="118" customFormat="1" ht="5.4" x14ac:dyDescent="0.15">
      <c r="E167" s="118" t="str">
        <f t="shared" si="12"/>
        <v/>
      </c>
      <c r="F167" s="118" t="str">
        <f t="shared" si="13"/>
        <v/>
      </c>
      <c r="G167" s="118" t="str">
        <f t="shared" si="14"/>
        <v/>
      </c>
      <c r="N167" s="118" t="str">
        <f t="shared" si="17"/>
        <v/>
      </c>
      <c r="O167" s="118" t="str">
        <f t="shared" si="18"/>
        <v/>
      </c>
      <c r="P167" s="118" t="str">
        <f t="shared" si="19"/>
        <v/>
      </c>
      <c r="S167" s="120"/>
      <c r="T167" s="120"/>
      <c r="U167" s="120"/>
      <c r="V167" s="120"/>
      <c r="W167" s="120"/>
      <c r="X167" s="120"/>
      <c r="Y167" s="120"/>
      <c r="Z167" s="120"/>
      <c r="AA167" s="120"/>
      <c r="AB167" s="120"/>
      <c r="AC167" s="120"/>
      <c r="AD167" s="120"/>
      <c r="AE167" s="120"/>
      <c r="AF167" s="120"/>
      <c r="AG167" s="120"/>
      <c r="AH167" s="120"/>
      <c r="AI167" s="120"/>
      <c r="AJ167" s="120"/>
      <c r="AK167" s="120"/>
    </row>
    <row r="168" spans="2:38" s="118" customFormat="1" ht="5.4" x14ac:dyDescent="0.15">
      <c r="E168" s="118" t="str">
        <f t="shared" si="12"/>
        <v/>
      </c>
      <c r="F168" s="118" t="str">
        <f t="shared" si="13"/>
        <v/>
      </c>
      <c r="G168" s="118" t="str">
        <f t="shared" si="14"/>
        <v/>
      </c>
      <c r="N168" s="118" t="str">
        <f t="shared" si="17"/>
        <v/>
      </c>
      <c r="O168" s="118" t="str">
        <f t="shared" si="18"/>
        <v/>
      </c>
      <c r="P168" s="118" t="str">
        <f t="shared" si="19"/>
        <v/>
      </c>
      <c r="S168" s="120"/>
      <c r="T168" s="120"/>
      <c r="U168" s="120"/>
      <c r="V168" s="120"/>
      <c r="W168" s="120"/>
      <c r="X168" s="120"/>
      <c r="Y168" s="120"/>
      <c r="Z168" s="120"/>
      <c r="AA168" s="120"/>
      <c r="AB168" s="120"/>
      <c r="AC168" s="120"/>
      <c r="AD168" s="120"/>
      <c r="AE168" s="120"/>
      <c r="AF168" s="120"/>
      <c r="AG168" s="120"/>
      <c r="AH168" s="120"/>
      <c r="AI168" s="120"/>
      <c r="AJ168" s="120"/>
      <c r="AK168" s="120"/>
    </row>
    <row r="169" spans="2:38" s="118" customFormat="1" ht="5.4" x14ac:dyDescent="0.15">
      <c r="E169" s="118" t="str">
        <f t="shared" si="12"/>
        <v/>
      </c>
      <c r="F169" s="118" t="str">
        <f t="shared" si="13"/>
        <v/>
      </c>
      <c r="G169" s="118" t="str">
        <f t="shared" si="14"/>
        <v/>
      </c>
      <c r="N169" s="118" t="str">
        <f t="shared" si="17"/>
        <v/>
      </c>
      <c r="O169" s="118" t="str">
        <f t="shared" si="18"/>
        <v/>
      </c>
      <c r="P169" s="118" t="str">
        <f t="shared" si="19"/>
        <v/>
      </c>
    </row>
    <row r="170" spans="2:38" s="118" customFormat="1" ht="5.4" x14ac:dyDescent="0.15">
      <c r="E170" s="118" t="str">
        <f t="shared" si="12"/>
        <v/>
      </c>
      <c r="F170" s="118" t="str">
        <f t="shared" si="13"/>
        <v/>
      </c>
      <c r="G170" s="118" t="str">
        <f t="shared" si="14"/>
        <v/>
      </c>
      <c r="N170" s="118" t="str">
        <f t="shared" si="17"/>
        <v/>
      </c>
      <c r="O170" s="118" t="str">
        <f t="shared" si="18"/>
        <v/>
      </c>
      <c r="P170" s="118" t="str">
        <f t="shared" si="19"/>
        <v/>
      </c>
    </row>
    <row r="171" spans="2:38" s="118" customFormat="1" ht="5.4" x14ac:dyDescent="0.15">
      <c r="E171" s="118" t="str">
        <f t="shared" si="12"/>
        <v/>
      </c>
      <c r="F171" s="118" t="str">
        <f t="shared" si="13"/>
        <v/>
      </c>
      <c r="G171" s="118" t="str">
        <f t="shared" si="14"/>
        <v/>
      </c>
      <c r="N171" s="118" t="str">
        <f t="shared" si="17"/>
        <v/>
      </c>
      <c r="O171" s="118" t="str">
        <f t="shared" si="18"/>
        <v/>
      </c>
      <c r="P171" s="118" t="str">
        <f t="shared" si="19"/>
        <v/>
      </c>
    </row>
    <row r="172" spans="2:38" s="118" customFormat="1" ht="5.4" x14ac:dyDescent="0.15">
      <c r="E172" s="118" t="str">
        <f t="shared" si="12"/>
        <v/>
      </c>
      <c r="F172" s="118" t="str">
        <f t="shared" si="13"/>
        <v/>
      </c>
      <c r="G172" s="118" t="str">
        <f t="shared" si="14"/>
        <v/>
      </c>
      <c r="N172" s="118" t="str">
        <f t="shared" si="17"/>
        <v/>
      </c>
      <c r="O172" s="118" t="str">
        <f t="shared" si="18"/>
        <v/>
      </c>
      <c r="P172" s="118" t="str">
        <f t="shared" si="19"/>
        <v/>
      </c>
    </row>
    <row r="173" spans="2:38" s="118" customFormat="1" ht="5.4" x14ac:dyDescent="0.15">
      <c r="E173" s="118" t="str">
        <f t="shared" si="12"/>
        <v/>
      </c>
      <c r="F173" s="118" t="str">
        <f t="shared" si="13"/>
        <v/>
      </c>
      <c r="G173" s="118" t="str">
        <f t="shared" si="14"/>
        <v/>
      </c>
      <c r="N173" s="118" t="str">
        <f t="shared" si="17"/>
        <v/>
      </c>
      <c r="O173" s="118" t="str">
        <f t="shared" si="18"/>
        <v/>
      </c>
      <c r="P173" s="118" t="str">
        <f t="shared" si="19"/>
        <v/>
      </c>
    </row>
    <row r="174" spans="2:38" s="118" customFormat="1" ht="5.4" x14ac:dyDescent="0.15">
      <c r="E174" s="118" t="str">
        <f t="shared" si="12"/>
        <v/>
      </c>
      <c r="F174" s="118" t="str">
        <f t="shared" si="13"/>
        <v/>
      </c>
      <c r="G174" s="118" t="str">
        <f t="shared" si="14"/>
        <v/>
      </c>
      <c r="N174" s="118" t="str">
        <f t="shared" si="17"/>
        <v/>
      </c>
      <c r="O174" s="118" t="str">
        <f t="shared" si="18"/>
        <v/>
      </c>
      <c r="P174" s="118" t="str">
        <f t="shared" si="19"/>
        <v/>
      </c>
    </row>
    <row r="175" spans="2:38" s="118" customFormat="1" ht="5.4" x14ac:dyDescent="0.15">
      <c r="E175" s="118" t="str">
        <f t="shared" si="12"/>
        <v/>
      </c>
      <c r="F175" s="118" t="str">
        <f t="shared" si="13"/>
        <v/>
      </c>
      <c r="G175" s="118" t="str">
        <f t="shared" si="14"/>
        <v/>
      </c>
      <c r="N175" s="118" t="str">
        <f t="shared" si="17"/>
        <v/>
      </c>
      <c r="O175" s="118" t="str">
        <f t="shared" si="18"/>
        <v/>
      </c>
      <c r="P175" s="118" t="str">
        <f t="shared" si="19"/>
        <v/>
      </c>
    </row>
    <row r="176" spans="2:38" s="118" customFormat="1" ht="5.4" x14ac:dyDescent="0.15">
      <c r="E176" s="118" t="str">
        <f t="shared" si="12"/>
        <v/>
      </c>
      <c r="F176" s="118" t="str">
        <f t="shared" si="13"/>
        <v/>
      </c>
      <c r="G176" s="118" t="str">
        <f t="shared" si="14"/>
        <v/>
      </c>
      <c r="N176" s="118" t="str">
        <f t="shared" si="17"/>
        <v/>
      </c>
      <c r="O176" s="118" t="str">
        <f t="shared" si="18"/>
        <v/>
      </c>
      <c r="P176" s="118" t="str">
        <f t="shared" si="19"/>
        <v/>
      </c>
    </row>
    <row r="177" spans="5:16" s="118" customFormat="1" ht="5.4" x14ac:dyDescent="0.15">
      <c r="E177" s="118" t="str">
        <f t="shared" si="12"/>
        <v/>
      </c>
      <c r="F177" s="118" t="str">
        <f t="shared" si="13"/>
        <v/>
      </c>
      <c r="G177" s="118" t="str">
        <f t="shared" si="14"/>
        <v/>
      </c>
      <c r="N177" s="118" t="str">
        <f t="shared" si="17"/>
        <v/>
      </c>
      <c r="O177" s="118" t="str">
        <f t="shared" si="18"/>
        <v/>
      </c>
      <c r="P177" s="118" t="str">
        <f t="shared" si="19"/>
        <v/>
      </c>
    </row>
    <row r="178" spans="5:16" s="118" customFormat="1" ht="5.4" x14ac:dyDescent="0.15">
      <c r="E178" s="118" t="str">
        <f t="shared" si="12"/>
        <v/>
      </c>
      <c r="F178" s="118" t="str">
        <f t="shared" si="13"/>
        <v/>
      </c>
      <c r="G178" s="118" t="str">
        <f t="shared" si="14"/>
        <v/>
      </c>
      <c r="N178" s="118" t="str">
        <f t="shared" si="17"/>
        <v/>
      </c>
      <c r="O178" s="118" t="str">
        <f t="shared" si="18"/>
        <v/>
      </c>
      <c r="P178" s="118" t="str">
        <f t="shared" si="19"/>
        <v/>
      </c>
    </row>
    <row r="179" spans="5:16" s="118" customFormat="1" ht="5.4" x14ac:dyDescent="0.15">
      <c r="E179" s="118" t="str">
        <f t="shared" si="12"/>
        <v/>
      </c>
      <c r="F179" s="118" t="str">
        <f t="shared" si="13"/>
        <v/>
      </c>
      <c r="G179" s="118" t="str">
        <f t="shared" si="14"/>
        <v/>
      </c>
      <c r="N179" s="118" t="str">
        <f t="shared" si="17"/>
        <v/>
      </c>
      <c r="O179" s="118" t="str">
        <f t="shared" si="18"/>
        <v/>
      </c>
      <c r="P179" s="118" t="str">
        <f t="shared" si="19"/>
        <v/>
      </c>
    </row>
    <row r="180" spans="5:16" s="118" customFormat="1" ht="5.4" x14ac:dyDescent="0.15">
      <c r="E180" s="118" t="str">
        <f t="shared" si="12"/>
        <v/>
      </c>
      <c r="F180" s="118" t="str">
        <f t="shared" si="13"/>
        <v/>
      </c>
      <c r="G180" s="118" t="str">
        <f t="shared" si="14"/>
        <v/>
      </c>
      <c r="N180" s="118" t="str">
        <f t="shared" si="17"/>
        <v/>
      </c>
      <c r="O180" s="118" t="str">
        <f t="shared" si="18"/>
        <v/>
      </c>
      <c r="P180" s="118" t="str">
        <f t="shared" si="19"/>
        <v/>
      </c>
    </row>
    <row r="181" spans="5:16" s="118" customFormat="1" ht="5.4" x14ac:dyDescent="0.15">
      <c r="E181" s="118" t="str">
        <f t="shared" si="12"/>
        <v/>
      </c>
      <c r="F181" s="118" t="str">
        <f t="shared" si="13"/>
        <v/>
      </c>
      <c r="G181" s="118" t="str">
        <f t="shared" si="14"/>
        <v/>
      </c>
      <c r="N181" s="118" t="str">
        <f t="shared" si="17"/>
        <v/>
      </c>
      <c r="O181" s="118" t="str">
        <f t="shared" si="18"/>
        <v/>
      </c>
      <c r="P181" s="118" t="str">
        <f t="shared" si="19"/>
        <v/>
      </c>
    </row>
    <row r="182" spans="5:16" s="118" customFormat="1" ht="5.4" x14ac:dyDescent="0.15">
      <c r="E182" s="118" t="str">
        <f t="shared" si="12"/>
        <v/>
      </c>
      <c r="F182" s="118" t="str">
        <f t="shared" si="13"/>
        <v/>
      </c>
      <c r="G182" s="118" t="str">
        <f t="shared" si="14"/>
        <v/>
      </c>
      <c r="N182" s="118" t="str">
        <f t="shared" si="17"/>
        <v/>
      </c>
      <c r="O182" s="118" t="str">
        <f t="shared" si="18"/>
        <v/>
      </c>
      <c r="P182" s="118" t="str">
        <f t="shared" si="19"/>
        <v/>
      </c>
    </row>
    <row r="183" spans="5:16" s="118" customFormat="1" ht="5.4" x14ac:dyDescent="0.15">
      <c r="E183" s="118" t="str">
        <f t="shared" si="12"/>
        <v/>
      </c>
      <c r="F183" s="118" t="str">
        <f t="shared" si="13"/>
        <v/>
      </c>
      <c r="G183" s="118" t="str">
        <f t="shared" si="14"/>
        <v/>
      </c>
      <c r="N183" s="118" t="str">
        <f t="shared" si="17"/>
        <v/>
      </c>
      <c r="O183" s="118" t="str">
        <f t="shared" si="18"/>
        <v/>
      </c>
      <c r="P183" s="118" t="str">
        <f t="shared" si="19"/>
        <v/>
      </c>
    </row>
    <row r="184" spans="5:16" s="118" customFormat="1" ht="5.4" x14ac:dyDescent="0.15">
      <c r="E184" s="118" t="str">
        <f t="shared" si="12"/>
        <v/>
      </c>
      <c r="F184" s="118" t="str">
        <f t="shared" si="13"/>
        <v/>
      </c>
      <c r="G184" s="118" t="str">
        <f t="shared" si="14"/>
        <v/>
      </c>
      <c r="N184" s="118" t="str">
        <f t="shared" si="17"/>
        <v/>
      </c>
      <c r="O184" s="118" t="str">
        <f t="shared" si="18"/>
        <v/>
      </c>
      <c r="P184" s="118" t="str">
        <f t="shared" si="19"/>
        <v/>
      </c>
    </row>
    <row r="185" spans="5:16" s="118" customFormat="1" ht="5.4" x14ac:dyDescent="0.15">
      <c r="E185" s="118" t="str">
        <f t="shared" si="12"/>
        <v/>
      </c>
      <c r="F185" s="118" t="str">
        <f t="shared" si="13"/>
        <v/>
      </c>
      <c r="G185" s="118" t="str">
        <f t="shared" si="14"/>
        <v/>
      </c>
      <c r="N185" s="118" t="str">
        <f t="shared" si="17"/>
        <v/>
      </c>
      <c r="O185" s="118" t="str">
        <f t="shared" si="18"/>
        <v/>
      </c>
      <c r="P185" s="118" t="str">
        <f t="shared" si="19"/>
        <v/>
      </c>
    </row>
    <row r="186" spans="5:16" s="118" customFormat="1" ht="5.4" x14ac:dyDescent="0.15">
      <c r="E186" s="118" t="str">
        <f t="shared" si="12"/>
        <v/>
      </c>
      <c r="F186" s="118" t="str">
        <f t="shared" si="13"/>
        <v/>
      </c>
      <c r="G186" s="118" t="str">
        <f t="shared" si="14"/>
        <v/>
      </c>
      <c r="N186" s="118" t="str">
        <f t="shared" si="17"/>
        <v/>
      </c>
      <c r="O186" s="118" t="str">
        <f t="shared" si="18"/>
        <v/>
      </c>
      <c r="P186" s="118" t="str">
        <f t="shared" si="19"/>
        <v/>
      </c>
    </row>
    <row r="187" spans="5:16" s="118" customFormat="1" ht="5.4" x14ac:dyDescent="0.15">
      <c r="E187" s="118" t="str">
        <f t="shared" si="12"/>
        <v/>
      </c>
      <c r="F187" s="118" t="str">
        <f t="shared" si="13"/>
        <v/>
      </c>
      <c r="G187" s="118" t="str">
        <f t="shared" si="14"/>
        <v/>
      </c>
      <c r="N187" s="118" t="str">
        <f t="shared" si="17"/>
        <v/>
      </c>
      <c r="O187" s="118" t="str">
        <f t="shared" si="18"/>
        <v/>
      </c>
      <c r="P187" s="118" t="str">
        <f t="shared" si="19"/>
        <v/>
      </c>
    </row>
    <row r="188" spans="5:16" s="118" customFormat="1" ht="5.4" x14ac:dyDescent="0.15">
      <c r="E188" s="118" t="str">
        <f t="shared" si="12"/>
        <v/>
      </c>
      <c r="F188" s="118" t="str">
        <f t="shared" si="13"/>
        <v/>
      </c>
      <c r="G188" s="118" t="str">
        <f t="shared" si="14"/>
        <v/>
      </c>
      <c r="N188" s="118" t="str">
        <f t="shared" si="17"/>
        <v/>
      </c>
      <c r="O188" s="118" t="str">
        <f t="shared" si="18"/>
        <v/>
      </c>
      <c r="P188" s="118" t="str">
        <f t="shared" si="19"/>
        <v/>
      </c>
    </row>
    <row r="189" spans="5:16" s="118" customFormat="1" ht="5.4" x14ac:dyDescent="0.15">
      <c r="E189" s="118" t="str">
        <f t="shared" si="12"/>
        <v/>
      </c>
      <c r="F189" s="118" t="str">
        <f t="shared" si="13"/>
        <v/>
      </c>
      <c r="G189" s="118" t="str">
        <f t="shared" si="14"/>
        <v/>
      </c>
      <c r="N189" s="118" t="str">
        <f t="shared" si="17"/>
        <v/>
      </c>
      <c r="O189" s="118" t="str">
        <f t="shared" si="18"/>
        <v/>
      </c>
      <c r="P189" s="118" t="str">
        <f t="shared" si="19"/>
        <v/>
      </c>
    </row>
    <row r="190" spans="5:16" s="118" customFormat="1" ht="5.4" x14ac:dyDescent="0.15">
      <c r="E190" s="118" t="str">
        <f t="shared" si="12"/>
        <v/>
      </c>
      <c r="F190" s="118" t="str">
        <f t="shared" si="13"/>
        <v/>
      </c>
      <c r="G190" s="118" t="str">
        <f t="shared" si="14"/>
        <v/>
      </c>
      <c r="N190" s="118" t="str">
        <f t="shared" si="17"/>
        <v/>
      </c>
      <c r="O190" s="118" t="str">
        <f t="shared" si="18"/>
        <v/>
      </c>
      <c r="P190" s="118" t="str">
        <f t="shared" si="19"/>
        <v/>
      </c>
    </row>
    <row r="191" spans="5:16" s="118" customFormat="1" ht="5.4" x14ac:dyDescent="0.15">
      <c r="E191" s="118" t="str">
        <f t="shared" si="12"/>
        <v/>
      </c>
      <c r="F191" s="118" t="str">
        <f t="shared" si="13"/>
        <v/>
      </c>
      <c r="G191" s="118" t="str">
        <f t="shared" si="14"/>
        <v/>
      </c>
      <c r="N191" s="118" t="str">
        <f t="shared" si="17"/>
        <v/>
      </c>
      <c r="O191" s="118" t="str">
        <f t="shared" si="18"/>
        <v/>
      </c>
      <c r="P191" s="118" t="str">
        <f t="shared" si="19"/>
        <v/>
      </c>
    </row>
    <row r="192" spans="5:16" s="118" customFormat="1" ht="5.4" x14ac:dyDescent="0.15">
      <c r="E192" s="118" t="str">
        <f t="shared" si="12"/>
        <v/>
      </c>
      <c r="F192" s="118" t="str">
        <f t="shared" si="13"/>
        <v/>
      </c>
      <c r="G192" s="118" t="str">
        <f t="shared" si="14"/>
        <v/>
      </c>
      <c r="N192" s="118" t="str">
        <f t="shared" si="17"/>
        <v/>
      </c>
      <c r="O192" s="118" t="str">
        <f t="shared" si="18"/>
        <v/>
      </c>
      <c r="P192" s="118" t="str">
        <f t="shared" si="19"/>
        <v/>
      </c>
    </row>
    <row r="193" spans="5:16" s="118" customFormat="1" ht="5.4" x14ac:dyDescent="0.15">
      <c r="E193" s="118" t="str">
        <f t="shared" si="12"/>
        <v/>
      </c>
      <c r="F193" s="118" t="str">
        <f t="shared" si="13"/>
        <v/>
      </c>
      <c r="G193" s="118" t="str">
        <f t="shared" si="14"/>
        <v/>
      </c>
      <c r="N193" s="118" t="str">
        <f t="shared" si="17"/>
        <v/>
      </c>
      <c r="O193" s="118" t="str">
        <f t="shared" si="18"/>
        <v/>
      </c>
      <c r="P193" s="118" t="str">
        <f t="shared" si="19"/>
        <v/>
      </c>
    </row>
    <row r="194" spans="5:16" s="118" customFormat="1" ht="5.4" x14ac:dyDescent="0.15">
      <c r="E194" s="118" t="str">
        <f t="shared" si="12"/>
        <v/>
      </c>
      <c r="F194" s="118" t="str">
        <f t="shared" si="13"/>
        <v/>
      </c>
      <c r="G194" s="118" t="str">
        <f t="shared" si="14"/>
        <v/>
      </c>
      <c r="N194" s="118" t="str">
        <f t="shared" si="17"/>
        <v/>
      </c>
      <c r="O194" s="118" t="str">
        <f t="shared" si="18"/>
        <v/>
      </c>
      <c r="P194" s="118" t="str">
        <f t="shared" si="19"/>
        <v/>
      </c>
    </row>
    <row r="195" spans="5:16" s="118" customFormat="1" ht="5.4" x14ac:dyDescent="0.15">
      <c r="E195" s="118" t="str">
        <f t="shared" si="12"/>
        <v/>
      </c>
      <c r="F195" s="118" t="str">
        <f t="shared" si="13"/>
        <v/>
      </c>
      <c r="G195" s="118" t="str">
        <f t="shared" si="14"/>
        <v/>
      </c>
      <c r="N195" s="118" t="str">
        <f t="shared" si="17"/>
        <v/>
      </c>
      <c r="O195" s="118" t="str">
        <f t="shared" si="18"/>
        <v/>
      </c>
      <c r="P195" s="118" t="str">
        <f t="shared" si="19"/>
        <v/>
      </c>
    </row>
    <row r="196" spans="5:16" s="118" customFormat="1" ht="5.4" x14ac:dyDescent="0.15">
      <c r="E196" s="118" t="str">
        <f t="shared" si="12"/>
        <v/>
      </c>
      <c r="F196" s="118" t="str">
        <f t="shared" si="13"/>
        <v/>
      </c>
      <c r="G196" s="118" t="str">
        <f t="shared" si="14"/>
        <v/>
      </c>
      <c r="N196" s="118" t="str">
        <f t="shared" si="17"/>
        <v/>
      </c>
      <c r="O196" s="118" t="str">
        <f t="shared" si="18"/>
        <v/>
      </c>
      <c r="P196" s="118" t="str">
        <f t="shared" si="19"/>
        <v/>
      </c>
    </row>
    <row r="197" spans="5:16" s="118" customFormat="1" ht="5.4" x14ac:dyDescent="0.15">
      <c r="E197" s="118" t="str">
        <f t="shared" si="12"/>
        <v/>
      </c>
      <c r="F197" s="118" t="str">
        <f t="shared" si="13"/>
        <v/>
      </c>
      <c r="G197" s="118" t="str">
        <f t="shared" si="14"/>
        <v/>
      </c>
      <c r="N197" s="118" t="str">
        <f t="shared" si="17"/>
        <v/>
      </c>
      <c r="O197" s="118" t="str">
        <f t="shared" si="18"/>
        <v/>
      </c>
      <c r="P197" s="118" t="str">
        <f t="shared" si="19"/>
        <v/>
      </c>
    </row>
    <row r="198" spans="5:16" s="118" customFormat="1" ht="5.4" x14ac:dyDescent="0.15">
      <c r="E198" s="118" t="str">
        <f t="shared" si="12"/>
        <v/>
      </c>
      <c r="F198" s="118" t="str">
        <f t="shared" si="13"/>
        <v/>
      </c>
      <c r="G198" s="118" t="str">
        <f t="shared" si="14"/>
        <v/>
      </c>
      <c r="N198" s="118" t="str">
        <f t="shared" si="17"/>
        <v/>
      </c>
      <c r="O198" s="118" t="str">
        <f t="shared" si="18"/>
        <v/>
      </c>
      <c r="P198" s="118" t="str">
        <f t="shared" si="19"/>
        <v/>
      </c>
    </row>
    <row r="199" spans="5:16" s="118" customFormat="1" ht="5.4" x14ac:dyDescent="0.15">
      <c r="E199" s="118" t="str">
        <f t="shared" si="12"/>
        <v/>
      </c>
      <c r="F199" s="118" t="str">
        <f t="shared" si="13"/>
        <v/>
      </c>
      <c r="G199" s="118" t="str">
        <f t="shared" si="14"/>
        <v/>
      </c>
      <c r="N199" s="118" t="str">
        <f t="shared" si="17"/>
        <v/>
      </c>
      <c r="O199" s="118" t="str">
        <f t="shared" si="18"/>
        <v/>
      </c>
      <c r="P199" s="118" t="str">
        <f t="shared" si="19"/>
        <v/>
      </c>
    </row>
    <row r="200" spans="5:16" s="118" customFormat="1" ht="5.4" x14ac:dyDescent="0.15">
      <c r="E200" s="118" t="str">
        <f t="shared" si="12"/>
        <v/>
      </c>
      <c r="F200" s="118" t="str">
        <f t="shared" si="13"/>
        <v/>
      </c>
      <c r="G200" s="118" t="str">
        <f t="shared" si="14"/>
        <v/>
      </c>
      <c r="N200" s="118" t="str">
        <f t="shared" si="17"/>
        <v/>
      </c>
      <c r="O200" s="118" t="str">
        <f t="shared" si="18"/>
        <v/>
      </c>
      <c r="P200" s="118" t="str">
        <f t="shared" si="19"/>
        <v/>
      </c>
    </row>
    <row r="201" spans="5:16" s="118" customFormat="1" ht="5.4" x14ac:dyDescent="0.15">
      <c r="E201" s="118" t="str">
        <f t="shared" si="12"/>
        <v/>
      </c>
      <c r="F201" s="118" t="str">
        <f t="shared" si="13"/>
        <v/>
      </c>
      <c r="G201" s="118" t="str">
        <f t="shared" si="14"/>
        <v/>
      </c>
      <c r="N201" s="118" t="str">
        <f t="shared" si="17"/>
        <v/>
      </c>
      <c r="O201" s="118" t="str">
        <f t="shared" si="18"/>
        <v/>
      </c>
      <c r="P201" s="118" t="str">
        <f t="shared" si="19"/>
        <v/>
      </c>
    </row>
    <row r="202" spans="5:16" s="118" customFormat="1" ht="5.4" x14ac:dyDescent="0.15">
      <c r="E202" s="118" t="str">
        <f t="shared" si="12"/>
        <v/>
      </c>
      <c r="F202" s="118" t="str">
        <f t="shared" si="13"/>
        <v/>
      </c>
      <c r="G202" s="118" t="str">
        <f t="shared" si="14"/>
        <v/>
      </c>
      <c r="N202" s="118" t="str">
        <f t="shared" si="17"/>
        <v/>
      </c>
      <c r="O202" s="118" t="str">
        <f t="shared" si="18"/>
        <v/>
      </c>
      <c r="P202" s="118" t="str">
        <f t="shared" si="19"/>
        <v/>
      </c>
    </row>
    <row r="203" spans="5:16" s="118" customFormat="1" ht="5.4" x14ac:dyDescent="0.15">
      <c r="E203" s="118" t="str">
        <f t="shared" si="12"/>
        <v/>
      </c>
      <c r="F203" s="118" t="str">
        <f t="shared" si="13"/>
        <v/>
      </c>
      <c r="G203" s="118" t="str">
        <f t="shared" si="14"/>
        <v/>
      </c>
      <c r="N203" s="118" t="str">
        <f t="shared" si="17"/>
        <v/>
      </c>
      <c r="O203" s="118" t="str">
        <f t="shared" si="18"/>
        <v/>
      </c>
      <c r="P203" s="118" t="str">
        <f t="shared" si="19"/>
        <v/>
      </c>
    </row>
    <row r="204" spans="5:16" s="118" customFormat="1" ht="5.4" x14ac:dyDescent="0.15">
      <c r="E204" s="118" t="str">
        <f t="shared" si="12"/>
        <v/>
      </c>
      <c r="F204" s="118" t="str">
        <f t="shared" si="13"/>
        <v/>
      </c>
      <c r="G204" s="118" t="str">
        <f t="shared" si="14"/>
        <v/>
      </c>
      <c r="N204" s="118" t="str">
        <f t="shared" si="17"/>
        <v/>
      </c>
      <c r="O204" s="118" t="str">
        <f t="shared" si="18"/>
        <v/>
      </c>
      <c r="P204" s="118" t="str">
        <f t="shared" si="19"/>
        <v/>
      </c>
    </row>
    <row r="205" spans="5:16" s="118" customFormat="1" ht="5.4" x14ac:dyDescent="0.15">
      <c r="E205" s="118" t="str">
        <f t="shared" si="12"/>
        <v/>
      </c>
      <c r="F205" s="118" t="str">
        <f t="shared" si="13"/>
        <v/>
      </c>
      <c r="G205" s="118" t="str">
        <f t="shared" si="14"/>
        <v/>
      </c>
      <c r="N205" s="118" t="str">
        <f t="shared" si="17"/>
        <v/>
      </c>
      <c r="O205" s="118" t="str">
        <f t="shared" si="18"/>
        <v/>
      </c>
      <c r="P205" s="118" t="str">
        <f t="shared" si="19"/>
        <v/>
      </c>
    </row>
    <row r="206" spans="5:16" s="118" customFormat="1" ht="5.4" x14ac:dyDescent="0.15">
      <c r="E206" s="118" t="str">
        <f t="shared" si="12"/>
        <v/>
      </c>
      <c r="F206" s="118" t="str">
        <f t="shared" si="13"/>
        <v/>
      </c>
      <c r="G206" s="118" t="str">
        <f t="shared" si="14"/>
        <v/>
      </c>
      <c r="N206" s="118" t="str">
        <f t="shared" si="17"/>
        <v/>
      </c>
      <c r="O206" s="118" t="str">
        <f t="shared" si="18"/>
        <v/>
      </c>
      <c r="P206" s="118" t="str">
        <f t="shared" si="19"/>
        <v/>
      </c>
    </row>
    <row r="207" spans="5:16" s="118" customFormat="1" ht="5.4" x14ac:dyDescent="0.15">
      <c r="E207" s="118" t="str">
        <f t="shared" si="12"/>
        <v/>
      </c>
      <c r="F207" s="118" t="str">
        <f t="shared" si="13"/>
        <v/>
      </c>
      <c r="G207" s="118" t="str">
        <f t="shared" si="14"/>
        <v/>
      </c>
      <c r="N207" s="118" t="str">
        <f t="shared" si="17"/>
        <v/>
      </c>
      <c r="O207" s="118" t="str">
        <f t="shared" si="18"/>
        <v/>
      </c>
      <c r="P207" s="118" t="str">
        <f t="shared" si="19"/>
        <v/>
      </c>
    </row>
    <row r="208" spans="5:16" s="118" customFormat="1" ht="5.4" x14ac:dyDescent="0.15">
      <c r="E208" s="118" t="str">
        <f t="shared" ref="E208:E271" si="20">IF(W208="","",W208)</f>
        <v/>
      </c>
      <c r="F208" s="118" t="str">
        <f t="shared" ref="F208:F271" si="21">IF(X208="","",X208)</f>
        <v/>
      </c>
      <c r="G208" s="118" t="str">
        <f t="shared" ref="G208:G271" si="22">IF(Z208="","",Z208)</f>
        <v/>
      </c>
      <c r="N208" s="118" t="str">
        <f t="shared" ref="N208:N271" si="23">IF(AG208="","",AG208)</f>
        <v/>
      </c>
      <c r="O208" s="118" t="str">
        <f t="shared" ref="O208:O271" si="24">IF(AH208="","",AH208)</f>
        <v/>
      </c>
      <c r="P208" s="118" t="str">
        <f t="shared" ref="P208:P271" si="25">IF(AJ208="","",AJ208)</f>
        <v/>
      </c>
    </row>
    <row r="209" spans="5:16" s="118" customFormat="1" ht="5.4" x14ac:dyDescent="0.15">
      <c r="E209" s="118" t="str">
        <f t="shared" si="20"/>
        <v/>
      </c>
      <c r="F209" s="118" t="str">
        <f t="shared" si="21"/>
        <v/>
      </c>
      <c r="G209" s="118" t="str">
        <f t="shared" si="22"/>
        <v/>
      </c>
      <c r="N209" s="118" t="str">
        <f t="shared" si="23"/>
        <v/>
      </c>
      <c r="O209" s="118" t="str">
        <f t="shared" si="24"/>
        <v/>
      </c>
      <c r="P209" s="118" t="str">
        <f t="shared" si="25"/>
        <v/>
      </c>
    </row>
    <row r="210" spans="5:16" s="118" customFormat="1" ht="5.4" x14ac:dyDescent="0.15">
      <c r="E210" s="118" t="str">
        <f t="shared" si="20"/>
        <v/>
      </c>
      <c r="F210" s="118" t="str">
        <f t="shared" si="21"/>
        <v/>
      </c>
      <c r="G210" s="118" t="str">
        <f t="shared" si="22"/>
        <v/>
      </c>
      <c r="N210" s="118" t="str">
        <f t="shared" si="23"/>
        <v/>
      </c>
      <c r="O210" s="118" t="str">
        <f t="shared" si="24"/>
        <v/>
      </c>
      <c r="P210" s="118" t="str">
        <f t="shared" si="25"/>
        <v/>
      </c>
    </row>
    <row r="211" spans="5:16" s="118" customFormat="1" ht="5.4" x14ac:dyDescent="0.15">
      <c r="E211" s="118" t="str">
        <f t="shared" si="20"/>
        <v/>
      </c>
      <c r="F211" s="118" t="str">
        <f t="shared" si="21"/>
        <v/>
      </c>
      <c r="G211" s="118" t="str">
        <f t="shared" si="22"/>
        <v/>
      </c>
      <c r="N211" s="118" t="str">
        <f t="shared" si="23"/>
        <v/>
      </c>
      <c r="O211" s="118" t="str">
        <f t="shared" si="24"/>
        <v/>
      </c>
      <c r="P211" s="118" t="str">
        <f t="shared" si="25"/>
        <v/>
      </c>
    </row>
    <row r="212" spans="5:16" s="118" customFormat="1" ht="5.4" x14ac:dyDescent="0.15">
      <c r="E212" s="118" t="str">
        <f t="shared" si="20"/>
        <v/>
      </c>
      <c r="F212" s="118" t="str">
        <f t="shared" si="21"/>
        <v/>
      </c>
      <c r="G212" s="118" t="str">
        <f t="shared" si="22"/>
        <v/>
      </c>
      <c r="N212" s="118" t="str">
        <f t="shared" si="23"/>
        <v/>
      </c>
      <c r="O212" s="118" t="str">
        <f t="shared" si="24"/>
        <v/>
      </c>
      <c r="P212" s="118" t="str">
        <f t="shared" si="25"/>
        <v/>
      </c>
    </row>
    <row r="213" spans="5:16" s="118" customFormat="1" ht="5.4" x14ac:dyDescent="0.15">
      <c r="E213" s="118" t="str">
        <f t="shared" si="20"/>
        <v/>
      </c>
      <c r="F213" s="118" t="str">
        <f t="shared" si="21"/>
        <v/>
      </c>
      <c r="G213" s="118" t="str">
        <f t="shared" si="22"/>
        <v/>
      </c>
      <c r="N213" s="118" t="str">
        <f t="shared" si="23"/>
        <v/>
      </c>
      <c r="O213" s="118" t="str">
        <f t="shared" si="24"/>
        <v/>
      </c>
      <c r="P213" s="118" t="str">
        <f t="shared" si="25"/>
        <v/>
      </c>
    </row>
    <row r="214" spans="5:16" s="118" customFormat="1" ht="5.4" x14ac:dyDescent="0.15">
      <c r="E214" s="118" t="str">
        <f t="shared" si="20"/>
        <v/>
      </c>
      <c r="F214" s="118" t="str">
        <f t="shared" si="21"/>
        <v/>
      </c>
      <c r="G214" s="118" t="str">
        <f t="shared" si="22"/>
        <v/>
      </c>
      <c r="N214" s="118" t="str">
        <f t="shared" si="23"/>
        <v/>
      </c>
      <c r="O214" s="118" t="str">
        <f t="shared" si="24"/>
        <v/>
      </c>
      <c r="P214" s="118" t="str">
        <f t="shared" si="25"/>
        <v/>
      </c>
    </row>
    <row r="215" spans="5:16" s="118" customFormat="1" ht="5.4" x14ac:dyDescent="0.15">
      <c r="E215" s="118" t="str">
        <f t="shared" si="20"/>
        <v/>
      </c>
      <c r="F215" s="118" t="str">
        <f t="shared" si="21"/>
        <v/>
      </c>
      <c r="G215" s="118" t="str">
        <f t="shared" si="22"/>
        <v/>
      </c>
      <c r="N215" s="118" t="str">
        <f t="shared" si="23"/>
        <v/>
      </c>
      <c r="O215" s="118" t="str">
        <f t="shared" si="24"/>
        <v/>
      </c>
      <c r="P215" s="118" t="str">
        <f t="shared" si="25"/>
        <v/>
      </c>
    </row>
    <row r="216" spans="5:16" s="118" customFormat="1" ht="5.4" x14ac:dyDescent="0.15">
      <c r="E216" s="118" t="str">
        <f t="shared" si="20"/>
        <v/>
      </c>
      <c r="F216" s="118" t="str">
        <f t="shared" si="21"/>
        <v/>
      </c>
      <c r="G216" s="118" t="str">
        <f t="shared" si="22"/>
        <v/>
      </c>
      <c r="N216" s="118" t="str">
        <f t="shared" si="23"/>
        <v/>
      </c>
      <c r="O216" s="118" t="str">
        <f t="shared" si="24"/>
        <v/>
      </c>
      <c r="P216" s="118" t="str">
        <f t="shared" si="25"/>
        <v/>
      </c>
    </row>
    <row r="217" spans="5:16" s="118" customFormat="1" ht="5.4" x14ac:dyDescent="0.15">
      <c r="E217" s="118" t="str">
        <f t="shared" si="20"/>
        <v/>
      </c>
      <c r="F217" s="118" t="str">
        <f t="shared" si="21"/>
        <v/>
      </c>
      <c r="G217" s="118" t="str">
        <f t="shared" si="22"/>
        <v/>
      </c>
      <c r="N217" s="118" t="str">
        <f t="shared" si="23"/>
        <v/>
      </c>
      <c r="O217" s="118" t="str">
        <f t="shared" si="24"/>
        <v/>
      </c>
      <c r="P217" s="118" t="str">
        <f t="shared" si="25"/>
        <v/>
      </c>
    </row>
    <row r="218" spans="5:16" s="118" customFormat="1" ht="5.4" x14ac:dyDescent="0.15">
      <c r="E218" s="118" t="str">
        <f t="shared" si="20"/>
        <v/>
      </c>
      <c r="F218" s="118" t="str">
        <f t="shared" si="21"/>
        <v/>
      </c>
      <c r="G218" s="118" t="str">
        <f t="shared" si="22"/>
        <v/>
      </c>
      <c r="N218" s="118" t="str">
        <f t="shared" si="23"/>
        <v/>
      </c>
      <c r="O218" s="118" t="str">
        <f t="shared" si="24"/>
        <v/>
      </c>
      <c r="P218" s="118" t="str">
        <f t="shared" si="25"/>
        <v/>
      </c>
    </row>
    <row r="219" spans="5:16" s="118" customFormat="1" ht="5.4" x14ac:dyDescent="0.15">
      <c r="E219" s="118" t="str">
        <f t="shared" si="20"/>
        <v/>
      </c>
      <c r="F219" s="118" t="str">
        <f t="shared" si="21"/>
        <v/>
      </c>
      <c r="G219" s="118" t="str">
        <f t="shared" si="22"/>
        <v/>
      </c>
      <c r="N219" s="118" t="str">
        <f t="shared" si="23"/>
        <v/>
      </c>
      <c r="O219" s="118" t="str">
        <f t="shared" si="24"/>
        <v/>
      </c>
      <c r="P219" s="118" t="str">
        <f t="shared" si="25"/>
        <v/>
      </c>
    </row>
    <row r="220" spans="5:16" s="118" customFormat="1" ht="5.4" x14ac:dyDescent="0.15">
      <c r="E220" s="118" t="str">
        <f t="shared" si="20"/>
        <v/>
      </c>
      <c r="F220" s="118" t="str">
        <f t="shared" si="21"/>
        <v/>
      </c>
      <c r="G220" s="118" t="str">
        <f t="shared" si="22"/>
        <v/>
      </c>
      <c r="N220" s="118" t="str">
        <f t="shared" si="23"/>
        <v/>
      </c>
      <c r="O220" s="118" t="str">
        <f t="shared" si="24"/>
        <v/>
      </c>
      <c r="P220" s="118" t="str">
        <f t="shared" si="25"/>
        <v/>
      </c>
    </row>
    <row r="221" spans="5:16" s="118" customFormat="1" ht="5.4" x14ac:dyDescent="0.15">
      <c r="E221" s="118" t="str">
        <f t="shared" si="20"/>
        <v/>
      </c>
      <c r="F221" s="118" t="str">
        <f t="shared" si="21"/>
        <v/>
      </c>
      <c r="G221" s="118" t="str">
        <f t="shared" si="22"/>
        <v/>
      </c>
      <c r="N221" s="118" t="str">
        <f t="shared" si="23"/>
        <v/>
      </c>
      <c r="O221" s="118" t="str">
        <f t="shared" si="24"/>
        <v/>
      </c>
      <c r="P221" s="118" t="str">
        <f t="shared" si="25"/>
        <v/>
      </c>
    </row>
    <row r="222" spans="5:16" s="118" customFormat="1" ht="5.4" x14ac:dyDescent="0.15">
      <c r="E222" s="118" t="str">
        <f t="shared" si="20"/>
        <v/>
      </c>
      <c r="F222" s="118" t="str">
        <f t="shared" si="21"/>
        <v/>
      </c>
      <c r="G222" s="118" t="str">
        <f t="shared" si="22"/>
        <v/>
      </c>
      <c r="N222" s="118" t="str">
        <f t="shared" si="23"/>
        <v/>
      </c>
      <c r="O222" s="118" t="str">
        <f t="shared" si="24"/>
        <v/>
      </c>
      <c r="P222" s="118" t="str">
        <f t="shared" si="25"/>
        <v/>
      </c>
    </row>
    <row r="223" spans="5:16" s="118" customFormat="1" ht="5.4" x14ac:dyDescent="0.15">
      <c r="E223" s="118" t="str">
        <f t="shared" si="20"/>
        <v/>
      </c>
      <c r="F223" s="118" t="str">
        <f t="shared" si="21"/>
        <v/>
      </c>
      <c r="G223" s="118" t="str">
        <f t="shared" si="22"/>
        <v/>
      </c>
      <c r="N223" s="118" t="str">
        <f t="shared" si="23"/>
        <v/>
      </c>
      <c r="O223" s="118" t="str">
        <f t="shared" si="24"/>
        <v/>
      </c>
      <c r="P223" s="118" t="str">
        <f t="shared" si="25"/>
        <v/>
      </c>
    </row>
    <row r="224" spans="5:16" s="118" customFormat="1" ht="5.4" x14ac:dyDescent="0.15">
      <c r="E224" s="118" t="str">
        <f t="shared" si="20"/>
        <v/>
      </c>
      <c r="F224" s="118" t="str">
        <f t="shared" si="21"/>
        <v/>
      </c>
      <c r="G224" s="118" t="str">
        <f t="shared" si="22"/>
        <v/>
      </c>
      <c r="N224" s="118" t="str">
        <f t="shared" si="23"/>
        <v/>
      </c>
      <c r="O224" s="118" t="str">
        <f t="shared" si="24"/>
        <v/>
      </c>
      <c r="P224" s="118" t="str">
        <f t="shared" si="25"/>
        <v/>
      </c>
    </row>
    <row r="225" spans="5:16" s="118" customFormat="1" ht="5.4" x14ac:dyDescent="0.15">
      <c r="E225" s="118" t="str">
        <f t="shared" si="20"/>
        <v/>
      </c>
      <c r="F225" s="118" t="str">
        <f t="shared" si="21"/>
        <v/>
      </c>
      <c r="G225" s="118" t="str">
        <f t="shared" si="22"/>
        <v/>
      </c>
      <c r="N225" s="118" t="str">
        <f t="shared" si="23"/>
        <v/>
      </c>
      <c r="O225" s="118" t="str">
        <f t="shared" si="24"/>
        <v/>
      </c>
      <c r="P225" s="118" t="str">
        <f t="shared" si="25"/>
        <v/>
      </c>
    </row>
    <row r="226" spans="5:16" s="118" customFormat="1" ht="5.4" x14ac:dyDescent="0.15">
      <c r="E226" s="118" t="str">
        <f t="shared" si="20"/>
        <v/>
      </c>
      <c r="F226" s="118" t="str">
        <f t="shared" si="21"/>
        <v/>
      </c>
      <c r="G226" s="118" t="str">
        <f t="shared" si="22"/>
        <v/>
      </c>
      <c r="N226" s="118" t="str">
        <f t="shared" si="23"/>
        <v/>
      </c>
      <c r="O226" s="118" t="str">
        <f t="shared" si="24"/>
        <v/>
      </c>
      <c r="P226" s="118" t="str">
        <f t="shared" si="25"/>
        <v/>
      </c>
    </row>
    <row r="227" spans="5:16" s="118" customFormat="1" ht="5.4" x14ac:dyDescent="0.15">
      <c r="E227" s="118" t="str">
        <f t="shared" si="20"/>
        <v/>
      </c>
      <c r="F227" s="118" t="str">
        <f t="shared" si="21"/>
        <v/>
      </c>
      <c r="G227" s="118" t="str">
        <f t="shared" si="22"/>
        <v/>
      </c>
      <c r="N227" s="118" t="str">
        <f t="shared" si="23"/>
        <v/>
      </c>
      <c r="O227" s="118" t="str">
        <f t="shared" si="24"/>
        <v/>
      </c>
      <c r="P227" s="118" t="str">
        <f t="shared" si="25"/>
        <v/>
      </c>
    </row>
    <row r="228" spans="5:16" s="118" customFormat="1" ht="5.4" x14ac:dyDescent="0.15">
      <c r="E228" s="118" t="str">
        <f t="shared" si="20"/>
        <v/>
      </c>
      <c r="F228" s="118" t="str">
        <f t="shared" si="21"/>
        <v/>
      </c>
      <c r="G228" s="118" t="str">
        <f t="shared" si="22"/>
        <v/>
      </c>
      <c r="N228" s="118" t="str">
        <f t="shared" si="23"/>
        <v/>
      </c>
      <c r="O228" s="118" t="str">
        <f t="shared" si="24"/>
        <v/>
      </c>
      <c r="P228" s="118" t="str">
        <f t="shared" si="25"/>
        <v/>
      </c>
    </row>
    <row r="229" spans="5:16" s="118" customFormat="1" ht="5.4" x14ac:dyDescent="0.15">
      <c r="E229" s="118" t="str">
        <f t="shared" si="20"/>
        <v/>
      </c>
      <c r="F229" s="118" t="str">
        <f t="shared" si="21"/>
        <v/>
      </c>
      <c r="G229" s="118" t="str">
        <f t="shared" si="22"/>
        <v/>
      </c>
      <c r="N229" s="118" t="str">
        <f t="shared" si="23"/>
        <v/>
      </c>
      <c r="O229" s="118" t="str">
        <f t="shared" si="24"/>
        <v/>
      </c>
      <c r="P229" s="118" t="str">
        <f t="shared" si="25"/>
        <v/>
      </c>
    </row>
    <row r="230" spans="5:16" s="118" customFormat="1" ht="5.4" x14ac:dyDescent="0.15">
      <c r="E230" s="118" t="str">
        <f t="shared" si="20"/>
        <v/>
      </c>
      <c r="F230" s="118" t="str">
        <f t="shared" si="21"/>
        <v/>
      </c>
      <c r="G230" s="118" t="str">
        <f t="shared" si="22"/>
        <v/>
      </c>
      <c r="N230" s="118" t="str">
        <f t="shared" si="23"/>
        <v/>
      </c>
      <c r="O230" s="118" t="str">
        <f t="shared" si="24"/>
        <v/>
      </c>
      <c r="P230" s="118" t="str">
        <f t="shared" si="25"/>
        <v/>
      </c>
    </row>
    <row r="231" spans="5:16" s="118" customFormat="1" ht="5.4" x14ac:dyDescent="0.15">
      <c r="E231" s="118" t="str">
        <f t="shared" si="20"/>
        <v/>
      </c>
      <c r="F231" s="118" t="str">
        <f t="shared" si="21"/>
        <v/>
      </c>
      <c r="G231" s="118" t="str">
        <f t="shared" si="22"/>
        <v/>
      </c>
      <c r="N231" s="118" t="str">
        <f t="shared" si="23"/>
        <v/>
      </c>
      <c r="O231" s="118" t="str">
        <f t="shared" si="24"/>
        <v/>
      </c>
      <c r="P231" s="118" t="str">
        <f t="shared" si="25"/>
        <v/>
      </c>
    </row>
    <row r="232" spans="5:16" s="118" customFormat="1" ht="5.4" x14ac:dyDescent="0.15">
      <c r="E232" s="118" t="str">
        <f t="shared" si="20"/>
        <v/>
      </c>
      <c r="F232" s="118" t="str">
        <f t="shared" si="21"/>
        <v/>
      </c>
      <c r="G232" s="118" t="str">
        <f t="shared" si="22"/>
        <v/>
      </c>
      <c r="N232" s="118" t="str">
        <f t="shared" si="23"/>
        <v/>
      </c>
      <c r="O232" s="118" t="str">
        <f t="shared" si="24"/>
        <v/>
      </c>
      <c r="P232" s="118" t="str">
        <f t="shared" si="25"/>
        <v/>
      </c>
    </row>
    <row r="233" spans="5:16" s="118" customFormat="1" ht="5.4" x14ac:dyDescent="0.15">
      <c r="E233" s="118" t="str">
        <f t="shared" si="20"/>
        <v/>
      </c>
      <c r="F233" s="118" t="str">
        <f t="shared" si="21"/>
        <v/>
      </c>
      <c r="G233" s="118" t="str">
        <f t="shared" si="22"/>
        <v/>
      </c>
      <c r="N233" s="118" t="str">
        <f t="shared" si="23"/>
        <v/>
      </c>
      <c r="O233" s="118" t="str">
        <f t="shared" si="24"/>
        <v/>
      </c>
      <c r="P233" s="118" t="str">
        <f t="shared" si="25"/>
        <v/>
      </c>
    </row>
    <row r="234" spans="5:16" s="118" customFormat="1" ht="5.4" x14ac:dyDescent="0.15">
      <c r="E234" s="118" t="str">
        <f t="shared" si="20"/>
        <v/>
      </c>
      <c r="F234" s="118" t="str">
        <f t="shared" si="21"/>
        <v/>
      </c>
      <c r="G234" s="118" t="str">
        <f t="shared" si="22"/>
        <v/>
      </c>
      <c r="N234" s="118" t="str">
        <f t="shared" si="23"/>
        <v/>
      </c>
      <c r="O234" s="118" t="str">
        <f t="shared" si="24"/>
        <v/>
      </c>
      <c r="P234" s="118" t="str">
        <f t="shared" si="25"/>
        <v/>
      </c>
    </row>
    <row r="235" spans="5:16" s="118" customFormat="1" ht="5.4" x14ac:dyDescent="0.15">
      <c r="E235" s="118" t="str">
        <f t="shared" si="20"/>
        <v/>
      </c>
      <c r="F235" s="118" t="str">
        <f t="shared" si="21"/>
        <v/>
      </c>
      <c r="G235" s="118" t="str">
        <f t="shared" si="22"/>
        <v/>
      </c>
      <c r="N235" s="118" t="str">
        <f t="shared" si="23"/>
        <v/>
      </c>
      <c r="O235" s="118" t="str">
        <f t="shared" si="24"/>
        <v/>
      </c>
      <c r="P235" s="118" t="str">
        <f t="shared" si="25"/>
        <v/>
      </c>
    </row>
    <row r="236" spans="5:16" s="118" customFormat="1" ht="5.4" x14ac:dyDescent="0.15">
      <c r="E236" s="118" t="str">
        <f t="shared" si="20"/>
        <v/>
      </c>
      <c r="F236" s="118" t="str">
        <f t="shared" si="21"/>
        <v/>
      </c>
      <c r="G236" s="118" t="str">
        <f t="shared" si="22"/>
        <v/>
      </c>
      <c r="N236" s="118" t="str">
        <f t="shared" si="23"/>
        <v/>
      </c>
      <c r="O236" s="118" t="str">
        <f t="shared" si="24"/>
        <v/>
      </c>
      <c r="P236" s="118" t="str">
        <f t="shared" si="25"/>
        <v/>
      </c>
    </row>
    <row r="237" spans="5:16" s="118" customFormat="1" ht="5.4" x14ac:dyDescent="0.15">
      <c r="E237" s="118" t="str">
        <f t="shared" si="20"/>
        <v/>
      </c>
      <c r="F237" s="118" t="str">
        <f t="shared" si="21"/>
        <v/>
      </c>
      <c r="G237" s="118" t="str">
        <f t="shared" si="22"/>
        <v/>
      </c>
      <c r="N237" s="118" t="str">
        <f t="shared" si="23"/>
        <v/>
      </c>
      <c r="O237" s="118" t="str">
        <f t="shared" si="24"/>
        <v/>
      </c>
      <c r="P237" s="118" t="str">
        <f t="shared" si="25"/>
        <v/>
      </c>
    </row>
    <row r="238" spans="5:16" s="118" customFormat="1" ht="5.4" x14ac:dyDescent="0.15">
      <c r="E238" s="118" t="str">
        <f t="shared" si="20"/>
        <v/>
      </c>
      <c r="F238" s="118" t="str">
        <f t="shared" si="21"/>
        <v/>
      </c>
      <c r="G238" s="118" t="str">
        <f t="shared" si="22"/>
        <v/>
      </c>
      <c r="N238" s="118" t="str">
        <f t="shared" si="23"/>
        <v/>
      </c>
      <c r="O238" s="118" t="str">
        <f t="shared" si="24"/>
        <v/>
      </c>
      <c r="P238" s="118" t="str">
        <f t="shared" si="25"/>
        <v/>
      </c>
    </row>
    <row r="239" spans="5:16" s="118" customFormat="1" ht="5.4" x14ac:dyDescent="0.15">
      <c r="E239" s="118" t="str">
        <f t="shared" si="20"/>
        <v/>
      </c>
      <c r="F239" s="118" t="str">
        <f t="shared" si="21"/>
        <v/>
      </c>
      <c r="G239" s="118" t="str">
        <f t="shared" si="22"/>
        <v/>
      </c>
      <c r="N239" s="118" t="str">
        <f t="shared" si="23"/>
        <v/>
      </c>
      <c r="O239" s="118" t="str">
        <f t="shared" si="24"/>
        <v/>
      </c>
      <c r="P239" s="118" t="str">
        <f t="shared" si="25"/>
        <v/>
      </c>
    </row>
    <row r="240" spans="5:16" s="118" customFormat="1" ht="5.4" x14ac:dyDescent="0.15">
      <c r="E240" s="118" t="str">
        <f t="shared" si="20"/>
        <v/>
      </c>
      <c r="F240" s="118" t="str">
        <f t="shared" si="21"/>
        <v/>
      </c>
      <c r="G240" s="118" t="str">
        <f t="shared" si="22"/>
        <v/>
      </c>
      <c r="N240" s="118" t="str">
        <f t="shared" si="23"/>
        <v/>
      </c>
      <c r="O240" s="118" t="str">
        <f t="shared" si="24"/>
        <v/>
      </c>
      <c r="P240" s="118" t="str">
        <f t="shared" si="25"/>
        <v/>
      </c>
    </row>
    <row r="241" spans="5:16" s="118" customFormat="1" ht="5.4" x14ac:dyDescent="0.15">
      <c r="E241" s="118" t="str">
        <f t="shared" si="20"/>
        <v/>
      </c>
      <c r="F241" s="118" t="str">
        <f t="shared" si="21"/>
        <v/>
      </c>
      <c r="G241" s="118" t="str">
        <f t="shared" si="22"/>
        <v/>
      </c>
      <c r="N241" s="118" t="str">
        <f t="shared" si="23"/>
        <v/>
      </c>
      <c r="O241" s="118" t="str">
        <f t="shared" si="24"/>
        <v/>
      </c>
      <c r="P241" s="118" t="str">
        <f t="shared" si="25"/>
        <v/>
      </c>
    </row>
    <row r="242" spans="5:16" s="118" customFormat="1" ht="5.4" x14ac:dyDescent="0.15">
      <c r="E242" s="118" t="str">
        <f t="shared" si="20"/>
        <v/>
      </c>
      <c r="F242" s="118" t="str">
        <f t="shared" si="21"/>
        <v/>
      </c>
      <c r="G242" s="118" t="str">
        <f t="shared" si="22"/>
        <v/>
      </c>
      <c r="N242" s="118" t="str">
        <f t="shared" si="23"/>
        <v/>
      </c>
      <c r="O242" s="118" t="str">
        <f t="shared" si="24"/>
        <v/>
      </c>
      <c r="P242" s="118" t="str">
        <f t="shared" si="25"/>
        <v/>
      </c>
    </row>
    <row r="243" spans="5:16" s="118" customFormat="1" ht="5.4" x14ac:dyDescent="0.15">
      <c r="E243" s="118" t="str">
        <f t="shared" si="20"/>
        <v/>
      </c>
      <c r="F243" s="118" t="str">
        <f t="shared" si="21"/>
        <v/>
      </c>
      <c r="G243" s="118" t="str">
        <f t="shared" si="22"/>
        <v/>
      </c>
      <c r="N243" s="118" t="str">
        <f t="shared" si="23"/>
        <v/>
      </c>
      <c r="O243" s="118" t="str">
        <f t="shared" si="24"/>
        <v/>
      </c>
      <c r="P243" s="118" t="str">
        <f t="shared" si="25"/>
        <v/>
      </c>
    </row>
    <row r="244" spans="5:16" s="118" customFormat="1" ht="5.4" x14ac:dyDescent="0.15">
      <c r="E244" s="118" t="str">
        <f t="shared" si="20"/>
        <v/>
      </c>
      <c r="F244" s="118" t="str">
        <f t="shared" si="21"/>
        <v/>
      </c>
      <c r="G244" s="118" t="str">
        <f t="shared" si="22"/>
        <v/>
      </c>
      <c r="N244" s="118" t="str">
        <f t="shared" si="23"/>
        <v/>
      </c>
      <c r="O244" s="118" t="str">
        <f t="shared" si="24"/>
        <v/>
      </c>
      <c r="P244" s="118" t="str">
        <f t="shared" si="25"/>
        <v/>
      </c>
    </row>
    <row r="245" spans="5:16" s="118" customFormat="1" ht="5.4" x14ac:dyDescent="0.15">
      <c r="E245" s="118" t="str">
        <f t="shared" si="20"/>
        <v/>
      </c>
      <c r="F245" s="118" t="str">
        <f t="shared" si="21"/>
        <v/>
      </c>
      <c r="G245" s="118" t="str">
        <f t="shared" si="22"/>
        <v/>
      </c>
      <c r="N245" s="118" t="str">
        <f t="shared" si="23"/>
        <v/>
      </c>
      <c r="O245" s="118" t="str">
        <f t="shared" si="24"/>
        <v/>
      </c>
      <c r="P245" s="118" t="str">
        <f t="shared" si="25"/>
        <v/>
      </c>
    </row>
    <row r="246" spans="5:16" s="118" customFormat="1" ht="5.4" x14ac:dyDescent="0.15">
      <c r="E246" s="118" t="str">
        <f t="shared" si="20"/>
        <v/>
      </c>
      <c r="F246" s="118" t="str">
        <f t="shared" si="21"/>
        <v/>
      </c>
      <c r="G246" s="118" t="str">
        <f t="shared" si="22"/>
        <v/>
      </c>
      <c r="N246" s="118" t="str">
        <f t="shared" si="23"/>
        <v/>
      </c>
      <c r="O246" s="118" t="str">
        <f t="shared" si="24"/>
        <v/>
      </c>
      <c r="P246" s="118" t="str">
        <f t="shared" si="25"/>
        <v/>
      </c>
    </row>
    <row r="247" spans="5:16" s="118" customFormat="1" ht="5.4" x14ac:dyDescent="0.15">
      <c r="E247" s="118" t="str">
        <f t="shared" si="20"/>
        <v/>
      </c>
      <c r="F247" s="118" t="str">
        <f t="shared" si="21"/>
        <v/>
      </c>
      <c r="G247" s="118" t="str">
        <f t="shared" si="22"/>
        <v/>
      </c>
      <c r="N247" s="118" t="str">
        <f t="shared" si="23"/>
        <v/>
      </c>
      <c r="O247" s="118" t="str">
        <f t="shared" si="24"/>
        <v/>
      </c>
      <c r="P247" s="118" t="str">
        <f t="shared" si="25"/>
        <v/>
      </c>
    </row>
    <row r="248" spans="5:16" s="118" customFormat="1" ht="5.4" x14ac:dyDescent="0.15">
      <c r="E248" s="118" t="str">
        <f t="shared" si="20"/>
        <v/>
      </c>
      <c r="F248" s="118" t="str">
        <f t="shared" si="21"/>
        <v/>
      </c>
      <c r="G248" s="118" t="str">
        <f t="shared" si="22"/>
        <v/>
      </c>
      <c r="N248" s="118" t="str">
        <f t="shared" si="23"/>
        <v/>
      </c>
      <c r="O248" s="118" t="str">
        <f t="shared" si="24"/>
        <v/>
      </c>
      <c r="P248" s="118" t="str">
        <f t="shared" si="25"/>
        <v/>
      </c>
    </row>
    <row r="249" spans="5:16" s="118" customFormat="1" ht="5.4" x14ac:dyDescent="0.15">
      <c r="E249" s="118" t="str">
        <f t="shared" si="20"/>
        <v/>
      </c>
      <c r="F249" s="118" t="str">
        <f t="shared" si="21"/>
        <v/>
      </c>
      <c r="G249" s="118" t="str">
        <f t="shared" si="22"/>
        <v/>
      </c>
      <c r="N249" s="118" t="str">
        <f t="shared" si="23"/>
        <v/>
      </c>
      <c r="O249" s="118" t="str">
        <f t="shared" si="24"/>
        <v/>
      </c>
      <c r="P249" s="118" t="str">
        <f t="shared" si="25"/>
        <v/>
      </c>
    </row>
    <row r="250" spans="5:16" s="118" customFormat="1" ht="5.4" x14ac:dyDescent="0.15">
      <c r="E250" s="118" t="str">
        <f t="shared" si="20"/>
        <v/>
      </c>
      <c r="F250" s="118" t="str">
        <f t="shared" si="21"/>
        <v/>
      </c>
      <c r="G250" s="118" t="str">
        <f t="shared" si="22"/>
        <v/>
      </c>
      <c r="N250" s="118" t="str">
        <f t="shared" si="23"/>
        <v/>
      </c>
      <c r="O250" s="118" t="str">
        <f t="shared" si="24"/>
        <v/>
      </c>
      <c r="P250" s="118" t="str">
        <f t="shared" si="25"/>
        <v/>
      </c>
    </row>
    <row r="251" spans="5:16" s="118" customFormat="1" ht="5.4" x14ac:dyDescent="0.15">
      <c r="E251" s="118" t="str">
        <f t="shared" si="20"/>
        <v/>
      </c>
      <c r="F251" s="118" t="str">
        <f t="shared" si="21"/>
        <v/>
      </c>
      <c r="G251" s="118" t="str">
        <f t="shared" si="22"/>
        <v/>
      </c>
      <c r="N251" s="118" t="str">
        <f t="shared" si="23"/>
        <v/>
      </c>
      <c r="O251" s="118" t="str">
        <f t="shared" si="24"/>
        <v/>
      </c>
      <c r="P251" s="118" t="str">
        <f t="shared" si="25"/>
        <v/>
      </c>
    </row>
    <row r="252" spans="5:16" s="118" customFormat="1" ht="5.4" x14ac:dyDescent="0.15">
      <c r="E252" s="118" t="str">
        <f t="shared" si="20"/>
        <v/>
      </c>
      <c r="F252" s="118" t="str">
        <f t="shared" si="21"/>
        <v/>
      </c>
      <c r="G252" s="118" t="str">
        <f t="shared" si="22"/>
        <v/>
      </c>
      <c r="N252" s="118" t="str">
        <f t="shared" si="23"/>
        <v/>
      </c>
      <c r="O252" s="118" t="str">
        <f t="shared" si="24"/>
        <v/>
      </c>
      <c r="P252" s="118" t="str">
        <f t="shared" si="25"/>
        <v/>
      </c>
    </row>
    <row r="253" spans="5:16" s="118" customFormat="1" ht="5.4" x14ac:dyDescent="0.15">
      <c r="E253" s="118" t="str">
        <f t="shared" si="20"/>
        <v/>
      </c>
      <c r="F253" s="118" t="str">
        <f t="shared" si="21"/>
        <v/>
      </c>
      <c r="G253" s="118" t="str">
        <f t="shared" si="22"/>
        <v/>
      </c>
      <c r="N253" s="118" t="str">
        <f t="shared" si="23"/>
        <v/>
      </c>
      <c r="O253" s="118" t="str">
        <f t="shared" si="24"/>
        <v/>
      </c>
      <c r="P253" s="118" t="str">
        <f t="shared" si="25"/>
        <v/>
      </c>
    </row>
    <row r="254" spans="5:16" s="118" customFormat="1" ht="5.4" x14ac:dyDescent="0.15">
      <c r="E254" s="118" t="str">
        <f t="shared" si="20"/>
        <v/>
      </c>
      <c r="F254" s="118" t="str">
        <f t="shared" si="21"/>
        <v/>
      </c>
      <c r="G254" s="118" t="str">
        <f t="shared" si="22"/>
        <v/>
      </c>
      <c r="N254" s="118" t="str">
        <f t="shared" si="23"/>
        <v/>
      </c>
      <c r="O254" s="118" t="str">
        <f t="shared" si="24"/>
        <v/>
      </c>
      <c r="P254" s="118" t="str">
        <f t="shared" si="25"/>
        <v/>
      </c>
    </row>
    <row r="255" spans="5:16" s="118" customFormat="1" ht="5.4" x14ac:dyDescent="0.15">
      <c r="E255" s="118" t="str">
        <f t="shared" si="20"/>
        <v/>
      </c>
      <c r="F255" s="118" t="str">
        <f t="shared" si="21"/>
        <v/>
      </c>
      <c r="G255" s="118" t="str">
        <f t="shared" si="22"/>
        <v/>
      </c>
      <c r="N255" s="118" t="str">
        <f t="shared" si="23"/>
        <v/>
      </c>
      <c r="O255" s="118" t="str">
        <f t="shared" si="24"/>
        <v/>
      </c>
      <c r="P255" s="118" t="str">
        <f t="shared" si="25"/>
        <v/>
      </c>
    </row>
    <row r="256" spans="5:16" s="118" customFormat="1" ht="5.4" x14ac:dyDescent="0.15">
      <c r="E256" s="118" t="str">
        <f t="shared" si="20"/>
        <v/>
      </c>
      <c r="F256" s="118" t="str">
        <f t="shared" si="21"/>
        <v/>
      </c>
      <c r="G256" s="118" t="str">
        <f t="shared" si="22"/>
        <v/>
      </c>
      <c r="N256" s="118" t="str">
        <f t="shared" si="23"/>
        <v/>
      </c>
      <c r="O256" s="118" t="str">
        <f t="shared" si="24"/>
        <v/>
      </c>
      <c r="P256" s="118" t="str">
        <f t="shared" si="25"/>
        <v/>
      </c>
    </row>
    <row r="257" spans="5:16" s="118" customFormat="1" ht="5.4" x14ac:dyDescent="0.15">
      <c r="E257" s="118" t="str">
        <f t="shared" si="20"/>
        <v/>
      </c>
      <c r="F257" s="118" t="str">
        <f t="shared" si="21"/>
        <v/>
      </c>
      <c r="G257" s="118" t="str">
        <f t="shared" si="22"/>
        <v/>
      </c>
      <c r="N257" s="118" t="str">
        <f t="shared" si="23"/>
        <v/>
      </c>
      <c r="O257" s="118" t="str">
        <f t="shared" si="24"/>
        <v/>
      </c>
      <c r="P257" s="118" t="str">
        <f t="shared" si="25"/>
        <v/>
      </c>
    </row>
    <row r="258" spans="5:16" s="118" customFormat="1" ht="5.4" x14ac:dyDescent="0.15">
      <c r="E258" s="118" t="str">
        <f t="shared" si="20"/>
        <v/>
      </c>
      <c r="F258" s="118" t="str">
        <f t="shared" si="21"/>
        <v/>
      </c>
      <c r="G258" s="118" t="str">
        <f t="shared" si="22"/>
        <v/>
      </c>
      <c r="N258" s="118" t="str">
        <f t="shared" si="23"/>
        <v/>
      </c>
      <c r="O258" s="118" t="str">
        <f t="shared" si="24"/>
        <v/>
      </c>
      <c r="P258" s="118" t="str">
        <f t="shared" si="25"/>
        <v/>
      </c>
    </row>
    <row r="259" spans="5:16" s="118" customFormat="1" ht="5.4" x14ac:dyDescent="0.15">
      <c r="E259" s="118" t="str">
        <f t="shared" si="20"/>
        <v/>
      </c>
      <c r="F259" s="118" t="str">
        <f t="shared" si="21"/>
        <v/>
      </c>
      <c r="G259" s="118" t="str">
        <f t="shared" si="22"/>
        <v/>
      </c>
      <c r="N259" s="118" t="str">
        <f t="shared" si="23"/>
        <v/>
      </c>
      <c r="O259" s="118" t="str">
        <f t="shared" si="24"/>
        <v/>
      </c>
      <c r="P259" s="118" t="str">
        <f t="shared" si="25"/>
        <v/>
      </c>
    </row>
    <row r="260" spans="5:16" s="118" customFormat="1" ht="5.4" x14ac:dyDescent="0.15">
      <c r="E260" s="118" t="str">
        <f t="shared" si="20"/>
        <v/>
      </c>
      <c r="F260" s="118" t="str">
        <f t="shared" si="21"/>
        <v/>
      </c>
      <c r="G260" s="118" t="str">
        <f t="shared" si="22"/>
        <v/>
      </c>
      <c r="N260" s="118" t="str">
        <f t="shared" si="23"/>
        <v/>
      </c>
      <c r="O260" s="118" t="str">
        <f t="shared" si="24"/>
        <v/>
      </c>
      <c r="P260" s="118" t="str">
        <f t="shared" si="25"/>
        <v/>
      </c>
    </row>
    <row r="261" spans="5:16" s="118" customFormat="1" ht="5.4" x14ac:dyDescent="0.15">
      <c r="E261" s="118" t="str">
        <f t="shared" si="20"/>
        <v/>
      </c>
      <c r="F261" s="118" t="str">
        <f t="shared" si="21"/>
        <v/>
      </c>
      <c r="G261" s="118" t="str">
        <f t="shared" si="22"/>
        <v/>
      </c>
      <c r="N261" s="118" t="str">
        <f t="shared" si="23"/>
        <v/>
      </c>
      <c r="O261" s="118" t="str">
        <f t="shared" si="24"/>
        <v/>
      </c>
      <c r="P261" s="118" t="str">
        <f t="shared" si="25"/>
        <v/>
      </c>
    </row>
    <row r="262" spans="5:16" s="118" customFormat="1" ht="5.4" x14ac:dyDescent="0.15">
      <c r="E262" s="118" t="str">
        <f t="shared" si="20"/>
        <v/>
      </c>
      <c r="F262" s="118" t="str">
        <f t="shared" si="21"/>
        <v/>
      </c>
      <c r="G262" s="118" t="str">
        <f t="shared" si="22"/>
        <v/>
      </c>
      <c r="N262" s="118" t="str">
        <f t="shared" si="23"/>
        <v/>
      </c>
      <c r="O262" s="118" t="str">
        <f t="shared" si="24"/>
        <v/>
      </c>
      <c r="P262" s="118" t="str">
        <f t="shared" si="25"/>
        <v/>
      </c>
    </row>
    <row r="263" spans="5:16" s="118" customFormat="1" ht="5.4" x14ac:dyDescent="0.15">
      <c r="E263" s="118" t="str">
        <f t="shared" si="20"/>
        <v/>
      </c>
      <c r="F263" s="118" t="str">
        <f t="shared" si="21"/>
        <v/>
      </c>
      <c r="G263" s="118" t="str">
        <f t="shared" si="22"/>
        <v/>
      </c>
      <c r="N263" s="118" t="str">
        <f t="shared" si="23"/>
        <v/>
      </c>
      <c r="O263" s="118" t="str">
        <f t="shared" si="24"/>
        <v/>
      </c>
      <c r="P263" s="118" t="str">
        <f t="shared" si="25"/>
        <v/>
      </c>
    </row>
    <row r="264" spans="5:16" s="118" customFormat="1" ht="5.4" x14ac:dyDescent="0.15">
      <c r="E264" s="118" t="str">
        <f t="shared" si="20"/>
        <v/>
      </c>
      <c r="F264" s="118" t="str">
        <f t="shared" si="21"/>
        <v/>
      </c>
      <c r="G264" s="118" t="str">
        <f t="shared" si="22"/>
        <v/>
      </c>
      <c r="N264" s="118" t="str">
        <f t="shared" si="23"/>
        <v/>
      </c>
      <c r="O264" s="118" t="str">
        <f t="shared" si="24"/>
        <v/>
      </c>
      <c r="P264" s="118" t="str">
        <f t="shared" si="25"/>
        <v/>
      </c>
    </row>
    <row r="265" spans="5:16" s="118" customFormat="1" ht="5.4" x14ac:dyDescent="0.15">
      <c r="E265" s="118" t="str">
        <f t="shared" si="20"/>
        <v/>
      </c>
      <c r="F265" s="118" t="str">
        <f t="shared" si="21"/>
        <v/>
      </c>
      <c r="G265" s="118" t="str">
        <f t="shared" si="22"/>
        <v/>
      </c>
      <c r="N265" s="118" t="str">
        <f t="shared" si="23"/>
        <v/>
      </c>
      <c r="O265" s="118" t="str">
        <f t="shared" si="24"/>
        <v/>
      </c>
      <c r="P265" s="118" t="str">
        <f t="shared" si="25"/>
        <v/>
      </c>
    </row>
    <row r="266" spans="5:16" s="118" customFormat="1" ht="5.4" x14ac:dyDescent="0.15">
      <c r="E266" s="118" t="str">
        <f t="shared" si="20"/>
        <v/>
      </c>
      <c r="F266" s="118" t="str">
        <f t="shared" si="21"/>
        <v/>
      </c>
      <c r="G266" s="118" t="str">
        <f t="shared" si="22"/>
        <v/>
      </c>
      <c r="N266" s="118" t="str">
        <f t="shared" si="23"/>
        <v/>
      </c>
      <c r="O266" s="118" t="str">
        <f t="shared" si="24"/>
        <v/>
      </c>
      <c r="P266" s="118" t="str">
        <f t="shared" si="25"/>
        <v/>
      </c>
    </row>
    <row r="267" spans="5:16" s="118" customFormat="1" ht="5.4" x14ac:dyDescent="0.15">
      <c r="E267" s="118" t="str">
        <f t="shared" si="20"/>
        <v/>
      </c>
      <c r="F267" s="118" t="str">
        <f t="shared" si="21"/>
        <v/>
      </c>
      <c r="G267" s="118" t="str">
        <f t="shared" si="22"/>
        <v/>
      </c>
      <c r="N267" s="118" t="str">
        <f t="shared" si="23"/>
        <v/>
      </c>
      <c r="O267" s="118" t="str">
        <f t="shared" si="24"/>
        <v/>
      </c>
      <c r="P267" s="118" t="str">
        <f t="shared" si="25"/>
        <v/>
      </c>
    </row>
    <row r="268" spans="5:16" s="118" customFormat="1" ht="5.4" x14ac:dyDescent="0.15">
      <c r="E268" s="118" t="str">
        <f t="shared" si="20"/>
        <v/>
      </c>
      <c r="F268" s="118" t="str">
        <f t="shared" si="21"/>
        <v/>
      </c>
      <c r="G268" s="118" t="str">
        <f t="shared" si="22"/>
        <v/>
      </c>
      <c r="N268" s="118" t="str">
        <f t="shared" si="23"/>
        <v/>
      </c>
      <c r="O268" s="118" t="str">
        <f t="shared" si="24"/>
        <v/>
      </c>
      <c r="P268" s="118" t="str">
        <f t="shared" si="25"/>
        <v/>
      </c>
    </row>
    <row r="269" spans="5:16" s="118" customFormat="1" ht="5.4" x14ac:dyDescent="0.15">
      <c r="E269" s="118" t="str">
        <f t="shared" si="20"/>
        <v/>
      </c>
      <c r="F269" s="118" t="str">
        <f t="shared" si="21"/>
        <v/>
      </c>
      <c r="G269" s="118" t="str">
        <f t="shared" si="22"/>
        <v/>
      </c>
      <c r="N269" s="118" t="str">
        <f t="shared" si="23"/>
        <v/>
      </c>
      <c r="O269" s="118" t="str">
        <f t="shared" si="24"/>
        <v/>
      </c>
      <c r="P269" s="118" t="str">
        <f t="shared" si="25"/>
        <v/>
      </c>
    </row>
    <row r="270" spans="5:16" s="118" customFormat="1" ht="5.4" x14ac:dyDescent="0.15">
      <c r="E270" s="118" t="str">
        <f t="shared" si="20"/>
        <v/>
      </c>
      <c r="F270" s="118" t="str">
        <f t="shared" si="21"/>
        <v/>
      </c>
      <c r="G270" s="118" t="str">
        <f t="shared" si="22"/>
        <v/>
      </c>
      <c r="N270" s="118" t="str">
        <f t="shared" si="23"/>
        <v/>
      </c>
      <c r="O270" s="118" t="str">
        <f t="shared" si="24"/>
        <v/>
      </c>
      <c r="P270" s="118" t="str">
        <f t="shared" si="25"/>
        <v/>
      </c>
    </row>
    <row r="271" spans="5:16" s="118" customFormat="1" ht="5.4" x14ac:dyDescent="0.15">
      <c r="E271" s="118" t="str">
        <f t="shared" si="20"/>
        <v/>
      </c>
      <c r="F271" s="118" t="str">
        <f t="shared" si="21"/>
        <v/>
      </c>
      <c r="G271" s="118" t="str">
        <f t="shared" si="22"/>
        <v/>
      </c>
      <c r="N271" s="118" t="str">
        <f t="shared" si="23"/>
        <v/>
      </c>
      <c r="O271" s="118" t="str">
        <f t="shared" si="24"/>
        <v/>
      </c>
      <c r="P271" s="118" t="str">
        <f t="shared" si="25"/>
        <v/>
      </c>
    </row>
    <row r="272" spans="5:16" s="118" customFormat="1" ht="5.4" x14ac:dyDescent="0.15">
      <c r="E272" s="118" t="str">
        <f t="shared" ref="E272:E335" si="26">IF(W272="","",W272)</f>
        <v/>
      </c>
      <c r="F272" s="118" t="str">
        <f t="shared" ref="F272:F335" si="27">IF(X272="","",X272)</f>
        <v/>
      </c>
      <c r="G272" s="118" t="str">
        <f t="shared" ref="G272:G335" si="28">IF(Z272="","",Z272)</f>
        <v/>
      </c>
      <c r="N272" s="118" t="str">
        <f t="shared" ref="N272:N335" si="29">IF(AG272="","",AG272)</f>
        <v/>
      </c>
      <c r="O272" s="118" t="str">
        <f t="shared" ref="O272:O335" si="30">IF(AH272="","",AH272)</f>
        <v/>
      </c>
      <c r="P272" s="118" t="str">
        <f t="shared" ref="P272:P335" si="31">IF(AJ272="","",AJ272)</f>
        <v/>
      </c>
    </row>
    <row r="273" spans="5:16" s="118" customFormat="1" ht="5.4" x14ac:dyDescent="0.15">
      <c r="E273" s="118" t="str">
        <f t="shared" si="26"/>
        <v/>
      </c>
      <c r="F273" s="118" t="str">
        <f t="shared" si="27"/>
        <v/>
      </c>
      <c r="G273" s="118" t="str">
        <f t="shared" si="28"/>
        <v/>
      </c>
      <c r="N273" s="118" t="str">
        <f t="shared" si="29"/>
        <v/>
      </c>
      <c r="O273" s="118" t="str">
        <f t="shared" si="30"/>
        <v/>
      </c>
      <c r="P273" s="118" t="str">
        <f t="shared" si="31"/>
        <v/>
      </c>
    </row>
    <row r="274" spans="5:16" s="118" customFormat="1" ht="5.4" x14ac:dyDescent="0.15">
      <c r="E274" s="118" t="str">
        <f t="shared" si="26"/>
        <v/>
      </c>
      <c r="F274" s="118" t="str">
        <f t="shared" si="27"/>
        <v/>
      </c>
      <c r="G274" s="118" t="str">
        <f t="shared" si="28"/>
        <v/>
      </c>
      <c r="N274" s="118" t="str">
        <f t="shared" si="29"/>
        <v/>
      </c>
      <c r="O274" s="118" t="str">
        <f t="shared" si="30"/>
        <v/>
      </c>
      <c r="P274" s="118" t="str">
        <f t="shared" si="31"/>
        <v/>
      </c>
    </row>
    <row r="275" spans="5:16" s="118" customFormat="1" ht="5.4" x14ac:dyDescent="0.15">
      <c r="E275" s="118" t="str">
        <f t="shared" si="26"/>
        <v/>
      </c>
      <c r="F275" s="118" t="str">
        <f t="shared" si="27"/>
        <v/>
      </c>
      <c r="G275" s="118" t="str">
        <f t="shared" si="28"/>
        <v/>
      </c>
      <c r="N275" s="118" t="str">
        <f t="shared" si="29"/>
        <v/>
      </c>
      <c r="O275" s="118" t="str">
        <f t="shared" si="30"/>
        <v/>
      </c>
      <c r="P275" s="118" t="str">
        <f t="shared" si="31"/>
        <v/>
      </c>
    </row>
    <row r="276" spans="5:16" s="118" customFormat="1" ht="5.4" x14ac:dyDescent="0.15">
      <c r="E276" s="118" t="str">
        <f t="shared" si="26"/>
        <v/>
      </c>
      <c r="F276" s="118" t="str">
        <f t="shared" si="27"/>
        <v/>
      </c>
      <c r="G276" s="118" t="str">
        <f t="shared" si="28"/>
        <v/>
      </c>
      <c r="N276" s="118" t="str">
        <f t="shared" si="29"/>
        <v/>
      </c>
      <c r="O276" s="118" t="str">
        <f t="shared" si="30"/>
        <v/>
      </c>
      <c r="P276" s="118" t="str">
        <f t="shared" si="31"/>
        <v/>
      </c>
    </row>
    <row r="277" spans="5:16" s="118" customFormat="1" ht="5.4" x14ac:dyDescent="0.15">
      <c r="E277" s="118" t="str">
        <f t="shared" si="26"/>
        <v/>
      </c>
      <c r="F277" s="118" t="str">
        <f t="shared" si="27"/>
        <v/>
      </c>
      <c r="G277" s="118" t="str">
        <f t="shared" si="28"/>
        <v/>
      </c>
      <c r="N277" s="118" t="str">
        <f t="shared" si="29"/>
        <v/>
      </c>
      <c r="O277" s="118" t="str">
        <f t="shared" si="30"/>
        <v/>
      </c>
      <c r="P277" s="118" t="str">
        <f t="shared" si="31"/>
        <v/>
      </c>
    </row>
    <row r="278" spans="5:16" s="118" customFormat="1" ht="5.4" x14ac:dyDescent="0.15">
      <c r="E278" s="118" t="str">
        <f t="shared" si="26"/>
        <v/>
      </c>
      <c r="F278" s="118" t="str">
        <f t="shared" si="27"/>
        <v/>
      </c>
      <c r="G278" s="118" t="str">
        <f t="shared" si="28"/>
        <v/>
      </c>
      <c r="N278" s="118" t="str">
        <f t="shared" si="29"/>
        <v/>
      </c>
      <c r="O278" s="118" t="str">
        <f t="shared" si="30"/>
        <v/>
      </c>
      <c r="P278" s="118" t="str">
        <f t="shared" si="31"/>
        <v/>
      </c>
    </row>
    <row r="279" spans="5:16" s="118" customFormat="1" ht="5.4" x14ac:dyDescent="0.15">
      <c r="E279" s="118" t="str">
        <f t="shared" si="26"/>
        <v/>
      </c>
      <c r="F279" s="118" t="str">
        <f t="shared" si="27"/>
        <v/>
      </c>
      <c r="G279" s="118" t="str">
        <f t="shared" si="28"/>
        <v/>
      </c>
      <c r="N279" s="118" t="str">
        <f t="shared" si="29"/>
        <v/>
      </c>
      <c r="O279" s="118" t="str">
        <f t="shared" si="30"/>
        <v/>
      </c>
      <c r="P279" s="118" t="str">
        <f t="shared" si="31"/>
        <v/>
      </c>
    </row>
    <row r="280" spans="5:16" s="118" customFormat="1" ht="5.4" x14ac:dyDescent="0.15">
      <c r="E280" s="118" t="str">
        <f t="shared" si="26"/>
        <v/>
      </c>
      <c r="F280" s="118" t="str">
        <f t="shared" si="27"/>
        <v/>
      </c>
      <c r="G280" s="118" t="str">
        <f t="shared" si="28"/>
        <v/>
      </c>
      <c r="N280" s="118" t="str">
        <f t="shared" si="29"/>
        <v/>
      </c>
      <c r="O280" s="118" t="str">
        <f t="shared" si="30"/>
        <v/>
      </c>
      <c r="P280" s="118" t="str">
        <f t="shared" si="31"/>
        <v/>
      </c>
    </row>
    <row r="281" spans="5:16" s="118" customFormat="1" ht="5.4" x14ac:dyDescent="0.15">
      <c r="E281" s="118" t="str">
        <f t="shared" si="26"/>
        <v/>
      </c>
      <c r="F281" s="118" t="str">
        <f t="shared" si="27"/>
        <v/>
      </c>
      <c r="G281" s="118" t="str">
        <f t="shared" si="28"/>
        <v/>
      </c>
      <c r="N281" s="118" t="str">
        <f t="shared" si="29"/>
        <v/>
      </c>
      <c r="O281" s="118" t="str">
        <f t="shared" si="30"/>
        <v/>
      </c>
      <c r="P281" s="118" t="str">
        <f t="shared" si="31"/>
        <v/>
      </c>
    </row>
    <row r="282" spans="5:16" s="118" customFormat="1" ht="5.4" x14ac:dyDescent="0.15">
      <c r="E282" s="118" t="str">
        <f t="shared" si="26"/>
        <v/>
      </c>
      <c r="F282" s="118" t="str">
        <f t="shared" si="27"/>
        <v/>
      </c>
      <c r="G282" s="118" t="str">
        <f t="shared" si="28"/>
        <v/>
      </c>
      <c r="N282" s="118" t="str">
        <f t="shared" si="29"/>
        <v/>
      </c>
      <c r="O282" s="118" t="str">
        <f t="shared" si="30"/>
        <v/>
      </c>
      <c r="P282" s="118" t="str">
        <f t="shared" si="31"/>
        <v/>
      </c>
    </row>
    <row r="283" spans="5:16" s="118" customFormat="1" ht="5.4" x14ac:dyDescent="0.15">
      <c r="E283" s="118" t="str">
        <f t="shared" si="26"/>
        <v/>
      </c>
      <c r="F283" s="118" t="str">
        <f t="shared" si="27"/>
        <v/>
      </c>
      <c r="G283" s="118" t="str">
        <f t="shared" si="28"/>
        <v/>
      </c>
      <c r="N283" s="118" t="str">
        <f t="shared" si="29"/>
        <v/>
      </c>
      <c r="O283" s="118" t="str">
        <f t="shared" si="30"/>
        <v/>
      </c>
      <c r="P283" s="118" t="str">
        <f t="shared" si="31"/>
        <v/>
      </c>
    </row>
    <row r="284" spans="5:16" s="118" customFormat="1" ht="5.4" x14ac:dyDescent="0.15">
      <c r="E284" s="118" t="str">
        <f t="shared" si="26"/>
        <v/>
      </c>
      <c r="F284" s="118" t="str">
        <f t="shared" si="27"/>
        <v/>
      </c>
      <c r="G284" s="118" t="str">
        <f t="shared" si="28"/>
        <v/>
      </c>
      <c r="N284" s="118" t="str">
        <f t="shared" si="29"/>
        <v/>
      </c>
      <c r="O284" s="118" t="str">
        <f t="shared" si="30"/>
        <v/>
      </c>
      <c r="P284" s="118" t="str">
        <f t="shared" si="31"/>
        <v/>
      </c>
    </row>
    <row r="285" spans="5:16" s="118" customFormat="1" ht="5.4" x14ac:dyDescent="0.15">
      <c r="E285" s="118" t="str">
        <f t="shared" si="26"/>
        <v/>
      </c>
      <c r="F285" s="118" t="str">
        <f t="shared" si="27"/>
        <v/>
      </c>
      <c r="G285" s="118" t="str">
        <f t="shared" si="28"/>
        <v/>
      </c>
      <c r="N285" s="118" t="str">
        <f t="shared" si="29"/>
        <v/>
      </c>
      <c r="O285" s="118" t="str">
        <f t="shared" si="30"/>
        <v/>
      </c>
      <c r="P285" s="118" t="str">
        <f t="shared" si="31"/>
        <v/>
      </c>
    </row>
    <row r="286" spans="5:16" s="118" customFormat="1" ht="5.4" x14ac:dyDescent="0.15">
      <c r="E286" s="118" t="str">
        <f t="shared" si="26"/>
        <v/>
      </c>
      <c r="F286" s="118" t="str">
        <f t="shared" si="27"/>
        <v/>
      </c>
      <c r="G286" s="118" t="str">
        <f t="shared" si="28"/>
        <v/>
      </c>
      <c r="N286" s="118" t="str">
        <f t="shared" si="29"/>
        <v/>
      </c>
      <c r="O286" s="118" t="str">
        <f t="shared" si="30"/>
        <v/>
      </c>
      <c r="P286" s="118" t="str">
        <f t="shared" si="31"/>
        <v/>
      </c>
    </row>
    <row r="287" spans="5:16" s="118" customFormat="1" ht="5.4" x14ac:dyDescent="0.15">
      <c r="E287" s="118" t="str">
        <f t="shared" si="26"/>
        <v/>
      </c>
      <c r="F287" s="118" t="str">
        <f t="shared" si="27"/>
        <v/>
      </c>
      <c r="G287" s="118" t="str">
        <f t="shared" si="28"/>
        <v/>
      </c>
      <c r="N287" s="118" t="str">
        <f t="shared" si="29"/>
        <v/>
      </c>
      <c r="O287" s="118" t="str">
        <f t="shared" si="30"/>
        <v/>
      </c>
      <c r="P287" s="118" t="str">
        <f t="shared" si="31"/>
        <v/>
      </c>
    </row>
    <row r="288" spans="5:16" s="118" customFormat="1" ht="5.4" x14ac:dyDescent="0.15">
      <c r="E288" s="118" t="str">
        <f t="shared" si="26"/>
        <v/>
      </c>
      <c r="F288" s="118" t="str">
        <f t="shared" si="27"/>
        <v/>
      </c>
      <c r="G288" s="118" t="str">
        <f t="shared" si="28"/>
        <v/>
      </c>
      <c r="N288" s="118" t="str">
        <f t="shared" si="29"/>
        <v/>
      </c>
      <c r="O288" s="118" t="str">
        <f t="shared" si="30"/>
        <v/>
      </c>
      <c r="P288" s="118" t="str">
        <f t="shared" si="31"/>
        <v/>
      </c>
    </row>
    <row r="289" spans="5:16" s="118" customFormat="1" ht="5.4" x14ac:dyDescent="0.15">
      <c r="E289" s="118" t="str">
        <f t="shared" si="26"/>
        <v/>
      </c>
      <c r="F289" s="118" t="str">
        <f t="shared" si="27"/>
        <v/>
      </c>
      <c r="G289" s="118" t="str">
        <f t="shared" si="28"/>
        <v/>
      </c>
      <c r="N289" s="118" t="str">
        <f t="shared" si="29"/>
        <v/>
      </c>
      <c r="O289" s="118" t="str">
        <f t="shared" si="30"/>
        <v/>
      </c>
      <c r="P289" s="118" t="str">
        <f t="shared" si="31"/>
        <v/>
      </c>
    </row>
    <row r="290" spans="5:16" s="118" customFormat="1" ht="5.4" x14ac:dyDescent="0.15">
      <c r="E290" s="118" t="str">
        <f t="shared" si="26"/>
        <v/>
      </c>
      <c r="F290" s="118" t="str">
        <f t="shared" si="27"/>
        <v/>
      </c>
      <c r="G290" s="118" t="str">
        <f t="shared" si="28"/>
        <v/>
      </c>
      <c r="N290" s="118" t="str">
        <f t="shared" si="29"/>
        <v/>
      </c>
      <c r="O290" s="118" t="str">
        <f t="shared" si="30"/>
        <v/>
      </c>
      <c r="P290" s="118" t="str">
        <f t="shared" si="31"/>
        <v/>
      </c>
    </row>
    <row r="291" spans="5:16" s="118" customFormat="1" ht="5.4" x14ac:dyDescent="0.15">
      <c r="E291" s="118" t="str">
        <f t="shared" si="26"/>
        <v/>
      </c>
      <c r="F291" s="118" t="str">
        <f t="shared" si="27"/>
        <v/>
      </c>
      <c r="G291" s="118" t="str">
        <f t="shared" si="28"/>
        <v/>
      </c>
      <c r="N291" s="118" t="str">
        <f t="shared" si="29"/>
        <v/>
      </c>
      <c r="O291" s="118" t="str">
        <f t="shared" si="30"/>
        <v/>
      </c>
      <c r="P291" s="118" t="str">
        <f t="shared" si="31"/>
        <v/>
      </c>
    </row>
    <row r="292" spans="5:16" s="118" customFormat="1" ht="5.4" x14ac:dyDescent="0.15">
      <c r="E292" s="118" t="str">
        <f t="shared" si="26"/>
        <v/>
      </c>
      <c r="F292" s="118" t="str">
        <f t="shared" si="27"/>
        <v/>
      </c>
      <c r="G292" s="118" t="str">
        <f t="shared" si="28"/>
        <v/>
      </c>
      <c r="N292" s="118" t="str">
        <f t="shared" si="29"/>
        <v/>
      </c>
      <c r="O292" s="118" t="str">
        <f t="shared" si="30"/>
        <v/>
      </c>
      <c r="P292" s="118" t="str">
        <f t="shared" si="31"/>
        <v/>
      </c>
    </row>
    <row r="293" spans="5:16" s="118" customFormat="1" ht="5.4" x14ac:dyDescent="0.15">
      <c r="E293" s="118" t="str">
        <f t="shared" si="26"/>
        <v/>
      </c>
      <c r="F293" s="118" t="str">
        <f t="shared" si="27"/>
        <v/>
      </c>
      <c r="G293" s="118" t="str">
        <f t="shared" si="28"/>
        <v/>
      </c>
      <c r="N293" s="118" t="str">
        <f t="shared" si="29"/>
        <v/>
      </c>
      <c r="O293" s="118" t="str">
        <f t="shared" si="30"/>
        <v/>
      </c>
      <c r="P293" s="118" t="str">
        <f t="shared" si="31"/>
        <v/>
      </c>
    </row>
    <row r="294" spans="5:16" s="118" customFormat="1" ht="5.4" x14ac:dyDescent="0.15">
      <c r="E294" s="118" t="str">
        <f t="shared" si="26"/>
        <v/>
      </c>
      <c r="F294" s="118" t="str">
        <f t="shared" si="27"/>
        <v/>
      </c>
      <c r="G294" s="118" t="str">
        <f t="shared" si="28"/>
        <v/>
      </c>
      <c r="N294" s="118" t="str">
        <f t="shared" si="29"/>
        <v/>
      </c>
      <c r="O294" s="118" t="str">
        <f t="shared" si="30"/>
        <v/>
      </c>
      <c r="P294" s="118" t="str">
        <f t="shared" si="31"/>
        <v/>
      </c>
    </row>
    <row r="295" spans="5:16" s="118" customFormat="1" ht="5.4" x14ac:dyDescent="0.15">
      <c r="E295" s="118" t="str">
        <f t="shared" si="26"/>
        <v/>
      </c>
      <c r="F295" s="118" t="str">
        <f t="shared" si="27"/>
        <v/>
      </c>
      <c r="G295" s="118" t="str">
        <f t="shared" si="28"/>
        <v/>
      </c>
      <c r="N295" s="118" t="str">
        <f t="shared" si="29"/>
        <v/>
      </c>
      <c r="O295" s="118" t="str">
        <f t="shared" si="30"/>
        <v/>
      </c>
      <c r="P295" s="118" t="str">
        <f t="shared" si="31"/>
        <v/>
      </c>
    </row>
    <row r="296" spans="5:16" s="118" customFormat="1" ht="5.4" x14ac:dyDescent="0.15">
      <c r="E296" s="118" t="str">
        <f t="shared" si="26"/>
        <v/>
      </c>
      <c r="F296" s="118" t="str">
        <f t="shared" si="27"/>
        <v/>
      </c>
      <c r="G296" s="118" t="str">
        <f t="shared" si="28"/>
        <v/>
      </c>
      <c r="N296" s="118" t="str">
        <f t="shared" si="29"/>
        <v/>
      </c>
      <c r="O296" s="118" t="str">
        <f t="shared" si="30"/>
        <v/>
      </c>
      <c r="P296" s="118" t="str">
        <f t="shared" si="31"/>
        <v/>
      </c>
    </row>
    <row r="297" spans="5:16" s="118" customFormat="1" ht="5.4" x14ac:dyDescent="0.15">
      <c r="E297" s="118" t="str">
        <f t="shared" si="26"/>
        <v/>
      </c>
      <c r="F297" s="118" t="str">
        <f t="shared" si="27"/>
        <v/>
      </c>
      <c r="G297" s="118" t="str">
        <f t="shared" si="28"/>
        <v/>
      </c>
      <c r="N297" s="118" t="str">
        <f t="shared" si="29"/>
        <v/>
      </c>
      <c r="O297" s="118" t="str">
        <f t="shared" si="30"/>
        <v/>
      </c>
      <c r="P297" s="118" t="str">
        <f t="shared" si="31"/>
        <v/>
      </c>
    </row>
    <row r="298" spans="5:16" s="118" customFormat="1" ht="5.4" x14ac:dyDescent="0.15">
      <c r="E298" s="118" t="str">
        <f t="shared" si="26"/>
        <v/>
      </c>
      <c r="F298" s="118" t="str">
        <f t="shared" si="27"/>
        <v/>
      </c>
      <c r="G298" s="118" t="str">
        <f t="shared" si="28"/>
        <v/>
      </c>
      <c r="N298" s="118" t="str">
        <f t="shared" si="29"/>
        <v/>
      </c>
      <c r="O298" s="118" t="str">
        <f t="shared" si="30"/>
        <v/>
      </c>
      <c r="P298" s="118" t="str">
        <f t="shared" si="31"/>
        <v/>
      </c>
    </row>
    <row r="299" spans="5:16" s="118" customFormat="1" ht="5.4" x14ac:dyDescent="0.15">
      <c r="E299" s="118" t="str">
        <f t="shared" si="26"/>
        <v/>
      </c>
      <c r="F299" s="118" t="str">
        <f t="shared" si="27"/>
        <v/>
      </c>
      <c r="G299" s="118" t="str">
        <f t="shared" si="28"/>
        <v/>
      </c>
      <c r="N299" s="118" t="str">
        <f t="shared" si="29"/>
        <v/>
      </c>
      <c r="O299" s="118" t="str">
        <f t="shared" si="30"/>
        <v/>
      </c>
      <c r="P299" s="118" t="str">
        <f t="shared" si="31"/>
        <v/>
      </c>
    </row>
    <row r="300" spans="5:16" s="118" customFormat="1" ht="5.4" x14ac:dyDescent="0.15">
      <c r="E300" s="118" t="str">
        <f t="shared" si="26"/>
        <v/>
      </c>
      <c r="F300" s="118" t="str">
        <f t="shared" si="27"/>
        <v/>
      </c>
      <c r="G300" s="118" t="str">
        <f t="shared" si="28"/>
        <v/>
      </c>
      <c r="N300" s="118" t="str">
        <f t="shared" si="29"/>
        <v/>
      </c>
      <c r="O300" s="118" t="str">
        <f t="shared" si="30"/>
        <v/>
      </c>
      <c r="P300" s="118" t="str">
        <f t="shared" si="31"/>
        <v/>
      </c>
    </row>
    <row r="301" spans="5:16" s="118" customFormat="1" ht="5.4" x14ac:dyDescent="0.15">
      <c r="E301" s="118" t="str">
        <f t="shared" si="26"/>
        <v/>
      </c>
      <c r="F301" s="118" t="str">
        <f t="shared" si="27"/>
        <v/>
      </c>
      <c r="G301" s="118" t="str">
        <f t="shared" si="28"/>
        <v/>
      </c>
      <c r="N301" s="118" t="str">
        <f t="shared" si="29"/>
        <v/>
      </c>
      <c r="O301" s="118" t="str">
        <f t="shared" si="30"/>
        <v/>
      </c>
      <c r="P301" s="118" t="str">
        <f t="shared" si="31"/>
        <v/>
      </c>
    </row>
    <row r="302" spans="5:16" s="118" customFormat="1" ht="5.4" x14ac:dyDescent="0.15">
      <c r="E302" s="118" t="str">
        <f t="shared" si="26"/>
        <v/>
      </c>
      <c r="F302" s="118" t="str">
        <f t="shared" si="27"/>
        <v/>
      </c>
      <c r="G302" s="118" t="str">
        <f t="shared" si="28"/>
        <v/>
      </c>
      <c r="N302" s="118" t="str">
        <f t="shared" si="29"/>
        <v/>
      </c>
      <c r="O302" s="118" t="str">
        <f t="shared" si="30"/>
        <v/>
      </c>
      <c r="P302" s="118" t="str">
        <f t="shared" si="31"/>
        <v/>
      </c>
    </row>
    <row r="303" spans="5:16" s="118" customFormat="1" ht="5.4" x14ac:dyDescent="0.15">
      <c r="E303" s="118" t="str">
        <f t="shared" si="26"/>
        <v/>
      </c>
      <c r="F303" s="118" t="str">
        <f t="shared" si="27"/>
        <v/>
      </c>
      <c r="G303" s="118" t="str">
        <f t="shared" si="28"/>
        <v/>
      </c>
      <c r="N303" s="118" t="str">
        <f t="shared" si="29"/>
        <v/>
      </c>
      <c r="O303" s="118" t="str">
        <f t="shared" si="30"/>
        <v/>
      </c>
      <c r="P303" s="118" t="str">
        <f t="shared" si="31"/>
        <v/>
      </c>
    </row>
    <row r="304" spans="5:16" s="118" customFormat="1" ht="5.4" x14ac:dyDescent="0.15">
      <c r="E304" s="118" t="str">
        <f t="shared" si="26"/>
        <v/>
      </c>
      <c r="F304" s="118" t="str">
        <f t="shared" si="27"/>
        <v/>
      </c>
      <c r="G304" s="118" t="str">
        <f t="shared" si="28"/>
        <v/>
      </c>
      <c r="N304" s="118" t="str">
        <f t="shared" si="29"/>
        <v/>
      </c>
      <c r="O304" s="118" t="str">
        <f t="shared" si="30"/>
        <v/>
      </c>
      <c r="P304" s="118" t="str">
        <f t="shared" si="31"/>
        <v/>
      </c>
    </row>
    <row r="305" spans="5:16" s="118" customFormat="1" ht="5.4" x14ac:dyDescent="0.15">
      <c r="E305" s="118" t="str">
        <f t="shared" si="26"/>
        <v/>
      </c>
      <c r="F305" s="118" t="str">
        <f t="shared" si="27"/>
        <v/>
      </c>
      <c r="G305" s="118" t="str">
        <f t="shared" si="28"/>
        <v/>
      </c>
      <c r="N305" s="118" t="str">
        <f t="shared" si="29"/>
        <v/>
      </c>
      <c r="O305" s="118" t="str">
        <f t="shared" si="30"/>
        <v/>
      </c>
      <c r="P305" s="118" t="str">
        <f t="shared" si="31"/>
        <v/>
      </c>
    </row>
    <row r="306" spans="5:16" s="118" customFormat="1" ht="5.4" x14ac:dyDescent="0.15">
      <c r="E306" s="118" t="str">
        <f t="shared" si="26"/>
        <v/>
      </c>
      <c r="F306" s="118" t="str">
        <f t="shared" si="27"/>
        <v/>
      </c>
      <c r="G306" s="118" t="str">
        <f t="shared" si="28"/>
        <v/>
      </c>
      <c r="N306" s="118" t="str">
        <f t="shared" si="29"/>
        <v/>
      </c>
      <c r="O306" s="118" t="str">
        <f t="shared" si="30"/>
        <v/>
      </c>
      <c r="P306" s="118" t="str">
        <f t="shared" si="31"/>
        <v/>
      </c>
    </row>
    <row r="307" spans="5:16" s="118" customFormat="1" ht="5.4" x14ac:dyDescent="0.15">
      <c r="E307" s="118" t="str">
        <f t="shared" si="26"/>
        <v/>
      </c>
      <c r="F307" s="118" t="str">
        <f t="shared" si="27"/>
        <v/>
      </c>
      <c r="G307" s="118" t="str">
        <f t="shared" si="28"/>
        <v/>
      </c>
      <c r="N307" s="118" t="str">
        <f t="shared" si="29"/>
        <v/>
      </c>
      <c r="O307" s="118" t="str">
        <f t="shared" si="30"/>
        <v/>
      </c>
      <c r="P307" s="118" t="str">
        <f t="shared" si="31"/>
        <v/>
      </c>
    </row>
    <row r="308" spans="5:16" s="118" customFormat="1" ht="5.4" x14ac:dyDescent="0.15">
      <c r="E308" s="118" t="str">
        <f t="shared" si="26"/>
        <v/>
      </c>
      <c r="F308" s="118" t="str">
        <f t="shared" si="27"/>
        <v/>
      </c>
      <c r="G308" s="118" t="str">
        <f t="shared" si="28"/>
        <v/>
      </c>
      <c r="N308" s="118" t="str">
        <f t="shared" si="29"/>
        <v/>
      </c>
      <c r="O308" s="118" t="str">
        <f t="shared" si="30"/>
        <v/>
      </c>
      <c r="P308" s="118" t="str">
        <f t="shared" si="31"/>
        <v/>
      </c>
    </row>
    <row r="309" spans="5:16" s="118" customFormat="1" ht="5.4" x14ac:dyDescent="0.15">
      <c r="E309" s="118" t="str">
        <f t="shared" si="26"/>
        <v/>
      </c>
      <c r="F309" s="118" t="str">
        <f t="shared" si="27"/>
        <v/>
      </c>
      <c r="G309" s="118" t="str">
        <f t="shared" si="28"/>
        <v/>
      </c>
      <c r="N309" s="118" t="str">
        <f t="shared" si="29"/>
        <v/>
      </c>
      <c r="O309" s="118" t="str">
        <f t="shared" si="30"/>
        <v/>
      </c>
      <c r="P309" s="118" t="str">
        <f t="shared" si="31"/>
        <v/>
      </c>
    </row>
    <row r="310" spans="5:16" s="118" customFormat="1" ht="5.4" x14ac:dyDescent="0.15">
      <c r="E310" s="118" t="str">
        <f t="shared" si="26"/>
        <v/>
      </c>
      <c r="F310" s="118" t="str">
        <f t="shared" si="27"/>
        <v/>
      </c>
      <c r="G310" s="118" t="str">
        <f t="shared" si="28"/>
        <v/>
      </c>
      <c r="N310" s="118" t="str">
        <f t="shared" si="29"/>
        <v/>
      </c>
      <c r="O310" s="118" t="str">
        <f t="shared" si="30"/>
        <v/>
      </c>
      <c r="P310" s="118" t="str">
        <f t="shared" si="31"/>
        <v/>
      </c>
    </row>
    <row r="311" spans="5:16" s="118" customFormat="1" ht="5.4" x14ac:dyDescent="0.15">
      <c r="E311" s="118" t="str">
        <f t="shared" si="26"/>
        <v/>
      </c>
      <c r="F311" s="118" t="str">
        <f t="shared" si="27"/>
        <v/>
      </c>
      <c r="G311" s="118" t="str">
        <f t="shared" si="28"/>
        <v/>
      </c>
      <c r="N311" s="118" t="str">
        <f t="shared" si="29"/>
        <v/>
      </c>
      <c r="O311" s="118" t="str">
        <f t="shared" si="30"/>
        <v/>
      </c>
      <c r="P311" s="118" t="str">
        <f t="shared" si="31"/>
        <v/>
      </c>
    </row>
    <row r="312" spans="5:16" s="118" customFormat="1" ht="5.4" x14ac:dyDescent="0.15">
      <c r="E312" s="118" t="str">
        <f t="shared" si="26"/>
        <v/>
      </c>
      <c r="F312" s="118" t="str">
        <f t="shared" si="27"/>
        <v/>
      </c>
      <c r="G312" s="118" t="str">
        <f t="shared" si="28"/>
        <v/>
      </c>
      <c r="N312" s="118" t="str">
        <f t="shared" si="29"/>
        <v/>
      </c>
      <c r="O312" s="118" t="str">
        <f t="shared" si="30"/>
        <v/>
      </c>
      <c r="P312" s="118" t="str">
        <f t="shared" si="31"/>
        <v/>
      </c>
    </row>
    <row r="313" spans="5:16" s="118" customFormat="1" ht="5.4" x14ac:dyDescent="0.15">
      <c r="E313" s="118" t="str">
        <f t="shared" si="26"/>
        <v/>
      </c>
      <c r="F313" s="118" t="str">
        <f t="shared" si="27"/>
        <v/>
      </c>
      <c r="G313" s="118" t="str">
        <f t="shared" si="28"/>
        <v/>
      </c>
      <c r="N313" s="118" t="str">
        <f t="shared" si="29"/>
        <v/>
      </c>
      <c r="O313" s="118" t="str">
        <f t="shared" si="30"/>
        <v/>
      </c>
      <c r="P313" s="118" t="str">
        <f t="shared" si="31"/>
        <v/>
      </c>
    </row>
    <row r="314" spans="5:16" s="118" customFormat="1" ht="5.4" x14ac:dyDescent="0.15">
      <c r="E314" s="118" t="str">
        <f t="shared" si="26"/>
        <v/>
      </c>
      <c r="F314" s="118" t="str">
        <f t="shared" si="27"/>
        <v/>
      </c>
      <c r="G314" s="118" t="str">
        <f t="shared" si="28"/>
        <v/>
      </c>
      <c r="N314" s="118" t="str">
        <f t="shared" si="29"/>
        <v/>
      </c>
      <c r="O314" s="118" t="str">
        <f t="shared" si="30"/>
        <v/>
      </c>
      <c r="P314" s="118" t="str">
        <f t="shared" si="31"/>
        <v/>
      </c>
    </row>
    <row r="315" spans="5:16" s="118" customFormat="1" ht="5.4" x14ac:dyDescent="0.15">
      <c r="E315" s="118" t="str">
        <f t="shared" si="26"/>
        <v/>
      </c>
      <c r="F315" s="118" t="str">
        <f t="shared" si="27"/>
        <v/>
      </c>
      <c r="G315" s="118" t="str">
        <f t="shared" si="28"/>
        <v/>
      </c>
      <c r="N315" s="118" t="str">
        <f t="shared" si="29"/>
        <v/>
      </c>
      <c r="O315" s="118" t="str">
        <f t="shared" si="30"/>
        <v/>
      </c>
      <c r="P315" s="118" t="str">
        <f t="shared" si="31"/>
        <v/>
      </c>
    </row>
    <row r="316" spans="5:16" s="118" customFormat="1" ht="5.4" x14ac:dyDescent="0.15">
      <c r="E316" s="118" t="str">
        <f t="shared" si="26"/>
        <v/>
      </c>
      <c r="F316" s="118" t="str">
        <f t="shared" si="27"/>
        <v/>
      </c>
      <c r="G316" s="118" t="str">
        <f t="shared" si="28"/>
        <v/>
      </c>
      <c r="N316" s="118" t="str">
        <f t="shared" si="29"/>
        <v/>
      </c>
      <c r="O316" s="118" t="str">
        <f t="shared" si="30"/>
        <v/>
      </c>
      <c r="P316" s="118" t="str">
        <f t="shared" si="31"/>
        <v/>
      </c>
    </row>
    <row r="317" spans="5:16" s="118" customFormat="1" ht="5.4" x14ac:dyDescent="0.15">
      <c r="E317" s="118" t="str">
        <f t="shared" si="26"/>
        <v/>
      </c>
      <c r="F317" s="118" t="str">
        <f t="shared" si="27"/>
        <v/>
      </c>
      <c r="G317" s="118" t="str">
        <f t="shared" si="28"/>
        <v/>
      </c>
      <c r="N317" s="118" t="str">
        <f t="shared" si="29"/>
        <v/>
      </c>
      <c r="O317" s="118" t="str">
        <f t="shared" si="30"/>
        <v/>
      </c>
      <c r="P317" s="118" t="str">
        <f t="shared" si="31"/>
        <v/>
      </c>
    </row>
    <row r="318" spans="5:16" s="118" customFormat="1" ht="5.4" x14ac:dyDescent="0.15">
      <c r="E318" s="118" t="str">
        <f t="shared" si="26"/>
        <v/>
      </c>
      <c r="F318" s="118" t="str">
        <f t="shared" si="27"/>
        <v/>
      </c>
      <c r="G318" s="118" t="str">
        <f t="shared" si="28"/>
        <v/>
      </c>
      <c r="N318" s="118" t="str">
        <f t="shared" si="29"/>
        <v/>
      </c>
      <c r="O318" s="118" t="str">
        <f t="shared" si="30"/>
        <v/>
      </c>
      <c r="P318" s="118" t="str">
        <f t="shared" si="31"/>
        <v/>
      </c>
    </row>
    <row r="319" spans="5:16" s="118" customFormat="1" ht="5.4" x14ac:dyDescent="0.15">
      <c r="E319" s="118" t="str">
        <f t="shared" si="26"/>
        <v/>
      </c>
      <c r="F319" s="118" t="str">
        <f t="shared" si="27"/>
        <v/>
      </c>
      <c r="G319" s="118" t="str">
        <f t="shared" si="28"/>
        <v/>
      </c>
      <c r="N319" s="118" t="str">
        <f t="shared" si="29"/>
        <v/>
      </c>
      <c r="O319" s="118" t="str">
        <f t="shared" si="30"/>
        <v/>
      </c>
      <c r="P319" s="118" t="str">
        <f t="shared" si="31"/>
        <v/>
      </c>
    </row>
    <row r="320" spans="5:16" s="118" customFormat="1" ht="5.4" x14ac:dyDescent="0.15">
      <c r="E320" s="118" t="str">
        <f t="shared" si="26"/>
        <v/>
      </c>
      <c r="F320" s="118" t="str">
        <f t="shared" si="27"/>
        <v/>
      </c>
      <c r="G320" s="118" t="str">
        <f t="shared" si="28"/>
        <v/>
      </c>
      <c r="N320" s="118" t="str">
        <f t="shared" si="29"/>
        <v/>
      </c>
      <c r="O320" s="118" t="str">
        <f t="shared" si="30"/>
        <v/>
      </c>
      <c r="P320" s="118" t="str">
        <f t="shared" si="31"/>
        <v/>
      </c>
    </row>
    <row r="321" spans="5:16" s="118" customFormat="1" ht="5.4" x14ac:dyDescent="0.15">
      <c r="E321" s="118" t="str">
        <f t="shared" si="26"/>
        <v/>
      </c>
      <c r="F321" s="118" t="str">
        <f t="shared" si="27"/>
        <v/>
      </c>
      <c r="G321" s="118" t="str">
        <f t="shared" si="28"/>
        <v/>
      </c>
      <c r="N321" s="118" t="str">
        <f t="shared" si="29"/>
        <v/>
      </c>
      <c r="O321" s="118" t="str">
        <f t="shared" si="30"/>
        <v/>
      </c>
      <c r="P321" s="118" t="str">
        <f t="shared" si="31"/>
        <v/>
      </c>
    </row>
    <row r="322" spans="5:16" s="118" customFormat="1" ht="5.4" x14ac:dyDescent="0.15">
      <c r="E322" s="118" t="str">
        <f t="shared" si="26"/>
        <v/>
      </c>
      <c r="F322" s="118" t="str">
        <f t="shared" si="27"/>
        <v/>
      </c>
      <c r="G322" s="118" t="str">
        <f t="shared" si="28"/>
        <v/>
      </c>
      <c r="N322" s="118" t="str">
        <f t="shared" si="29"/>
        <v/>
      </c>
      <c r="O322" s="118" t="str">
        <f t="shared" si="30"/>
        <v/>
      </c>
      <c r="P322" s="118" t="str">
        <f t="shared" si="31"/>
        <v/>
      </c>
    </row>
    <row r="323" spans="5:16" s="118" customFormat="1" ht="5.4" x14ac:dyDescent="0.15">
      <c r="E323" s="118" t="str">
        <f t="shared" si="26"/>
        <v/>
      </c>
      <c r="F323" s="118" t="str">
        <f t="shared" si="27"/>
        <v/>
      </c>
      <c r="G323" s="118" t="str">
        <f t="shared" si="28"/>
        <v/>
      </c>
      <c r="N323" s="118" t="str">
        <f t="shared" si="29"/>
        <v/>
      </c>
      <c r="O323" s="118" t="str">
        <f t="shared" si="30"/>
        <v/>
      </c>
      <c r="P323" s="118" t="str">
        <f t="shared" si="31"/>
        <v/>
      </c>
    </row>
    <row r="324" spans="5:16" s="118" customFormat="1" ht="5.4" x14ac:dyDescent="0.15">
      <c r="E324" s="118" t="str">
        <f t="shared" si="26"/>
        <v/>
      </c>
      <c r="F324" s="118" t="str">
        <f t="shared" si="27"/>
        <v/>
      </c>
      <c r="G324" s="118" t="str">
        <f t="shared" si="28"/>
        <v/>
      </c>
      <c r="N324" s="118" t="str">
        <f t="shared" si="29"/>
        <v/>
      </c>
      <c r="O324" s="118" t="str">
        <f t="shared" si="30"/>
        <v/>
      </c>
      <c r="P324" s="118" t="str">
        <f t="shared" si="31"/>
        <v/>
      </c>
    </row>
    <row r="325" spans="5:16" s="118" customFormat="1" ht="5.4" x14ac:dyDescent="0.15">
      <c r="E325" s="118" t="str">
        <f t="shared" si="26"/>
        <v/>
      </c>
      <c r="F325" s="118" t="str">
        <f t="shared" si="27"/>
        <v/>
      </c>
      <c r="G325" s="118" t="str">
        <f t="shared" si="28"/>
        <v/>
      </c>
      <c r="N325" s="118" t="str">
        <f t="shared" si="29"/>
        <v/>
      </c>
      <c r="O325" s="118" t="str">
        <f t="shared" si="30"/>
        <v/>
      </c>
      <c r="P325" s="118" t="str">
        <f t="shared" si="31"/>
        <v/>
      </c>
    </row>
    <row r="326" spans="5:16" s="118" customFormat="1" ht="5.4" x14ac:dyDescent="0.15">
      <c r="E326" s="118" t="str">
        <f t="shared" si="26"/>
        <v/>
      </c>
      <c r="F326" s="118" t="str">
        <f t="shared" si="27"/>
        <v/>
      </c>
      <c r="G326" s="118" t="str">
        <f t="shared" si="28"/>
        <v/>
      </c>
      <c r="N326" s="118" t="str">
        <f t="shared" si="29"/>
        <v/>
      </c>
      <c r="O326" s="118" t="str">
        <f t="shared" si="30"/>
        <v/>
      </c>
      <c r="P326" s="118" t="str">
        <f t="shared" si="31"/>
        <v/>
      </c>
    </row>
    <row r="327" spans="5:16" s="118" customFormat="1" ht="5.4" x14ac:dyDescent="0.15">
      <c r="E327" s="118" t="str">
        <f t="shared" si="26"/>
        <v/>
      </c>
      <c r="F327" s="118" t="str">
        <f t="shared" si="27"/>
        <v/>
      </c>
      <c r="G327" s="118" t="str">
        <f t="shared" si="28"/>
        <v/>
      </c>
      <c r="N327" s="118" t="str">
        <f t="shared" si="29"/>
        <v/>
      </c>
      <c r="O327" s="118" t="str">
        <f t="shared" si="30"/>
        <v/>
      </c>
      <c r="P327" s="118" t="str">
        <f t="shared" si="31"/>
        <v/>
      </c>
    </row>
    <row r="328" spans="5:16" s="118" customFormat="1" ht="5.4" x14ac:dyDescent="0.15">
      <c r="E328" s="118" t="str">
        <f t="shared" si="26"/>
        <v/>
      </c>
      <c r="F328" s="118" t="str">
        <f t="shared" si="27"/>
        <v/>
      </c>
      <c r="G328" s="118" t="str">
        <f t="shared" si="28"/>
        <v/>
      </c>
      <c r="N328" s="118" t="str">
        <f t="shared" si="29"/>
        <v/>
      </c>
      <c r="O328" s="118" t="str">
        <f t="shared" si="30"/>
        <v/>
      </c>
      <c r="P328" s="118" t="str">
        <f t="shared" si="31"/>
        <v/>
      </c>
    </row>
    <row r="329" spans="5:16" s="118" customFormat="1" ht="5.4" x14ac:dyDescent="0.15">
      <c r="E329" s="118" t="str">
        <f t="shared" si="26"/>
        <v/>
      </c>
      <c r="F329" s="118" t="str">
        <f t="shared" si="27"/>
        <v/>
      </c>
      <c r="G329" s="118" t="str">
        <f t="shared" si="28"/>
        <v/>
      </c>
      <c r="N329" s="118" t="str">
        <f t="shared" si="29"/>
        <v/>
      </c>
      <c r="O329" s="118" t="str">
        <f t="shared" si="30"/>
        <v/>
      </c>
      <c r="P329" s="118" t="str">
        <f t="shared" si="31"/>
        <v/>
      </c>
    </row>
    <row r="330" spans="5:16" s="118" customFormat="1" ht="5.4" x14ac:dyDescent="0.15">
      <c r="E330" s="118" t="str">
        <f t="shared" si="26"/>
        <v/>
      </c>
      <c r="F330" s="118" t="str">
        <f t="shared" si="27"/>
        <v/>
      </c>
      <c r="G330" s="118" t="str">
        <f t="shared" si="28"/>
        <v/>
      </c>
      <c r="N330" s="118" t="str">
        <f t="shared" si="29"/>
        <v/>
      </c>
      <c r="O330" s="118" t="str">
        <f t="shared" si="30"/>
        <v/>
      </c>
      <c r="P330" s="118" t="str">
        <f t="shared" si="31"/>
        <v/>
      </c>
    </row>
    <row r="331" spans="5:16" s="118" customFormat="1" ht="5.4" x14ac:dyDescent="0.15">
      <c r="E331" s="118" t="str">
        <f t="shared" si="26"/>
        <v/>
      </c>
      <c r="F331" s="118" t="str">
        <f t="shared" si="27"/>
        <v/>
      </c>
      <c r="G331" s="118" t="str">
        <f t="shared" si="28"/>
        <v/>
      </c>
      <c r="N331" s="118" t="str">
        <f t="shared" si="29"/>
        <v/>
      </c>
      <c r="O331" s="118" t="str">
        <f t="shared" si="30"/>
        <v/>
      </c>
      <c r="P331" s="118" t="str">
        <f t="shared" si="31"/>
        <v/>
      </c>
    </row>
    <row r="332" spans="5:16" s="118" customFormat="1" ht="5.4" x14ac:dyDescent="0.15">
      <c r="E332" s="118" t="str">
        <f t="shared" si="26"/>
        <v/>
      </c>
      <c r="F332" s="118" t="str">
        <f t="shared" si="27"/>
        <v/>
      </c>
      <c r="G332" s="118" t="str">
        <f t="shared" si="28"/>
        <v/>
      </c>
      <c r="N332" s="118" t="str">
        <f t="shared" si="29"/>
        <v/>
      </c>
      <c r="O332" s="118" t="str">
        <f t="shared" si="30"/>
        <v/>
      </c>
      <c r="P332" s="118" t="str">
        <f t="shared" si="31"/>
        <v/>
      </c>
    </row>
    <row r="333" spans="5:16" s="118" customFormat="1" ht="5.4" x14ac:dyDescent="0.15">
      <c r="E333" s="118" t="str">
        <f t="shared" si="26"/>
        <v/>
      </c>
      <c r="F333" s="118" t="str">
        <f t="shared" si="27"/>
        <v/>
      </c>
      <c r="G333" s="118" t="str">
        <f t="shared" si="28"/>
        <v/>
      </c>
      <c r="N333" s="118" t="str">
        <f t="shared" si="29"/>
        <v/>
      </c>
      <c r="O333" s="118" t="str">
        <f t="shared" si="30"/>
        <v/>
      </c>
      <c r="P333" s="118" t="str">
        <f t="shared" si="31"/>
        <v/>
      </c>
    </row>
    <row r="334" spans="5:16" s="118" customFormat="1" ht="5.4" x14ac:dyDescent="0.15">
      <c r="E334" s="118" t="str">
        <f t="shared" si="26"/>
        <v/>
      </c>
      <c r="F334" s="118" t="str">
        <f t="shared" si="27"/>
        <v/>
      </c>
      <c r="G334" s="118" t="str">
        <f t="shared" si="28"/>
        <v/>
      </c>
      <c r="N334" s="118" t="str">
        <f t="shared" si="29"/>
        <v/>
      </c>
      <c r="O334" s="118" t="str">
        <f t="shared" si="30"/>
        <v/>
      </c>
      <c r="P334" s="118" t="str">
        <f t="shared" si="31"/>
        <v/>
      </c>
    </row>
    <row r="335" spans="5:16" s="118" customFormat="1" ht="5.4" x14ac:dyDescent="0.15">
      <c r="E335" s="118" t="str">
        <f t="shared" si="26"/>
        <v/>
      </c>
      <c r="F335" s="118" t="str">
        <f t="shared" si="27"/>
        <v/>
      </c>
      <c r="G335" s="118" t="str">
        <f t="shared" si="28"/>
        <v/>
      </c>
      <c r="N335" s="118" t="str">
        <f t="shared" si="29"/>
        <v/>
      </c>
      <c r="O335" s="118" t="str">
        <f t="shared" si="30"/>
        <v/>
      </c>
      <c r="P335" s="118" t="str">
        <f t="shared" si="31"/>
        <v/>
      </c>
    </row>
    <row r="336" spans="5:16" s="118" customFormat="1" ht="5.4" x14ac:dyDescent="0.15">
      <c r="E336" s="118" t="str">
        <f t="shared" ref="E336:E399" si="32">IF(W336="","",W336)</f>
        <v/>
      </c>
      <c r="F336" s="118" t="str">
        <f t="shared" ref="F336:F399" si="33">IF(X336="","",X336)</f>
        <v/>
      </c>
      <c r="G336" s="118" t="str">
        <f t="shared" ref="G336:G399" si="34">IF(Z336="","",Z336)</f>
        <v/>
      </c>
      <c r="N336" s="118" t="str">
        <f t="shared" ref="N336:N399" si="35">IF(AG336="","",AG336)</f>
        <v/>
      </c>
      <c r="O336" s="118" t="str">
        <f t="shared" ref="O336:O399" si="36">IF(AH336="","",AH336)</f>
        <v/>
      </c>
      <c r="P336" s="118" t="str">
        <f t="shared" ref="P336:P399" si="37">IF(AJ336="","",AJ336)</f>
        <v/>
      </c>
    </row>
    <row r="337" spans="5:16" s="118" customFormat="1" ht="5.4" x14ac:dyDescent="0.15">
      <c r="E337" s="118" t="str">
        <f t="shared" si="32"/>
        <v/>
      </c>
      <c r="F337" s="118" t="str">
        <f t="shared" si="33"/>
        <v/>
      </c>
      <c r="G337" s="118" t="str">
        <f t="shared" si="34"/>
        <v/>
      </c>
      <c r="N337" s="118" t="str">
        <f t="shared" si="35"/>
        <v/>
      </c>
      <c r="O337" s="118" t="str">
        <f t="shared" si="36"/>
        <v/>
      </c>
      <c r="P337" s="118" t="str">
        <f t="shared" si="37"/>
        <v/>
      </c>
    </row>
    <row r="338" spans="5:16" s="118" customFormat="1" ht="5.4" x14ac:dyDescent="0.15">
      <c r="E338" s="118" t="str">
        <f t="shared" si="32"/>
        <v/>
      </c>
      <c r="F338" s="118" t="str">
        <f t="shared" si="33"/>
        <v/>
      </c>
      <c r="G338" s="118" t="str">
        <f t="shared" si="34"/>
        <v/>
      </c>
      <c r="N338" s="118" t="str">
        <f t="shared" si="35"/>
        <v/>
      </c>
      <c r="O338" s="118" t="str">
        <f t="shared" si="36"/>
        <v/>
      </c>
      <c r="P338" s="118" t="str">
        <f t="shared" si="37"/>
        <v/>
      </c>
    </row>
    <row r="339" spans="5:16" s="118" customFormat="1" ht="5.4" x14ac:dyDescent="0.15">
      <c r="E339" s="118" t="str">
        <f t="shared" si="32"/>
        <v/>
      </c>
      <c r="F339" s="118" t="str">
        <f t="shared" si="33"/>
        <v/>
      </c>
      <c r="G339" s="118" t="str">
        <f t="shared" si="34"/>
        <v/>
      </c>
      <c r="N339" s="118" t="str">
        <f t="shared" si="35"/>
        <v/>
      </c>
      <c r="O339" s="118" t="str">
        <f t="shared" si="36"/>
        <v/>
      </c>
      <c r="P339" s="118" t="str">
        <f t="shared" si="37"/>
        <v/>
      </c>
    </row>
    <row r="340" spans="5:16" s="118" customFormat="1" ht="5.4" x14ac:dyDescent="0.15">
      <c r="E340" s="118" t="str">
        <f t="shared" si="32"/>
        <v/>
      </c>
      <c r="F340" s="118" t="str">
        <f t="shared" si="33"/>
        <v/>
      </c>
      <c r="G340" s="118" t="str">
        <f t="shared" si="34"/>
        <v/>
      </c>
      <c r="N340" s="118" t="str">
        <f t="shared" si="35"/>
        <v/>
      </c>
      <c r="O340" s="118" t="str">
        <f t="shared" si="36"/>
        <v/>
      </c>
      <c r="P340" s="118" t="str">
        <f t="shared" si="37"/>
        <v/>
      </c>
    </row>
    <row r="341" spans="5:16" s="118" customFormat="1" ht="5.4" x14ac:dyDescent="0.15">
      <c r="E341" s="118" t="str">
        <f t="shared" si="32"/>
        <v/>
      </c>
      <c r="F341" s="118" t="str">
        <f t="shared" si="33"/>
        <v/>
      </c>
      <c r="G341" s="118" t="str">
        <f t="shared" si="34"/>
        <v/>
      </c>
      <c r="N341" s="118" t="str">
        <f t="shared" si="35"/>
        <v/>
      </c>
      <c r="O341" s="118" t="str">
        <f t="shared" si="36"/>
        <v/>
      </c>
      <c r="P341" s="118" t="str">
        <f t="shared" si="37"/>
        <v/>
      </c>
    </row>
    <row r="342" spans="5:16" s="118" customFormat="1" ht="5.4" x14ac:dyDescent="0.15">
      <c r="E342" s="118" t="str">
        <f t="shared" si="32"/>
        <v/>
      </c>
      <c r="F342" s="118" t="str">
        <f t="shared" si="33"/>
        <v/>
      </c>
      <c r="G342" s="118" t="str">
        <f t="shared" si="34"/>
        <v/>
      </c>
      <c r="N342" s="118" t="str">
        <f t="shared" si="35"/>
        <v/>
      </c>
      <c r="O342" s="118" t="str">
        <f t="shared" si="36"/>
        <v/>
      </c>
      <c r="P342" s="118" t="str">
        <f t="shared" si="37"/>
        <v/>
      </c>
    </row>
    <row r="343" spans="5:16" s="118" customFormat="1" ht="5.4" x14ac:dyDescent="0.15">
      <c r="E343" s="118" t="str">
        <f t="shared" si="32"/>
        <v/>
      </c>
      <c r="F343" s="118" t="str">
        <f t="shared" si="33"/>
        <v/>
      </c>
      <c r="G343" s="118" t="str">
        <f t="shared" si="34"/>
        <v/>
      </c>
      <c r="N343" s="118" t="str">
        <f t="shared" si="35"/>
        <v/>
      </c>
      <c r="O343" s="118" t="str">
        <f t="shared" si="36"/>
        <v/>
      </c>
      <c r="P343" s="118" t="str">
        <f t="shared" si="37"/>
        <v/>
      </c>
    </row>
    <row r="344" spans="5:16" s="118" customFormat="1" ht="5.4" x14ac:dyDescent="0.15">
      <c r="E344" s="118" t="str">
        <f t="shared" si="32"/>
        <v/>
      </c>
      <c r="F344" s="118" t="str">
        <f t="shared" si="33"/>
        <v/>
      </c>
      <c r="G344" s="118" t="str">
        <f t="shared" si="34"/>
        <v/>
      </c>
      <c r="N344" s="118" t="str">
        <f t="shared" si="35"/>
        <v/>
      </c>
      <c r="O344" s="118" t="str">
        <f t="shared" si="36"/>
        <v/>
      </c>
      <c r="P344" s="118" t="str">
        <f t="shared" si="37"/>
        <v/>
      </c>
    </row>
    <row r="345" spans="5:16" s="118" customFormat="1" ht="5.4" x14ac:dyDescent="0.15">
      <c r="E345" s="118" t="str">
        <f t="shared" si="32"/>
        <v/>
      </c>
      <c r="F345" s="118" t="str">
        <f t="shared" si="33"/>
        <v/>
      </c>
      <c r="G345" s="118" t="str">
        <f t="shared" si="34"/>
        <v/>
      </c>
      <c r="N345" s="118" t="str">
        <f t="shared" si="35"/>
        <v/>
      </c>
      <c r="O345" s="118" t="str">
        <f t="shared" si="36"/>
        <v/>
      </c>
      <c r="P345" s="118" t="str">
        <f t="shared" si="37"/>
        <v/>
      </c>
    </row>
    <row r="346" spans="5:16" s="118" customFormat="1" ht="5.4" x14ac:dyDescent="0.15">
      <c r="E346" s="118" t="str">
        <f t="shared" si="32"/>
        <v/>
      </c>
      <c r="F346" s="118" t="str">
        <f t="shared" si="33"/>
        <v/>
      </c>
      <c r="G346" s="118" t="str">
        <f t="shared" si="34"/>
        <v/>
      </c>
      <c r="N346" s="118" t="str">
        <f t="shared" si="35"/>
        <v/>
      </c>
      <c r="O346" s="118" t="str">
        <f t="shared" si="36"/>
        <v/>
      </c>
      <c r="P346" s="118" t="str">
        <f t="shared" si="37"/>
        <v/>
      </c>
    </row>
    <row r="347" spans="5:16" s="118" customFormat="1" ht="5.4" x14ac:dyDescent="0.15">
      <c r="E347" s="118" t="str">
        <f t="shared" si="32"/>
        <v/>
      </c>
      <c r="F347" s="118" t="str">
        <f t="shared" si="33"/>
        <v/>
      </c>
      <c r="G347" s="118" t="str">
        <f t="shared" si="34"/>
        <v/>
      </c>
      <c r="N347" s="118" t="str">
        <f t="shared" si="35"/>
        <v/>
      </c>
      <c r="O347" s="118" t="str">
        <f t="shared" si="36"/>
        <v/>
      </c>
      <c r="P347" s="118" t="str">
        <f t="shared" si="37"/>
        <v/>
      </c>
    </row>
    <row r="348" spans="5:16" s="118" customFormat="1" ht="5.4" x14ac:dyDescent="0.15">
      <c r="E348" s="118" t="str">
        <f t="shared" si="32"/>
        <v/>
      </c>
      <c r="F348" s="118" t="str">
        <f t="shared" si="33"/>
        <v/>
      </c>
      <c r="G348" s="118" t="str">
        <f t="shared" si="34"/>
        <v/>
      </c>
      <c r="N348" s="118" t="str">
        <f t="shared" si="35"/>
        <v/>
      </c>
      <c r="O348" s="118" t="str">
        <f t="shared" si="36"/>
        <v/>
      </c>
      <c r="P348" s="118" t="str">
        <f t="shared" si="37"/>
        <v/>
      </c>
    </row>
    <row r="349" spans="5:16" s="118" customFormat="1" ht="5.4" x14ac:dyDescent="0.15">
      <c r="E349" s="118" t="str">
        <f t="shared" si="32"/>
        <v/>
      </c>
      <c r="F349" s="118" t="str">
        <f t="shared" si="33"/>
        <v/>
      </c>
      <c r="G349" s="118" t="str">
        <f t="shared" si="34"/>
        <v/>
      </c>
      <c r="N349" s="118" t="str">
        <f t="shared" si="35"/>
        <v/>
      </c>
      <c r="O349" s="118" t="str">
        <f t="shared" si="36"/>
        <v/>
      </c>
      <c r="P349" s="118" t="str">
        <f t="shared" si="37"/>
        <v/>
      </c>
    </row>
    <row r="350" spans="5:16" s="118" customFormat="1" ht="5.4" x14ac:dyDescent="0.15">
      <c r="E350" s="118" t="str">
        <f t="shared" si="32"/>
        <v/>
      </c>
      <c r="F350" s="118" t="str">
        <f t="shared" si="33"/>
        <v/>
      </c>
      <c r="G350" s="118" t="str">
        <f t="shared" si="34"/>
        <v/>
      </c>
      <c r="N350" s="118" t="str">
        <f t="shared" si="35"/>
        <v/>
      </c>
      <c r="O350" s="118" t="str">
        <f t="shared" si="36"/>
        <v/>
      </c>
      <c r="P350" s="118" t="str">
        <f t="shared" si="37"/>
        <v/>
      </c>
    </row>
    <row r="351" spans="5:16" s="118" customFormat="1" ht="5.4" x14ac:dyDescent="0.15">
      <c r="E351" s="118" t="str">
        <f t="shared" si="32"/>
        <v/>
      </c>
      <c r="F351" s="118" t="str">
        <f t="shared" si="33"/>
        <v/>
      </c>
      <c r="G351" s="118" t="str">
        <f t="shared" si="34"/>
        <v/>
      </c>
      <c r="N351" s="118" t="str">
        <f t="shared" si="35"/>
        <v/>
      </c>
      <c r="O351" s="118" t="str">
        <f t="shared" si="36"/>
        <v/>
      </c>
      <c r="P351" s="118" t="str">
        <f t="shared" si="37"/>
        <v/>
      </c>
    </row>
    <row r="352" spans="5:16" s="118" customFormat="1" ht="5.4" x14ac:dyDescent="0.15">
      <c r="E352" s="118" t="str">
        <f t="shared" si="32"/>
        <v/>
      </c>
      <c r="F352" s="118" t="str">
        <f t="shared" si="33"/>
        <v/>
      </c>
      <c r="G352" s="118" t="str">
        <f t="shared" si="34"/>
        <v/>
      </c>
      <c r="N352" s="118" t="str">
        <f t="shared" si="35"/>
        <v/>
      </c>
      <c r="O352" s="118" t="str">
        <f t="shared" si="36"/>
        <v/>
      </c>
      <c r="P352" s="118" t="str">
        <f t="shared" si="37"/>
        <v/>
      </c>
    </row>
    <row r="353" spans="5:16" s="118" customFormat="1" ht="5.4" x14ac:dyDescent="0.15">
      <c r="E353" s="118" t="str">
        <f t="shared" si="32"/>
        <v/>
      </c>
      <c r="F353" s="118" t="str">
        <f t="shared" si="33"/>
        <v/>
      </c>
      <c r="G353" s="118" t="str">
        <f t="shared" si="34"/>
        <v/>
      </c>
      <c r="N353" s="118" t="str">
        <f t="shared" si="35"/>
        <v/>
      </c>
      <c r="O353" s="118" t="str">
        <f t="shared" si="36"/>
        <v/>
      </c>
      <c r="P353" s="118" t="str">
        <f t="shared" si="37"/>
        <v/>
      </c>
    </row>
    <row r="354" spans="5:16" s="118" customFormat="1" ht="5.4" x14ac:dyDescent="0.15">
      <c r="E354" s="118" t="str">
        <f t="shared" si="32"/>
        <v/>
      </c>
      <c r="F354" s="118" t="str">
        <f t="shared" si="33"/>
        <v/>
      </c>
      <c r="G354" s="118" t="str">
        <f t="shared" si="34"/>
        <v/>
      </c>
      <c r="N354" s="118" t="str">
        <f t="shared" si="35"/>
        <v/>
      </c>
      <c r="O354" s="118" t="str">
        <f t="shared" si="36"/>
        <v/>
      </c>
      <c r="P354" s="118" t="str">
        <f t="shared" si="37"/>
        <v/>
      </c>
    </row>
    <row r="355" spans="5:16" s="118" customFormat="1" ht="5.4" x14ac:dyDescent="0.15">
      <c r="E355" s="118" t="str">
        <f t="shared" si="32"/>
        <v/>
      </c>
      <c r="F355" s="118" t="str">
        <f t="shared" si="33"/>
        <v/>
      </c>
      <c r="G355" s="118" t="str">
        <f t="shared" si="34"/>
        <v/>
      </c>
      <c r="N355" s="118" t="str">
        <f t="shared" si="35"/>
        <v/>
      </c>
      <c r="O355" s="118" t="str">
        <f t="shared" si="36"/>
        <v/>
      </c>
      <c r="P355" s="118" t="str">
        <f t="shared" si="37"/>
        <v/>
      </c>
    </row>
    <row r="356" spans="5:16" s="118" customFormat="1" ht="5.4" x14ac:dyDescent="0.15">
      <c r="E356" s="118" t="str">
        <f t="shared" si="32"/>
        <v/>
      </c>
      <c r="F356" s="118" t="str">
        <f t="shared" si="33"/>
        <v/>
      </c>
      <c r="G356" s="118" t="str">
        <f t="shared" si="34"/>
        <v/>
      </c>
      <c r="N356" s="118" t="str">
        <f t="shared" si="35"/>
        <v/>
      </c>
      <c r="O356" s="118" t="str">
        <f t="shared" si="36"/>
        <v/>
      </c>
      <c r="P356" s="118" t="str">
        <f t="shared" si="37"/>
        <v/>
      </c>
    </row>
    <row r="357" spans="5:16" s="118" customFormat="1" ht="5.4" x14ac:dyDescent="0.15">
      <c r="E357" s="118" t="str">
        <f t="shared" si="32"/>
        <v/>
      </c>
      <c r="F357" s="118" t="str">
        <f t="shared" si="33"/>
        <v/>
      </c>
      <c r="G357" s="118" t="str">
        <f t="shared" si="34"/>
        <v/>
      </c>
      <c r="N357" s="118" t="str">
        <f t="shared" si="35"/>
        <v/>
      </c>
      <c r="O357" s="118" t="str">
        <f t="shared" si="36"/>
        <v/>
      </c>
      <c r="P357" s="118" t="str">
        <f t="shared" si="37"/>
        <v/>
      </c>
    </row>
    <row r="358" spans="5:16" s="118" customFormat="1" ht="5.4" x14ac:dyDescent="0.15">
      <c r="E358" s="118" t="str">
        <f t="shared" si="32"/>
        <v/>
      </c>
      <c r="F358" s="118" t="str">
        <f t="shared" si="33"/>
        <v/>
      </c>
      <c r="G358" s="118" t="str">
        <f t="shared" si="34"/>
        <v/>
      </c>
      <c r="N358" s="118" t="str">
        <f t="shared" si="35"/>
        <v/>
      </c>
      <c r="O358" s="118" t="str">
        <f t="shared" si="36"/>
        <v/>
      </c>
      <c r="P358" s="118" t="str">
        <f t="shared" si="37"/>
        <v/>
      </c>
    </row>
    <row r="359" spans="5:16" s="118" customFormat="1" ht="5.4" x14ac:dyDescent="0.15">
      <c r="E359" s="118" t="str">
        <f t="shared" si="32"/>
        <v/>
      </c>
      <c r="F359" s="118" t="str">
        <f t="shared" si="33"/>
        <v/>
      </c>
      <c r="G359" s="118" t="str">
        <f t="shared" si="34"/>
        <v/>
      </c>
      <c r="N359" s="118" t="str">
        <f t="shared" si="35"/>
        <v/>
      </c>
      <c r="O359" s="118" t="str">
        <f t="shared" si="36"/>
        <v/>
      </c>
      <c r="P359" s="118" t="str">
        <f t="shared" si="37"/>
        <v/>
      </c>
    </row>
    <row r="360" spans="5:16" s="118" customFormat="1" ht="5.4" x14ac:dyDescent="0.15">
      <c r="E360" s="118" t="str">
        <f t="shared" si="32"/>
        <v/>
      </c>
      <c r="F360" s="118" t="str">
        <f t="shared" si="33"/>
        <v/>
      </c>
      <c r="G360" s="118" t="str">
        <f t="shared" si="34"/>
        <v/>
      </c>
      <c r="N360" s="118" t="str">
        <f t="shared" si="35"/>
        <v/>
      </c>
      <c r="O360" s="118" t="str">
        <f t="shared" si="36"/>
        <v/>
      </c>
      <c r="P360" s="118" t="str">
        <f t="shared" si="37"/>
        <v/>
      </c>
    </row>
    <row r="361" spans="5:16" s="118" customFormat="1" ht="5.4" x14ac:dyDescent="0.15">
      <c r="E361" s="118" t="str">
        <f t="shared" si="32"/>
        <v/>
      </c>
      <c r="F361" s="118" t="str">
        <f t="shared" si="33"/>
        <v/>
      </c>
      <c r="G361" s="118" t="str">
        <f t="shared" si="34"/>
        <v/>
      </c>
      <c r="N361" s="118" t="str">
        <f t="shared" si="35"/>
        <v/>
      </c>
      <c r="O361" s="118" t="str">
        <f t="shared" si="36"/>
        <v/>
      </c>
      <c r="P361" s="118" t="str">
        <f t="shared" si="37"/>
        <v/>
      </c>
    </row>
    <row r="362" spans="5:16" s="118" customFormat="1" ht="5.4" x14ac:dyDescent="0.15">
      <c r="E362" s="118" t="str">
        <f t="shared" si="32"/>
        <v/>
      </c>
      <c r="F362" s="118" t="str">
        <f t="shared" si="33"/>
        <v/>
      </c>
      <c r="G362" s="118" t="str">
        <f t="shared" si="34"/>
        <v/>
      </c>
      <c r="N362" s="118" t="str">
        <f t="shared" si="35"/>
        <v/>
      </c>
      <c r="O362" s="118" t="str">
        <f t="shared" si="36"/>
        <v/>
      </c>
      <c r="P362" s="118" t="str">
        <f t="shared" si="37"/>
        <v/>
      </c>
    </row>
    <row r="363" spans="5:16" s="118" customFormat="1" ht="5.4" x14ac:dyDescent="0.15">
      <c r="E363" s="118" t="str">
        <f t="shared" si="32"/>
        <v/>
      </c>
      <c r="F363" s="118" t="str">
        <f t="shared" si="33"/>
        <v/>
      </c>
      <c r="G363" s="118" t="str">
        <f t="shared" si="34"/>
        <v/>
      </c>
      <c r="N363" s="118" t="str">
        <f t="shared" si="35"/>
        <v/>
      </c>
      <c r="O363" s="118" t="str">
        <f t="shared" si="36"/>
        <v/>
      </c>
      <c r="P363" s="118" t="str">
        <f t="shared" si="37"/>
        <v/>
      </c>
    </row>
    <row r="364" spans="5:16" s="118" customFormat="1" ht="5.4" x14ac:dyDescent="0.15">
      <c r="E364" s="118" t="str">
        <f t="shared" si="32"/>
        <v/>
      </c>
      <c r="F364" s="118" t="str">
        <f t="shared" si="33"/>
        <v/>
      </c>
      <c r="G364" s="118" t="str">
        <f t="shared" si="34"/>
        <v/>
      </c>
      <c r="N364" s="118" t="str">
        <f t="shared" si="35"/>
        <v/>
      </c>
      <c r="O364" s="118" t="str">
        <f t="shared" si="36"/>
        <v/>
      </c>
      <c r="P364" s="118" t="str">
        <f t="shared" si="37"/>
        <v/>
      </c>
    </row>
    <row r="365" spans="5:16" s="118" customFormat="1" ht="5.4" x14ac:dyDescent="0.15">
      <c r="E365" s="118" t="str">
        <f t="shared" si="32"/>
        <v/>
      </c>
      <c r="F365" s="118" t="str">
        <f t="shared" si="33"/>
        <v/>
      </c>
      <c r="G365" s="118" t="str">
        <f t="shared" si="34"/>
        <v/>
      </c>
      <c r="N365" s="118" t="str">
        <f t="shared" si="35"/>
        <v/>
      </c>
      <c r="O365" s="118" t="str">
        <f t="shared" si="36"/>
        <v/>
      </c>
      <c r="P365" s="118" t="str">
        <f t="shared" si="37"/>
        <v/>
      </c>
    </row>
    <row r="366" spans="5:16" s="118" customFormat="1" ht="5.4" x14ac:dyDescent="0.15">
      <c r="E366" s="118" t="str">
        <f t="shared" si="32"/>
        <v/>
      </c>
      <c r="F366" s="118" t="str">
        <f t="shared" si="33"/>
        <v/>
      </c>
      <c r="G366" s="118" t="str">
        <f t="shared" si="34"/>
        <v/>
      </c>
      <c r="N366" s="118" t="str">
        <f t="shared" si="35"/>
        <v/>
      </c>
      <c r="O366" s="118" t="str">
        <f t="shared" si="36"/>
        <v/>
      </c>
      <c r="P366" s="118" t="str">
        <f t="shared" si="37"/>
        <v/>
      </c>
    </row>
    <row r="367" spans="5:16" s="118" customFormat="1" ht="5.4" x14ac:dyDescent="0.15">
      <c r="E367" s="118" t="str">
        <f t="shared" si="32"/>
        <v/>
      </c>
      <c r="F367" s="118" t="str">
        <f t="shared" si="33"/>
        <v/>
      </c>
      <c r="G367" s="118" t="str">
        <f t="shared" si="34"/>
        <v/>
      </c>
      <c r="N367" s="118" t="str">
        <f t="shared" si="35"/>
        <v/>
      </c>
      <c r="O367" s="118" t="str">
        <f t="shared" si="36"/>
        <v/>
      </c>
      <c r="P367" s="118" t="str">
        <f t="shared" si="37"/>
        <v/>
      </c>
    </row>
    <row r="368" spans="5:16" s="118" customFormat="1" ht="5.4" x14ac:dyDescent="0.15">
      <c r="E368" s="118" t="str">
        <f t="shared" si="32"/>
        <v/>
      </c>
      <c r="F368" s="118" t="str">
        <f t="shared" si="33"/>
        <v/>
      </c>
      <c r="G368" s="118" t="str">
        <f t="shared" si="34"/>
        <v/>
      </c>
      <c r="N368" s="118" t="str">
        <f t="shared" si="35"/>
        <v/>
      </c>
      <c r="O368" s="118" t="str">
        <f t="shared" si="36"/>
        <v/>
      </c>
      <c r="P368" s="118" t="str">
        <f t="shared" si="37"/>
        <v/>
      </c>
    </row>
    <row r="369" spans="5:16" s="118" customFormat="1" ht="5.4" x14ac:dyDescent="0.15">
      <c r="E369" s="118" t="str">
        <f t="shared" si="32"/>
        <v/>
      </c>
      <c r="F369" s="118" t="str">
        <f t="shared" si="33"/>
        <v/>
      </c>
      <c r="G369" s="118" t="str">
        <f t="shared" si="34"/>
        <v/>
      </c>
      <c r="N369" s="118" t="str">
        <f t="shared" si="35"/>
        <v/>
      </c>
      <c r="O369" s="118" t="str">
        <f t="shared" si="36"/>
        <v/>
      </c>
      <c r="P369" s="118" t="str">
        <f t="shared" si="37"/>
        <v/>
      </c>
    </row>
    <row r="370" spans="5:16" s="118" customFormat="1" ht="5.4" x14ac:dyDescent="0.15">
      <c r="E370" s="118" t="str">
        <f t="shared" si="32"/>
        <v/>
      </c>
      <c r="F370" s="118" t="str">
        <f t="shared" si="33"/>
        <v/>
      </c>
      <c r="G370" s="118" t="str">
        <f t="shared" si="34"/>
        <v/>
      </c>
      <c r="N370" s="118" t="str">
        <f t="shared" si="35"/>
        <v/>
      </c>
      <c r="O370" s="118" t="str">
        <f t="shared" si="36"/>
        <v/>
      </c>
      <c r="P370" s="118" t="str">
        <f t="shared" si="37"/>
        <v/>
      </c>
    </row>
    <row r="371" spans="5:16" s="118" customFormat="1" ht="5.4" x14ac:dyDescent="0.15">
      <c r="E371" s="118" t="str">
        <f t="shared" si="32"/>
        <v/>
      </c>
      <c r="F371" s="118" t="str">
        <f t="shared" si="33"/>
        <v/>
      </c>
      <c r="G371" s="118" t="str">
        <f t="shared" si="34"/>
        <v/>
      </c>
      <c r="N371" s="118" t="str">
        <f t="shared" si="35"/>
        <v/>
      </c>
      <c r="O371" s="118" t="str">
        <f t="shared" si="36"/>
        <v/>
      </c>
      <c r="P371" s="118" t="str">
        <f t="shared" si="37"/>
        <v/>
      </c>
    </row>
    <row r="372" spans="5:16" s="118" customFormat="1" ht="5.4" x14ac:dyDescent="0.15">
      <c r="E372" s="118" t="str">
        <f t="shared" si="32"/>
        <v/>
      </c>
      <c r="F372" s="118" t="str">
        <f t="shared" si="33"/>
        <v/>
      </c>
      <c r="G372" s="118" t="str">
        <f t="shared" si="34"/>
        <v/>
      </c>
      <c r="N372" s="118" t="str">
        <f t="shared" si="35"/>
        <v/>
      </c>
      <c r="O372" s="118" t="str">
        <f t="shared" si="36"/>
        <v/>
      </c>
      <c r="P372" s="118" t="str">
        <f t="shared" si="37"/>
        <v/>
      </c>
    </row>
    <row r="373" spans="5:16" s="118" customFormat="1" ht="5.4" x14ac:dyDescent="0.15">
      <c r="E373" s="118" t="str">
        <f t="shared" si="32"/>
        <v/>
      </c>
      <c r="F373" s="118" t="str">
        <f t="shared" si="33"/>
        <v/>
      </c>
      <c r="G373" s="118" t="str">
        <f t="shared" si="34"/>
        <v/>
      </c>
      <c r="N373" s="118" t="str">
        <f t="shared" si="35"/>
        <v/>
      </c>
      <c r="O373" s="118" t="str">
        <f t="shared" si="36"/>
        <v/>
      </c>
      <c r="P373" s="118" t="str">
        <f t="shared" si="37"/>
        <v/>
      </c>
    </row>
    <row r="374" spans="5:16" s="118" customFormat="1" ht="5.4" x14ac:dyDescent="0.15">
      <c r="E374" s="118" t="str">
        <f t="shared" si="32"/>
        <v/>
      </c>
      <c r="F374" s="118" t="str">
        <f t="shared" si="33"/>
        <v/>
      </c>
      <c r="G374" s="118" t="str">
        <f t="shared" si="34"/>
        <v/>
      </c>
      <c r="N374" s="118" t="str">
        <f t="shared" si="35"/>
        <v/>
      </c>
      <c r="O374" s="118" t="str">
        <f t="shared" si="36"/>
        <v/>
      </c>
      <c r="P374" s="118" t="str">
        <f t="shared" si="37"/>
        <v/>
      </c>
    </row>
    <row r="375" spans="5:16" s="118" customFormat="1" ht="5.4" x14ac:dyDescent="0.15">
      <c r="E375" s="118" t="str">
        <f t="shared" si="32"/>
        <v/>
      </c>
      <c r="F375" s="118" t="str">
        <f t="shared" si="33"/>
        <v/>
      </c>
      <c r="G375" s="118" t="str">
        <f t="shared" si="34"/>
        <v/>
      </c>
      <c r="N375" s="118" t="str">
        <f t="shared" si="35"/>
        <v/>
      </c>
      <c r="O375" s="118" t="str">
        <f t="shared" si="36"/>
        <v/>
      </c>
      <c r="P375" s="118" t="str">
        <f t="shared" si="37"/>
        <v/>
      </c>
    </row>
    <row r="376" spans="5:16" s="118" customFormat="1" ht="5.4" x14ac:dyDescent="0.15">
      <c r="E376" s="118" t="str">
        <f t="shared" si="32"/>
        <v/>
      </c>
      <c r="F376" s="118" t="str">
        <f t="shared" si="33"/>
        <v/>
      </c>
      <c r="G376" s="118" t="str">
        <f t="shared" si="34"/>
        <v/>
      </c>
      <c r="N376" s="118" t="str">
        <f t="shared" si="35"/>
        <v/>
      </c>
      <c r="O376" s="118" t="str">
        <f t="shared" si="36"/>
        <v/>
      </c>
      <c r="P376" s="118" t="str">
        <f t="shared" si="37"/>
        <v/>
      </c>
    </row>
    <row r="377" spans="5:16" s="118" customFormat="1" ht="5.4" x14ac:dyDescent="0.15">
      <c r="E377" s="118" t="str">
        <f t="shared" si="32"/>
        <v/>
      </c>
      <c r="F377" s="118" t="str">
        <f t="shared" si="33"/>
        <v/>
      </c>
      <c r="G377" s="118" t="str">
        <f t="shared" si="34"/>
        <v/>
      </c>
      <c r="N377" s="118" t="str">
        <f t="shared" si="35"/>
        <v/>
      </c>
      <c r="O377" s="118" t="str">
        <f t="shared" si="36"/>
        <v/>
      </c>
      <c r="P377" s="118" t="str">
        <f t="shared" si="37"/>
        <v/>
      </c>
    </row>
    <row r="378" spans="5:16" s="118" customFormat="1" ht="5.4" x14ac:dyDescent="0.15">
      <c r="E378" s="118" t="str">
        <f t="shared" si="32"/>
        <v/>
      </c>
      <c r="F378" s="118" t="str">
        <f t="shared" si="33"/>
        <v/>
      </c>
      <c r="G378" s="118" t="str">
        <f t="shared" si="34"/>
        <v/>
      </c>
      <c r="N378" s="118" t="str">
        <f t="shared" si="35"/>
        <v/>
      </c>
      <c r="O378" s="118" t="str">
        <f t="shared" si="36"/>
        <v/>
      </c>
      <c r="P378" s="118" t="str">
        <f t="shared" si="37"/>
        <v/>
      </c>
    </row>
    <row r="379" spans="5:16" s="118" customFormat="1" ht="5.4" x14ac:dyDescent="0.15">
      <c r="E379" s="118" t="str">
        <f t="shared" si="32"/>
        <v/>
      </c>
      <c r="F379" s="118" t="str">
        <f t="shared" si="33"/>
        <v/>
      </c>
      <c r="G379" s="118" t="str">
        <f t="shared" si="34"/>
        <v/>
      </c>
      <c r="N379" s="118" t="str">
        <f t="shared" si="35"/>
        <v/>
      </c>
      <c r="O379" s="118" t="str">
        <f t="shared" si="36"/>
        <v/>
      </c>
      <c r="P379" s="118" t="str">
        <f t="shared" si="37"/>
        <v/>
      </c>
    </row>
    <row r="380" spans="5:16" s="118" customFormat="1" ht="5.4" x14ac:dyDescent="0.15">
      <c r="E380" s="118" t="str">
        <f t="shared" si="32"/>
        <v/>
      </c>
      <c r="F380" s="118" t="str">
        <f t="shared" si="33"/>
        <v/>
      </c>
      <c r="G380" s="118" t="str">
        <f t="shared" si="34"/>
        <v/>
      </c>
      <c r="N380" s="118" t="str">
        <f t="shared" si="35"/>
        <v/>
      </c>
      <c r="O380" s="118" t="str">
        <f t="shared" si="36"/>
        <v/>
      </c>
      <c r="P380" s="118" t="str">
        <f t="shared" si="37"/>
        <v/>
      </c>
    </row>
    <row r="381" spans="5:16" s="118" customFormat="1" ht="5.4" x14ac:dyDescent="0.15">
      <c r="E381" s="118" t="str">
        <f t="shared" si="32"/>
        <v/>
      </c>
      <c r="F381" s="118" t="str">
        <f t="shared" si="33"/>
        <v/>
      </c>
      <c r="G381" s="118" t="str">
        <f t="shared" si="34"/>
        <v/>
      </c>
      <c r="N381" s="118" t="str">
        <f t="shared" si="35"/>
        <v/>
      </c>
      <c r="O381" s="118" t="str">
        <f t="shared" si="36"/>
        <v/>
      </c>
      <c r="P381" s="118" t="str">
        <f t="shared" si="37"/>
        <v/>
      </c>
    </row>
    <row r="382" spans="5:16" s="118" customFormat="1" ht="5.4" x14ac:dyDescent="0.15">
      <c r="E382" s="118" t="str">
        <f t="shared" si="32"/>
        <v/>
      </c>
      <c r="F382" s="118" t="str">
        <f t="shared" si="33"/>
        <v/>
      </c>
      <c r="G382" s="118" t="str">
        <f t="shared" si="34"/>
        <v/>
      </c>
      <c r="N382" s="118" t="str">
        <f t="shared" si="35"/>
        <v/>
      </c>
      <c r="O382" s="118" t="str">
        <f t="shared" si="36"/>
        <v/>
      </c>
      <c r="P382" s="118" t="str">
        <f t="shared" si="37"/>
        <v/>
      </c>
    </row>
    <row r="383" spans="5:16" s="118" customFormat="1" ht="5.4" x14ac:dyDescent="0.15">
      <c r="E383" s="118" t="str">
        <f t="shared" si="32"/>
        <v/>
      </c>
      <c r="F383" s="118" t="str">
        <f t="shared" si="33"/>
        <v/>
      </c>
      <c r="G383" s="118" t="str">
        <f t="shared" si="34"/>
        <v/>
      </c>
      <c r="N383" s="118" t="str">
        <f t="shared" si="35"/>
        <v/>
      </c>
      <c r="O383" s="118" t="str">
        <f t="shared" si="36"/>
        <v/>
      </c>
      <c r="P383" s="118" t="str">
        <f t="shared" si="37"/>
        <v/>
      </c>
    </row>
    <row r="384" spans="5:16" s="118" customFormat="1" ht="5.4" x14ac:dyDescent="0.15">
      <c r="E384" s="118" t="str">
        <f t="shared" si="32"/>
        <v/>
      </c>
      <c r="F384" s="118" t="str">
        <f t="shared" si="33"/>
        <v/>
      </c>
      <c r="G384" s="118" t="str">
        <f t="shared" si="34"/>
        <v/>
      </c>
      <c r="N384" s="118" t="str">
        <f t="shared" si="35"/>
        <v/>
      </c>
      <c r="O384" s="118" t="str">
        <f t="shared" si="36"/>
        <v/>
      </c>
      <c r="P384" s="118" t="str">
        <f t="shared" si="37"/>
        <v/>
      </c>
    </row>
    <row r="385" spans="5:16" s="118" customFormat="1" ht="5.4" x14ac:dyDescent="0.15">
      <c r="E385" s="118" t="str">
        <f t="shared" si="32"/>
        <v/>
      </c>
      <c r="F385" s="118" t="str">
        <f t="shared" si="33"/>
        <v/>
      </c>
      <c r="G385" s="118" t="str">
        <f t="shared" si="34"/>
        <v/>
      </c>
      <c r="N385" s="118" t="str">
        <f t="shared" si="35"/>
        <v/>
      </c>
      <c r="O385" s="118" t="str">
        <f t="shared" si="36"/>
        <v/>
      </c>
      <c r="P385" s="118" t="str">
        <f t="shared" si="37"/>
        <v/>
      </c>
    </row>
    <row r="386" spans="5:16" s="118" customFormat="1" ht="5.4" x14ac:dyDescent="0.15">
      <c r="E386" s="118" t="str">
        <f t="shared" si="32"/>
        <v/>
      </c>
      <c r="F386" s="118" t="str">
        <f t="shared" si="33"/>
        <v/>
      </c>
      <c r="G386" s="118" t="str">
        <f t="shared" si="34"/>
        <v/>
      </c>
      <c r="N386" s="118" t="str">
        <f t="shared" si="35"/>
        <v/>
      </c>
      <c r="O386" s="118" t="str">
        <f t="shared" si="36"/>
        <v/>
      </c>
      <c r="P386" s="118" t="str">
        <f t="shared" si="37"/>
        <v/>
      </c>
    </row>
    <row r="387" spans="5:16" s="118" customFormat="1" ht="5.4" x14ac:dyDescent="0.15">
      <c r="E387" s="118" t="str">
        <f t="shared" si="32"/>
        <v/>
      </c>
      <c r="F387" s="118" t="str">
        <f t="shared" si="33"/>
        <v/>
      </c>
      <c r="G387" s="118" t="str">
        <f t="shared" si="34"/>
        <v/>
      </c>
      <c r="N387" s="118" t="str">
        <f t="shared" si="35"/>
        <v/>
      </c>
      <c r="O387" s="118" t="str">
        <f t="shared" si="36"/>
        <v/>
      </c>
      <c r="P387" s="118" t="str">
        <f t="shared" si="37"/>
        <v/>
      </c>
    </row>
    <row r="388" spans="5:16" s="118" customFormat="1" ht="5.4" x14ac:dyDescent="0.15">
      <c r="E388" s="118" t="str">
        <f t="shared" si="32"/>
        <v/>
      </c>
      <c r="F388" s="118" t="str">
        <f t="shared" si="33"/>
        <v/>
      </c>
      <c r="G388" s="118" t="str">
        <f t="shared" si="34"/>
        <v/>
      </c>
      <c r="N388" s="118" t="str">
        <f t="shared" si="35"/>
        <v/>
      </c>
      <c r="O388" s="118" t="str">
        <f t="shared" si="36"/>
        <v/>
      </c>
      <c r="P388" s="118" t="str">
        <f t="shared" si="37"/>
        <v/>
      </c>
    </row>
    <row r="389" spans="5:16" s="118" customFormat="1" ht="5.4" x14ac:dyDescent="0.15">
      <c r="E389" s="118" t="str">
        <f t="shared" si="32"/>
        <v/>
      </c>
      <c r="F389" s="118" t="str">
        <f t="shared" si="33"/>
        <v/>
      </c>
      <c r="G389" s="118" t="str">
        <f t="shared" si="34"/>
        <v/>
      </c>
      <c r="N389" s="118" t="str">
        <f t="shared" si="35"/>
        <v/>
      </c>
      <c r="O389" s="118" t="str">
        <f t="shared" si="36"/>
        <v/>
      </c>
      <c r="P389" s="118" t="str">
        <f t="shared" si="37"/>
        <v/>
      </c>
    </row>
    <row r="390" spans="5:16" s="118" customFormat="1" ht="5.4" x14ac:dyDescent="0.15">
      <c r="E390" s="118" t="str">
        <f t="shared" si="32"/>
        <v/>
      </c>
      <c r="F390" s="118" t="str">
        <f t="shared" si="33"/>
        <v/>
      </c>
      <c r="G390" s="118" t="str">
        <f t="shared" si="34"/>
        <v/>
      </c>
      <c r="N390" s="118" t="str">
        <f t="shared" si="35"/>
        <v/>
      </c>
      <c r="O390" s="118" t="str">
        <f t="shared" si="36"/>
        <v/>
      </c>
      <c r="P390" s="118" t="str">
        <f t="shared" si="37"/>
        <v/>
      </c>
    </row>
    <row r="391" spans="5:16" s="118" customFormat="1" ht="5.4" x14ac:dyDescent="0.15">
      <c r="E391" s="118" t="str">
        <f t="shared" si="32"/>
        <v/>
      </c>
      <c r="F391" s="118" t="str">
        <f t="shared" si="33"/>
        <v/>
      </c>
      <c r="G391" s="118" t="str">
        <f t="shared" si="34"/>
        <v/>
      </c>
      <c r="N391" s="118" t="str">
        <f t="shared" si="35"/>
        <v/>
      </c>
      <c r="O391" s="118" t="str">
        <f t="shared" si="36"/>
        <v/>
      </c>
      <c r="P391" s="118" t="str">
        <f t="shared" si="37"/>
        <v/>
      </c>
    </row>
    <row r="392" spans="5:16" s="118" customFormat="1" ht="5.4" x14ac:dyDescent="0.15">
      <c r="E392" s="118" t="str">
        <f t="shared" si="32"/>
        <v/>
      </c>
      <c r="F392" s="118" t="str">
        <f t="shared" si="33"/>
        <v/>
      </c>
      <c r="G392" s="118" t="str">
        <f t="shared" si="34"/>
        <v/>
      </c>
      <c r="N392" s="118" t="str">
        <f t="shared" si="35"/>
        <v/>
      </c>
      <c r="O392" s="118" t="str">
        <f t="shared" si="36"/>
        <v/>
      </c>
      <c r="P392" s="118" t="str">
        <f t="shared" si="37"/>
        <v/>
      </c>
    </row>
    <row r="393" spans="5:16" s="118" customFormat="1" ht="5.4" x14ac:dyDescent="0.15">
      <c r="E393" s="118" t="str">
        <f t="shared" si="32"/>
        <v/>
      </c>
      <c r="F393" s="118" t="str">
        <f t="shared" si="33"/>
        <v/>
      </c>
      <c r="G393" s="118" t="str">
        <f t="shared" si="34"/>
        <v/>
      </c>
      <c r="N393" s="118" t="str">
        <f t="shared" si="35"/>
        <v/>
      </c>
      <c r="O393" s="118" t="str">
        <f t="shared" si="36"/>
        <v/>
      </c>
      <c r="P393" s="118" t="str">
        <f t="shared" si="37"/>
        <v/>
      </c>
    </row>
    <row r="394" spans="5:16" s="118" customFormat="1" ht="5.4" x14ac:dyDescent="0.15">
      <c r="E394" s="118" t="str">
        <f t="shared" si="32"/>
        <v/>
      </c>
      <c r="F394" s="118" t="str">
        <f t="shared" si="33"/>
        <v/>
      </c>
      <c r="G394" s="118" t="str">
        <f t="shared" si="34"/>
        <v/>
      </c>
      <c r="N394" s="118" t="str">
        <f t="shared" si="35"/>
        <v/>
      </c>
      <c r="O394" s="118" t="str">
        <f t="shared" si="36"/>
        <v/>
      </c>
      <c r="P394" s="118" t="str">
        <f t="shared" si="37"/>
        <v/>
      </c>
    </row>
    <row r="395" spans="5:16" s="118" customFormat="1" ht="5.4" x14ac:dyDescent="0.15">
      <c r="E395" s="118" t="str">
        <f t="shared" si="32"/>
        <v/>
      </c>
      <c r="F395" s="118" t="str">
        <f t="shared" si="33"/>
        <v/>
      </c>
      <c r="G395" s="118" t="str">
        <f t="shared" si="34"/>
        <v/>
      </c>
      <c r="N395" s="118" t="str">
        <f t="shared" si="35"/>
        <v/>
      </c>
      <c r="O395" s="118" t="str">
        <f t="shared" si="36"/>
        <v/>
      </c>
      <c r="P395" s="118" t="str">
        <f t="shared" si="37"/>
        <v/>
      </c>
    </row>
    <row r="396" spans="5:16" s="118" customFormat="1" ht="5.4" x14ac:dyDescent="0.15">
      <c r="E396" s="118" t="str">
        <f t="shared" si="32"/>
        <v/>
      </c>
      <c r="F396" s="118" t="str">
        <f t="shared" si="33"/>
        <v/>
      </c>
      <c r="G396" s="118" t="str">
        <f t="shared" si="34"/>
        <v/>
      </c>
      <c r="N396" s="118" t="str">
        <f t="shared" si="35"/>
        <v/>
      </c>
      <c r="O396" s="118" t="str">
        <f t="shared" si="36"/>
        <v/>
      </c>
      <c r="P396" s="118" t="str">
        <f t="shared" si="37"/>
        <v/>
      </c>
    </row>
    <row r="397" spans="5:16" s="118" customFormat="1" ht="5.4" x14ac:dyDescent="0.15">
      <c r="E397" s="118" t="str">
        <f t="shared" si="32"/>
        <v/>
      </c>
      <c r="F397" s="118" t="str">
        <f t="shared" si="33"/>
        <v/>
      </c>
      <c r="G397" s="118" t="str">
        <f t="shared" si="34"/>
        <v/>
      </c>
      <c r="N397" s="118" t="str">
        <f t="shared" si="35"/>
        <v/>
      </c>
      <c r="O397" s="118" t="str">
        <f t="shared" si="36"/>
        <v/>
      </c>
      <c r="P397" s="118" t="str">
        <f t="shared" si="37"/>
        <v/>
      </c>
    </row>
    <row r="398" spans="5:16" s="118" customFormat="1" ht="5.4" x14ac:dyDescent="0.15">
      <c r="E398" s="118" t="str">
        <f t="shared" si="32"/>
        <v/>
      </c>
      <c r="F398" s="118" t="str">
        <f t="shared" si="33"/>
        <v/>
      </c>
      <c r="G398" s="118" t="str">
        <f t="shared" si="34"/>
        <v/>
      </c>
      <c r="N398" s="118" t="str">
        <f t="shared" si="35"/>
        <v/>
      </c>
      <c r="O398" s="118" t="str">
        <f t="shared" si="36"/>
        <v/>
      </c>
      <c r="P398" s="118" t="str">
        <f t="shared" si="37"/>
        <v/>
      </c>
    </row>
    <row r="399" spans="5:16" s="118" customFormat="1" ht="5.4" x14ac:dyDescent="0.15">
      <c r="E399" s="118" t="str">
        <f t="shared" si="32"/>
        <v/>
      </c>
      <c r="F399" s="118" t="str">
        <f t="shared" si="33"/>
        <v/>
      </c>
      <c r="G399" s="118" t="str">
        <f t="shared" si="34"/>
        <v/>
      </c>
      <c r="N399" s="118" t="str">
        <f t="shared" si="35"/>
        <v/>
      </c>
      <c r="O399" s="118" t="str">
        <f t="shared" si="36"/>
        <v/>
      </c>
      <c r="P399" s="118" t="str">
        <f t="shared" si="37"/>
        <v/>
      </c>
    </row>
    <row r="400" spans="5:16" s="118" customFormat="1" ht="5.4" x14ac:dyDescent="0.15">
      <c r="E400" s="118" t="str">
        <f t="shared" ref="E400:E463" si="38">IF(W400="","",W400)</f>
        <v/>
      </c>
      <c r="F400" s="118" t="str">
        <f t="shared" ref="F400:F463" si="39">IF(X400="","",X400)</f>
        <v/>
      </c>
      <c r="G400" s="118" t="str">
        <f t="shared" ref="G400:G463" si="40">IF(Z400="","",Z400)</f>
        <v/>
      </c>
      <c r="N400" s="118" t="str">
        <f t="shared" ref="N400:N463" si="41">IF(AG400="","",AG400)</f>
        <v/>
      </c>
      <c r="O400" s="118" t="str">
        <f t="shared" ref="O400:O463" si="42">IF(AH400="","",AH400)</f>
        <v/>
      </c>
      <c r="P400" s="118" t="str">
        <f t="shared" ref="P400:P463" si="43">IF(AJ400="","",AJ400)</f>
        <v/>
      </c>
    </row>
    <row r="401" spans="5:16" s="118" customFormat="1" ht="5.4" x14ac:dyDescent="0.15">
      <c r="E401" s="118" t="str">
        <f t="shared" si="38"/>
        <v/>
      </c>
      <c r="F401" s="118" t="str">
        <f t="shared" si="39"/>
        <v/>
      </c>
      <c r="G401" s="118" t="str">
        <f t="shared" si="40"/>
        <v/>
      </c>
      <c r="N401" s="118" t="str">
        <f t="shared" si="41"/>
        <v/>
      </c>
      <c r="O401" s="118" t="str">
        <f t="shared" si="42"/>
        <v/>
      </c>
      <c r="P401" s="118" t="str">
        <f t="shared" si="43"/>
        <v/>
      </c>
    </row>
    <row r="402" spans="5:16" s="118" customFormat="1" ht="5.4" x14ac:dyDescent="0.15">
      <c r="E402" s="118" t="str">
        <f t="shared" si="38"/>
        <v/>
      </c>
      <c r="F402" s="118" t="str">
        <f t="shared" si="39"/>
        <v/>
      </c>
      <c r="G402" s="118" t="str">
        <f t="shared" si="40"/>
        <v/>
      </c>
      <c r="N402" s="118" t="str">
        <f t="shared" si="41"/>
        <v/>
      </c>
      <c r="O402" s="118" t="str">
        <f t="shared" si="42"/>
        <v/>
      </c>
      <c r="P402" s="118" t="str">
        <f t="shared" si="43"/>
        <v/>
      </c>
    </row>
    <row r="403" spans="5:16" s="118" customFormat="1" ht="5.4" x14ac:dyDescent="0.15">
      <c r="E403" s="118" t="str">
        <f t="shared" si="38"/>
        <v/>
      </c>
      <c r="F403" s="118" t="str">
        <f t="shared" si="39"/>
        <v/>
      </c>
      <c r="G403" s="118" t="str">
        <f t="shared" si="40"/>
        <v/>
      </c>
      <c r="N403" s="118" t="str">
        <f t="shared" si="41"/>
        <v/>
      </c>
      <c r="O403" s="118" t="str">
        <f t="shared" si="42"/>
        <v/>
      </c>
      <c r="P403" s="118" t="str">
        <f t="shared" si="43"/>
        <v/>
      </c>
    </row>
    <row r="404" spans="5:16" s="118" customFormat="1" ht="5.4" x14ac:dyDescent="0.15">
      <c r="E404" s="118" t="str">
        <f t="shared" si="38"/>
        <v/>
      </c>
      <c r="F404" s="118" t="str">
        <f t="shared" si="39"/>
        <v/>
      </c>
      <c r="G404" s="118" t="str">
        <f t="shared" si="40"/>
        <v/>
      </c>
      <c r="N404" s="118" t="str">
        <f t="shared" si="41"/>
        <v/>
      </c>
      <c r="O404" s="118" t="str">
        <f t="shared" si="42"/>
        <v/>
      </c>
      <c r="P404" s="118" t="str">
        <f t="shared" si="43"/>
        <v/>
      </c>
    </row>
    <row r="405" spans="5:16" s="118" customFormat="1" ht="5.4" x14ac:dyDescent="0.15">
      <c r="E405" s="118" t="str">
        <f t="shared" si="38"/>
        <v/>
      </c>
      <c r="F405" s="118" t="str">
        <f t="shared" si="39"/>
        <v/>
      </c>
      <c r="G405" s="118" t="str">
        <f t="shared" si="40"/>
        <v/>
      </c>
      <c r="N405" s="118" t="str">
        <f t="shared" si="41"/>
        <v/>
      </c>
      <c r="O405" s="118" t="str">
        <f t="shared" si="42"/>
        <v/>
      </c>
      <c r="P405" s="118" t="str">
        <f t="shared" si="43"/>
        <v/>
      </c>
    </row>
    <row r="406" spans="5:16" s="118" customFormat="1" ht="5.4" x14ac:dyDescent="0.15">
      <c r="E406" s="118" t="str">
        <f t="shared" si="38"/>
        <v/>
      </c>
      <c r="F406" s="118" t="str">
        <f t="shared" si="39"/>
        <v/>
      </c>
      <c r="G406" s="118" t="str">
        <f t="shared" si="40"/>
        <v/>
      </c>
      <c r="N406" s="118" t="str">
        <f t="shared" si="41"/>
        <v/>
      </c>
      <c r="O406" s="118" t="str">
        <f t="shared" si="42"/>
        <v/>
      </c>
      <c r="P406" s="118" t="str">
        <f t="shared" si="43"/>
        <v/>
      </c>
    </row>
    <row r="407" spans="5:16" s="118" customFormat="1" ht="5.4" x14ac:dyDescent="0.15">
      <c r="E407" s="118" t="str">
        <f t="shared" si="38"/>
        <v/>
      </c>
      <c r="F407" s="118" t="str">
        <f t="shared" si="39"/>
        <v/>
      </c>
      <c r="G407" s="118" t="str">
        <f t="shared" si="40"/>
        <v/>
      </c>
      <c r="N407" s="118" t="str">
        <f t="shared" si="41"/>
        <v/>
      </c>
      <c r="O407" s="118" t="str">
        <f t="shared" si="42"/>
        <v/>
      </c>
      <c r="P407" s="118" t="str">
        <f t="shared" si="43"/>
        <v/>
      </c>
    </row>
    <row r="408" spans="5:16" s="118" customFormat="1" ht="5.4" x14ac:dyDescent="0.15">
      <c r="E408" s="118" t="str">
        <f t="shared" si="38"/>
        <v/>
      </c>
      <c r="F408" s="118" t="str">
        <f t="shared" si="39"/>
        <v/>
      </c>
      <c r="G408" s="118" t="str">
        <f t="shared" si="40"/>
        <v/>
      </c>
      <c r="N408" s="118" t="str">
        <f t="shared" si="41"/>
        <v/>
      </c>
      <c r="O408" s="118" t="str">
        <f t="shared" si="42"/>
        <v/>
      </c>
      <c r="P408" s="118" t="str">
        <f t="shared" si="43"/>
        <v/>
      </c>
    </row>
    <row r="409" spans="5:16" s="118" customFormat="1" ht="5.4" x14ac:dyDescent="0.15">
      <c r="E409" s="118" t="str">
        <f t="shared" si="38"/>
        <v/>
      </c>
      <c r="F409" s="118" t="str">
        <f t="shared" si="39"/>
        <v/>
      </c>
      <c r="G409" s="118" t="str">
        <f t="shared" si="40"/>
        <v/>
      </c>
      <c r="N409" s="118" t="str">
        <f t="shared" si="41"/>
        <v/>
      </c>
      <c r="O409" s="118" t="str">
        <f t="shared" si="42"/>
        <v/>
      </c>
      <c r="P409" s="118" t="str">
        <f t="shared" si="43"/>
        <v/>
      </c>
    </row>
    <row r="410" spans="5:16" s="118" customFormat="1" ht="5.4" x14ac:dyDescent="0.15">
      <c r="E410" s="118" t="str">
        <f t="shared" si="38"/>
        <v/>
      </c>
      <c r="F410" s="118" t="str">
        <f t="shared" si="39"/>
        <v/>
      </c>
      <c r="G410" s="118" t="str">
        <f t="shared" si="40"/>
        <v/>
      </c>
      <c r="N410" s="118" t="str">
        <f t="shared" si="41"/>
        <v/>
      </c>
      <c r="O410" s="118" t="str">
        <f t="shared" si="42"/>
        <v/>
      </c>
      <c r="P410" s="118" t="str">
        <f t="shared" si="43"/>
        <v/>
      </c>
    </row>
    <row r="411" spans="5:16" s="118" customFormat="1" ht="5.4" x14ac:dyDescent="0.15">
      <c r="E411" s="118" t="str">
        <f t="shared" si="38"/>
        <v/>
      </c>
      <c r="F411" s="118" t="str">
        <f t="shared" si="39"/>
        <v/>
      </c>
      <c r="G411" s="118" t="str">
        <f t="shared" si="40"/>
        <v/>
      </c>
      <c r="N411" s="118" t="str">
        <f t="shared" si="41"/>
        <v/>
      </c>
      <c r="O411" s="118" t="str">
        <f t="shared" si="42"/>
        <v/>
      </c>
      <c r="P411" s="118" t="str">
        <f t="shared" si="43"/>
        <v/>
      </c>
    </row>
    <row r="412" spans="5:16" s="118" customFormat="1" ht="5.4" x14ac:dyDescent="0.15">
      <c r="E412" s="118" t="str">
        <f t="shared" si="38"/>
        <v/>
      </c>
      <c r="F412" s="118" t="str">
        <f t="shared" si="39"/>
        <v/>
      </c>
      <c r="G412" s="118" t="str">
        <f t="shared" si="40"/>
        <v/>
      </c>
      <c r="N412" s="118" t="str">
        <f t="shared" si="41"/>
        <v/>
      </c>
      <c r="O412" s="118" t="str">
        <f t="shared" si="42"/>
        <v/>
      </c>
      <c r="P412" s="118" t="str">
        <f t="shared" si="43"/>
        <v/>
      </c>
    </row>
    <row r="413" spans="5:16" s="118" customFormat="1" ht="5.4" x14ac:dyDescent="0.15">
      <c r="E413" s="118" t="str">
        <f t="shared" si="38"/>
        <v/>
      </c>
      <c r="F413" s="118" t="str">
        <f t="shared" si="39"/>
        <v/>
      </c>
      <c r="G413" s="118" t="str">
        <f t="shared" si="40"/>
        <v/>
      </c>
      <c r="N413" s="118" t="str">
        <f t="shared" si="41"/>
        <v/>
      </c>
      <c r="O413" s="118" t="str">
        <f t="shared" si="42"/>
        <v/>
      </c>
      <c r="P413" s="118" t="str">
        <f t="shared" si="43"/>
        <v/>
      </c>
    </row>
    <row r="414" spans="5:16" s="118" customFormat="1" ht="5.4" x14ac:dyDescent="0.15">
      <c r="E414" s="118" t="str">
        <f t="shared" si="38"/>
        <v/>
      </c>
      <c r="F414" s="118" t="str">
        <f t="shared" si="39"/>
        <v/>
      </c>
      <c r="G414" s="118" t="str">
        <f t="shared" si="40"/>
        <v/>
      </c>
      <c r="N414" s="118" t="str">
        <f t="shared" si="41"/>
        <v/>
      </c>
      <c r="O414" s="118" t="str">
        <f t="shared" si="42"/>
        <v/>
      </c>
      <c r="P414" s="118" t="str">
        <f t="shared" si="43"/>
        <v/>
      </c>
    </row>
    <row r="415" spans="5:16" s="118" customFormat="1" ht="5.4" x14ac:dyDescent="0.15">
      <c r="E415" s="118" t="str">
        <f t="shared" si="38"/>
        <v/>
      </c>
      <c r="F415" s="118" t="str">
        <f t="shared" si="39"/>
        <v/>
      </c>
      <c r="G415" s="118" t="str">
        <f t="shared" si="40"/>
        <v/>
      </c>
      <c r="N415" s="118" t="str">
        <f t="shared" si="41"/>
        <v/>
      </c>
      <c r="O415" s="118" t="str">
        <f t="shared" si="42"/>
        <v/>
      </c>
      <c r="P415" s="118" t="str">
        <f t="shared" si="43"/>
        <v/>
      </c>
    </row>
    <row r="416" spans="5:16" s="118" customFormat="1" ht="5.4" x14ac:dyDescent="0.15">
      <c r="E416" s="118" t="str">
        <f t="shared" si="38"/>
        <v/>
      </c>
      <c r="F416" s="118" t="str">
        <f t="shared" si="39"/>
        <v/>
      </c>
      <c r="G416" s="118" t="str">
        <f t="shared" si="40"/>
        <v/>
      </c>
      <c r="N416" s="118" t="str">
        <f t="shared" si="41"/>
        <v/>
      </c>
      <c r="O416" s="118" t="str">
        <f t="shared" si="42"/>
        <v/>
      </c>
      <c r="P416" s="118" t="str">
        <f t="shared" si="43"/>
        <v/>
      </c>
    </row>
    <row r="417" spans="5:16" s="118" customFormat="1" ht="5.4" x14ac:dyDescent="0.15">
      <c r="E417" s="118" t="str">
        <f t="shared" si="38"/>
        <v/>
      </c>
      <c r="F417" s="118" t="str">
        <f t="shared" si="39"/>
        <v/>
      </c>
      <c r="G417" s="118" t="str">
        <f t="shared" si="40"/>
        <v/>
      </c>
      <c r="N417" s="118" t="str">
        <f t="shared" si="41"/>
        <v/>
      </c>
      <c r="O417" s="118" t="str">
        <f t="shared" si="42"/>
        <v/>
      </c>
      <c r="P417" s="118" t="str">
        <f t="shared" si="43"/>
        <v/>
      </c>
    </row>
    <row r="418" spans="5:16" s="118" customFormat="1" ht="5.4" x14ac:dyDescent="0.15">
      <c r="E418" s="118" t="str">
        <f t="shared" si="38"/>
        <v/>
      </c>
      <c r="F418" s="118" t="str">
        <f t="shared" si="39"/>
        <v/>
      </c>
      <c r="G418" s="118" t="str">
        <f t="shared" si="40"/>
        <v/>
      </c>
      <c r="N418" s="118" t="str">
        <f t="shared" si="41"/>
        <v/>
      </c>
      <c r="O418" s="118" t="str">
        <f t="shared" si="42"/>
        <v/>
      </c>
      <c r="P418" s="118" t="str">
        <f t="shared" si="43"/>
        <v/>
      </c>
    </row>
    <row r="419" spans="5:16" s="118" customFormat="1" ht="5.4" x14ac:dyDescent="0.15">
      <c r="E419" s="118" t="str">
        <f t="shared" si="38"/>
        <v/>
      </c>
      <c r="F419" s="118" t="str">
        <f t="shared" si="39"/>
        <v/>
      </c>
      <c r="G419" s="118" t="str">
        <f t="shared" si="40"/>
        <v/>
      </c>
      <c r="N419" s="118" t="str">
        <f t="shared" si="41"/>
        <v/>
      </c>
      <c r="O419" s="118" t="str">
        <f t="shared" si="42"/>
        <v/>
      </c>
      <c r="P419" s="118" t="str">
        <f t="shared" si="43"/>
        <v/>
      </c>
    </row>
    <row r="420" spans="5:16" s="118" customFormat="1" ht="5.4" x14ac:dyDescent="0.15">
      <c r="E420" s="118" t="str">
        <f t="shared" si="38"/>
        <v/>
      </c>
      <c r="F420" s="118" t="str">
        <f t="shared" si="39"/>
        <v/>
      </c>
      <c r="G420" s="118" t="str">
        <f t="shared" si="40"/>
        <v/>
      </c>
      <c r="N420" s="118" t="str">
        <f t="shared" si="41"/>
        <v/>
      </c>
      <c r="O420" s="118" t="str">
        <f t="shared" si="42"/>
        <v/>
      </c>
      <c r="P420" s="118" t="str">
        <f t="shared" si="43"/>
        <v/>
      </c>
    </row>
    <row r="421" spans="5:16" s="118" customFormat="1" ht="5.4" x14ac:dyDescent="0.15">
      <c r="E421" s="118" t="str">
        <f t="shared" si="38"/>
        <v/>
      </c>
      <c r="F421" s="118" t="str">
        <f t="shared" si="39"/>
        <v/>
      </c>
      <c r="G421" s="118" t="str">
        <f t="shared" si="40"/>
        <v/>
      </c>
      <c r="N421" s="118" t="str">
        <f t="shared" si="41"/>
        <v/>
      </c>
      <c r="O421" s="118" t="str">
        <f t="shared" si="42"/>
        <v/>
      </c>
      <c r="P421" s="118" t="str">
        <f t="shared" si="43"/>
        <v/>
      </c>
    </row>
    <row r="422" spans="5:16" s="118" customFormat="1" ht="5.4" x14ac:dyDescent="0.15">
      <c r="E422" s="118" t="str">
        <f t="shared" si="38"/>
        <v/>
      </c>
      <c r="F422" s="118" t="str">
        <f t="shared" si="39"/>
        <v/>
      </c>
      <c r="G422" s="118" t="str">
        <f t="shared" si="40"/>
        <v/>
      </c>
      <c r="N422" s="118" t="str">
        <f t="shared" si="41"/>
        <v/>
      </c>
      <c r="O422" s="118" t="str">
        <f t="shared" si="42"/>
        <v/>
      </c>
      <c r="P422" s="118" t="str">
        <f t="shared" si="43"/>
        <v/>
      </c>
    </row>
    <row r="423" spans="5:16" s="118" customFormat="1" ht="5.4" x14ac:dyDescent="0.15">
      <c r="E423" s="118" t="str">
        <f t="shared" si="38"/>
        <v/>
      </c>
      <c r="F423" s="118" t="str">
        <f t="shared" si="39"/>
        <v/>
      </c>
      <c r="G423" s="118" t="str">
        <f t="shared" si="40"/>
        <v/>
      </c>
      <c r="N423" s="118" t="str">
        <f t="shared" si="41"/>
        <v/>
      </c>
      <c r="O423" s="118" t="str">
        <f t="shared" si="42"/>
        <v/>
      </c>
      <c r="P423" s="118" t="str">
        <f t="shared" si="43"/>
        <v/>
      </c>
    </row>
    <row r="424" spans="5:16" s="118" customFormat="1" ht="5.4" x14ac:dyDescent="0.15">
      <c r="E424" s="118" t="str">
        <f t="shared" si="38"/>
        <v/>
      </c>
      <c r="F424" s="118" t="str">
        <f t="shared" si="39"/>
        <v/>
      </c>
      <c r="G424" s="118" t="str">
        <f t="shared" si="40"/>
        <v/>
      </c>
      <c r="N424" s="118" t="str">
        <f t="shared" si="41"/>
        <v/>
      </c>
      <c r="O424" s="118" t="str">
        <f t="shared" si="42"/>
        <v/>
      </c>
      <c r="P424" s="118" t="str">
        <f t="shared" si="43"/>
        <v/>
      </c>
    </row>
    <row r="425" spans="5:16" s="118" customFormat="1" ht="5.4" x14ac:dyDescent="0.15">
      <c r="E425" s="118" t="str">
        <f t="shared" si="38"/>
        <v/>
      </c>
      <c r="F425" s="118" t="str">
        <f t="shared" si="39"/>
        <v/>
      </c>
      <c r="G425" s="118" t="str">
        <f t="shared" si="40"/>
        <v/>
      </c>
      <c r="N425" s="118" t="str">
        <f t="shared" si="41"/>
        <v/>
      </c>
      <c r="O425" s="118" t="str">
        <f t="shared" si="42"/>
        <v/>
      </c>
      <c r="P425" s="118" t="str">
        <f t="shared" si="43"/>
        <v/>
      </c>
    </row>
    <row r="426" spans="5:16" s="118" customFormat="1" ht="5.4" x14ac:dyDescent="0.15">
      <c r="E426" s="118" t="str">
        <f t="shared" si="38"/>
        <v/>
      </c>
      <c r="F426" s="118" t="str">
        <f t="shared" si="39"/>
        <v/>
      </c>
      <c r="G426" s="118" t="str">
        <f t="shared" si="40"/>
        <v/>
      </c>
      <c r="N426" s="118" t="str">
        <f t="shared" si="41"/>
        <v/>
      </c>
      <c r="O426" s="118" t="str">
        <f t="shared" si="42"/>
        <v/>
      </c>
      <c r="P426" s="118" t="str">
        <f t="shared" si="43"/>
        <v/>
      </c>
    </row>
    <row r="427" spans="5:16" s="118" customFormat="1" ht="5.4" x14ac:dyDescent="0.15">
      <c r="E427" s="118" t="str">
        <f t="shared" si="38"/>
        <v/>
      </c>
      <c r="F427" s="118" t="str">
        <f t="shared" si="39"/>
        <v/>
      </c>
      <c r="G427" s="118" t="str">
        <f t="shared" si="40"/>
        <v/>
      </c>
      <c r="N427" s="118" t="str">
        <f t="shared" si="41"/>
        <v/>
      </c>
      <c r="O427" s="118" t="str">
        <f t="shared" si="42"/>
        <v/>
      </c>
      <c r="P427" s="118" t="str">
        <f t="shared" si="43"/>
        <v/>
      </c>
    </row>
    <row r="428" spans="5:16" s="118" customFormat="1" ht="5.4" x14ac:dyDescent="0.15">
      <c r="E428" s="118" t="str">
        <f t="shared" si="38"/>
        <v/>
      </c>
      <c r="F428" s="118" t="str">
        <f t="shared" si="39"/>
        <v/>
      </c>
      <c r="G428" s="118" t="str">
        <f t="shared" si="40"/>
        <v/>
      </c>
      <c r="N428" s="118" t="str">
        <f t="shared" si="41"/>
        <v/>
      </c>
      <c r="O428" s="118" t="str">
        <f t="shared" si="42"/>
        <v/>
      </c>
      <c r="P428" s="118" t="str">
        <f t="shared" si="43"/>
        <v/>
      </c>
    </row>
    <row r="429" spans="5:16" s="118" customFormat="1" ht="5.4" x14ac:dyDescent="0.15">
      <c r="E429" s="118" t="str">
        <f t="shared" si="38"/>
        <v/>
      </c>
      <c r="F429" s="118" t="str">
        <f t="shared" si="39"/>
        <v/>
      </c>
      <c r="G429" s="118" t="str">
        <f t="shared" si="40"/>
        <v/>
      </c>
      <c r="N429" s="118" t="str">
        <f t="shared" si="41"/>
        <v/>
      </c>
      <c r="O429" s="118" t="str">
        <f t="shared" si="42"/>
        <v/>
      </c>
      <c r="P429" s="118" t="str">
        <f t="shared" si="43"/>
        <v/>
      </c>
    </row>
    <row r="430" spans="5:16" s="118" customFormat="1" ht="5.4" x14ac:dyDescent="0.15">
      <c r="E430" s="118" t="str">
        <f t="shared" si="38"/>
        <v/>
      </c>
      <c r="F430" s="118" t="str">
        <f t="shared" si="39"/>
        <v/>
      </c>
      <c r="G430" s="118" t="str">
        <f t="shared" si="40"/>
        <v/>
      </c>
      <c r="N430" s="118" t="str">
        <f t="shared" si="41"/>
        <v/>
      </c>
      <c r="O430" s="118" t="str">
        <f t="shared" si="42"/>
        <v/>
      </c>
      <c r="P430" s="118" t="str">
        <f t="shared" si="43"/>
        <v/>
      </c>
    </row>
    <row r="431" spans="5:16" s="118" customFormat="1" ht="5.4" x14ac:dyDescent="0.15">
      <c r="E431" s="118" t="str">
        <f t="shared" si="38"/>
        <v/>
      </c>
      <c r="F431" s="118" t="str">
        <f t="shared" si="39"/>
        <v/>
      </c>
      <c r="G431" s="118" t="str">
        <f t="shared" si="40"/>
        <v/>
      </c>
      <c r="N431" s="118" t="str">
        <f t="shared" si="41"/>
        <v/>
      </c>
      <c r="O431" s="118" t="str">
        <f t="shared" si="42"/>
        <v/>
      </c>
      <c r="P431" s="118" t="str">
        <f t="shared" si="43"/>
        <v/>
      </c>
    </row>
    <row r="432" spans="5:16" s="118" customFormat="1" ht="5.4" x14ac:dyDescent="0.15">
      <c r="E432" s="118" t="str">
        <f t="shared" si="38"/>
        <v/>
      </c>
      <c r="F432" s="118" t="str">
        <f t="shared" si="39"/>
        <v/>
      </c>
      <c r="G432" s="118" t="str">
        <f t="shared" si="40"/>
        <v/>
      </c>
      <c r="N432" s="118" t="str">
        <f t="shared" si="41"/>
        <v/>
      </c>
      <c r="O432" s="118" t="str">
        <f t="shared" si="42"/>
        <v/>
      </c>
      <c r="P432" s="118" t="str">
        <f t="shared" si="43"/>
        <v/>
      </c>
    </row>
    <row r="433" spans="5:16" s="118" customFormat="1" ht="5.4" x14ac:dyDescent="0.15">
      <c r="E433" s="118" t="str">
        <f t="shared" si="38"/>
        <v/>
      </c>
      <c r="F433" s="118" t="str">
        <f t="shared" si="39"/>
        <v/>
      </c>
      <c r="G433" s="118" t="str">
        <f t="shared" si="40"/>
        <v/>
      </c>
      <c r="N433" s="118" t="str">
        <f t="shared" si="41"/>
        <v/>
      </c>
      <c r="O433" s="118" t="str">
        <f t="shared" si="42"/>
        <v/>
      </c>
      <c r="P433" s="118" t="str">
        <f t="shared" si="43"/>
        <v/>
      </c>
    </row>
    <row r="434" spans="5:16" s="118" customFormat="1" ht="5.4" x14ac:dyDescent="0.15">
      <c r="E434" s="118" t="str">
        <f t="shared" si="38"/>
        <v/>
      </c>
      <c r="F434" s="118" t="str">
        <f t="shared" si="39"/>
        <v/>
      </c>
      <c r="G434" s="118" t="str">
        <f t="shared" si="40"/>
        <v/>
      </c>
      <c r="N434" s="118" t="str">
        <f t="shared" si="41"/>
        <v/>
      </c>
      <c r="O434" s="118" t="str">
        <f t="shared" si="42"/>
        <v/>
      </c>
      <c r="P434" s="118" t="str">
        <f t="shared" si="43"/>
        <v/>
      </c>
    </row>
    <row r="435" spans="5:16" s="118" customFormat="1" ht="5.4" x14ac:dyDescent="0.15">
      <c r="E435" s="118" t="str">
        <f t="shared" si="38"/>
        <v/>
      </c>
      <c r="F435" s="118" t="str">
        <f t="shared" si="39"/>
        <v/>
      </c>
      <c r="G435" s="118" t="str">
        <f t="shared" si="40"/>
        <v/>
      </c>
      <c r="N435" s="118" t="str">
        <f t="shared" si="41"/>
        <v/>
      </c>
      <c r="O435" s="118" t="str">
        <f t="shared" si="42"/>
        <v/>
      </c>
      <c r="P435" s="118" t="str">
        <f t="shared" si="43"/>
        <v/>
      </c>
    </row>
    <row r="436" spans="5:16" s="118" customFormat="1" ht="5.4" x14ac:dyDescent="0.15">
      <c r="E436" s="118" t="str">
        <f t="shared" si="38"/>
        <v/>
      </c>
      <c r="F436" s="118" t="str">
        <f t="shared" si="39"/>
        <v/>
      </c>
      <c r="G436" s="118" t="str">
        <f t="shared" si="40"/>
        <v/>
      </c>
      <c r="N436" s="118" t="str">
        <f t="shared" si="41"/>
        <v/>
      </c>
      <c r="O436" s="118" t="str">
        <f t="shared" si="42"/>
        <v/>
      </c>
      <c r="P436" s="118" t="str">
        <f t="shared" si="43"/>
        <v/>
      </c>
    </row>
    <row r="437" spans="5:16" s="118" customFormat="1" ht="5.4" x14ac:dyDescent="0.15">
      <c r="E437" s="118" t="str">
        <f t="shared" si="38"/>
        <v/>
      </c>
      <c r="F437" s="118" t="str">
        <f t="shared" si="39"/>
        <v/>
      </c>
      <c r="G437" s="118" t="str">
        <f t="shared" si="40"/>
        <v/>
      </c>
      <c r="N437" s="118" t="str">
        <f t="shared" si="41"/>
        <v/>
      </c>
      <c r="O437" s="118" t="str">
        <f t="shared" si="42"/>
        <v/>
      </c>
      <c r="P437" s="118" t="str">
        <f t="shared" si="43"/>
        <v/>
      </c>
    </row>
    <row r="438" spans="5:16" s="118" customFormat="1" ht="5.4" x14ac:dyDescent="0.15">
      <c r="E438" s="118" t="str">
        <f t="shared" si="38"/>
        <v/>
      </c>
      <c r="F438" s="118" t="str">
        <f t="shared" si="39"/>
        <v/>
      </c>
      <c r="G438" s="118" t="str">
        <f t="shared" si="40"/>
        <v/>
      </c>
      <c r="N438" s="118" t="str">
        <f t="shared" si="41"/>
        <v/>
      </c>
      <c r="O438" s="118" t="str">
        <f t="shared" si="42"/>
        <v/>
      </c>
      <c r="P438" s="118" t="str">
        <f t="shared" si="43"/>
        <v/>
      </c>
    </row>
    <row r="439" spans="5:16" s="118" customFormat="1" ht="5.4" x14ac:dyDescent="0.15">
      <c r="E439" s="118" t="str">
        <f t="shared" si="38"/>
        <v/>
      </c>
      <c r="F439" s="118" t="str">
        <f t="shared" si="39"/>
        <v/>
      </c>
      <c r="G439" s="118" t="str">
        <f t="shared" si="40"/>
        <v/>
      </c>
      <c r="N439" s="118" t="str">
        <f t="shared" si="41"/>
        <v/>
      </c>
      <c r="O439" s="118" t="str">
        <f t="shared" si="42"/>
        <v/>
      </c>
      <c r="P439" s="118" t="str">
        <f t="shared" si="43"/>
        <v/>
      </c>
    </row>
    <row r="440" spans="5:16" s="118" customFormat="1" ht="5.4" x14ac:dyDescent="0.15">
      <c r="E440" s="118" t="str">
        <f t="shared" si="38"/>
        <v/>
      </c>
      <c r="F440" s="118" t="str">
        <f t="shared" si="39"/>
        <v/>
      </c>
      <c r="G440" s="118" t="str">
        <f t="shared" si="40"/>
        <v/>
      </c>
      <c r="N440" s="118" t="str">
        <f t="shared" si="41"/>
        <v/>
      </c>
      <c r="O440" s="118" t="str">
        <f t="shared" si="42"/>
        <v/>
      </c>
      <c r="P440" s="118" t="str">
        <f t="shared" si="43"/>
        <v/>
      </c>
    </row>
    <row r="441" spans="5:16" s="118" customFormat="1" ht="5.4" x14ac:dyDescent="0.15">
      <c r="E441" s="118" t="str">
        <f t="shared" si="38"/>
        <v/>
      </c>
      <c r="F441" s="118" t="str">
        <f t="shared" si="39"/>
        <v/>
      </c>
      <c r="G441" s="118" t="str">
        <f t="shared" si="40"/>
        <v/>
      </c>
      <c r="N441" s="118" t="str">
        <f t="shared" si="41"/>
        <v/>
      </c>
      <c r="O441" s="118" t="str">
        <f t="shared" si="42"/>
        <v/>
      </c>
      <c r="P441" s="118" t="str">
        <f t="shared" si="43"/>
        <v/>
      </c>
    </row>
    <row r="442" spans="5:16" s="118" customFormat="1" ht="5.4" x14ac:dyDescent="0.15">
      <c r="E442" s="118" t="str">
        <f t="shared" si="38"/>
        <v/>
      </c>
      <c r="F442" s="118" t="str">
        <f t="shared" si="39"/>
        <v/>
      </c>
      <c r="G442" s="118" t="str">
        <f t="shared" si="40"/>
        <v/>
      </c>
      <c r="N442" s="118" t="str">
        <f t="shared" si="41"/>
        <v/>
      </c>
      <c r="O442" s="118" t="str">
        <f t="shared" si="42"/>
        <v/>
      </c>
      <c r="P442" s="118" t="str">
        <f t="shared" si="43"/>
        <v/>
      </c>
    </row>
    <row r="443" spans="5:16" s="118" customFormat="1" ht="5.4" x14ac:dyDescent="0.15">
      <c r="E443" s="118" t="str">
        <f t="shared" si="38"/>
        <v/>
      </c>
      <c r="F443" s="118" t="str">
        <f t="shared" si="39"/>
        <v/>
      </c>
      <c r="G443" s="118" t="str">
        <f t="shared" si="40"/>
        <v/>
      </c>
      <c r="N443" s="118" t="str">
        <f t="shared" si="41"/>
        <v/>
      </c>
      <c r="O443" s="118" t="str">
        <f t="shared" si="42"/>
        <v/>
      </c>
      <c r="P443" s="118" t="str">
        <f t="shared" si="43"/>
        <v/>
      </c>
    </row>
    <row r="444" spans="5:16" s="118" customFormat="1" ht="5.4" x14ac:dyDescent="0.15">
      <c r="E444" s="118" t="str">
        <f t="shared" si="38"/>
        <v/>
      </c>
      <c r="F444" s="118" t="str">
        <f t="shared" si="39"/>
        <v/>
      </c>
      <c r="G444" s="118" t="str">
        <f t="shared" si="40"/>
        <v/>
      </c>
      <c r="N444" s="118" t="str">
        <f t="shared" si="41"/>
        <v/>
      </c>
      <c r="O444" s="118" t="str">
        <f t="shared" si="42"/>
        <v/>
      </c>
      <c r="P444" s="118" t="str">
        <f t="shared" si="43"/>
        <v/>
      </c>
    </row>
    <row r="445" spans="5:16" s="118" customFormat="1" ht="5.4" x14ac:dyDescent="0.15">
      <c r="E445" s="118" t="str">
        <f t="shared" si="38"/>
        <v/>
      </c>
      <c r="F445" s="118" t="str">
        <f t="shared" si="39"/>
        <v/>
      </c>
      <c r="G445" s="118" t="str">
        <f t="shared" si="40"/>
        <v/>
      </c>
      <c r="N445" s="118" t="str">
        <f t="shared" si="41"/>
        <v/>
      </c>
      <c r="O445" s="118" t="str">
        <f t="shared" si="42"/>
        <v/>
      </c>
      <c r="P445" s="118" t="str">
        <f t="shared" si="43"/>
        <v/>
      </c>
    </row>
    <row r="446" spans="5:16" s="118" customFormat="1" ht="5.4" x14ac:dyDescent="0.15">
      <c r="E446" s="118" t="str">
        <f t="shared" si="38"/>
        <v/>
      </c>
      <c r="F446" s="118" t="str">
        <f t="shared" si="39"/>
        <v/>
      </c>
      <c r="G446" s="118" t="str">
        <f t="shared" si="40"/>
        <v/>
      </c>
      <c r="N446" s="118" t="str">
        <f t="shared" si="41"/>
        <v/>
      </c>
      <c r="O446" s="118" t="str">
        <f t="shared" si="42"/>
        <v/>
      </c>
      <c r="P446" s="118" t="str">
        <f t="shared" si="43"/>
        <v/>
      </c>
    </row>
    <row r="447" spans="5:16" s="118" customFormat="1" ht="5.4" x14ac:dyDescent="0.15">
      <c r="E447" s="118" t="str">
        <f t="shared" si="38"/>
        <v/>
      </c>
      <c r="F447" s="118" t="str">
        <f t="shared" si="39"/>
        <v/>
      </c>
      <c r="G447" s="118" t="str">
        <f t="shared" si="40"/>
        <v/>
      </c>
      <c r="N447" s="118" t="str">
        <f t="shared" si="41"/>
        <v/>
      </c>
      <c r="O447" s="118" t="str">
        <f t="shared" si="42"/>
        <v/>
      </c>
      <c r="P447" s="118" t="str">
        <f t="shared" si="43"/>
        <v/>
      </c>
    </row>
    <row r="448" spans="5:16" s="118" customFormat="1" ht="5.4" x14ac:dyDescent="0.15">
      <c r="E448" s="118" t="str">
        <f t="shared" si="38"/>
        <v/>
      </c>
      <c r="F448" s="118" t="str">
        <f t="shared" si="39"/>
        <v/>
      </c>
      <c r="G448" s="118" t="str">
        <f t="shared" si="40"/>
        <v/>
      </c>
      <c r="N448" s="118" t="str">
        <f t="shared" si="41"/>
        <v/>
      </c>
      <c r="O448" s="118" t="str">
        <f t="shared" si="42"/>
        <v/>
      </c>
      <c r="P448" s="118" t="str">
        <f t="shared" si="43"/>
        <v/>
      </c>
    </row>
    <row r="449" spans="5:16" s="118" customFormat="1" ht="5.4" x14ac:dyDescent="0.15">
      <c r="E449" s="118" t="str">
        <f t="shared" si="38"/>
        <v/>
      </c>
      <c r="F449" s="118" t="str">
        <f t="shared" si="39"/>
        <v/>
      </c>
      <c r="G449" s="118" t="str">
        <f t="shared" si="40"/>
        <v/>
      </c>
      <c r="N449" s="118" t="str">
        <f t="shared" si="41"/>
        <v/>
      </c>
      <c r="O449" s="118" t="str">
        <f t="shared" si="42"/>
        <v/>
      </c>
      <c r="P449" s="118" t="str">
        <f t="shared" si="43"/>
        <v/>
      </c>
    </row>
    <row r="450" spans="5:16" s="118" customFormat="1" ht="5.4" x14ac:dyDescent="0.15">
      <c r="E450" s="118" t="str">
        <f t="shared" si="38"/>
        <v/>
      </c>
      <c r="F450" s="118" t="str">
        <f t="shared" si="39"/>
        <v/>
      </c>
      <c r="G450" s="118" t="str">
        <f t="shared" si="40"/>
        <v/>
      </c>
      <c r="N450" s="118" t="str">
        <f t="shared" si="41"/>
        <v/>
      </c>
      <c r="O450" s="118" t="str">
        <f t="shared" si="42"/>
        <v/>
      </c>
      <c r="P450" s="118" t="str">
        <f t="shared" si="43"/>
        <v/>
      </c>
    </row>
    <row r="451" spans="5:16" s="118" customFormat="1" ht="5.4" x14ac:dyDescent="0.15">
      <c r="E451" s="118" t="str">
        <f t="shared" si="38"/>
        <v/>
      </c>
      <c r="F451" s="118" t="str">
        <f t="shared" si="39"/>
        <v/>
      </c>
      <c r="G451" s="118" t="str">
        <f t="shared" si="40"/>
        <v/>
      </c>
      <c r="N451" s="118" t="str">
        <f t="shared" si="41"/>
        <v/>
      </c>
      <c r="O451" s="118" t="str">
        <f t="shared" si="42"/>
        <v/>
      </c>
      <c r="P451" s="118" t="str">
        <f t="shared" si="43"/>
        <v/>
      </c>
    </row>
    <row r="452" spans="5:16" s="118" customFormat="1" ht="5.4" x14ac:dyDescent="0.15">
      <c r="E452" s="118" t="str">
        <f t="shared" si="38"/>
        <v/>
      </c>
      <c r="F452" s="118" t="str">
        <f t="shared" si="39"/>
        <v/>
      </c>
      <c r="G452" s="118" t="str">
        <f t="shared" si="40"/>
        <v/>
      </c>
      <c r="N452" s="118" t="str">
        <f t="shared" si="41"/>
        <v/>
      </c>
      <c r="O452" s="118" t="str">
        <f t="shared" si="42"/>
        <v/>
      </c>
      <c r="P452" s="118" t="str">
        <f t="shared" si="43"/>
        <v/>
      </c>
    </row>
    <row r="453" spans="5:16" s="118" customFormat="1" ht="5.4" x14ac:dyDescent="0.15">
      <c r="E453" s="118" t="str">
        <f t="shared" si="38"/>
        <v/>
      </c>
      <c r="F453" s="118" t="str">
        <f t="shared" si="39"/>
        <v/>
      </c>
      <c r="G453" s="118" t="str">
        <f t="shared" si="40"/>
        <v/>
      </c>
      <c r="N453" s="118" t="str">
        <f t="shared" si="41"/>
        <v/>
      </c>
      <c r="O453" s="118" t="str">
        <f t="shared" si="42"/>
        <v/>
      </c>
      <c r="P453" s="118" t="str">
        <f t="shared" si="43"/>
        <v/>
      </c>
    </row>
    <row r="454" spans="5:16" s="118" customFormat="1" ht="5.4" x14ac:dyDescent="0.15">
      <c r="E454" s="118" t="str">
        <f t="shared" si="38"/>
        <v/>
      </c>
      <c r="F454" s="118" t="str">
        <f t="shared" si="39"/>
        <v/>
      </c>
      <c r="G454" s="118" t="str">
        <f t="shared" si="40"/>
        <v/>
      </c>
      <c r="N454" s="118" t="str">
        <f t="shared" si="41"/>
        <v/>
      </c>
      <c r="O454" s="118" t="str">
        <f t="shared" si="42"/>
        <v/>
      </c>
      <c r="P454" s="118" t="str">
        <f t="shared" si="43"/>
        <v/>
      </c>
    </row>
    <row r="455" spans="5:16" s="118" customFormat="1" ht="5.4" x14ac:dyDescent="0.15">
      <c r="E455" s="118" t="str">
        <f t="shared" si="38"/>
        <v/>
      </c>
      <c r="F455" s="118" t="str">
        <f t="shared" si="39"/>
        <v/>
      </c>
      <c r="G455" s="118" t="str">
        <f t="shared" si="40"/>
        <v/>
      </c>
      <c r="N455" s="118" t="str">
        <f t="shared" si="41"/>
        <v/>
      </c>
      <c r="O455" s="118" t="str">
        <f t="shared" si="42"/>
        <v/>
      </c>
      <c r="P455" s="118" t="str">
        <f t="shared" si="43"/>
        <v/>
      </c>
    </row>
    <row r="456" spans="5:16" s="118" customFormat="1" ht="5.4" x14ac:dyDescent="0.15">
      <c r="E456" s="118" t="str">
        <f t="shared" si="38"/>
        <v/>
      </c>
      <c r="F456" s="118" t="str">
        <f t="shared" si="39"/>
        <v/>
      </c>
      <c r="G456" s="118" t="str">
        <f t="shared" si="40"/>
        <v/>
      </c>
      <c r="N456" s="118" t="str">
        <f t="shared" si="41"/>
        <v/>
      </c>
      <c r="O456" s="118" t="str">
        <f t="shared" si="42"/>
        <v/>
      </c>
      <c r="P456" s="118" t="str">
        <f t="shared" si="43"/>
        <v/>
      </c>
    </row>
    <row r="457" spans="5:16" s="118" customFormat="1" ht="5.4" x14ac:dyDescent="0.15">
      <c r="E457" s="118" t="str">
        <f t="shared" si="38"/>
        <v/>
      </c>
      <c r="F457" s="118" t="str">
        <f t="shared" si="39"/>
        <v/>
      </c>
      <c r="G457" s="118" t="str">
        <f t="shared" si="40"/>
        <v/>
      </c>
      <c r="N457" s="118" t="str">
        <f t="shared" si="41"/>
        <v/>
      </c>
      <c r="O457" s="118" t="str">
        <f t="shared" si="42"/>
        <v/>
      </c>
      <c r="P457" s="118" t="str">
        <f t="shared" si="43"/>
        <v/>
      </c>
    </row>
    <row r="458" spans="5:16" s="118" customFormat="1" ht="5.4" x14ac:dyDescent="0.15">
      <c r="E458" s="118" t="str">
        <f t="shared" si="38"/>
        <v/>
      </c>
      <c r="F458" s="118" t="str">
        <f t="shared" si="39"/>
        <v/>
      </c>
      <c r="G458" s="118" t="str">
        <f t="shared" si="40"/>
        <v/>
      </c>
      <c r="N458" s="118" t="str">
        <f t="shared" si="41"/>
        <v/>
      </c>
      <c r="O458" s="118" t="str">
        <f t="shared" si="42"/>
        <v/>
      </c>
      <c r="P458" s="118" t="str">
        <f t="shared" si="43"/>
        <v/>
      </c>
    </row>
    <row r="459" spans="5:16" s="118" customFormat="1" ht="5.4" x14ac:dyDescent="0.15">
      <c r="E459" s="118" t="str">
        <f t="shared" si="38"/>
        <v/>
      </c>
      <c r="F459" s="118" t="str">
        <f t="shared" si="39"/>
        <v/>
      </c>
      <c r="G459" s="118" t="str">
        <f t="shared" si="40"/>
        <v/>
      </c>
      <c r="N459" s="118" t="str">
        <f t="shared" si="41"/>
        <v/>
      </c>
      <c r="O459" s="118" t="str">
        <f t="shared" si="42"/>
        <v/>
      </c>
      <c r="P459" s="118" t="str">
        <f t="shared" si="43"/>
        <v/>
      </c>
    </row>
    <row r="460" spans="5:16" s="118" customFormat="1" ht="5.4" x14ac:dyDescent="0.15">
      <c r="E460" s="118" t="str">
        <f t="shared" si="38"/>
        <v/>
      </c>
      <c r="F460" s="118" t="str">
        <f t="shared" si="39"/>
        <v/>
      </c>
      <c r="G460" s="118" t="str">
        <f t="shared" si="40"/>
        <v/>
      </c>
      <c r="N460" s="118" t="str">
        <f t="shared" si="41"/>
        <v/>
      </c>
      <c r="O460" s="118" t="str">
        <f t="shared" si="42"/>
        <v/>
      </c>
      <c r="P460" s="118" t="str">
        <f t="shared" si="43"/>
        <v/>
      </c>
    </row>
    <row r="461" spans="5:16" s="118" customFormat="1" ht="5.4" x14ac:dyDescent="0.15">
      <c r="E461" s="118" t="str">
        <f t="shared" si="38"/>
        <v/>
      </c>
      <c r="F461" s="118" t="str">
        <f t="shared" si="39"/>
        <v/>
      </c>
      <c r="G461" s="118" t="str">
        <f t="shared" si="40"/>
        <v/>
      </c>
      <c r="N461" s="118" t="str">
        <f t="shared" si="41"/>
        <v/>
      </c>
      <c r="O461" s="118" t="str">
        <f t="shared" si="42"/>
        <v/>
      </c>
      <c r="P461" s="118" t="str">
        <f t="shared" si="43"/>
        <v/>
      </c>
    </row>
    <row r="462" spans="5:16" s="118" customFormat="1" ht="5.4" x14ac:dyDescent="0.15">
      <c r="E462" s="118" t="str">
        <f t="shared" si="38"/>
        <v/>
      </c>
      <c r="F462" s="118" t="str">
        <f t="shared" si="39"/>
        <v/>
      </c>
      <c r="G462" s="118" t="str">
        <f t="shared" si="40"/>
        <v/>
      </c>
      <c r="N462" s="118" t="str">
        <f t="shared" si="41"/>
        <v/>
      </c>
      <c r="O462" s="118" t="str">
        <f t="shared" si="42"/>
        <v/>
      </c>
      <c r="P462" s="118" t="str">
        <f t="shared" si="43"/>
        <v/>
      </c>
    </row>
    <row r="463" spans="5:16" s="118" customFormat="1" ht="5.4" x14ac:dyDescent="0.15">
      <c r="E463" s="118" t="str">
        <f t="shared" si="38"/>
        <v/>
      </c>
      <c r="F463" s="118" t="str">
        <f t="shared" si="39"/>
        <v/>
      </c>
      <c r="G463" s="118" t="str">
        <f t="shared" si="40"/>
        <v/>
      </c>
      <c r="N463" s="118" t="str">
        <f t="shared" si="41"/>
        <v/>
      </c>
      <c r="O463" s="118" t="str">
        <f t="shared" si="42"/>
        <v/>
      </c>
      <c r="P463" s="118" t="str">
        <f t="shared" si="43"/>
        <v/>
      </c>
    </row>
    <row r="464" spans="5:16" s="118" customFormat="1" ht="5.4" x14ac:dyDescent="0.15">
      <c r="E464" s="118" t="str">
        <f t="shared" ref="E464:E527" si="44">IF(W464="","",W464)</f>
        <v/>
      </c>
      <c r="F464" s="118" t="str">
        <f t="shared" ref="F464:F527" si="45">IF(X464="","",X464)</f>
        <v/>
      </c>
      <c r="G464" s="118" t="str">
        <f t="shared" ref="G464:G527" si="46">IF(Z464="","",Z464)</f>
        <v/>
      </c>
      <c r="N464" s="118" t="str">
        <f t="shared" ref="N464:N527" si="47">IF(AG464="","",AG464)</f>
        <v/>
      </c>
      <c r="O464" s="118" t="str">
        <f t="shared" ref="O464:O527" si="48">IF(AH464="","",AH464)</f>
        <v/>
      </c>
      <c r="P464" s="118" t="str">
        <f t="shared" ref="P464:P527" si="49">IF(AJ464="","",AJ464)</f>
        <v/>
      </c>
    </row>
    <row r="465" spans="5:16" s="118" customFormat="1" ht="5.4" x14ac:dyDescent="0.15">
      <c r="E465" s="118" t="str">
        <f t="shared" si="44"/>
        <v/>
      </c>
      <c r="F465" s="118" t="str">
        <f t="shared" si="45"/>
        <v/>
      </c>
      <c r="G465" s="118" t="str">
        <f t="shared" si="46"/>
        <v/>
      </c>
      <c r="N465" s="118" t="str">
        <f t="shared" si="47"/>
        <v/>
      </c>
      <c r="O465" s="118" t="str">
        <f t="shared" si="48"/>
        <v/>
      </c>
      <c r="P465" s="118" t="str">
        <f t="shared" si="49"/>
        <v/>
      </c>
    </row>
    <row r="466" spans="5:16" s="118" customFormat="1" ht="5.4" x14ac:dyDescent="0.15">
      <c r="E466" s="118" t="str">
        <f t="shared" si="44"/>
        <v/>
      </c>
      <c r="F466" s="118" t="str">
        <f t="shared" si="45"/>
        <v/>
      </c>
      <c r="G466" s="118" t="str">
        <f t="shared" si="46"/>
        <v/>
      </c>
      <c r="N466" s="118" t="str">
        <f t="shared" si="47"/>
        <v/>
      </c>
      <c r="O466" s="118" t="str">
        <f t="shared" si="48"/>
        <v/>
      </c>
      <c r="P466" s="118" t="str">
        <f t="shared" si="49"/>
        <v/>
      </c>
    </row>
    <row r="467" spans="5:16" s="118" customFormat="1" ht="5.4" x14ac:dyDescent="0.15">
      <c r="E467" s="118" t="str">
        <f t="shared" si="44"/>
        <v/>
      </c>
      <c r="F467" s="118" t="str">
        <f t="shared" si="45"/>
        <v/>
      </c>
      <c r="G467" s="118" t="str">
        <f t="shared" si="46"/>
        <v/>
      </c>
      <c r="N467" s="118" t="str">
        <f t="shared" si="47"/>
        <v/>
      </c>
      <c r="O467" s="118" t="str">
        <f t="shared" si="48"/>
        <v/>
      </c>
      <c r="P467" s="118" t="str">
        <f t="shared" si="49"/>
        <v/>
      </c>
    </row>
    <row r="468" spans="5:16" s="118" customFormat="1" ht="5.4" x14ac:dyDescent="0.15">
      <c r="E468" s="118" t="str">
        <f t="shared" si="44"/>
        <v/>
      </c>
      <c r="F468" s="118" t="str">
        <f t="shared" si="45"/>
        <v/>
      </c>
      <c r="G468" s="118" t="str">
        <f t="shared" si="46"/>
        <v/>
      </c>
      <c r="N468" s="118" t="str">
        <f t="shared" si="47"/>
        <v/>
      </c>
      <c r="O468" s="118" t="str">
        <f t="shared" si="48"/>
        <v/>
      </c>
      <c r="P468" s="118" t="str">
        <f t="shared" si="49"/>
        <v/>
      </c>
    </row>
    <row r="469" spans="5:16" s="118" customFormat="1" ht="5.4" x14ac:dyDescent="0.15">
      <c r="E469" s="118" t="str">
        <f t="shared" si="44"/>
        <v/>
      </c>
      <c r="F469" s="118" t="str">
        <f t="shared" si="45"/>
        <v/>
      </c>
      <c r="G469" s="118" t="str">
        <f t="shared" si="46"/>
        <v/>
      </c>
      <c r="N469" s="118" t="str">
        <f t="shared" si="47"/>
        <v/>
      </c>
      <c r="O469" s="118" t="str">
        <f t="shared" si="48"/>
        <v/>
      </c>
      <c r="P469" s="118" t="str">
        <f t="shared" si="49"/>
        <v/>
      </c>
    </row>
    <row r="470" spans="5:16" s="118" customFormat="1" ht="5.4" x14ac:dyDescent="0.15">
      <c r="E470" s="118" t="str">
        <f t="shared" si="44"/>
        <v/>
      </c>
      <c r="F470" s="118" t="str">
        <f t="shared" si="45"/>
        <v/>
      </c>
      <c r="G470" s="118" t="str">
        <f t="shared" si="46"/>
        <v/>
      </c>
      <c r="N470" s="118" t="str">
        <f t="shared" si="47"/>
        <v/>
      </c>
      <c r="O470" s="118" t="str">
        <f t="shared" si="48"/>
        <v/>
      </c>
      <c r="P470" s="118" t="str">
        <f t="shared" si="49"/>
        <v/>
      </c>
    </row>
    <row r="471" spans="5:16" s="118" customFormat="1" ht="5.4" x14ac:dyDescent="0.15">
      <c r="E471" s="118" t="str">
        <f t="shared" si="44"/>
        <v/>
      </c>
      <c r="F471" s="118" t="str">
        <f t="shared" si="45"/>
        <v/>
      </c>
      <c r="G471" s="118" t="str">
        <f t="shared" si="46"/>
        <v/>
      </c>
      <c r="N471" s="118" t="str">
        <f t="shared" si="47"/>
        <v/>
      </c>
      <c r="O471" s="118" t="str">
        <f t="shared" si="48"/>
        <v/>
      </c>
      <c r="P471" s="118" t="str">
        <f t="shared" si="49"/>
        <v/>
      </c>
    </row>
    <row r="472" spans="5:16" s="118" customFormat="1" ht="5.4" x14ac:dyDescent="0.15">
      <c r="E472" s="118" t="str">
        <f t="shared" si="44"/>
        <v/>
      </c>
      <c r="F472" s="118" t="str">
        <f t="shared" si="45"/>
        <v/>
      </c>
      <c r="G472" s="118" t="str">
        <f t="shared" si="46"/>
        <v/>
      </c>
      <c r="N472" s="118" t="str">
        <f t="shared" si="47"/>
        <v/>
      </c>
      <c r="O472" s="118" t="str">
        <f t="shared" si="48"/>
        <v/>
      </c>
      <c r="P472" s="118" t="str">
        <f t="shared" si="49"/>
        <v/>
      </c>
    </row>
    <row r="473" spans="5:16" s="118" customFormat="1" ht="5.4" x14ac:dyDescent="0.15">
      <c r="E473" s="118" t="str">
        <f t="shared" si="44"/>
        <v/>
      </c>
      <c r="F473" s="118" t="str">
        <f t="shared" si="45"/>
        <v/>
      </c>
      <c r="G473" s="118" t="str">
        <f t="shared" si="46"/>
        <v/>
      </c>
      <c r="N473" s="118" t="str">
        <f t="shared" si="47"/>
        <v/>
      </c>
      <c r="O473" s="118" t="str">
        <f t="shared" si="48"/>
        <v/>
      </c>
      <c r="P473" s="118" t="str">
        <f t="shared" si="49"/>
        <v/>
      </c>
    </row>
    <row r="474" spans="5:16" s="118" customFormat="1" ht="5.4" x14ac:dyDescent="0.15">
      <c r="E474" s="118" t="str">
        <f t="shared" si="44"/>
        <v/>
      </c>
      <c r="F474" s="118" t="str">
        <f t="shared" si="45"/>
        <v/>
      </c>
      <c r="G474" s="118" t="str">
        <f t="shared" si="46"/>
        <v/>
      </c>
      <c r="N474" s="118" t="str">
        <f t="shared" si="47"/>
        <v/>
      </c>
      <c r="O474" s="118" t="str">
        <f t="shared" si="48"/>
        <v/>
      </c>
      <c r="P474" s="118" t="str">
        <f t="shared" si="49"/>
        <v/>
      </c>
    </row>
    <row r="475" spans="5:16" s="118" customFormat="1" ht="5.4" x14ac:dyDescent="0.15">
      <c r="E475" s="118" t="str">
        <f t="shared" si="44"/>
        <v/>
      </c>
      <c r="F475" s="118" t="str">
        <f t="shared" si="45"/>
        <v/>
      </c>
      <c r="G475" s="118" t="str">
        <f t="shared" si="46"/>
        <v/>
      </c>
      <c r="N475" s="118" t="str">
        <f t="shared" si="47"/>
        <v/>
      </c>
      <c r="O475" s="118" t="str">
        <f t="shared" si="48"/>
        <v/>
      </c>
      <c r="P475" s="118" t="str">
        <f t="shared" si="49"/>
        <v/>
      </c>
    </row>
    <row r="476" spans="5:16" s="118" customFormat="1" ht="5.4" x14ac:dyDescent="0.15">
      <c r="E476" s="118" t="str">
        <f t="shared" si="44"/>
        <v/>
      </c>
      <c r="F476" s="118" t="str">
        <f t="shared" si="45"/>
        <v/>
      </c>
      <c r="G476" s="118" t="str">
        <f t="shared" si="46"/>
        <v/>
      </c>
      <c r="N476" s="118" t="str">
        <f t="shared" si="47"/>
        <v/>
      </c>
      <c r="O476" s="118" t="str">
        <f t="shared" si="48"/>
        <v/>
      </c>
      <c r="P476" s="118" t="str">
        <f t="shared" si="49"/>
        <v/>
      </c>
    </row>
    <row r="477" spans="5:16" s="118" customFormat="1" ht="5.4" x14ac:dyDescent="0.15">
      <c r="E477" s="118" t="str">
        <f t="shared" si="44"/>
        <v/>
      </c>
      <c r="F477" s="118" t="str">
        <f t="shared" si="45"/>
        <v/>
      </c>
      <c r="G477" s="118" t="str">
        <f t="shared" si="46"/>
        <v/>
      </c>
      <c r="N477" s="118" t="str">
        <f t="shared" si="47"/>
        <v/>
      </c>
      <c r="O477" s="118" t="str">
        <f t="shared" si="48"/>
        <v/>
      </c>
      <c r="P477" s="118" t="str">
        <f t="shared" si="49"/>
        <v/>
      </c>
    </row>
    <row r="478" spans="5:16" s="118" customFormat="1" ht="5.4" x14ac:dyDescent="0.15">
      <c r="E478" s="118" t="str">
        <f t="shared" si="44"/>
        <v/>
      </c>
      <c r="F478" s="118" t="str">
        <f t="shared" si="45"/>
        <v/>
      </c>
      <c r="G478" s="118" t="str">
        <f t="shared" si="46"/>
        <v/>
      </c>
      <c r="N478" s="118" t="str">
        <f t="shared" si="47"/>
        <v/>
      </c>
      <c r="O478" s="118" t="str">
        <f t="shared" si="48"/>
        <v/>
      </c>
      <c r="P478" s="118" t="str">
        <f t="shared" si="49"/>
        <v/>
      </c>
    </row>
    <row r="479" spans="5:16" s="118" customFormat="1" ht="5.4" x14ac:dyDescent="0.15">
      <c r="E479" s="118" t="str">
        <f t="shared" si="44"/>
        <v/>
      </c>
      <c r="F479" s="118" t="str">
        <f t="shared" si="45"/>
        <v/>
      </c>
      <c r="G479" s="118" t="str">
        <f t="shared" si="46"/>
        <v/>
      </c>
      <c r="N479" s="118" t="str">
        <f t="shared" si="47"/>
        <v/>
      </c>
      <c r="O479" s="118" t="str">
        <f t="shared" si="48"/>
        <v/>
      </c>
      <c r="P479" s="118" t="str">
        <f t="shared" si="49"/>
        <v/>
      </c>
    </row>
    <row r="480" spans="5:16" s="118" customFormat="1" ht="5.4" x14ac:dyDescent="0.15">
      <c r="E480" s="118" t="str">
        <f t="shared" si="44"/>
        <v/>
      </c>
      <c r="F480" s="118" t="str">
        <f t="shared" si="45"/>
        <v/>
      </c>
      <c r="G480" s="118" t="str">
        <f t="shared" si="46"/>
        <v/>
      </c>
      <c r="N480" s="118" t="str">
        <f t="shared" si="47"/>
        <v/>
      </c>
      <c r="O480" s="118" t="str">
        <f t="shared" si="48"/>
        <v/>
      </c>
      <c r="P480" s="118" t="str">
        <f t="shared" si="49"/>
        <v/>
      </c>
    </row>
    <row r="481" spans="5:16" s="118" customFormat="1" ht="5.4" x14ac:dyDescent="0.15">
      <c r="E481" s="118" t="str">
        <f t="shared" si="44"/>
        <v/>
      </c>
      <c r="F481" s="118" t="str">
        <f t="shared" si="45"/>
        <v/>
      </c>
      <c r="G481" s="118" t="str">
        <f t="shared" si="46"/>
        <v/>
      </c>
      <c r="N481" s="118" t="str">
        <f t="shared" si="47"/>
        <v/>
      </c>
      <c r="O481" s="118" t="str">
        <f t="shared" si="48"/>
        <v/>
      </c>
      <c r="P481" s="118" t="str">
        <f t="shared" si="49"/>
        <v/>
      </c>
    </row>
    <row r="482" spans="5:16" s="118" customFormat="1" ht="5.4" x14ac:dyDescent="0.15">
      <c r="E482" s="118" t="str">
        <f t="shared" si="44"/>
        <v/>
      </c>
      <c r="F482" s="118" t="str">
        <f t="shared" si="45"/>
        <v/>
      </c>
      <c r="G482" s="118" t="str">
        <f t="shared" si="46"/>
        <v/>
      </c>
      <c r="N482" s="118" t="str">
        <f t="shared" si="47"/>
        <v/>
      </c>
      <c r="O482" s="118" t="str">
        <f t="shared" si="48"/>
        <v/>
      </c>
      <c r="P482" s="118" t="str">
        <f t="shared" si="49"/>
        <v/>
      </c>
    </row>
    <row r="483" spans="5:16" s="118" customFormat="1" ht="5.4" x14ac:dyDescent="0.15">
      <c r="E483" s="118" t="str">
        <f t="shared" si="44"/>
        <v/>
      </c>
      <c r="F483" s="118" t="str">
        <f t="shared" si="45"/>
        <v/>
      </c>
      <c r="G483" s="118" t="str">
        <f t="shared" si="46"/>
        <v/>
      </c>
      <c r="N483" s="118" t="str">
        <f t="shared" si="47"/>
        <v/>
      </c>
      <c r="O483" s="118" t="str">
        <f t="shared" si="48"/>
        <v/>
      </c>
      <c r="P483" s="118" t="str">
        <f t="shared" si="49"/>
        <v/>
      </c>
    </row>
    <row r="484" spans="5:16" s="118" customFormat="1" ht="5.4" x14ac:dyDescent="0.15">
      <c r="E484" s="118" t="str">
        <f t="shared" si="44"/>
        <v/>
      </c>
      <c r="F484" s="118" t="str">
        <f t="shared" si="45"/>
        <v/>
      </c>
      <c r="G484" s="118" t="str">
        <f t="shared" si="46"/>
        <v/>
      </c>
      <c r="N484" s="118" t="str">
        <f t="shared" si="47"/>
        <v/>
      </c>
      <c r="O484" s="118" t="str">
        <f t="shared" si="48"/>
        <v/>
      </c>
      <c r="P484" s="118" t="str">
        <f t="shared" si="49"/>
        <v/>
      </c>
    </row>
    <row r="485" spans="5:16" s="118" customFormat="1" ht="5.4" x14ac:dyDescent="0.15">
      <c r="E485" s="118" t="str">
        <f t="shared" si="44"/>
        <v/>
      </c>
      <c r="F485" s="118" t="str">
        <f t="shared" si="45"/>
        <v/>
      </c>
      <c r="G485" s="118" t="str">
        <f t="shared" si="46"/>
        <v/>
      </c>
      <c r="N485" s="118" t="str">
        <f t="shared" si="47"/>
        <v/>
      </c>
      <c r="O485" s="118" t="str">
        <f t="shared" si="48"/>
        <v/>
      </c>
      <c r="P485" s="118" t="str">
        <f t="shared" si="49"/>
        <v/>
      </c>
    </row>
    <row r="486" spans="5:16" s="118" customFormat="1" ht="5.4" x14ac:dyDescent="0.15">
      <c r="E486" s="118" t="str">
        <f t="shared" si="44"/>
        <v/>
      </c>
      <c r="F486" s="118" t="str">
        <f t="shared" si="45"/>
        <v/>
      </c>
      <c r="G486" s="118" t="str">
        <f t="shared" si="46"/>
        <v/>
      </c>
      <c r="N486" s="118" t="str">
        <f t="shared" si="47"/>
        <v/>
      </c>
      <c r="O486" s="118" t="str">
        <f t="shared" si="48"/>
        <v/>
      </c>
      <c r="P486" s="118" t="str">
        <f t="shared" si="49"/>
        <v/>
      </c>
    </row>
    <row r="487" spans="5:16" s="118" customFormat="1" ht="5.4" x14ac:dyDescent="0.15">
      <c r="E487" s="118" t="str">
        <f t="shared" si="44"/>
        <v/>
      </c>
      <c r="F487" s="118" t="str">
        <f t="shared" si="45"/>
        <v/>
      </c>
      <c r="G487" s="118" t="str">
        <f t="shared" si="46"/>
        <v/>
      </c>
      <c r="N487" s="118" t="str">
        <f t="shared" si="47"/>
        <v/>
      </c>
      <c r="O487" s="118" t="str">
        <f t="shared" si="48"/>
        <v/>
      </c>
      <c r="P487" s="118" t="str">
        <f t="shared" si="49"/>
        <v/>
      </c>
    </row>
    <row r="488" spans="5:16" s="118" customFormat="1" ht="5.4" x14ac:dyDescent="0.15">
      <c r="E488" s="118" t="str">
        <f t="shared" si="44"/>
        <v/>
      </c>
      <c r="F488" s="118" t="str">
        <f t="shared" si="45"/>
        <v/>
      </c>
      <c r="G488" s="118" t="str">
        <f t="shared" si="46"/>
        <v/>
      </c>
      <c r="N488" s="118" t="str">
        <f t="shared" si="47"/>
        <v/>
      </c>
      <c r="O488" s="118" t="str">
        <f t="shared" si="48"/>
        <v/>
      </c>
      <c r="P488" s="118" t="str">
        <f t="shared" si="49"/>
        <v/>
      </c>
    </row>
    <row r="489" spans="5:16" s="118" customFormat="1" ht="5.4" x14ac:dyDescent="0.15">
      <c r="E489" s="118" t="str">
        <f t="shared" si="44"/>
        <v/>
      </c>
      <c r="F489" s="118" t="str">
        <f t="shared" si="45"/>
        <v/>
      </c>
      <c r="G489" s="118" t="str">
        <f t="shared" si="46"/>
        <v/>
      </c>
      <c r="N489" s="118" t="str">
        <f t="shared" si="47"/>
        <v/>
      </c>
      <c r="O489" s="118" t="str">
        <f t="shared" si="48"/>
        <v/>
      </c>
      <c r="P489" s="118" t="str">
        <f t="shared" si="49"/>
        <v/>
      </c>
    </row>
    <row r="490" spans="5:16" s="118" customFormat="1" ht="5.4" x14ac:dyDescent="0.15">
      <c r="E490" s="118" t="str">
        <f t="shared" si="44"/>
        <v/>
      </c>
      <c r="F490" s="118" t="str">
        <f t="shared" si="45"/>
        <v/>
      </c>
      <c r="G490" s="118" t="str">
        <f t="shared" si="46"/>
        <v/>
      </c>
      <c r="N490" s="118" t="str">
        <f t="shared" si="47"/>
        <v/>
      </c>
      <c r="O490" s="118" t="str">
        <f t="shared" si="48"/>
        <v/>
      </c>
      <c r="P490" s="118" t="str">
        <f t="shared" si="49"/>
        <v/>
      </c>
    </row>
    <row r="491" spans="5:16" s="118" customFormat="1" ht="5.4" x14ac:dyDescent="0.15">
      <c r="E491" s="118" t="str">
        <f t="shared" si="44"/>
        <v/>
      </c>
      <c r="F491" s="118" t="str">
        <f t="shared" si="45"/>
        <v/>
      </c>
      <c r="G491" s="118" t="str">
        <f t="shared" si="46"/>
        <v/>
      </c>
      <c r="N491" s="118" t="str">
        <f t="shared" si="47"/>
        <v/>
      </c>
      <c r="O491" s="118" t="str">
        <f t="shared" si="48"/>
        <v/>
      </c>
      <c r="P491" s="118" t="str">
        <f t="shared" si="49"/>
        <v/>
      </c>
    </row>
    <row r="492" spans="5:16" s="118" customFormat="1" ht="5.4" x14ac:dyDescent="0.15">
      <c r="E492" s="118" t="str">
        <f t="shared" si="44"/>
        <v/>
      </c>
      <c r="F492" s="118" t="str">
        <f t="shared" si="45"/>
        <v/>
      </c>
      <c r="G492" s="118" t="str">
        <f t="shared" si="46"/>
        <v/>
      </c>
      <c r="N492" s="118" t="str">
        <f t="shared" si="47"/>
        <v/>
      </c>
      <c r="O492" s="118" t="str">
        <f t="shared" si="48"/>
        <v/>
      </c>
      <c r="P492" s="118" t="str">
        <f t="shared" si="49"/>
        <v/>
      </c>
    </row>
    <row r="493" spans="5:16" s="118" customFormat="1" ht="5.4" x14ac:dyDescent="0.15">
      <c r="E493" s="118" t="str">
        <f t="shared" si="44"/>
        <v/>
      </c>
      <c r="F493" s="118" t="str">
        <f t="shared" si="45"/>
        <v/>
      </c>
      <c r="G493" s="118" t="str">
        <f t="shared" si="46"/>
        <v/>
      </c>
      <c r="N493" s="118" t="str">
        <f t="shared" si="47"/>
        <v/>
      </c>
      <c r="O493" s="118" t="str">
        <f t="shared" si="48"/>
        <v/>
      </c>
      <c r="P493" s="118" t="str">
        <f t="shared" si="49"/>
        <v/>
      </c>
    </row>
    <row r="494" spans="5:16" s="118" customFormat="1" ht="5.4" x14ac:dyDescent="0.15">
      <c r="E494" s="118" t="str">
        <f t="shared" si="44"/>
        <v/>
      </c>
      <c r="F494" s="118" t="str">
        <f t="shared" si="45"/>
        <v/>
      </c>
      <c r="G494" s="118" t="str">
        <f t="shared" si="46"/>
        <v/>
      </c>
      <c r="N494" s="118" t="str">
        <f t="shared" si="47"/>
        <v/>
      </c>
      <c r="O494" s="118" t="str">
        <f t="shared" si="48"/>
        <v/>
      </c>
      <c r="P494" s="118" t="str">
        <f t="shared" si="49"/>
        <v/>
      </c>
    </row>
    <row r="495" spans="5:16" s="118" customFormat="1" ht="5.4" x14ac:dyDescent="0.15">
      <c r="E495" s="118" t="str">
        <f t="shared" si="44"/>
        <v/>
      </c>
      <c r="F495" s="118" t="str">
        <f t="shared" si="45"/>
        <v/>
      </c>
      <c r="G495" s="118" t="str">
        <f t="shared" si="46"/>
        <v/>
      </c>
      <c r="N495" s="118" t="str">
        <f t="shared" si="47"/>
        <v/>
      </c>
      <c r="O495" s="118" t="str">
        <f t="shared" si="48"/>
        <v/>
      </c>
      <c r="P495" s="118" t="str">
        <f t="shared" si="49"/>
        <v/>
      </c>
    </row>
    <row r="496" spans="5:16" s="118" customFormat="1" ht="5.4" x14ac:dyDescent="0.15">
      <c r="E496" s="118" t="str">
        <f t="shared" si="44"/>
        <v/>
      </c>
      <c r="F496" s="118" t="str">
        <f t="shared" si="45"/>
        <v/>
      </c>
      <c r="G496" s="118" t="str">
        <f t="shared" si="46"/>
        <v/>
      </c>
      <c r="N496" s="118" t="str">
        <f t="shared" si="47"/>
        <v/>
      </c>
      <c r="O496" s="118" t="str">
        <f t="shared" si="48"/>
        <v/>
      </c>
      <c r="P496" s="118" t="str">
        <f t="shared" si="49"/>
        <v/>
      </c>
    </row>
    <row r="497" spans="5:16" s="118" customFormat="1" ht="5.4" x14ac:dyDescent="0.15">
      <c r="E497" s="118" t="str">
        <f t="shared" si="44"/>
        <v/>
      </c>
      <c r="F497" s="118" t="str">
        <f t="shared" si="45"/>
        <v/>
      </c>
      <c r="G497" s="118" t="str">
        <f t="shared" si="46"/>
        <v/>
      </c>
      <c r="N497" s="118" t="str">
        <f t="shared" si="47"/>
        <v/>
      </c>
      <c r="O497" s="118" t="str">
        <f t="shared" si="48"/>
        <v/>
      </c>
      <c r="P497" s="118" t="str">
        <f t="shared" si="49"/>
        <v/>
      </c>
    </row>
    <row r="498" spans="5:16" x14ac:dyDescent="0.3">
      <c r="E498" t="str">
        <f t="shared" si="44"/>
        <v/>
      </c>
      <c r="F498" t="str">
        <f t="shared" si="45"/>
        <v/>
      </c>
      <c r="G498" t="str">
        <f t="shared" si="46"/>
        <v/>
      </c>
      <c r="N498" t="str">
        <f t="shared" si="47"/>
        <v/>
      </c>
      <c r="O498" t="str">
        <f t="shared" si="48"/>
        <v/>
      </c>
      <c r="P498" t="str">
        <f t="shared" si="49"/>
        <v/>
      </c>
    </row>
    <row r="499" spans="5:16" x14ac:dyDescent="0.3">
      <c r="E499" t="str">
        <f t="shared" si="44"/>
        <v/>
      </c>
      <c r="F499" t="str">
        <f t="shared" si="45"/>
        <v/>
      </c>
      <c r="G499" t="str">
        <f t="shared" si="46"/>
        <v/>
      </c>
      <c r="N499" t="str">
        <f t="shared" si="47"/>
        <v/>
      </c>
      <c r="O499" t="str">
        <f t="shared" si="48"/>
        <v/>
      </c>
      <c r="P499" t="str">
        <f t="shared" si="49"/>
        <v/>
      </c>
    </row>
    <row r="500" spans="5:16" x14ac:dyDescent="0.3">
      <c r="E500" t="str">
        <f t="shared" si="44"/>
        <v/>
      </c>
      <c r="F500" t="str">
        <f t="shared" si="45"/>
        <v/>
      </c>
      <c r="G500" t="str">
        <f t="shared" si="46"/>
        <v/>
      </c>
      <c r="N500" t="str">
        <f t="shared" si="47"/>
        <v/>
      </c>
      <c r="O500" t="str">
        <f t="shared" si="48"/>
        <v/>
      </c>
      <c r="P500" t="str">
        <f t="shared" si="49"/>
        <v/>
      </c>
    </row>
    <row r="501" spans="5:16" x14ac:dyDescent="0.3">
      <c r="E501" t="str">
        <f t="shared" si="44"/>
        <v/>
      </c>
      <c r="F501" t="str">
        <f t="shared" si="45"/>
        <v/>
      </c>
      <c r="G501" t="str">
        <f t="shared" si="46"/>
        <v/>
      </c>
      <c r="N501" t="str">
        <f t="shared" si="47"/>
        <v/>
      </c>
      <c r="O501" t="str">
        <f t="shared" si="48"/>
        <v/>
      </c>
      <c r="P501" t="str">
        <f t="shared" si="49"/>
        <v/>
      </c>
    </row>
    <row r="502" spans="5:16" x14ac:dyDescent="0.3">
      <c r="E502" t="str">
        <f t="shared" si="44"/>
        <v/>
      </c>
      <c r="F502" t="str">
        <f t="shared" si="45"/>
        <v/>
      </c>
      <c r="G502" t="str">
        <f t="shared" si="46"/>
        <v/>
      </c>
      <c r="N502" t="str">
        <f t="shared" si="47"/>
        <v/>
      </c>
      <c r="O502" t="str">
        <f t="shared" si="48"/>
        <v/>
      </c>
      <c r="P502" t="str">
        <f t="shared" si="49"/>
        <v/>
      </c>
    </row>
    <row r="503" spans="5:16" x14ac:dyDescent="0.3">
      <c r="E503" t="str">
        <f t="shared" si="44"/>
        <v/>
      </c>
      <c r="F503" t="str">
        <f t="shared" si="45"/>
        <v/>
      </c>
      <c r="G503" t="str">
        <f t="shared" si="46"/>
        <v/>
      </c>
      <c r="N503" t="str">
        <f t="shared" si="47"/>
        <v/>
      </c>
      <c r="O503" t="str">
        <f t="shared" si="48"/>
        <v/>
      </c>
      <c r="P503" t="str">
        <f t="shared" si="49"/>
        <v/>
      </c>
    </row>
    <row r="504" spans="5:16" x14ac:dyDescent="0.3">
      <c r="E504" t="str">
        <f t="shared" si="44"/>
        <v/>
      </c>
      <c r="F504" t="str">
        <f t="shared" si="45"/>
        <v/>
      </c>
      <c r="G504" t="str">
        <f t="shared" si="46"/>
        <v/>
      </c>
      <c r="N504" t="str">
        <f t="shared" si="47"/>
        <v/>
      </c>
      <c r="O504" t="str">
        <f t="shared" si="48"/>
        <v/>
      </c>
      <c r="P504" t="str">
        <f t="shared" si="49"/>
        <v/>
      </c>
    </row>
    <row r="505" spans="5:16" x14ac:dyDescent="0.3">
      <c r="E505" t="str">
        <f t="shared" si="44"/>
        <v/>
      </c>
      <c r="F505" t="str">
        <f t="shared" si="45"/>
        <v/>
      </c>
      <c r="G505" t="str">
        <f t="shared" si="46"/>
        <v/>
      </c>
      <c r="N505" t="str">
        <f t="shared" si="47"/>
        <v/>
      </c>
      <c r="O505" t="str">
        <f t="shared" si="48"/>
        <v/>
      </c>
      <c r="P505" t="str">
        <f t="shared" si="49"/>
        <v/>
      </c>
    </row>
    <row r="506" spans="5:16" x14ac:dyDescent="0.3">
      <c r="E506" t="str">
        <f t="shared" si="44"/>
        <v/>
      </c>
      <c r="F506" t="str">
        <f t="shared" si="45"/>
        <v/>
      </c>
      <c r="G506" t="str">
        <f t="shared" si="46"/>
        <v/>
      </c>
      <c r="N506" t="str">
        <f t="shared" si="47"/>
        <v/>
      </c>
      <c r="O506" t="str">
        <f t="shared" si="48"/>
        <v/>
      </c>
      <c r="P506" t="str">
        <f t="shared" si="49"/>
        <v/>
      </c>
    </row>
    <row r="507" spans="5:16" x14ac:dyDescent="0.3">
      <c r="E507" t="str">
        <f t="shared" si="44"/>
        <v/>
      </c>
      <c r="F507" t="str">
        <f t="shared" si="45"/>
        <v/>
      </c>
      <c r="G507" t="str">
        <f t="shared" si="46"/>
        <v/>
      </c>
      <c r="N507" t="str">
        <f t="shared" si="47"/>
        <v/>
      </c>
      <c r="O507" t="str">
        <f t="shared" si="48"/>
        <v/>
      </c>
      <c r="P507" t="str">
        <f t="shared" si="49"/>
        <v/>
      </c>
    </row>
    <row r="508" spans="5:16" x14ac:dyDescent="0.3">
      <c r="E508" t="str">
        <f t="shared" si="44"/>
        <v/>
      </c>
      <c r="F508" t="str">
        <f t="shared" si="45"/>
        <v/>
      </c>
      <c r="G508" t="str">
        <f t="shared" si="46"/>
        <v/>
      </c>
      <c r="N508" t="str">
        <f t="shared" si="47"/>
        <v/>
      </c>
      <c r="O508" t="str">
        <f t="shared" si="48"/>
        <v/>
      </c>
      <c r="P508" t="str">
        <f t="shared" si="49"/>
        <v/>
      </c>
    </row>
    <row r="509" spans="5:16" x14ac:dyDescent="0.3">
      <c r="E509" t="str">
        <f t="shared" si="44"/>
        <v/>
      </c>
      <c r="F509" t="str">
        <f t="shared" si="45"/>
        <v/>
      </c>
      <c r="G509" t="str">
        <f t="shared" si="46"/>
        <v/>
      </c>
      <c r="N509" t="str">
        <f t="shared" si="47"/>
        <v/>
      </c>
      <c r="O509" t="str">
        <f t="shared" si="48"/>
        <v/>
      </c>
      <c r="P509" t="str">
        <f t="shared" si="49"/>
        <v/>
      </c>
    </row>
    <row r="510" spans="5:16" x14ac:dyDescent="0.3">
      <c r="E510" t="str">
        <f t="shared" si="44"/>
        <v/>
      </c>
      <c r="F510" t="str">
        <f t="shared" si="45"/>
        <v/>
      </c>
      <c r="G510" t="str">
        <f t="shared" si="46"/>
        <v/>
      </c>
      <c r="N510" t="str">
        <f t="shared" si="47"/>
        <v/>
      </c>
      <c r="O510" t="str">
        <f t="shared" si="48"/>
        <v/>
      </c>
      <c r="P510" t="str">
        <f t="shared" si="49"/>
        <v/>
      </c>
    </row>
    <row r="511" spans="5:16" x14ac:dyDescent="0.3">
      <c r="E511" t="str">
        <f t="shared" si="44"/>
        <v/>
      </c>
      <c r="F511" t="str">
        <f t="shared" si="45"/>
        <v/>
      </c>
      <c r="G511" t="str">
        <f t="shared" si="46"/>
        <v/>
      </c>
      <c r="N511" t="str">
        <f t="shared" si="47"/>
        <v/>
      </c>
      <c r="O511" t="str">
        <f t="shared" si="48"/>
        <v/>
      </c>
      <c r="P511" t="str">
        <f t="shared" si="49"/>
        <v/>
      </c>
    </row>
    <row r="512" spans="5:16" x14ac:dyDescent="0.3">
      <c r="E512" t="str">
        <f t="shared" si="44"/>
        <v/>
      </c>
      <c r="F512" t="str">
        <f t="shared" si="45"/>
        <v/>
      </c>
      <c r="G512" t="str">
        <f t="shared" si="46"/>
        <v/>
      </c>
      <c r="N512" t="str">
        <f t="shared" si="47"/>
        <v/>
      </c>
      <c r="O512" t="str">
        <f t="shared" si="48"/>
        <v/>
      </c>
      <c r="P512" t="str">
        <f t="shared" si="49"/>
        <v/>
      </c>
    </row>
    <row r="513" spans="5:16" x14ac:dyDescent="0.3">
      <c r="E513" t="str">
        <f t="shared" si="44"/>
        <v/>
      </c>
      <c r="F513" t="str">
        <f t="shared" si="45"/>
        <v/>
      </c>
      <c r="G513" t="str">
        <f t="shared" si="46"/>
        <v/>
      </c>
      <c r="N513" t="str">
        <f t="shared" si="47"/>
        <v/>
      </c>
      <c r="O513" t="str">
        <f t="shared" si="48"/>
        <v/>
      </c>
      <c r="P513" t="str">
        <f t="shared" si="49"/>
        <v/>
      </c>
    </row>
    <row r="514" spans="5:16" x14ac:dyDescent="0.3">
      <c r="E514" t="str">
        <f t="shared" si="44"/>
        <v/>
      </c>
      <c r="F514" t="str">
        <f t="shared" si="45"/>
        <v/>
      </c>
      <c r="G514" t="str">
        <f t="shared" si="46"/>
        <v/>
      </c>
      <c r="N514" t="str">
        <f t="shared" si="47"/>
        <v/>
      </c>
      <c r="O514" t="str">
        <f t="shared" si="48"/>
        <v/>
      </c>
      <c r="P514" t="str">
        <f t="shared" si="49"/>
        <v/>
      </c>
    </row>
    <row r="515" spans="5:16" x14ac:dyDescent="0.3">
      <c r="E515" t="str">
        <f t="shared" si="44"/>
        <v/>
      </c>
      <c r="F515" t="str">
        <f t="shared" si="45"/>
        <v/>
      </c>
      <c r="G515" t="str">
        <f t="shared" si="46"/>
        <v/>
      </c>
      <c r="N515" t="str">
        <f t="shared" si="47"/>
        <v/>
      </c>
      <c r="O515" t="str">
        <f t="shared" si="48"/>
        <v/>
      </c>
      <c r="P515" t="str">
        <f t="shared" si="49"/>
        <v/>
      </c>
    </row>
    <row r="516" spans="5:16" x14ac:dyDescent="0.3">
      <c r="E516" t="str">
        <f t="shared" si="44"/>
        <v/>
      </c>
      <c r="F516" t="str">
        <f t="shared" si="45"/>
        <v/>
      </c>
      <c r="G516" t="str">
        <f t="shared" si="46"/>
        <v/>
      </c>
      <c r="N516" t="str">
        <f t="shared" si="47"/>
        <v/>
      </c>
      <c r="O516" t="str">
        <f t="shared" si="48"/>
        <v/>
      </c>
      <c r="P516" t="str">
        <f t="shared" si="49"/>
        <v/>
      </c>
    </row>
    <row r="517" spans="5:16" x14ac:dyDescent="0.3">
      <c r="E517" t="str">
        <f t="shared" si="44"/>
        <v/>
      </c>
      <c r="F517" t="str">
        <f t="shared" si="45"/>
        <v/>
      </c>
      <c r="G517" t="str">
        <f t="shared" si="46"/>
        <v/>
      </c>
      <c r="N517" t="str">
        <f t="shared" si="47"/>
        <v/>
      </c>
      <c r="O517" t="str">
        <f t="shared" si="48"/>
        <v/>
      </c>
      <c r="P517" t="str">
        <f t="shared" si="49"/>
        <v/>
      </c>
    </row>
    <row r="518" spans="5:16" x14ac:dyDescent="0.3">
      <c r="E518" t="str">
        <f t="shared" si="44"/>
        <v/>
      </c>
      <c r="F518" t="str">
        <f t="shared" si="45"/>
        <v/>
      </c>
      <c r="G518" t="str">
        <f t="shared" si="46"/>
        <v/>
      </c>
      <c r="N518" t="str">
        <f t="shared" si="47"/>
        <v/>
      </c>
      <c r="O518" t="str">
        <f t="shared" si="48"/>
        <v/>
      </c>
      <c r="P518" t="str">
        <f t="shared" si="49"/>
        <v/>
      </c>
    </row>
    <row r="519" spans="5:16" x14ac:dyDescent="0.3">
      <c r="E519" t="str">
        <f t="shared" si="44"/>
        <v/>
      </c>
      <c r="F519" t="str">
        <f t="shared" si="45"/>
        <v/>
      </c>
      <c r="G519" t="str">
        <f t="shared" si="46"/>
        <v/>
      </c>
      <c r="N519" t="str">
        <f t="shared" si="47"/>
        <v/>
      </c>
      <c r="O519" t="str">
        <f t="shared" si="48"/>
        <v/>
      </c>
      <c r="P519" t="str">
        <f t="shared" si="49"/>
        <v/>
      </c>
    </row>
    <row r="520" spans="5:16" x14ac:dyDescent="0.3">
      <c r="E520" t="str">
        <f t="shared" si="44"/>
        <v/>
      </c>
      <c r="F520" t="str">
        <f t="shared" si="45"/>
        <v/>
      </c>
      <c r="G520" t="str">
        <f t="shared" si="46"/>
        <v/>
      </c>
      <c r="N520" t="str">
        <f t="shared" si="47"/>
        <v/>
      </c>
      <c r="O520" t="str">
        <f t="shared" si="48"/>
        <v/>
      </c>
      <c r="P520" t="str">
        <f t="shared" si="49"/>
        <v/>
      </c>
    </row>
    <row r="521" spans="5:16" x14ac:dyDescent="0.3">
      <c r="E521" t="str">
        <f t="shared" si="44"/>
        <v/>
      </c>
      <c r="F521" t="str">
        <f t="shared" si="45"/>
        <v/>
      </c>
      <c r="G521" t="str">
        <f t="shared" si="46"/>
        <v/>
      </c>
      <c r="N521" t="str">
        <f t="shared" si="47"/>
        <v/>
      </c>
      <c r="O521" t="str">
        <f t="shared" si="48"/>
        <v/>
      </c>
      <c r="P521" t="str">
        <f t="shared" si="49"/>
        <v/>
      </c>
    </row>
    <row r="522" spans="5:16" x14ac:dyDescent="0.3">
      <c r="E522" t="str">
        <f t="shared" si="44"/>
        <v/>
      </c>
      <c r="F522" t="str">
        <f t="shared" si="45"/>
        <v/>
      </c>
      <c r="G522" t="str">
        <f t="shared" si="46"/>
        <v/>
      </c>
      <c r="N522" t="str">
        <f t="shared" si="47"/>
        <v/>
      </c>
      <c r="O522" t="str">
        <f t="shared" si="48"/>
        <v/>
      </c>
      <c r="P522" t="str">
        <f t="shared" si="49"/>
        <v/>
      </c>
    </row>
    <row r="523" spans="5:16" x14ac:dyDescent="0.3">
      <c r="E523" t="str">
        <f t="shared" si="44"/>
        <v/>
      </c>
      <c r="F523" t="str">
        <f t="shared" si="45"/>
        <v/>
      </c>
      <c r="G523" t="str">
        <f t="shared" si="46"/>
        <v/>
      </c>
      <c r="N523" t="str">
        <f t="shared" si="47"/>
        <v/>
      </c>
      <c r="O523" t="str">
        <f t="shared" si="48"/>
        <v/>
      </c>
      <c r="P523" t="str">
        <f t="shared" si="49"/>
        <v/>
      </c>
    </row>
    <row r="524" spans="5:16" x14ac:dyDescent="0.3">
      <c r="E524" t="str">
        <f t="shared" si="44"/>
        <v/>
      </c>
      <c r="F524" t="str">
        <f t="shared" si="45"/>
        <v/>
      </c>
      <c r="G524" t="str">
        <f t="shared" si="46"/>
        <v/>
      </c>
      <c r="N524" t="str">
        <f t="shared" si="47"/>
        <v/>
      </c>
      <c r="O524" t="str">
        <f t="shared" si="48"/>
        <v/>
      </c>
      <c r="P524" t="str">
        <f t="shared" si="49"/>
        <v/>
      </c>
    </row>
    <row r="525" spans="5:16" x14ac:dyDescent="0.3">
      <c r="E525" t="str">
        <f t="shared" si="44"/>
        <v/>
      </c>
      <c r="F525" t="str">
        <f t="shared" si="45"/>
        <v/>
      </c>
      <c r="G525" t="str">
        <f t="shared" si="46"/>
        <v/>
      </c>
      <c r="N525" t="str">
        <f t="shared" si="47"/>
        <v/>
      </c>
      <c r="O525" t="str">
        <f t="shared" si="48"/>
        <v/>
      </c>
      <c r="P525" t="str">
        <f t="shared" si="49"/>
        <v/>
      </c>
    </row>
    <row r="526" spans="5:16" x14ac:dyDescent="0.3">
      <c r="E526" t="str">
        <f t="shared" si="44"/>
        <v/>
      </c>
      <c r="F526" t="str">
        <f t="shared" si="45"/>
        <v/>
      </c>
      <c r="G526" t="str">
        <f t="shared" si="46"/>
        <v/>
      </c>
      <c r="N526" t="str">
        <f t="shared" si="47"/>
        <v/>
      </c>
      <c r="O526" t="str">
        <f t="shared" si="48"/>
        <v/>
      </c>
      <c r="P526" t="str">
        <f t="shared" si="49"/>
        <v/>
      </c>
    </row>
    <row r="527" spans="5:16" x14ac:dyDescent="0.3">
      <c r="E527" t="str">
        <f t="shared" si="44"/>
        <v/>
      </c>
      <c r="F527" t="str">
        <f t="shared" si="45"/>
        <v/>
      </c>
      <c r="G527" t="str">
        <f t="shared" si="46"/>
        <v/>
      </c>
      <c r="N527" t="str">
        <f t="shared" si="47"/>
        <v/>
      </c>
      <c r="O527" t="str">
        <f t="shared" si="48"/>
        <v/>
      </c>
      <c r="P527" t="str">
        <f t="shared" si="49"/>
        <v/>
      </c>
    </row>
    <row r="528" spans="5:16" x14ac:dyDescent="0.3">
      <c r="E528" t="str">
        <f t="shared" ref="E528:E544" si="50">IF(W528="","",W528)</f>
        <v/>
      </c>
      <c r="F528" t="str">
        <f t="shared" ref="F528:F544" si="51">IF(X528="","",X528)</f>
        <v/>
      </c>
      <c r="G528" t="str">
        <f t="shared" ref="G528:G544" si="52">IF(Z528="","",Z528)</f>
        <v/>
      </c>
      <c r="N528" t="str">
        <f t="shared" ref="N528:N544" si="53">IF(AG528="","",AG528)</f>
        <v/>
      </c>
      <c r="O528" t="str">
        <f t="shared" ref="O528:O544" si="54">IF(AH528="","",AH528)</f>
        <v/>
      </c>
      <c r="P528" t="str">
        <f t="shared" ref="P528:P544" si="55">IF(AJ528="","",AJ528)</f>
        <v/>
      </c>
    </row>
    <row r="529" spans="5:16" x14ac:dyDescent="0.3">
      <c r="E529" t="str">
        <f t="shared" si="50"/>
        <v/>
      </c>
      <c r="F529" t="str">
        <f t="shared" si="51"/>
        <v/>
      </c>
      <c r="G529" t="str">
        <f t="shared" si="52"/>
        <v/>
      </c>
      <c r="N529" t="str">
        <f t="shared" si="53"/>
        <v/>
      </c>
      <c r="O529" t="str">
        <f t="shared" si="54"/>
        <v/>
      </c>
      <c r="P529" t="str">
        <f t="shared" si="55"/>
        <v/>
      </c>
    </row>
    <row r="530" spans="5:16" x14ac:dyDescent="0.3">
      <c r="E530" t="str">
        <f t="shared" si="50"/>
        <v/>
      </c>
      <c r="F530" t="str">
        <f t="shared" si="51"/>
        <v/>
      </c>
      <c r="G530" t="str">
        <f t="shared" si="52"/>
        <v/>
      </c>
      <c r="N530" t="str">
        <f t="shared" si="53"/>
        <v/>
      </c>
      <c r="O530" t="str">
        <f t="shared" si="54"/>
        <v/>
      </c>
      <c r="P530" t="str">
        <f t="shared" si="55"/>
        <v/>
      </c>
    </row>
    <row r="531" spans="5:16" x14ac:dyDescent="0.3">
      <c r="E531" t="str">
        <f t="shared" si="50"/>
        <v/>
      </c>
      <c r="F531" t="str">
        <f t="shared" si="51"/>
        <v/>
      </c>
      <c r="G531" t="str">
        <f t="shared" si="52"/>
        <v/>
      </c>
      <c r="N531" t="str">
        <f t="shared" si="53"/>
        <v/>
      </c>
      <c r="O531" t="str">
        <f t="shared" si="54"/>
        <v/>
      </c>
      <c r="P531" t="str">
        <f t="shared" si="55"/>
        <v/>
      </c>
    </row>
    <row r="532" spans="5:16" x14ac:dyDescent="0.3">
      <c r="E532" t="str">
        <f t="shared" si="50"/>
        <v/>
      </c>
      <c r="F532" t="str">
        <f t="shared" si="51"/>
        <v/>
      </c>
      <c r="G532" t="str">
        <f t="shared" si="52"/>
        <v/>
      </c>
      <c r="N532" t="str">
        <f t="shared" si="53"/>
        <v/>
      </c>
      <c r="O532" t="str">
        <f t="shared" si="54"/>
        <v/>
      </c>
      <c r="P532" t="str">
        <f t="shared" si="55"/>
        <v/>
      </c>
    </row>
    <row r="533" spans="5:16" x14ac:dyDescent="0.3">
      <c r="E533" t="str">
        <f t="shared" si="50"/>
        <v/>
      </c>
      <c r="F533" t="str">
        <f t="shared" si="51"/>
        <v/>
      </c>
      <c r="G533" t="str">
        <f t="shared" si="52"/>
        <v/>
      </c>
      <c r="N533" t="str">
        <f t="shared" si="53"/>
        <v/>
      </c>
      <c r="O533" t="str">
        <f t="shared" si="54"/>
        <v/>
      </c>
      <c r="P533" t="str">
        <f t="shared" si="55"/>
        <v/>
      </c>
    </row>
    <row r="534" spans="5:16" x14ac:dyDescent="0.3">
      <c r="E534" t="str">
        <f t="shared" si="50"/>
        <v/>
      </c>
      <c r="F534" t="str">
        <f t="shared" si="51"/>
        <v/>
      </c>
      <c r="G534" t="str">
        <f t="shared" si="52"/>
        <v/>
      </c>
      <c r="N534" t="str">
        <f t="shared" si="53"/>
        <v/>
      </c>
      <c r="O534" t="str">
        <f t="shared" si="54"/>
        <v/>
      </c>
      <c r="P534" t="str">
        <f t="shared" si="55"/>
        <v/>
      </c>
    </row>
    <row r="535" spans="5:16" x14ac:dyDescent="0.3">
      <c r="E535" t="str">
        <f t="shared" si="50"/>
        <v/>
      </c>
      <c r="F535" t="str">
        <f t="shared" si="51"/>
        <v/>
      </c>
      <c r="G535" t="str">
        <f t="shared" si="52"/>
        <v/>
      </c>
      <c r="N535" t="str">
        <f t="shared" si="53"/>
        <v/>
      </c>
      <c r="O535" t="str">
        <f t="shared" si="54"/>
        <v/>
      </c>
      <c r="P535" t="str">
        <f t="shared" si="55"/>
        <v/>
      </c>
    </row>
    <row r="536" spans="5:16" x14ac:dyDescent="0.3">
      <c r="E536" t="str">
        <f t="shared" si="50"/>
        <v/>
      </c>
      <c r="F536" t="str">
        <f t="shared" si="51"/>
        <v/>
      </c>
      <c r="G536" t="str">
        <f t="shared" si="52"/>
        <v/>
      </c>
      <c r="N536" t="str">
        <f t="shared" si="53"/>
        <v/>
      </c>
      <c r="O536" t="str">
        <f t="shared" si="54"/>
        <v/>
      </c>
      <c r="P536" t="str">
        <f t="shared" si="55"/>
        <v/>
      </c>
    </row>
    <row r="537" spans="5:16" x14ac:dyDescent="0.3">
      <c r="E537" t="str">
        <f t="shared" si="50"/>
        <v/>
      </c>
      <c r="F537" t="str">
        <f t="shared" si="51"/>
        <v/>
      </c>
      <c r="G537" t="str">
        <f t="shared" si="52"/>
        <v/>
      </c>
      <c r="N537" t="str">
        <f t="shared" si="53"/>
        <v/>
      </c>
      <c r="O537" t="str">
        <f t="shared" si="54"/>
        <v/>
      </c>
      <c r="P537" t="str">
        <f t="shared" si="55"/>
        <v/>
      </c>
    </row>
    <row r="538" spans="5:16" x14ac:dyDescent="0.3">
      <c r="E538" t="str">
        <f t="shared" si="50"/>
        <v/>
      </c>
      <c r="F538" t="str">
        <f t="shared" si="51"/>
        <v/>
      </c>
      <c r="G538" t="str">
        <f t="shared" si="52"/>
        <v/>
      </c>
      <c r="N538" t="str">
        <f t="shared" si="53"/>
        <v/>
      </c>
      <c r="O538" t="str">
        <f t="shared" si="54"/>
        <v/>
      </c>
      <c r="P538" t="str">
        <f t="shared" si="55"/>
        <v/>
      </c>
    </row>
    <row r="539" spans="5:16" x14ac:dyDescent="0.3">
      <c r="E539" t="str">
        <f t="shared" si="50"/>
        <v/>
      </c>
      <c r="F539" t="str">
        <f t="shared" si="51"/>
        <v/>
      </c>
      <c r="G539" t="str">
        <f t="shared" si="52"/>
        <v/>
      </c>
      <c r="N539" t="str">
        <f t="shared" si="53"/>
        <v/>
      </c>
      <c r="O539" t="str">
        <f t="shared" si="54"/>
        <v/>
      </c>
      <c r="P539" t="str">
        <f t="shared" si="55"/>
        <v/>
      </c>
    </row>
    <row r="540" spans="5:16" x14ac:dyDescent="0.3">
      <c r="E540" t="str">
        <f t="shared" si="50"/>
        <v/>
      </c>
      <c r="F540" t="str">
        <f t="shared" si="51"/>
        <v/>
      </c>
      <c r="G540" t="str">
        <f t="shared" si="52"/>
        <v/>
      </c>
      <c r="N540" t="str">
        <f t="shared" si="53"/>
        <v/>
      </c>
      <c r="O540" t="str">
        <f t="shared" si="54"/>
        <v/>
      </c>
      <c r="P540" t="str">
        <f t="shared" si="55"/>
        <v/>
      </c>
    </row>
    <row r="541" spans="5:16" x14ac:dyDescent="0.3">
      <c r="E541" t="str">
        <f t="shared" si="50"/>
        <v/>
      </c>
      <c r="F541" t="str">
        <f t="shared" si="51"/>
        <v/>
      </c>
      <c r="G541" t="str">
        <f t="shared" si="52"/>
        <v/>
      </c>
      <c r="N541" t="str">
        <f t="shared" si="53"/>
        <v/>
      </c>
      <c r="O541" t="str">
        <f t="shared" si="54"/>
        <v/>
      </c>
      <c r="P541" t="str">
        <f t="shared" si="55"/>
        <v/>
      </c>
    </row>
    <row r="542" spans="5:16" x14ac:dyDescent="0.3">
      <c r="E542" t="str">
        <f t="shared" si="50"/>
        <v/>
      </c>
      <c r="F542" t="str">
        <f t="shared" si="51"/>
        <v/>
      </c>
      <c r="G542" t="str">
        <f t="shared" si="52"/>
        <v/>
      </c>
      <c r="N542" t="str">
        <f t="shared" si="53"/>
        <v/>
      </c>
      <c r="O542" t="str">
        <f t="shared" si="54"/>
        <v/>
      </c>
      <c r="P542" t="str">
        <f t="shared" si="55"/>
        <v/>
      </c>
    </row>
    <row r="543" spans="5:16" x14ac:dyDescent="0.3">
      <c r="E543" t="str">
        <f t="shared" si="50"/>
        <v/>
      </c>
      <c r="F543" t="str">
        <f t="shared" si="51"/>
        <v/>
      </c>
      <c r="G543" t="str">
        <f t="shared" si="52"/>
        <v/>
      </c>
      <c r="N543" t="str">
        <f t="shared" si="53"/>
        <v/>
      </c>
      <c r="O543" t="str">
        <f t="shared" si="54"/>
        <v/>
      </c>
      <c r="P543" t="str">
        <f t="shared" si="55"/>
        <v/>
      </c>
    </row>
    <row r="544" spans="5:16" x14ac:dyDescent="0.3">
      <c r="E544" t="str">
        <f t="shared" si="50"/>
        <v/>
      </c>
      <c r="F544" t="str">
        <f t="shared" si="51"/>
        <v/>
      </c>
      <c r="G544" t="str">
        <f t="shared" si="52"/>
        <v/>
      </c>
      <c r="N544" t="str">
        <f t="shared" si="53"/>
        <v/>
      </c>
      <c r="O544" t="str">
        <f t="shared" si="54"/>
        <v/>
      </c>
      <c r="P544" t="str">
        <f t="shared" si="55"/>
        <v/>
      </c>
    </row>
  </sheetData>
  <mergeCells count="4">
    <mergeCell ref="A1:N1"/>
    <mergeCell ref="O1:Q1"/>
    <mergeCell ref="O2:Q2"/>
    <mergeCell ref="O3:Q4"/>
  </mergeCells>
  <conditionalFormatting sqref="O3:Q4">
    <cfRule type="cellIs" dxfId="167" priority="1" operator="equal">
      <formula>"Não iniciada"</formula>
    </cfRule>
    <cfRule type="cellIs" dxfId="166" priority="2" operator="equal">
      <formula>"Em andamento"</formula>
    </cfRule>
    <cfRule type="cellIs" dxfId="165" priority="3" operator="equal">
      <formula>"Cancelada"</formula>
    </cfRule>
    <cfRule type="cellIs" dxfId="164" priority="4" operator="equal">
      <formula>"Concluída"</formula>
    </cfRule>
  </conditionalFormatting>
  <dataValidations disablePrompts="1" count="1">
    <dataValidation type="list" allowBlank="1" showInputMessage="1" showErrorMessage="1" sqref="O3:Q4" xr:uid="{00000000-0002-0000-0D00-000000000000}">
      <formula1>"Não iniciada, Concluída, Em andamento, Cancelada"</formula1>
    </dataValidation>
  </dataValidations>
  <hyperlinks>
    <hyperlink ref="O1:Q1" location="'1. Painel Principal'!A1" display="Menu Principal" xr:uid="{00000000-0004-0000-0D00-000000000000}"/>
  </hyperlinks>
  <pageMargins left="0.511811024" right="0.511811024" top="0.78740157499999996" bottom="0.78740157499999996" header="0.31496062000000002" footer="0.31496062000000002"/>
  <pageSetup paperSize="9" orientation="portrait" r:id="rId5"/>
  <drawing r:id="rId6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T19"/>
  <sheetViews>
    <sheetView showGridLines="0" showRowColHeaders="0" workbookViewId="0">
      <selection activeCell="U10" sqref="U10"/>
    </sheetView>
  </sheetViews>
  <sheetFormatPr defaultRowHeight="14.4" x14ac:dyDescent="0.3"/>
  <cols>
    <col min="17" max="17" width="9.33203125" customWidth="1"/>
  </cols>
  <sheetData>
    <row r="1" spans="1:20" ht="17.25" customHeight="1" x14ac:dyDescent="0.35">
      <c r="A1" s="276" t="s">
        <v>3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4" t="s">
        <v>1</v>
      </c>
      <c r="S1" s="274"/>
      <c r="T1" s="275"/>
    </row>
    <row r="2" spans="1:20" x14ac:dyDescent="0.3">
      <c r="R2" s="339" t="s">
        <v>10</v>
      </c>
      <c r="S2" s="340"/>
      <c r="T2" s="340"/>
    </row>
    <row r="3" spans="1:20" x14ac:dyDescent="0.3">
      <c r="R3" s="334" t="s">
        <v>11</v>
      </c>
      <c r="S3" s="335"/>
      <c r="T3" s="335"/>
    </row>
    <row r="4" spans="1:20" ht="6.75" customHeight="1" x14ac:dyDescent="0.3">
      <c r="R4" s="334"/>
      <c r="S4" s="335"/>
      <c r="T4" s="335"/>
    </row>
    <row r="6" spans="1:20" x14ac:dyDescent="0.3">
      <c r="A6" s="479" t="s">
        <v>657</v>
      </c>
      <c r="B6" s="479"/>
      <c r="C6" s="479"/>
      <c r="D6" s="479"/>
      <c r="E6" s="479"/>
      <c r="F6" s="479"/>
      <c r="G6" s="479"/>
      <c r="H6" s="479"/>
      <c r="I6" s="479"/>
      <c r="J6" s="479"/>
      <c r="K6" s="479"/>
      <c r="L6" s="479"/>
      <c r="M6" s="479"/>
      <c r="N6" s="479"/>
      <c r="O6" s="479"/>
      <c r="P6" s="479"/>
      <c r="Q6" s="479"/>
      <c r="R6" s="479"/>
      <c r="S6" s="479"/>
      <c r="T6" s="479"/>
    </row>
    <row r="8" spans="1:20" ht="34.5" customHeight="1" thickBot="1" x14ac:dyDescent="0.35">
      <c r="A8" s="493" t="s">
        <v>644</v>
      </c>
      <c r="B8" s="493"/>
      <c r="C8" s="493"/>
      <c r="D8" s="510" t="s">
        <v>645</v>
      </c>
      <c r="E8" s="510"/>
      <c r="F8" s="510"/>
      <c r="G8" s="513" t="s">
        <v>649</v>
      </c>
      <c r="H8" s="513"/>
      <c r="I8" s="513" t="s">
        <v>651</v>
      </c>
      <c r="J8" s="513"/>
      <c r="K8" s="232" t="s">
        <v>646</v>
      </c>
      <c r="L8" s="232" t="s">
        <v>647</v>
      </c>
      <c r="M8" s="492" t="s">
        <v>648</v>
      </c>
      <c r="N8" s="492"/>
      <c r="O8" s="516" t="s">
        <v>650</v>
      </c>
      <c r="P8" s="516"/>
      <c r="Q8" s="516"/>
      <c r="R8" s="516"/>
      <c r="S8" s="516"/>
      <c r="T8" s="516"/>
    </row>
    <row r="9" spans="1:20" ht="33.75" customHeight="1" thickTop="1" thickBot="1" x14ac:dyDescent="0.35">
      <c r="A9" s="496" t="s">
        <v>652</v>
      </c>
      <c r="B9" s="497"/>
      <c r="C9" s="497"/>
      <c r="D9" s="511" t="s">
        <v>656</v>
      </c>
      <c r="E9" s="512"/>
      <c r="F9" s="496"/>
      <c r="G9" s="498">
        <v>0.85</v>
      </c>
      <c r="H9" s="499"/>
      <c r="I9" s="498">
        <v>0.15</v>
      </c>
      <c r="J9" s="499"/>
      <c r="K9" s="233">
        <v>0.3</v>
      </c>
      <c r="L9" s="233">
        <v>0.1</v>
      </c>
      <c r="M9" s="500">
        <v>1</v>
      </c>
      <c r="N9" s="501"/>
      <c r="O9" s="494" t="str">
        <f t="shared" ref="O9:O18" si="0">IF(A9="","",IF(M9&gt;=5,IF(OR(K9&gt;0.3,L9&gt;0.3)=TRUE,"Criar plano de ação para melhoria da medição. Analisar: melhorar em repetibilidade ou reprodutibilidade?","Sistema de Medição adequado."),"Refazer medição com itens de maior variação, para aumentar a confiabilidade do teste."))</f>
        <v>Refazer medição com itens de maior variação, para aumentar a confiabilidade do teste.</v>
      </c>
      <c r="P9" s="495"/>
      <c r="Q9" s="495"/>
      <c r="R9" s="495"/>
      <c r="S9" s="495"/>
      <c r="T9" s="495"/>
    </row>
    <row r="10" spans="1:20" ht="33.75" customHeight="1" thickTop="1" thickBot="1" x14ac:dyDescent="0.35">
      <c r="A10" s="496" t="s">
        <v>653</v>
      </c>
      <c r="B10" s="497"/>
      <c r="C10" s="497"/>
      <c r="D10" s="511" t="s">
        <v>656</v>
      </c>
      <c r="E10" s="512"/>
      <c r="F10" s="496"/>
      <c r="G10" s="498">
        <v>0.22</v>
      </c>
      <c r="H10" s="499"/>
      <c r="I10" s="498">
        <v>0.78</v>
      </c>
      <c r="J10" s="499"/>
      <c r="K10" s="233">
        <v>0.69</v>
      </c>
      <c r="L10" s="233">
        <v>0.35</v>
      </c>
      <c r="M10" s="500">
        <v>5</v>
      </c>
      <c r="N10" s="501"/>
      <c r="O10" s="494" t="str">
        <f t="shared" si="0"/>
        <v>Criar plano de ação para melhoria da medição. Analisar: melhorar em repetibilidade ou reprodutibilidade?</v>
      </c>
      <c r="P10" s="495"/>
      <c r="Q10" s="495"/>
      <c r="R10" s="495"/>
      <c r="S10" s="495"/>
      <c r="T10" s="495"/>
    </row>
    <row r="11" spans="1:20" ht="33.75" customHeight="1" thickTop="1" thickBot="1" x14ac:dyDescent="0.35">
      <c r="A11" s="496" t="s">
        <v>654</v>
      </c>
      <c r="B11" s="497"/>
      <c r="C11" s="497"/>
      <c r="D11" s="511" t="s">
        <v>656</v>
      </c>
      <c r="E11" s="512"/>
      <c r="F11" s="496"/>
      <c r="G11" s="498">
        <v>0.3</v>
      </c>
      <c r="H11" s="499"/>
      <c r="I11" s="498">
        <v>0.7</v>
      </c>
      <c r="J11" s="499"/>
      <c r="K11" s="233">
        <v>0.8</v>
      </c>
      <c r="L11" s="233">
        <v>0.5</v>
      </c>
      <c r="M11" s="500">
        <v>6</v>
      </c>
      <c r="N11" s="501"/>
      <c r="O11" s="494" t="str">
        <f t="shared" si="0"/>
        <v>Criar plano de ação para melhoria da medição. Analisar: melhorar em repetibilidade ou reprodutibilidade?</v>
      </c>
      <c r="P11" s="495"/>
      <c r="Q11" s="495"/>
      <c r="R11" s="495"/>
      <c r="S11" s="495"/>
      <c r="T11" s="495"/>
    </row>
    <row r="12" spans="1:20" ht="33.75" customHeight="1" thickTop="1" thickBot="1" x14ac:dyDescent="0.35">
      <c r="A12" s="496" t="s">
        <v>655</v>
      </c>
      <c r="B12" s="497"/>
      <c r="C12" s="497"/>
      <c r="D12" s="511" t="s">
        <v>656</v>
      </c>
      <c r="E12" s="512"/>
      <c r="F12" s="496"/>
      <c r="G12" s="498">
        <v>0.9</v>
      </c>
      <c r="H12" s="499"/>
      <c r="I12" s="498">
        <v>0.1</v>
      </c>
      <c r="J12" s="499"/>
      <c r="K12" s="233">
        <v>0.2</v>
      </c>
      <c r="L12" s="233">
        <v>0.2</v>
      </c>
      <c r="M12" s="500">
        <v>5</v>
      </c>
      <c r="N12" s="501"/>
      <c r="O12" s="494" t="str">
        <f t="shared" si="0"/>
        <v>Sistema de Medição adequado.</v>
      </c>
      <c r="P12" s="495"/>
      <c r="Q12" s="495"/>
      <c r="R12" s="495"/>
      <c r="S12" s="495"/>
      <c r="T12" s="495"/>
    </row>
    <row r="13" spans="1:20" ht="33.75" customHeight="1" thickTop="1" thickBot="1" x14ac:dyDescent="0.35">
      <c r="A13" s="501"/>
      <c r="B13" s="502"/>
      <c r="C13" s="502"/>
      <c r="D13" s="500"/>
      <c r="E13" s="503"/>
      <c r="F13" s="501"/>
      <c r="G13" s="500"/>
      <c r="H13" s="501"/>
      <c r="I13" s="500"/>
      <c r="J13" s="501"/>
      <c r="K13" s="109"/>
      <c r="L13" s="109"/>
      <c r="M13" s="500"/>
      <c r="N13" s="501"/>
      <c r="O13" s="508" t="str">
        <f t="shared" si="0"/>
        <v/>
      </c>
      <c r="P13" s="509"/>
      <c r="Q13" s="509"/>
      <c r="R13" s="509"/>
      <c r="S13" s="509"/>
      <c r="T13" s="509"/>
    </row>
    <row r="14" spans="1:20" ht="33.75" customHeight="1" thickTop="1" thickBot="1" x14ac:dyDescent="0.35">
      <c r="A14" s="501"/>
      <c r="B14" s="502"/>
      <c r="C14" s="502"/>
      <c r="D14" s="500"/>
      <c r="E14" s="503"/>
      <c r="F14" s="501"/>
      <c r="G14" s="500"/>
      <c r="H14" s="501"/>
      <c r="I14" s="500"/>
      <c r="J14" s="501"/>
      <c r="K14" s="109"/>
      <c r="L14" s="109"/>
      <c r="M14" s="500"/>
      <c r="N14" s="501"/>
      <c r="O14" s="508" t="str">
        <f t="shared" si="0"/>
        <v/>
      </c>
      <c r="P14" s="509"/>
      <c r="Q14" s="509"/>
      <c r="R14" s="509"/>
      <c r="S14" s="509"/>
      <c r="T14" s="509"/>
    </row>
    <row r="15" spans="1:20" ht="33.75" customHeight="1" thickTop="1" thickBot="1" x14ac:dyDescent="0.35">
      <c r="A15" s="501"/>
      <c r="B15" s="502"/>
      <c r="C15" s="502"/>
      <c r="D15" s="500"/>
      <c r="E15" s="503"/>
      <c r="F15" s="501"/>
      <c r="G15" s="500"/>
      <c r="H15" s="501"/>
      <c r="I15" s="500"/>
      <c r="J15" s="501"/>
      <c r="K15" s="109"/>
      <c r="L15" s="109"/>
      <c r="M15" s="500"/>
      <c r="N15" s="501"/>
      <c r="O15" s="508" t="str">
        <f t="shared" si="0"/>
        <v/>
      </c>
      <c r="P15" s="509"/>
      <c r="Q15" s="509"/>
      <c r="R15" s="509"/>
      <c r="S15" s="509"/>
      <c r="T15" s="509"/>
    </row>
    <row r="16" spans="1:20" ht="33.75" customHeight="1" thickTop="1" thickBot="1" x14ac:dyDescent="0.35">
      <c r="A16" s="501"/>
      <c r="B16" s="502"/>
      <c r="C16" s="502"/>
      <c r="D16" s="500"/>
      <c r="E16" s="503"/>
      <c r="F16" s="501"/>
      <c r="G16" s="500"/>
      <c r="H16" s="501"/>
      <c r="I16" s="500"/>
      <c r="J16" s="501"/>
      <c r="K16" s="109"/>
      <c r="L16" s="109"/>
      <c r="M16" s="500"/>
      <c r="N16" s="501"/>
      <c r="O16" s="508" t="str">
        <f t="shared" si="0"/>
        <v/>
      </c>
      <c r="P16" s="509"/>
      <c r="Q16" s="509"/>
      <c r="R16" s="509"/>
      <c r="S16" s="509"/>
      <c r="T16" s="509"/>
    </row>
    <row r="17" spans="1:20" ht="33.75" customHeight="1" thickTop="1" thickBot="1" x14ac:dyDescent="0.35">
      <c r="A17" s="501"/>
      <c r="B17" s="502"/>
      <c r="C17" s="502"/>
      <c r="D17" s="500"/>
      <c r="E17" s="503"/>
      <c r="F17" s="501"/>
      <c r="G17" s="500"/>
      <c r="H17" s="501"/>
      <c r="I17" s="500"/>
      <c r="J17" s="501"/>
      <c r="K17" s="109"/>
      <c r="L17" s="109"/>
      <c r="M17" s="500"/>
      <c r="N17" s="501"/>
      <c r="O17" s="508" t="str">
        <f t="shared" si="0"/>
        <v/>
      </c>
      <c r="P17" s="509"/>
      <c r="Q17" s="509"/>
      <c r="R17" s="509"/>
      <c r="S17" s="509"/>
      <c r="T17" s="509"/>
    </row>
    <row r="18" spans="1:20" ht="33.75" customHeight="1" thickTop="1" x14ac:dyDescent="0.3">
      <c r="A18" s="504"/>
      <c r="B18" s="505"/>
      <c r="C18" s="505"/>
      <c r="D18" s="506"/>
      <c r="E18" s="507"/>
      <c r="F18" s="504"/>
      <c r="G18" s="506"/>
      <c r="H18" s="504"/>
      <c r="I18" s="506"/>
      <c r="J18" s="504"/>
      <c r="K18" s="234"/>
      <c r="L18" s="234"/>
      <c r="M18" s="506"/>
      <c r="N18" s="504"/>
      <c r="O18" s="514" t="str">
        <f t="shared" si="0"/>
        <v/>
      </c>
      <c r="P18" s="515"/>
      <c r="Q18" s="515"/>
      <c r="R18" s="515"/>
      <c r="S18" s="515"/>
      <c r="T18" s="515"/>
    </row>
    <row r="19" spans="1:20" x14ac:dyDescent="0.3">
      <c r="N19" s="25"/>
    </row>
  </sheetData>
  <mergeCells count="71">
    <mergeCell ref="O18:T18"/>
    <mergeCell ref="A6:T6"/>
    <mergeCell ref="O11:T11"/>
    <mergeCell ref="O12:T12"/>
    <mergeCell ref="O13:T13"/>
    <mergeCell ref="O14:T14"/>
    <mergeCell ref="O15:T15"/>
    <mergeCell ref="M16:N16"/>
    <mergeCell ref="M17:N17"/>
    <mergeCell ref="M18:N18"/>
    <mergeCell ref="O8:T8"/>
    <mergeCell ref="O9:T9"/>
    <mergeCell ref="M10:N10"/>
    <mergeCell ref="M12:N12"/>
    <mergeCell ref="M13:N13"/>
    <mergeCell ref="M14:N14"/>
    <mergeCell ref="I14:J14"/>
    <mergeCell ref="O17:T17"/>
    <mergeCell ref="I18:J18"/>
    <mergeCell ref="D8:F8"/>
    <mergeCell ref="D9:F9"/>
    <mergeCell ref="D10:F10"/>
    <mergeCell ref="D11:F11"/>
    <mergeCell ref="D12:F12"/>
    <mergeCell ref="I13:J13"/>
    <mergeCell ref="I8:J8"/>
    <mergeCell ref="G8:H8"/>
    <mergeCell ref="O16:T16"/>
    <mergeCell ref="M15:N15"/>
    <mergeCell ref="I15:J15"/>
    <mergeCell ref="I16:J16"/>
    <mergeCell ref="I17:J17"/>
    <mergeCell ref="A18:C18"/>
    <mergeCell ref="D17:F17"/>
    <mergeCell ref="D18:F18"/>
    <mergeCell ref="G17:H17"/>
    <mergeCell ref="G18:H18"/>
    <mergeCell ref="A17:C17"/>
    <mergeCell ref="A16:C16"/>
    <mergeCell ref="D15:F15"/>
    <mergeCell ref="D16:F16"/>
    <mergeCell ref="G15:H15"/>
    <mergeCell ref="G16:H16"/>
    <mergeCell ref="A15:C15"/>
    <mergeCell ref="A14:C14"/>
    <mergeCell ref="D13:F13"/>
    <mergeCell ref="D14:F14"/>
    <mergeCell ref="G13:H13"/>
    <mergeCell ref="G14:H14"/>
    <mergeCell ref="A13:C13"/>
    <mergeCell ref="A12:C12"/>
    <mergeCell ref="G12:H12"/>
    <mergeCell ref="G11:H11"/>
    <mergeCell ref="I11:J11"/>
    <mergeCell ref="I12:J12"/>
    <mergeCell ref="O10:T10"/>
    <mergeCell ref="A11:C11"/>
    <mergeCell ref="A10:C10"/>
    <mergeCell ref="G10:H10"/>
    <mergeCell ref="G9:H9"/>
    <mergeCell ref="I9:J9"/>
    <mergeCell ref="I10:J10"/>
    <mergeCell ref="M9:N9"/>
    <mergeCell ref="A9:C9"/>
    <mergeCell ref="M11:N11"/>
    <mergeCell ref="M8:N8"/>
    <mergeCell ref="A8:C8"/>
    <mergeCell ref="A1:Q1"/>
    <mergeCell ref="R1:T1"/>
    <mergeCell ref="R2:T2"/>
    <mergeCell ref="R3:T4"/>
  </mergeCells>
  <conditionalFormatting sqref="R3:T4">
    <cfRule type="cellIs" dxfId="127" priority="7" operator="equal">
      <formula>"Não iniciada"</formula>
    </cfRule>
    <cfRule type="cellIs" dxfId="126" priority="8" operator="equal">
      <formula>"Em andamento"</formula>
    </cfRule>
    <cfRule type="cellIs" dxfId="125" priority="9" operator="equal">
      <formula>"Cancelada"</formula>
    </cfRule>
    <cfRule type="cellIs" dxfId="124" priority="10" operator="equal">
      <formula>"Concluída"</formula>
    </cfRule>
  </conditionalFormatting>
  <conditionalFormatting sqref="K9:L18">
    <cfRule type="cellIs" dxfId="123" priority="4" operator="equal">
      <formula>0</formula>
    </cfRule>
    <cfRule type="cellIs" dxfId="122" priority="5" operator="greaterThan">
      <formula>0.3</formula>
    </cfRule>
    <cfRule type="cellIs" dxfId="121" priority="6" operator="between">
      <formula>0</formula>
      <formula>0.3</formula>
    </cfRule>
  </conditionalFormatting>
  <conditionalFormatting sqref="M9:M18">
    <cfRule type="cellIs" dxfId="120" priority="1" operator="equal">
      <formula>0</formula>
    </cfRule>
    <cfRule type="cellIs" dxfId="119" priority="2" operator="greaterThanOrEqual">
      <formula>5</formula>
    </cfRule>
    <cfRule type="cellIs" dxfId="118" priority="3" operator="between">
      <formula>0</formula>
      <formula>5</formula>
    </cfRule>
  </conditionalFormatting>
  <dataValidations count="1">
    <dataValidation type="list" allowBlank="1" showInputMessage="1" showErrorMessage="1" sqref="R3:T4" xr:uid="{00000000-0002-0000-0E00-000000000000}">
      <formula1>"Não iniciada, Concluída, Em andamento, Cancelada"</formula1>
    </dataValidation>
  </dataValidations>
  <hyperlinks>
    <hyperlink ref="R1:T1" location="'1. Painel Principal'!A1" display="Menu Principal" xr:uid="{00000000-0004-0000-0E00-000000000000}"/>
  </hyperlinks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T24"/>
  <sheetViews>
    <sheetView showGridLines="0" showRowColHeaders="0" tabSelected="1" workbookViewId="0">
      <selection sqref="A1:Q1"/>
    </sheetView>
  </sheetViews>
  <sheetFormatPr defaultRowHeight="14.4" x14ac:dyDescent="0.3"/>
  <cols>
    <col min="17" max="17" width="9.33203125" customWidth="1"/>
  </cols>
  <sheetData>
    <row r="1" spans="1:20" ht="17.25" customHeight="1" x14ac:dyDescent="0.35">
      <c r="A1" s="276" t="s">
        <v>3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4" t="s">
        <v>1</v>
      </c>
      <c r="S1" s="274"/>
      <c r="T1" s="275"/>
    </row>
    <row r="2" spans="1:20" x14ac:dyDescent="0.3">
      <c r="R2" s="339" t="s">
        <v>10</v>
      </c>
      <c r="S2" s="340"/>
      <c r="T2" s="340"/>
    </row>
    <row r="3" spans="1:20" x14ac:dyDescent="0.3">
      <c r="R3" s="334" t="s">
        <v>11</v>
      </c>
      <c r="S3" s="335"/>
      <c r="T3" s="335"/>
    </row>
    <row r="4" spans="1:20" ht="6.75" customHeight="1" x14ac:dyDescent="0.3">
      <c r="R4" s="334"/>
      <c r="S4" s="335"/>
      <c r="T4" s="335"/>
    </row>
    <row r="6" spans="1:20" s="124" customFormat="1" ht="15" customHeight="1" thickBot="1" x14ac:dyDescent="0.35">
      <c r="A6" s="228" t="s">
        <v>624</v>
      </c>
      <c r="B6" s="530" t="s">
        <v>320</v>
      </c>
      <c r="C6" s="530"/>
      <c r="D6" s="530"/>
      <c r="E6" s="530" t="s">
        <v>313</v>
      </c>
      <c r="F6" s="530"/>
      <c r="G6" s="530"/>
      <c r="H6" s="529" t="s">
        <v>623</v>
      </c>
      <c r="I6" s="529"/>
      <c r="J6" s="529"/>
      <c r="K6" s="529" t="s">
        <v>626</v>
      </c>
      <c r="L6" s="529"/>
      <c r="M6" s="529"/>
      <c r="N6" s="529"/>
      <c r="O6" s="529"/>
      <c r="P6" s="529"/>
      <c r="Q6" s="529"/>
      <c r="R6" s="531" t="s">
        <v>628</v>
      </c>
      <c r="S6" s="531"/>
      <c r="T6" s="531"/>
    </row>
    <row r="7" spans="1:20" s="124" customFormat="1" ht="30" customHeight="1" thickTop="1" thickBot="1" x14ac:dyDescent="0.35">
      <c r="A7" s="226">
        <v>1</v>
      </c>
      <c r="B7" s="528" t="s">
        <v>618</v>
      </c>
      <c r="C7" s="528"/>
      <c r="D7" s="528"/>
      <c r="E7" s="527" t="s">
        <v>622</v>
      </c>
      <c r="F7" s="527"/>
      <c r="G7" s="527"/>
      <c r="H7" s="524" t="s">
        <v>587</v>
      </c>
      <c r="I7" s="524"/>
      <c r="J7" s="524"/>
      <c r="K7" s="517" t="s">
        <v>621</v>
      </c>
      <c r="L7" s="517"/>
      <c r="M7" s="517"/>
      <c r="N7" s="517"/>
      <c r="O7" s="517"/>
      <c r="P7" s="517"/>
      <c r="Q7" s="517"/>
      <c r="R7" s="518" t="s">
        <v>627</v>
      </c>
      <c r="S7" s="518"/>
      <c r="T7" s="519"/>
    </row>
    <row r="8" spans="1:20" s="124" customFormat="1" ht="30" customHeight="1" thickTop="1" thickBot="1" x14ac:dyDescent="0.35">
      <c r="A8" s="226">
        <v>2</v>
      </c>
      <c r="B8" s="528" t="s">
        <v>618</v>
      </c>
      <c r="C8" s="528"/>
      <c r="D8" s="528"/>
      <c r="E8" s="527" t="s">
        <v>620</v>
      </c>
      <c r="F8" s="527"/>
      <c r="G8" s="527"/>
      <c r="H8" s="524" t="s">
        <v>587</v>
      </c>
      <c r="I8" s="524"/>
      <c r="J8" s="524"/>
      <c r="K8" s="517" t="s">
        <v>619</v>
      </c>
      <c r="L8" s="517"/>
      <c r="M8" s="517"/>
      <c r="N8" s="517"/>
      <c r="O8" s="517"/>
      <c r="P8" s="517"/>
      <c r="Q8" s="517"/>
      <c r="R8" s="518" t="s">
        <v>627</v>
      </c>
      <c r="S8" s="518"/>
      <c r="T8" s="519"/>
    </row>
    <row r="9" spans="1:20" s="124" customFormat="1" ht="30" customHeight="1" thickTop="1" thickBot="1" x14ac:dyDescent="0.35">
      <c r="A9" s="226">
        <v>3</v>
      </c>
      <c r="B9" s="528" t="s">
        <v>618</v>
      </c>
      <c r="C9" s="528"/>
      <c r="D9" s="528"/>
      <c r="E9" s="527" t="s">
        <v>617</v>
      </c>
      <c r="F9" s="527"/>
      <c r="G9" s="527"/>
      <c r="H9" s="524" t="s">
        <v>587</v>
      </c>
      <c r="I9" s="524"/>
      <c r="J9" s="524"/>
      <c r="K9" s="517" t="s">
        <v>616</v>
      </c>
      <c r="L9" s="517"/>
      <c r="M9" s="517"/>
      <c r="N9" s="517"/>
      <c r="O9" s="517"/>
      <c r="P9" s="517"/>
      <c r="Q9" s="517"/>
      <c r="R9" s="518" t="s">
        <v>627</v>
      </c>
      <c r="S9" s="518"/>
      <c r="T9" s="519"/>
    </row>
    <row r="10" spans="1:20" s="124" customFormat="1" ht="30" customHeight="1" thickTop="1" thickBot="1" x14ac:dyDescent="0.35">
      <c r="A10" s="226">
        <v>4</v>
      </c>
      <c r="B10" s="528" t="s">
        <v>611</v>
      </c>
      <c r="C10" s="528"/>
      <c r="D10" s="528"/>
      <c r="E10" s="527" t="s">
        <v>615</v>
      </c>
      <c r="F10" s="527"/>
      <c r="G10" s="527"/>
      <c r="H10" s="524" t="s">
        <v>587</v>
      </c>
      <c r="I10" s="524"/>
      <c r="J10" s="524"/>
      <c r="K10" s="517" t="s">
        <v>614</v>
      </c>
      <c r="L10" s="517"/>
      <c r="M10" s="517"/>
      <c r="N10" s="517"/>
      <c r="O10" s="517"/>
      <c r="P10" s="517"/>
      <c r="Q10" s="517"/>
      <c r="R10" s="518" t="s">
        <v>627</v>
      </c>
      <c r="S10" s="518"/>
      <c r="T10" s="519"/>
    </row>
    <row r="11" spans="1:20" s="124" customFormat="1" ht="30" customHeight="1" thickTop="1" thickBot="1" x14ac:dyDescent="0.35">
      <c r="A11" s="226">
        <v>5</v>
      </c>
      <c r="B11" s="528" t="s">
        <v>611</v>
      </c>
      <c r="C11" s="528"/>
      <c r="D11" s="528"/>
      <c r="E11" s="527" t="s">
        <v>613</v>
      </c>
      <c r="F11" s="527"/>
      <c r="G11" s="527"/>
      <c r="H11" s="524" t="s">
        <v>587</v>
      </c>
      <c r="I11" s="524"/>
      <c r="J11" s="524"/>
      <c r="K11" s="517" t="s">
        <v>612</v>
      </c>
      <c r="L11" s="517"/>
      <c r="M11" s="517"/>
      <c r="N11" s="517"/>
      <c r="O11" s="517"/>
      <c r="P11" s="517"/>
      <c r="Q11" s="517"/>
      <c r="R11" s="518" t="s">
        <v>627</v>
      </c>
      <c r="S11" s="518"/>
      <c r="T11" s="519"/>
    </row>
    <row r="12" spans="1:20" s="124" customFormat="1" ht="30" customHeight="1" thickTop="1" thickBot="1" x14ac:dyDescent="0.35">
      <c r="A12" s="226">
        <v>6</v>
      </c>
      <c r="B12" s="528" t="s">
        <v>611</v>
      </c>
      <c r="C12" s="528"/>
      <c r="D12" s="528"/>
      <c r="E12" s="527" t="s">
        <v>610</v>
      </c>
      <c r="F12" s="527"/>
      <c r="G12" s="527"/>
      <c r="H12" s="524" t="s">
        <v>587</v>
      </c>
      <c r="I12" s="524"/>
      <c r="J12" s="524"/>
      <c r="K12" s="517" t="s">
        <v>609</v>
      </c>
      <c r="L12" s="517"/>
      <c r="M12" s="517"/>
      <c r="N12" s="517"/>
      <c r="O12" s="517"/>
      <c r="P12" s="517"/>
      <c r="Q12" s="517"/>
      <c r="R12" s="518" t="s">
        <v>627</v>
      </c>
      <c r="S12" s="518"/>
      <c r="T12" s="519"/>
    </row>
    <row r="13" spans="1:20" s="124" customFormat="1" ht="40.5" customHeight="1" thickTop="1" thickBot="1" x14ac:dyDescent="0.35">
      <c r="A13" s="226">
        <v>7</v>
      </c>
      <c r="B13" s="528" t="s">
        <v>606</v>
      </c>
      <c r="C13" s="528"/>
      <c r="D13" s="528"/>
      <c r="E13" s="527" t="s">
        <v>608</v>
      </c>
      <c r="F13" s="527"/>
      <c r="G13" s="527"/>
      <c r="H13" s="524" t="s">
        <v>587</v>
      </c>
      <c r="I13" s="524"/>
      <c r="J13" s="524"/>
      <c r="K13" s="517" t="s">
        <v>607</v>
      </c>
      <c r="L13" s="517"/>
      <c r="M13" s="517"/>
      <c r="N13" s="517"/>
      <c r="O13" s="517"/>
      <c r="P13" s="517"/>
      <c r="Q13" s="517"/>
      <c r="R13" s="518" t="s">
        <v>627</v>
      </c>
      <c r="S13" s="518"/>
      <c r="T13" s="519"/>
    </row>
    <row r="14" spans="1:20" s="124" customFormat="1" ht="30" customHeight="1" thickTop="1" thickBot="1" x14ac:dyDescent="0.35">
      <c r="A14" s="226">
        <v>8</v>
      </c>
      <c r="B14" s="528" t="s">
        <v>606</v>
      </c>
      <c r="C14" s="528"/>
      <c r="D14" s="528"/>
      <c r="E14" s="527" t="s">
        <v>605</v>
      </c>
      <c r="F14" s="527"/>
      <c r="G14" s="527"/>
      <c r="H14" s="524" t="s">
        <v>604</v>
      </c>
      <c r="I14" s="524"/>
      <c r="J14" s="524"/>
      <c r="K14" s="517" t="s">
        <v>603</v>
      </c>
      <c r="L14" s="517"/>
      <c r="M14" s="517"/>
      <c r="N14" s="517"/>
      <c r="O14" s="517"/>
      <c r="P14" s="517"/>
      <c r="Q14" s="517"/>
      <c r="R14" s="518" t="s">
        <v>627</v>
      </c>
      <c r="S14" s="518"/>
      <c r="T14" s="519"/>
    </row>
    <row r="15" spans="1:20" s="124" customFormat="1" ht="30" customHeight="1" thickTop="1" thickBot="1" x14ac:dyDescent="0.35">
      <c r="A15" s="226">
        <v>9</v>
      </c>
      <c r="B15" s="528" t="s">
        <v>363</v>
      </c>
      <c r="C15" s="528"/>
      <c r="D15" s="528"/>
      <c r="E15" s="527" t="s">
        <v>602</v>
      </c>
      <c r="F15" s="527"/>
      <c r="G15" s="527"/>
      <c r="H15" s="524" t="s">
        <v>601</v>
      </c>
      <c r="I15" s="524"/>
      <c r="J15" s="524"/>
      <c r="K15" s="517" t="s">
        <v>600</v>
      </c>
      <c r="L15" s="517"/>
      <c r="M15" s="517"/>
      <c r="N15" s="517"/>
      <c r="O15" s="517"/>
      <c r="P15" s="517"/>
      <c r="Q15" s="517"/>
      <c r="R15" s="518" t="s">
        <v>627</v>
      </c>
      <c r="S15" s="518"/>
      <c r="T15" s="519"/>
    </row>
    <row r="16" spans="1:20" s="124" customFormat="1" ht="30" customHeight="1" thickTop="1" thickBot="1" x14ac:dyDescent="0.35">
      <c r="A16" s="226">
        <v>10</v>
      </c>
      <c r="B16" s="528" t="s">
        <v>363</v>
      </c>
      <c r="C16" s="528"/>
      <c r="D16" s="528"/>
      <c r="E16" s="527" t="s">
        <v>599</v>
      </c>
      <c r="F16" s="527"/>
      <c r="G16" s="527"/>
      <c r="H16" s="524" t="s">
        <v>587</v>
      </c>
      <c r="I16" s="524"/>
      <c r="J16" s="524"/>
      <c r="K16" s="517" t="s">
        <v>598</v>
      </c>
      <c r="L16" s="517"/>
      <c r="M16" s="517"/>
      <c r="N16" s="517"/>
      <c r="O16" s="517"/>
      <c r="P16" s="517"/>
      <c r="Q16" s="517"/>
      <c r="R16" s="518" t="s">
        <v>627</v>
      </c>
      <c r="S16" s="518"/>
      <c r="T16" s="519"/>
    </row>
    <row r="17" spans="1:20" s="124" customFormat="1" ht="30" customHeight="1" thickTop="1" thickBot="1" x14ac:dyDescent="0.35">
      <c r="A17" s="226">
        <v>11</v>
      </c>
      <c r="B17" s="528" t="s">
        <v>594</v>
      </c>
      <c r="C17" s="528"/>
      <c r="D17" s="528"/>
      <c r="E17" s="527" t="s">
        <v>597</v>
      </c>
      <c r="F17" s="527"/>
      <c r="G17" s="527"/>
      <c r="H17" s="524" t="s">
        <v>587</v>
      </c>
      <c r="I17" s="524"/>
      <c r="J17" s="524"/>
      <c r="K17" s="517" t="s">
        <v>596</v>
      </c>
      <c r="L17" s="517"/>
      <c r="M17" s="517"/>
      <c r="N17" s="517"/>
      <c r="O17" s="517"/>
      <c r="P17" s="517"/>
      <c r="Q17" s="517"/>
      <c r="R17" s="518" t="s">
        <v>627</v>
      </c>
      <c r="S17" s="518"/>
      <c r="T17" s="519"/>
    </row>
    <row r="18" spans="1:20" s="124" customFormat="1" ht="30" customHeight="1" thickTop="1" thickBot="1" x14ac:dyDescent="0.35">
      <c r="A18" s="226">
        <v>12</v>
      </c>
      <c r="B18" s="528" t="s">
        <v>594</v>
      </c>
      <c r="C18" s="528"/>
      <c r="D18" s="528"/>
      <c r="E18" s="527" t="s">
        <v>595</v>
      </c>
      <c r="F18" s="527"/>
      <c r="G18" s="527"/>
      <c r="H18" s="524" t="s">
        <v>629</v>
      </c>
      <c r="I18" s="524"/>
      <c r="J18" s="524"/>
      <c r="K18" s="517" t="s">
        <v>630</v>
      </c>
      <c r="L18" s="517"/>
      <c r="M18" s="517"/>
      <c r="N18" s="517"/>
      <c r="O18" s="517"/>
      <c r="P18" s="517"/>
      <c r="Q18" s="517"/>
      <c r="R18" s="518" t="s">
        <v>627</v>
      </c>
      <c r="S18" s="518"/>
      <c r="T18" s="519"/>
    </row>
    <row r="19" spans="1:20" s="124" customFormat="1" ht="30" customHeight="1" thickTop="1" thickBot="1" x14ac:dyDescent="0.35">
      <c r="A19" s="226">
        <v>13</v>
      </c>
      <c r="B19" s="528" t="s">
        <v>594</v>
      </c>
      <c r="C19" s="528"/>
      <c r="D19" s="528"/>
      <c r="E19" s="527" t="s">
        <v>588</v>
      </c>
      <c r="F19" s="527"/>
      <c r="G19" s="527"/>
      <c r="H19" s="524" t="s">
        <v>587</v>
      </c>
      <c r="I19" s="524"/>
      <c r="J19" s="524"/>
      <c r="K19" s="517" t="s">
        <v>586</v>
      </c>
      <c r="L19" s="517"/>
      <c r="M19" s="517"/>
      <c r="N19" s="517"/>
      <c r="O19" s="517"/>
      <c r="P19" s="517"/>
      <c r="Q19" s="517"/>
      <c r="R19" s="518" t="s">
        <v>627</v>
      </c>
      <c r="S19" s="518"/>
      <c r="T19" s="519"/>
    </row>
    <row r="20" spans="1:20" s="124" customFormat="1" ht="30" customHeight="1" thickTop="1" thickBot="1" x14ac:dyDescent="0.35">
      <c r="A20" s="226">
        <v>14</v>
      </c>
      <c r="B20" s="528" t="s">
        <v>594</v>
      </c>
      <c r="C20" s="528"/>
      <c r="D20" s="528"/>
      <c r="E20" s="527" t="s">
        <v>593</v>
      </c>
      <c r="F20" s="527"/>
      <c r="G20" s="527"/>
      <c r="H20" s="524" t="s">
        <v>587</v>
      </c>
      <c r="I20" s="524"/>
      <c r="J20" s="524"/>
      <c r="K20" s="517" t="s">
        <v>592</v>
      </c>
      <c r="L20" s="517"/>
      <c r="M20" s="517"/>
      <c r="N20" s="517"/>
      <c r="O20" s="517"/>
      <c r="P20" s="517"/>
      <c r="Q20" s="517"/>
      <c r="R20" s="518" t="s">
        <v>627</v>
      </c>
      <c r="S20" s="518"/>
      <c r="T20" s="519"/>
    </row>
    <row r="21" spans="1:20" s="124" customFormat="1" ht="30" customHeight="1" thickTop="1" thickBot="1" x14ac:dyDescent="0.35">
      <c r="A21" s="226">
        <v>15</v>
      </c>
      <c r="B21" s="528" t="s">
        <v>585</v>
      </c>
      <c r="C21" s="528"/>
      <c r="D21" s="528"/>
      <c r="E21" s="527" t="s">
        <v>591</v>
      </c>
      <c r="F21" s="527"/>
      <c r="G21" s="527"/>
      <c r="H21" s="524" t="s">
        <v>625</v>
      </c>
      <c r="I21" s="524"/>
      <c r="J21" s="524"/>
      <c r="K21" s="517" t="s">
        <v>589</v>
      </c>
      <c r="L21" s="517"/>
      <c r="M21" s="517"/>
      <c r="N21" s="517"/>
      <c r="O21" s="517"/>
      <c r="P21" s="517"/>
      <c r="Q21" s="517"/>
      <c r="R21" s="518" t="s">
        <v>627</v>
      </c>
      <c r="S21" s="518"/>
      <c r="T21" s="519"/>
    </row>
    <row r="22" spans="1:20" s="124" customFormat="1" ht="30" customHeight="1" thickTop="1" thickBot="1" x14ac:dyDescent="0.35">
      <c r="A22" s="226">
        <v>16</v>
      </c>
      <c r="B22" s="528" t="s">
        <v>585</v>
      </c>
      <c r="C22" s="528"/>
      <c r="D22" s="528"/>
      <c r="E22" s="527" t="s">
        <v>590</v>
      </c>
      <c r="F22" s="527"/>
      <c r="G22" s="527"/>
      <c r="H22" s="524" t="s">
        <v>625</v>
      </c>
      <c r="I22" s="524"/>
      <c r="J22" s="524"/>
      <c r="K22" s="517" t="s">
        <v>589</v>
      </c>
      <c r="L22" s="517"/>
      <c r="M22" s="517"/>
      <c r="N22" s="517"/>
      <c r="O22" s="517"/>
      <c r="P22" s="517"/>
      <c r="Q22" s="517"/>
      <c r="R22" s="518" t="s">
        <v>627</v>
      </c>
      <c r="S22" s="518"/>
      <c r="T22" s="519"/>
    </row>
    <row r="23" spans="1:20" s="124" customFormat="1" ht="30" customHeight="1" thickTop="1" thickBot="1" x14ac:dyDescent="0.35">
      <c r="A23" s="226">
        <v>17</v>
      </c>
      <c r="B23" s="528" t="s">
        <v>585</v>
      </c>
      <c r="C23" s="528"/>
      <c r="D23" s="528"/>
      <c r="E23" s="527" t="s">
        <v>588</v>
      </c>
      <c r="F23" s="527"/>
      <c r="G23" s="527"/>
      <c r="H23" s="524" t="s">
        <v>587</v>
      </c>
      <c r="I23" s="524"/>
      <c r="J23" s="524"/>
      <c r="K23" s="517" t="s">
        <v>586</v>
      </c>
      <c r="L23" s="517"/>
      <c r="M23" s="517"/>
      <c r="N23" s="517"/>
      <c r="O23" s="517"/>
      <c r="P23" s="517"/>
      <c r="Q23" s="517"/>
      <c r="R23" s="518" t="s">
        <v>627</v>
      </c>
      <c r="S23" s="518"/>
      <c r="T23" s="519"/>
    </row>
    <row r="24" spans="1:20" s="124" customFormat="1" ht="30" customHeight="1" thickTop="1" x14ac:dyDescent="0.3">
      <c r="A24" s="227">
        <v>18</v>
      </c>
      <c r="B24" s="525" t="s">
        <v>585</v>
      </c>
      <c r="C24" s="525"/>
      <c r="D24" s="525"/>
      <c r="E24" s="526" t="s">
        <v>584</v>
      </c>
      <c r="F24" s="526"/>
      <c r="G24" s="526"/>
      <c r="H24" s="520" t="s">
        <v>625</v>
      </c>
      <c r="I24" s="520"/>
      <c r="J24" s="520"/>
      <c r="K24" s="521" t="s">
        <v>583</v>
      </c>
      <c r="L24" s="521"/>
      <c r="M24" s="521"/>
      <c r="N24" s="521"/>
      <c r="O24" s="521"/>
      <c r="P24" s="521"/>
      <c r="Q24" s="521"/>
      <c r="R24" s="522" t="s">
        <v>627</v>
      </c>
      <c r="S24" s="522"/>
      <c r="T24" s="523"/>
    </row>
  </sheetData>
  <mergeCells count="99">
    <mergeCell ref="A1:Q1"/>
    <mergeCell ref="R1:T1"/>
    <mergeCell ref="R2:T2"/>
    <mergeCell ref="R3:T4"/>
    <mergeCell ref="B6:D6"/>
    <mergeCell ref="E6:G6"/>
    <mergeCell ref="H6:J6"/>
    <mergeCell ref="R6:T6"/>
    <mergeCell ref="B7:D7"/>
    <mergeCell ref="E7:G7"/>
    <mergeCell ref="H7:J7"/>
    <mergeCell ref="K7:Q7"/>
    <mergeCell ref="K6:Q6"/>
    <mergeCell ref="H8:J8"/>
    <mergeCell ref="E8:G8"/>
    <mergeCell ref="B8:D8"/>
    <mergeCell ref="B9:D9"/>
    <mergeCell ref="E9:G9"/>
    <mergeCell ref="H9:J9"/>
    <mergeCell ref="B10:D10"/>
    <mergeCell ref="B11:D11"/>
    <mergeCell ref="E11:G11"/>
    <mergeCell ref="H11:J11"/>
    <mergeCell ref="E21:G21"/>
    <mergeCell ref="E20:G20"/>
    <mergeCell ref="E19:G19"/>
    <mergeCell ref="E18:G18"/>
    <mergeCell ref="E17:G17"/>
    <mergeCell ref="B12:D12"/>
    <mergeCell ref="B13:D13"/>
    <mergeCell ref="B14:D14"/>
    <mergeCell ref="B15:D15"/>
    <mergeCell ref="B16:D16"/>
    <mergeCell ref="H10:J10"/>
    <mergeCell ref="E10:G10"/>
    <mergeCell ref="E16:G16"/>
    <mergeCell ref="E15:G15"/>
    <mergeCell ref="E14:G14"/>
    <mergeCell ref="E13:G13"/>
    <mergeCell ref="E12:G12"/>
    <mergeCell ref="H12:J12"/>
    <mergeCell ref="H13:J13"/>
    <mergeCell ref="H14:J14"/>
    <mergeCell ref="H15:J15"/>
    <mergeCell ref="H16:J16"/>
    <mergeCell ref="B17:D17"/>
    <mergeCell ref="B18:D18"/>
    <mergeCell ref="B19:D19"/>
    <mergeCell ref="B20:D20"/>
    <mergeCell ref="B21:D21"/>
    <mergeCell ref="K21:Q21"/>
    <mergeCell ref="B24:D24"/>
    <mergeCell ref="E24:G24"/>
    <mergeCell ref="E23:G23"/>
    <mergeCell ref="E22:G22"/>
    <mergeCell ref="B22:D22"/>
    <mergeCell ref="B23:D23"/>
    <mergeCell ref="H22:J22"/>
    <mergeCell ref="H23:J23"/>
    <mergeCell ref="K12:Q12"/>
    <mergeCell ref="R21:T21"/>
    <mergeCell ref="R22:T22"/>
    <mergeCell ref="H24:J24"/>
    <mergeCell ref="K22:Q22"/>
    <mergeCell ref="K23:Q23"/>
    <mergeCell ref="K24:Q24"/>
    <mergeCell ref="R24:T24"/>
    <mergeCell ref="R23:T23"/>
    <mergeCell ref="H17:J17"/>
    <mergeCell ref="H18:J18"/>
    <mergeCell ref="H19:J19"/>
    <mergeCell ref="H20:J20"/>
    <mergeCell ref="H21:J21"/>
    <mergeCell ref="K19:Q19"/>
    <mergeCell ref="K20:Q20"/>
    <mergeCell ref="K17:Q17"/>
    <mergeCell ref="K18:Q18"/>
    <mergeCell ref="K13:Q13"/>
    <mergeCell ref="K14:Q14"/>
    <mergeCell ref="K15:Q15"/>
    <mergeCell ref="K16:Q16"/>
    <mergeCell ref="R19:T19"/>
    <mergeCell ref="R20:T20"/>
    <mergeCell ref="R7:T7"/>
    <mergeCell ref="R8:T8"/>
    <mergeCell ref="R9:T9"/>
    <mergeCell ref="R10:T10"/>
    <mergeCell ref="R17:T17"/>
    <mergeCell ref="R18:T18"/>
    <mergeCell ref="R12:T12"/>
    <mergeCell ref="R13:T13"/>
    <mergeCell ref="R14:T14"/>
    <mergeCell ref="R15:T15"/>
    <mergeCell ref="R16:T16"/>
    <mergeCell ref="K10:Q10"/>
    <mergeCell ref="K11:Q11"/>
    <mergeCell ref="R11:T11"/>
    <mergeCell ref="K8:Q8"/>
    <mergeCell ref="K9:Q9"/>
  </mergeCells>
  <conditionalFormatting sqref="R3:T4">
    <cfRule type="cellIs" dxfId="117" priority="1" operator="equal">
      <formula>"Não iniciada"</formula>
    </cfRule>
    <cfRule type="cellIs" dxfId="116" priority="2" operator="equal">
      <formula>"Em andamento"</formula>
    </cfRule>
    <cfRule type="cellIs" dxfId="115" priority="3" operator="equal">
      <formula>"Cancelada"</formula>
    </cfRule>
    <cfRule type="cellIs" dxfId="114" priority="4" operator="equal">
      <formula>"Concluída"</formula>
    </cfRule>
  </conditionalFormatting>
  <dataValidations count="1">
    <dataValidation type="list" allowBlank="1" showInputMessage="1" showErrorMessage="1" sqref="R3:T4" xr:uid="{00000000-0002-0000-0F00-000000000000}">
      <formula1>"Não iniciada, Concluída, Em andamento, Cancelada"</formula1>
    </dataValidation>
  </dataValidations>
  <hyperlinks>
    <hyperlink ref="R1:T1" location="'1. Painel Principal'!A1" display="Menu Principal" xr:uid="{00000000-0004-0000-0F00-000000000000}"/>
    <hyperlink ref="H21:H22" r:id="rId1" display="Análises e Regressão" xr:uid="{00000000-0004-0000-0F00-000001000000}"/>
    <hyperlink ref="H22" r:id="rId2" display="Análises e Regressão" xr:uid="{00000000-0004-0000-0F00-000002000000}"/>
    <hyperlink ref="H24" r:id="rId3" display="Análises e Regressão" xr:uid="{00000000-0004-0000-0F00-000003000000}"/>
  </hyperlinks>
  <pageMargins left="0.511811024" right="0.511811024" top="0.78740157499999996" bottom="0.78740157499999996" header="0.31496062000000002" footer="0.31496062000000002"/>
  <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T22"/>
  <sheetViews>
    <sheetView showGridLines="0" showRowColHeaders="0" zoomScaleNormal="100" workbookViewId="0"/>
  </sheetViews>
  <sheetFormatPr defaultRowHeight="14.4" x14ac:dyDescent="0.3"/>
  <cols>
    <col min="17" max="17" width="9.33203125" customWidth="1"/>
  </cols>
  <sheetData>
    <row r="1" spans="1:20" ht="17.25" customHeight="1" x14ac:dyDescent="0.35">
      <c r="A1" s="26" t="s">
        <v>3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7"/>
      <c r="R1" s="274" t="s">
        <v>1</v>
      </c>
      <c r="S1" s="274"/>
      <c r="T1" s="275"/>
    </row>
    <row r="2" spans="1:20" x14ac:dyDescent="0.3">
      <c r="R2" s="339" t="s">
        <v>10</v>
      </c>
      <c r="S2" s="340"/>
      <c r="T2" s="340"/>
    </row>
    <row r="3" spans="1:20" x14ac:dyDescent="0.3">
      <c r="R3" s="334" t="s">
        <v>11</v>
      </c>
      <c r="S3" s="335"/>
      <c r="T3" s="335"/>
    </row>
    <row r="4" spans="1:20" ht="6.75" customHeight="1" x14ac:dyDescent="0.3">
      <c r="R4" s="334"/>
      <c r="S4" s="335"/>
      <c r="T4" s="335"/>
    </row>
    <row r="6" spans="1:20" x14ac:dyDescent="0.3">
      <c r="A6" s="480" t="s">
        <v>28</v>
      </c>
      <c r="B6" s="481"/>
      <c r="C6" s="481"/>
      <c r="D6" s="481"/>
      <c r="E6" s="481"/>
      <c r="F6" s="481"/>
      <c r="G6" s="481"/>
      <c r="H6" s="481"/>
      <c r="I6" s="481"/>
      <c r="J6" s="481"/>
      <c r="K6" s="481"/>
      <c r="L6" s="481"/>
      <c r="M6" s="481"/>
      <c r="N6" s="481"/>
      <c r="O6" s="481"/>
      <c r="P6" s="481"/>
      <c r="Q6" s="481"/>
      <c r="R6" s="481"/>
      <c r="S6" s="481"/>
      <c r="T6" s="482"/>
    </row>
    <row r="7" spans="1:20" ht="60" customHeight="1" x14ac:dyDescent="0.3">
      <c r="A7" s="336" t="s">
        <v>710</v>
      </c>
      <c r="B7" s="421"/>
      <c r="C7" s="421"/>
      <c r="D7" s="421"/>
      <c r="E7" s="421"/>
      <c r="F7" s="421"/>
      <c r="G7" s="421"/>
      <c r="H7" s="421"/>
      <c r="I7" s="421"/>
      <c r="J7" s="421"/>
      <c r="K7" s="421"/>
      <c r="L7" s="421"/>
      <c r="M7" s="421"/>
      <c r="N7" s="421"/>
      <c r="O7" s="421"/>
      <c r="P7" s="421"/>
      <c r="Q7" s="421"/>
      <c r="R7" s="421"/>
      <c r="S7" s="421"/>
      <c r="T7" s="422"/>
    </row>
    <row r="8" spans="1:20" ht="14.4" customHeight="1" x14ac:dyDescent="0.3">
      <c r="A8" s="2" t="s">
        <v>27</v>
      </c>
      <c r="B8" s="392" t="s">
        <v>634</v>
      </c>
      <c r="C8" s="392"/>
      <c r="D8" s="392"/>
      <c r="E8" s="392"/>
      <c r="F8" s="392"/>
      <c r="G8" s="392"/>
      <c r="H8" s="392"/>
      <c r="I8" s="392"/>
      <c r="J8" s="392"/>
      <c r="K8" s="392"/>
      <c r="L8" s="392"/>
      <c r="M8" s="392"/>
      <c r="N8" s="392"/>
      <c r="O8" s="392"/>
      <c r="P8" s="392"/>
      <c r="Q8" s="392"/>
      <c r="R8" s="392"/>
      <c r="S8" s="392"/>
      <c r="T8" s="393"/>
    </row>
    <row r="10" spans="1:20" ht="15" customHeight="1" x14ac:dyDescent="0.3">
      <c r="A10" s="333" t="s">
        <v>369</v>
      </c>
      <c r="B10" s="333"/>
      <c r="C10" s="333"/>
      <c r="D10" s="333"/>
      <c r="E10" s="333"/>
      <c r="F10" s="333"/>
      <c r="G10" s="333"/>
      <c r="H10" s="333"/>
      <c r="I10" s="333"/>
      <c r="J10" s="333"/>
      <c r="K10" s="333"/>
      <c r="L10" s="333"/>
      <c r="M10" s="333"/>
      <c r="N10" s="333"/>
      <c r="O10" s="333"/>
      <c r="Q10" s="333" t="s">
        <v>370</v>
      </c>
      <c r="R10" s="333"/>
      <c r="S10" s="333"/>
      <c r="T10" s="333"/>
    </row>
    <row r="11" spans="1:20" ht="15" customHeight="1" x14ac:dyDescent="0.3"/>
    <row r="12" spans="1:20" ht="30.75" customHeight="1" thickBot="1" x14ac:dyDescent="0.35">
      <c r="A12" s="132" t="s">
        <v>366</v>
      </c>
      <c r="B12" s="538" t="s">
        <v>355</v>
      </c>
      <c r="C12" s="538"/>
      <c r="D12" s="125" t="s">
        <v>356</v>
      </c>
      <c r="E12" s="125" t="s">
        <v>173</v>
      </c>
      <c r="F12" s="113" t="s">
        <v>148</v>
      </c>
      <c r="G12" s="113" t="s">
        <v>147</v>
      </c>
      <c r="H12" s="113" t="s">
        <v>367</v>
      </c>
      <c r="I12" s="113" t="s">
        <v>368</v>
      </c>
      <c r="J12" s="125" t="s">
        <v>357</v>
      </c>
      <c r="K12" s="113" t="s">
        <v>358</v>
      </c>
      <c r="L12" s="113" t="s">
        <v>359</v>
      </c>
      <c r="M12" s="125" t="s">
        <v>360</v>
      </c>
      <c r="N12" s="113" t="s">
        <v>361</v>
      </c>
      <c r="O12" s="113" t="s">
        <v>362</v>
      </c>
      <c r="Q12" s="113" t="s">
        <v>372</v>
      </c>
      <c r="R12" s="533" t="s">
        <v>373</v>
      </c>
      <c r="S12" s="533"/>
      <c r="T12" s="533"/>
    </row>
    <row r="13" spans="1:20" ht="31.5" customHeight="1" thickBot="1" x14ac:dyDescent="0.35">
      <c r="A13" s="133" t="s">
        <v>48</v>
      </c>
      <c r="B13" s="537" t="s">
        <v>363</v>
      </c>
      <c r="C13" s="537"/>
      <c r="D13" s="126" t="s">
        <v>116</v>
      </c>
      <c r="E13" s="126">
        <v>0.16039999999999999</v>
      </c>
      <c r="F13" s="126">
        <v>0.4128</v>
      </c>
      <c r="G13" s="126">
        <v>1.2800000000000001E-2</v>
      </c>
      <c r="H13" s="126">
        <v>0.4128</v>
      </c>
      <c r="I13" s="126">
        <v>1.2800000000000001E-2</v>
      </c>
      <c r="J13" s="128">
        <v>0.3</v>
      </c>
      <c r="K13" s="128">
        <v>-0.37</v>
      </c>
      <c r="L13" s="128">
        <v>0.25</v>
      </c>
      <c r="M13" s="128">
        <v>-0.3</v>
      </c>
      <c r="N13" s="128">
        <v>-1.1299999999999999</v>
      </c>
      <c r="O13" s="130">
        <f t="shared" ref="O13:O18" si="0">M13/K13</f>
        <v>0.81081081081081074</v>
      </c>
      <c r="Q13" s="135" t="s">
        <v>371</v>
      </c>
      <c r="R13" s="534" t="s">
        <v>378</v>
      </c>
      <c r="S13" s="534"/>
      <c r="T13" s="535"/>
    </row>
    <row r="14" spans="1:20" ht="30.75" customHeight="1" thickBot="1" x14ac:dyDescent="0.35">
      <c r="A14" s="133" t="s">
        <v>48</v>
      </c>
      <c r="B14" s="537" t="s">
        <v>364</v>
      </c>
      <c r="C14" s="537"/>
      <c r="D14" s="126" t="s">
        <v>116</v>
      </c>
      <c r="E14" s="126">
        <v>2.68</v>
      </c>
      <c r="F14" s="126">
        <v>2.5116000000000001</v>
      </c>
      <c r="G14" s="126">
        <v>2.4584000000000001</v>
      </c>
      <c r="H14" s="126">
        <v>2.5116000000000001</v>
      </c>
      <c r="I14" s="126">
        <v>2.4584000000000001</v>
      </c>
      <c r="J14" s="128">
        <v>0</v>
      </c>
      <c r="K14" s="128">
        <v>-2.38</v>
      </c>
      <c r="L14" s="128"/>
      <c r="M14" s="128">
        <v>-1.1599999999999999</v>
      </c>
      <c r="N14" s="128">
        <v>0</v>
      </c>
      <c r="O14" s="130">
        <f t="shared" si="0"/>
        <v>0.48739495798319327</v>
      </c>
      <c r="Q14" s="135" t="s">
        <v>375</v>
      </c>
      <c r="R14" s="534" t="s">
        <v>378</v>
      </c>
      <c r="S14" s="534"/>
      <c r="T14" s="535"/>
    </row>
    <row r="15" spans="1:20" ht="32.25" customHeight="1" thickBot="1" x14ac:dyDescent="0.35">
      <c r="A15" s="133" t="s">
        <v>48</v>
      </c>
      <c r="B15" s="537" t="s">
        <v>365</v>
      </c>
      <c r="C15" s="537"/>
      <c r="D15" s="126" t="s">
        <v>116</v>
      </c>
      <c r="E15" s="126">
        <v>2.5</v>
      </c>
      <c r="F15" s="126">
        <v>2.262</v>
      </c>
      <c r="G15" s="126">
        <v>2.2080000000000002</v>
      </c>
      <c r="H15" s="126">
        <v>2.262</v>
      </c>
      <c r="I15" s="126">
        <v>2.2080000000000002</v>
      </c>
      <c r="J15" s="128">
        <v>0</v>
      </c>
      <c r="K15" s="128">
        <v>-1.37</v>
      </c>
      <c r="L15" s="128"/>
      <c r="M15" s="128">
        <v>-0.93</v>
      </c>
      <c r="N15" s="128">
        <v>-4.1100000000000003</v>
      </c>
      <c r="O15" s="130">
        <f t="shared" si="0"/>
        <v>0.67883211678832112</v>
      </c>
      <c r="Q15" s="135" t="s">
        <v>374</v>
      </c>
      <c r="R15" s="534" t="s">
        <v>377</v>
      </c>
      <c r="S15" s="534"/>
      <c r="T15" s="535"/>
    </row>
    <row r="16" spans="1:20" ht="32.25" customHeight="1" thickBot="1" x14ac:dyDescent="0.35">
      <c r="A16" s="133" t="s">
        <v>51</v>
      </c>
      <c r="B16" s="537" t="s">
        <v>363</v>
      </c>
      <c r="C16" s="537"/>
      <c r="D16" s="126" t="s">
        <v>116</v>
      </c>
      <c r="E16" s="126">
        <v>0.16039999999999999</v>
      </c>
      <c r="F16" s="126">
        <v>0.21279999999999999</v>
      </c>
      <c r="G16" s="126">
        <v>0</v>
      </c>
      <c r="H16" s="126">
        <v>0.4128</v>
      </c>
      <c r="I16" s="126">
        <v>1.2800000000000001E-2</v>
      </c>
      <c r="J16" s="128">
        <v>1.3</v>
      </c>
      <c r="K16" s="128">
        <v>0.63</v>
      </c>
      <c r="L16" s="128">
        <v>1.25</v>
      </c>
      <c r="M16" s="128">
        <v>0.7</v>
      </c>
      <c r="N16" s="128">
        <v>-0.12999999999999989</v>
      </c>
      <c r="O16" s="130">
        <f t="shared" si="0"/>
        <v>1.1111111111111109</v>
      </c>
      <c r="Q16" s="136" t="s">
        <v>376</v>
      </c>
      <c r="R16" s="542" t="s">
        <v>377</v>
      </c>
      <c r="S16" s="542"/>
      <c r="T16" s="543"/>
    </row>
    <row r="17" spans="1:20" ht="30.75" customHeight="1" thickBot="1" x14ac:dyDescent="0.35">
      <c r="A17" s="133" t="s">
        <v>51</v>
      </c>
      <c r="B17" s="537" t="s">
        <v>364</v>
      </c>
      <c r="C17" s="537"/>
      <c r="D17" s="126" t="s">
        <v>116</v>
      </c>
      <c r="E17" s="126">
        <v>2.68</v>
      </c>
      <c r="F17" s="126">
        <v>2.3115999999999999</v>
      </c>
      <c r="G17" s="126">
        <v>2.2584</v>
      </c>
      <c r="H17" s="126">
        <v>2.5116000000000001</v>
      </c>
      <c r="I17" s="126">
        <v>2.4584000000000001</v>
      </c>
      <c r="J17" s="128">
        <v>0</v>
      </c>
      <c r="K17" s="128">
        <v>-1.38</v>
      </c>
      <c r="L17" s="128"/>
      <c r="M17" s="128">
        <v>-0.15999999999999992</v>
      </c>
      <c r="N17" s="128"/>
      <c r="O17" s="130">
        <f t="shared" si="0"/>
        <v>0.11594202898550719</v>
      </c>
      <c r="Q17" s="137" t="s">
        <v>357</v>
      </c>
      <c r="R17" s="539" t="s">
        <v>379</v>
      </c>
      <c r="S17" s="539"/>
      <c r="T17" s="540"/>
    </row>
    <row r="18" spans="1:20" ht="31.5" customHeight="1" x14ac:dyDescent="0.3">
      <c r="A18" s="134" t="s">
        <v>51</v>
      </c>
      <c r="B18" s="541" t="s">
        <v>365</v>
      </c>
      <c r="C18" s="541"/>
      <c r="D18" s="127" t="s">
        <v>116</v>
      </c>
      <c r="E18" s="127">
        <v>2.5</v>
      </c>
      <c r="F18" s="127">
        <v>2.0619999999999998</v>
      </c>
      <c r="G18" s="127">
        <v>2.008</v>
      </c>
      <c r="H18" s="127">
        <v>2.262</v>
      </c>
      <c r="I18" s="127">
        <v>2.2080000000000002</v>
      </c>
      <c r="J18" s="129">
        <v>0</v>
      </c>
      <c r="K18" s="129">
        <v>-0.37000000000000011</v>
      </c>
      <c r="L18" s="129"/>
      <c r="M18" s="129">
        <v>6.9999999999999951E-2</v>
      </c>
      <c r="N18" s="129">
        <v>-3.1100000000000003</v>
      </c>
      <c r="O18" s="131">
        <f t="shared" si="0"/>
        <v>-0.18918918918918901</v>
      </c>
      <c r="Q18" s="136" t="s">
        <v>360</v>
      </c>
      <c r="R18" s="542" t="s">
        <v>380</v>
      </c>
      <c r="S18" s="542"/>
      <c r="T18" s="543"/>
    </row>
    <row r="19" spans="1:20" x14ac:dyDescent="0.3">
      <c r="R19" s="124"/>
      <c r="S19" s="124"/>
      <c r="T19" s="124"/>
    </row>
    <row r="22" spans="1:20" x14ac:dyDescent="0.3">
      <c r="A22" s="536" t="s">
        <v>353</v>
      </c>
      <c r="B22" s="536"/>
      <c r="C22" s="536"/>
      <c r="D22" s="536"/>
      <c r="E22" s="536"/>
      <c r="F22" s="536"/>
      <c r="G22" s="536"/>
      <c r="H22" s="536"/>
      <c r="I22" s="536"/>
      <c r="J22" s="536"/>
      <c r="K22" s="532" t="s">
        <v>354</v>
      </c>
      <c r="L22" s="532"/>
      <c r="M22" s="532"/>
      <c r="N22" s="532"/>
      <c r="O22" s="532"/>
      <c r="P22" s="532"/>
      <c r="Q22" s="532"/>
      <c r="R22" s="532"/>
      <c r="S22" s="532"/>
      <c r="T22" s="532"/>
    </row>
  </sheetData>
  <mergeCells count="24">
    <mergeCell ref="R13:T13"/>
    <mergeCell ref="R17:T17"/>
    <mergeCell ref="B16:C16"/>
    <mergeCell ref="B17:C17"/>
    <mergeCell ref="B18:C18"/>
    <mergeCell ref="R18:T18"/>
    <mergeCell ref="R15:T15"/>
    <mergeCell ref="R16:T16"/>
    <mergeCell ref="K22:T22"/>
    <mergeCell ref="R1:T1"/>
    <mergeCell ref="R2:T2"/>
    <mergeCell ref="R3:T4"/>
    <mergeCell ref="A6:T6"/>
    <mergeCell ref="A7:T7"/>
    <mergeCell ref="A10:O10"/>
    <mergeCell ref="Q10:T10"/>
    <mergeCell ref="R12:T12"/>
    <mergeCell ref="R14:T14"/>
    <mergeCell ref="B8:T8"/>
    <mergeCell ref="A22:J22"/>
    <mergeCell ref="B13:C13"/>
    <mergeCell ref="B14:C14"/>
    <mergeCell ref="B15:C15"/>
    <mergeCell ref="B12:C12"/>
  </mergeCells>
  <conditionalFormatting sqref="R3:T4">
    <cfRule type="cellIs" dxfId="113" priority="11" operator="equal">
      <formula>"Não iniciada"</formula>
    </cfRule>
    <cfRule type="cellIs" dxfId="112" priority="12" operator="equal">
      <formula>"Em andamento"</formula>
    </cfRule>
    <cfRule type="cellIs" dxfId="111" priority="13" operator="equal">
      <formula>"Cancelada"</formula>
    </cfRule>
    <cfRule type="cellIs" dxfId="110" priority="14" operator="equal">
      <formula>"Concluída"</formula>
    </cfRule>
  </conditionalFormatting>
  <conditionalFormatting sqref="N13:N18">
    <cfRule type="cellIs" dxfId="109" priority="8" operator="greaterThan">
      <formula>4</formula>
    </cfRule>
    <cfRule type="cellIs" dxfId="108" priority="9" operator="between">
      <formula>2</formula>
      <formula>3</formula>
    </cfRule>
    <cfRule type="cellIs" dxfId="107" priority="10" operator="lessThan">
      <formula>2</formula>
    </cfRule>
  </conditionalFormatting>
  <conditionalFormatting sqref="M13:M18">
    <cfRule type="cellIs" dxfId="106" priority="5" operator="greaterThan">
      <formula>1.5</formula>
    </cfRule>
    <cfRule type="cellIs" dxfId="105" priority="6" operator="between">
      <formula>1</formula>
      <formula>1.5</formula>
    </cfRule>
    <cfRule type="cellIs" dxfId="104" priority="7" operator="lessThan">
      <formula>1</formula>
    </cfRule>
  </conditionalFormatting>
  <conditionalFormatting sqref="J13:J18">
    <cfRule type="cellIs" dxfId="103" priority="2" operator="greaterThanOrEqual">
      <formula>2</formula>
    </cfRule>
    <cfRule type="cellIs" dxfId="102" priority="3" operator="between">
      <formula>1</formula>
      <formula>2</formula>
    </cfRule>
    <cfRule type="cellIs" dxfId="101" priority="4" operator="lessThan">
      <formula>1</formula>
    </cfRule>
    <cfRule type="containsBlanks" dxfId="100" priority="16">
      <formula>LEN(TRIM(J13))=0</formula>
    </cfRule>
  </conditionalFormatting>
  <dataValidations count="2">
    <dataValidation type="list" allowBlank="1" showInputMessage="1" showErrorMessage="1" sqref="R3:T4" xr:uid="{00000000-0002-0000-1000-000000000000}">
      <formula1>"Não iniciada, Concluída, Em andamento, Cancelada"</formula1>
    </dataValidation>
    <dataValidation type="list" allowBlank="1" showInputMessage="1" showErrorMessage="1" sqref="A13:A18" xr:uid="{00000000-0002-0000-1000-000001000000}">
      <formula1>"D,M,A,I,C"</formula1>
    </dataValidation>
  </dataValidations>
  <hyperlinks>
    <hyperlink ref="R1:T1" location="'1. Painel Principal'!A1" display="Menu Principal" xr:uid="{00000000-0004-0000-1000-000000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T17"/>
  <sheetViews>
    <sheetView showGridLines="0" showRowColHeaders="0" workbookViewId="0">
      <selection activeCell="A7" sqref="A7:T7"/>
    </sheetView>
  </sheetViews>
  <sheetFormatPr defaultRowHeight="14.4" x14ac:dyDescent="0.3"/>
  <cols>
    <col min="17" max="17" width="9.33203125" customWidth="1"/>
  </cols>
  <sheetData>
    <row r="1" spans="1:20" ht="17.25" customHeight="1" x14ac:dyDescent="0.35">
      <c r="A1" s="26" t="s">
        <v>3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7"/>
      <c r="R1" s="274" t="s">
        <v>1</v>
      </c>
      <c r="S1" s="274"/>
      <c r="T1" s="275"/>
    </row>
    <row r="2" spans="1:20" x14ac:dyDescent="0.3">
      <c r="R2" s="339" t="s">
        <v>10</v>
      </c>
      <c r="S2" s="340"/>
      <c r="T2" s="340"/>
    </row>
    <row r="3" spans="1:20" x14ac:dyDescent="0.3">
      <c r="R3" s="334" t="s">
        <v>11</v>
      </c>
      <c r="S3" s="335"/>
      <c r="T3" s="335"/>
    </row>
    <row r="4" spans="1:20" ht="6.75" customHeight="1" x14ac:dyDescent="0.3">
      <c r="R4" s="334"/>
      <c r="S4" s="335"/>
      <c r="T4" s="335"/>
    </row>
    <row r="6" spans="1:20" x14ac:dyDescent="0.3">
      <c r="A6" s="480" t="s">
        <v>28</v>
      </c>
      <c r="B6" s="481"/>
      <c r="C6" s="481"/>
      <c r="D6" s="481"/>
      <c r="E6" s="481"/>
      <c r="F6" s="481"/>
      <c r="G6" s="481"/>
      <c r="H6" s="481"/>
      <c r="I6" s="481"/>
      <c r="J6" s="481"/>
      <c r="K6" s="481"/>
      <c r="L6" s="481"/>
      <c r="M6" s="481"/>
      <c r="N6" s="481"/>
      <c r="O6" s="481"/>
      <c r="P6" s="481"/>
      <c r="Q6" s="481"/>
      <c r="R6" s="481"/>
      <c r="S6" s="481"/>
      <c r="T6" s="482"/>
    </row>
    <row r="7" spans="1:20" ht="60" customHeight="1" x14ac:dyDescent="0.3">
      <c r="A7" s="336" t="s">
        <v>710</v>
      </c>
      <c r="B7" s="421"/>
      <c r="C7" s="421"/>
      <c r="D7" s="421"/>
      <c r="E7" s="421"/>
      <c r="F7" s="421"/>
      <c r="G7" s="421"/>
      <c r="H7" s="421"/>
      <c r="I7" s="421"/>
      <c r="J7" s="421"/>
      <c r="K7" s="421"/>
      <c r="L7" s="421"/>
      <c r="M7" s="421"/>
      <c r="N7" s="421"/>
      <c r="O7" s="421"/>
      <c r="P7" s="421"/>
      <c r="Q7" s="421"/>
      <c r="R7" s="421"/>
      <c r="S7" s="421"/>
      <c r="T7" s="422"/>
    </row>
    <row r="8" spans="1:20" ht="14.4" customHeight="1" x14ac:dyDescent="0.3">
      <c r="A8" s="2" t="s">
        <v>27</v>
      </c>
      <c r="B8" s="392" t="s">
        <v>634</v>
      </c>
      <c r="C8" s="392"/>
      <c r="D8" s="392"/>
      <c r="E8" s="392"/>
      <c r="F8" s="392"/>
      <c r="G8" s="392"/>
      <c r="H8" s="392"/>
      <c r="I8" s="392"/>
      <c r="J8" s="392"/>
      <c r="K8" s="392"/>
      <c r="L8" s="392"/>
      <c r="M8" s="392"/>
      <c r="N8" s="392"/>
      <c r="O8" s="392"/>
      <c r="P8" s="392"/>
      <c r="Q8" s="392"/>
      <c r="R8" s="392"/>
      <c r="S8" s="392"/>
      <c r="T8" s="393"/>
    </row>
    <row r="10" spans="1:20" ht="15.6" x14ac:dyDescent="0.3">
      <c r="D10" s="544" t="s">
        <v>389</v>
      </c>
      <c r="E10" s="544"/>
      <c r="F10" s="544"/>
      <c r="G10" s="544"/>
      <c r="H10" s="544"/>
      <c r="I10" s="544"/>
      <c r="J10" s="544"/>
      <c r="K10" s="544"/>
      <c r="L10" s="544"/>
      <c r="M10" s="544"/>
      <c r="N10" s="544"/>
      <c r="O10" s="544"/>
      <c r="P10" s="544"/>
    </row>
    <row r="12" spans="1:20" ht="15" thickBot="1" x14ac:dyDescent="0.35">
      <c r="D12" s="549" t="s">
        <v>387</v>
      </c>
      <c r="E12" s="549"/>
      <c r="F12" s="549"/>
      <c r="G12" s="549"/>
      <c r="H12" s="549"/>
      <c r="I12" s="550"/>
      <c r="K12" s="549" t="s">
        <v>388</v>
      </c>
      <c r="L12" s="549"/>
      <c r="M12" s="549"/>
      <c r="N12" s="549"/>
      <c r="O12" s="549"/>
      <c r="P12" s="550"/>
    </row>
    <row r="13" spans="1:20" ht="30" customHeight="1" thickBot="1" x14ac:dyDescent="0.35">
      <c r="D13" s="545" t="s">
        <v>637</v>
      </c>
      <c r="E13" s="546"/>
      <c r="F13" s="546"/>
      <c r="G13" s="546"/>
      <c r="H13" s="138" t="s">
        <v>381</v>
      </c>
      <c r="I13" s="139">
        <v>1000000</v>
      </c>
      <c r="K13" s="545" t="s">
        <v>637</v>
      </c>
      <c r="L13" s="546"/>
      <c r="M13" s="546"/>
      <c r="N13" s="546"/>
      <c r="O13" s="138" t="s">
        <v>381</v>
      </c>
      <c r="P13" s="139">
        <v>1000000</v>
      </c>
    </row>
    <row r="14" spans="1:20" ht="30" customHeight="1" thickBot="1" x14ac:dyDescent="0.35">
      <c r="D14" s="545" t="s">
        <v>386</v>
      </c>
      <c r="E14" s="546"/>
      <c r="F14" s="546"/>
      <c r="G14" s="546"/>
      <c r="H14" s="138" t="s">
        <v>383</v>
      </c>
      <c r="I14" s="139">
        <v>3.4</v>
      </c>
      <c r="K14" s="545" t="s">
        <v>386</v>
      </c>
      <c r="L14" s="546"/>
      <c r="M14" s="546"/>
      <c r="N14" s="546"/>
      <c r="O14" s="138" t="s">
        <v>383</v>
      </c>
      <c r="P14" s="139">
        <v>1</v>
      </c>
    </row>
    <row r="15" spans="1:20" ht="30" customHeight="1" thickBot="1" x14ac:dyDescent="0.35">
      <c r="D15" s="545" t="s">
        <v>638</v>
      </c>
      <c r="E15" s="546"/>
      <c r="F15" s="546"/>
      <c r="G15" s="546"/>
      <c r="H15" s="138" t="s">
        <v>385</v>
      </c>
      <c r="I15" s="139">
        <v>1</v>
      </c>
      <c r="K15" s="545" t="s">
        <v>638</v>
      </c>
      <c r="L15" s="546"/>
      <c r="M15" s="546"/>
      <c r="N15" s="546"/>
      <c r="O15" s="138" t="s">
        <v>385</v>
      </c>
      <c r="P15" s="139">
        <v>1</v>
      </c>
    </row>
    <row r="16" spans="1:20" ht="30" customHeight="1" thickBot="1" x14ac:dyDescent="0.35">
      <c r="D16" s="545" t="s">
        <v>639</v>
      </c>
      <c r="E16" s="546"/>
      <c r="F16" s="546"/>
      <c r="G16" s="546"/>
      <c r="H16" s="138" t="s">
        <v>382</v>
      </c>
      <c r="I16" s="140">
        <f>I14*1000000/(I13*I15)</f>
        <v>3.4</v>
      </c>
      <c r="K16" s="545" t="s">
        <v>639</v>
      </c>
      <c r="L16" s="546"/>
      <c r="M16" s="546"/>
      <c r="N16" s="546"/>
      <c r="O16" s="138" t="s">
        <v>382</v>
      </c>
      <c r="P16" s="140">
        <f>P14*1000000/(P13*P15)</f>
        <v>1</v>
      </c>
    </row>
    <row r="17" spans="4:16" ht="30" customHeight="1" thickBot="1" x14ac:dyDescent="0.35">
      <c r="D17" s="547" t="s">
        <v>640</v>
      </c>
      <c r="E17" s="548"/>
      <c r="F17" s="548"/>
      <c r="G17" s="548"/>
      <c r="H17" s="138" t="s">
        <v>384</v>
      </c>
      <c r="I17" s="141">
        <f>NORMSINV(1-I16/1000000)</f>
        <v>4.4998544700258361</v>
      </c>
      <c r="K17" s="547" t="s">
        <v>640</v>
      </c>
      <c r="L17" s="548"/>
      <c r="M17" s="548"/>
      <c r="N17" s="548"/>
      <c r="O17" s="138" t="s">
        <v>384</v>
      </c>
      <c r="P17" s="141">
        <f>NORMSINV(1-P16/1000000)</f>
        <v>4.7534243088170891</v>
      </c>
    </row>
  </sheetData>
  <mergeCells count="19">
    <mergeCell ref="B8:T8"/>
    <mergeCell ref="R1:T1"/>
    <mergeCell ref="R2:T2"/>
    <mergeCell ref="R3:T4"/>
    <mergeCell ref="A6:T6"/>
    <mergeCell ref="A7:T7"/>
    <mergeCell ref="D10:P10"/>
    <mergeCell ref="D16:G16"/>
    <mergeCell ref="D17:G17"/>
    <mergeCell ref="K16:N16"/>
    <mergeCell ref="K17:N17"/>
    <mergeCell ref="D13:G13"/>
    <mergeCell ref="D14:G14"/>
    <mergeCell ref="D15:G15"/>
    <mergeCell ref="D12:I12"/>
    <mergeCell ref="K12:P12"/>
    <mergeCell ref="K13:N13"/>
    <mergeCell ref="K14:N14"/>
    <mergeCell ref="K15:N15"/>
  </mergeCells>
  <conditionalFormatting sqref="R3:T4">
    <cfRule type="cellIs" dxfId="99" priority="1" operator="equal">
      <formula>"Não iniciada"</formula>
    </cfRule>
    <cfRule type="cellIs" dxfId="98" priority="2" operator="equal">
      <formula>"Em andamento"</formula>
    </cfRule>
    <cfRule type="cellIs" dxfId="97" priority="3" operator="equal">
      <formula>"Cancelada"</formula>
    </cfRule>
    <cfRule type="cellIs" dxfId="96" priority="4" operator="equal">
      <formula>"Concluída"</formula>
    </cfRule>
  </conditionalFormatting>
  <dataValidations count="2">
    <dataValidation type="list" allowBlank="1" showInputMessage="1" showErrorMessage="1" sqref="R3:T4" xr:uid="{00000000-0002-0000-1100-000000000000}">
      <formula1>"Não iniciada, Concluída, Em andamento, Cancelada"</formula1>
    </dataValidation>
    <dataValidation type="decimal" operator="equal" allowBlank="1" showInputMessage="1" showErrorMessage="1" errorTitle="Cuidado!" error="A célula contém fórmulas!" sqref="I16:I17 P16:P17" xr:uid="{00000000-0002-0000-1100-000001000000}">
      <formula1>4543554545454350000</formula1>
    </dataValidation>
  </dataValidations>
  <hyperlinks>
    <hyperlink ref="R1:T1" location="'1. Painel Principal'!A1" display="Menu Principal" xr:uid="{00000000-0004-0000-1100-000000000000}"/>
  </hyperlinks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T4"/>
  <sheetViews>
    <sheetView showGridLines="0" showRowColHeaders="0" workbookViewId="0">
      <selection sqref="A1:Q1"/>
    </sheetView>
  </sheetViews>
  <sheetFormatPr defaultRowHeight="14.4" x14ac:dyDescent="0.3"/>
  <cols>
    <col min="17" max="17" width="9.33203125" customWidth="1"/>
  </cols>
  <sheetData>
    <row r="1" spans="1:20" ht="17.25" customHeight="1" x14ac:dyDescent="0.35">
      <c r="A1" s="276" t="s">
        <v>3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4" t="s">
        <v>1</v>
      </c>
      <c r="S1" s="274"/>
      <c r="T1" s="275"/>
    </row>
    <row r="2" spans="1:20" x14ac:dyDescent="0.3">
      <c r="R2" s="339" t="s">
        <v>10</v>
      </c>
      <c r="S2" s="340"/>
      <c r="T2" s="340"/>
    </row>
    <row r="3" spans="1:20" x14ac:dyDescent="0.3">
      <c r="R3" s="334" t="s">
        <v>11</v>
      </c>
      <c r="S3" s="335"/>
      <c r="T3" s="335"/>
    </row>
    <row r="4" spans="1:20" ht="6.75" customHeight="1" x14ac:dyDescent="0.3">
      <c r="R4" s="334"/>
      <c r="S4" s="335"/>
      <c r="T4" s="335"/>
    </row>
  </sheetData>
  <mergeCells count="4">
    <mergeCell ref="A1:Q1"/>
    <mergeCell ref="R1:T1"/>
    <mergeCell ref="R2:T2"/>
    <mergeCell ref="R3:T4"/>
  </mergeCells>
  <conditionalFormatting sqref="R3:T4">
    <cfRule type="cellIs" dxfId="95" priority="1" operator="equal">
      <formula>"Não iniciada"</formula>
    </cfRule>
    <cfRule type="cellIs" dxfId="94" priority="2" operator="equal">
      <formula>"Em andamento"</formula>
    </cfRule>
    <cfRule type="cellIs" dxfId="93" priority="3" operator="equal">
      <formula>"Cancelada"</formula>
    </cfRule>
    <cfRule type="cellIs" dxfId="92" priority="4" operator="equal">
      <formula>"Concluída"</formula>
    </cfRule>
  </conditionalFormatting>
  <dataValidations count="1">
    <dataValidation type="list" allowBlank="1" showInputMessage="1" showErrorMessage="1" sqref="R3:T4" xr:uid="{00000000-0002-0000-1200-000000000000}">
      <formula1>"Não iniciada, Concluída, Em andamento, Cancelada"</formula1>
    </dataValidation>
  </dataValidations>
  <hyperlinks>
    <hyperlink ref="R1:T1" location="'1. Painel Principal'!A1" display="Menu Principal" xr:uid="{00000000-0004-0000-1200-000000000000}"/>
  </hyperlinks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9C25C-6B69-4935-B2A7-649406A68EE7}">
  <dimension ref="B1:W500"/>
  <sheetViews>
    <sheetView showGridLines="0" zoomScale="110" zoomScaleNormal="11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20" sqref="H20"/>
    </sheetView>
  </sheetViews>
  <sheetFormatPr defaultRowHeight="14.4" x14ac:dyDescent="0.3"/>
  <cols>
    <col min="1" max="1" width="4.5546875" customWidth="1"/>
    <col min="2" max="2" width="17.88671875" style="265" bestFit="1" customWidth="1"/>
    <col min="3" max="3" width="21.109375" style="266" bestFit="1" customWidth="1"/>
    <col min="4" max="4" width="26.5546875" style="265" bestFit="1" customWidth="1"/>
    <col min="5" max="5" width="25.109375" style="267" bestFit="1" customWidth="1"/>
    <col min="6" max="6" width="11.88671875" style="268" bestFit="1" customWidth="1"/>
    <col min="7" max="7" width="13.44140625" style="269" bestFit="1" customWidth="1"/>
    <col min="8" max="8" width="24.6640625" style="270" bestFit="1" customWidth="1"/>
    <col min="9" max="9" width="12.6640625" style="265" bestFit="1" customWidth="1"/>
    <col min="10" max="10" width="20" style="271" bestFit="1" customWidth="1"/>
    <col min="11" max="11" width="10.33203125" style="265" bestFit="1" customWidth="1"/>
    <col min="12" max="12" width="11.33203125" style="265" bestFit="1" customWidth="1"/>
    <col min="13" max="13" width="9.109375" style="249"/>
    <col min="15" max="15" width="29.44140625" bestFit="1" customWidth="1"/>
    <col min="18" max="18" width="24.6640625" bestFit="1" customWidth="1"/>
  </cols>
  <sheetData>
    <row r="1" spans="2:23" ht="29.4" thickBot="1" x14ac:dyDescent="0.6">
      <c r="B1" s="551" t="s">
        <v>716</v>
      </c>
      <c r="C1" s="551"/>
      <c r="D1" s="551"/>
      <c r="E1" s="551"/>
      <c r="F1" s="551"/>
      <c r="G1" s="551"/>
      <c r="H1" s="551"/>
      <c r="I1" s="551"/>
      <c r="J1" s="551"/>
      <c r="K1" s="551"/>
      <c r="L1" s="551"/>
      <c r="M1" s="551"/>
      <c r="N1" s="551"/>
      <c r="O1" s="551"/>
      <c r="P1" s="551"/>
      <c r="Q1" s="551"/>
      <c r="R1" s="551"/>
      <c r="S1" s="551"/>
      <c r="T1" s="551"/>
      <c r="U1" s="551"/>
      <c r="V1" s="551"/>
      <c r="W1" s="551"/>
    </row>
    <row r="2" spans="2:23" x14ac:dyDescent="0.3">
      <c r="B2" s="552" t="s">
        <v>717</v>
      </c>
      <c r="C2" s="554" t="s">
        <v>718</v>
      </c>
      <c r="D2" s="240" t="s">
        <v>719</v>
      </c>
      <c r="E2" s="240" t="s">
        <v>720</v>
      </c>
      <c r="F2" s="556" t="s">
        <v>721</v>
      </c>
      <c r="G2" s="558" t="s">
        <v>722</v>
      </c>
      <c r="H2" s="241" t="s">
        <v>723</v>
      </c>
      <c r="I2" s="558" t="s">
        <v>724</v>
      </c>
      <c r="J2" s="240" t="s">
        <v>725</v>
      </c>
      <c r="K2" s="556" t="s">
        <v>726</v>
      </c>
      <c r="L2" s="558" t="s">
        <v>727</v>
      </c>
      <c r="M2" s="560" t="s">
        <v>669</v>
      </c>
    </row>
    <row r="3" spans="2:23" ht="15" thickBot="1" x14ac:dyDescent="0.35">
      <c r="B3" s="553"/>
      <c r="C3" s="555"/>
      <c r="D3" s="242" t="s">
        <v>728</v>
      </c>
      <c r="E3" s="242" t="s">
        <v>729</v>
      </c>
      <c r="F3" s="557"/>
      <c r="G3" s="559"/>
      <c r="H3" s="243" t="s">
        <v>730</v>
      </c>
      <c r="I3" s="559"/>
      <c r="J3" s="244"/>
      <c r="K3" s="557"/>
      <c r="L3" s="559"/>
      <c r="M3" s="561"/>
      <c r="O3" t="s">
        <v>731</v>
      </c>
      <c r="P3" t="s">
        <v>669</v>
      </c>
      <c r="R3" t="s">
        <v>732</v>
      </c>
      <c r="S3" t="s">
        <v>669</v>
      </c>
    </row>
    <row r="4" spans="2:23" x14ac:dyDescent="0.3">
      <c r="B4" s="568" t="s">
        <v>733</v>
      </c>
      <c r="C4" s="571" t="s">
        <v>734</v>
      </c>
      <c r="D4" s="571" t="s">
        <v>735</v>
      </c>
      <c r="E4" s="245" t="s">
        <v>736</v>
      </c>
      <c r="F4" s="246">
        <v>5</v>
      </c>
      <c r="G4" s="246">
        <v>8</v>
      </c>
      <c r="H4" s="245" t="s">
        <v>737</v>
      </c>
      <c r="I4" s="246">
        <v>6</v>
      </c>
      <c r="J4" s="247" t="s">
        <v>738</v>
      </c>
      <c r="K4" s="246">
        <v>4</v>
      </c>
      <c r="L4" s="248">
        <v>3</v>
      </c>
      <c r="M4" s="249">
        <f>IF(AND(G4&gt;0,I4&gt;0,L4&gt;0),G4*I4*L4,"")</f>
        <v>144</v>
      </c>
      <c r="O4" s="245"/>
      <c r="P4" t="s">
        <v>168</v>
      </c>
      <c r="R4" s="245"/>
      <c r="S4" t="s">
        <v>168</v>
      </c>
    </row>
    <row r="5" spans="2:23" x14ac:dyDescent="0.3">
      <c r="B5" s="569"/>
      <c r="C5" s="565"/>
      <c r="D5" s="565"/>
      <c r="E5" s="250" t="s">
        <v>739</v>
      </c>
      <c r="F5" s="251">
        <v>8</v>
      </c>
      <c r="G5" s="251">
        <v>8</v>
      </c>
      <c r="H5" s="250" t="s">
        <v>740</v>
      </c>
      <c r="I5" s="251">
        <v>3</v>
      </c>
      <c r="J5" s="252" t="s">
        <v>741</v>
      </c>
      <c r="K5" s="251">
        <v>3</v>
      </c>
      <c r="L5" s="253">
        <v>3</v>
      </c>
      <c r="M5" s="249">
        <f t="shared" ref="M5:M68" si="0">IF(AND(G5&gt;0,I5&gt;0,L5&gt;0),G5*I5*L5,"")</f>
        <v>72</v>
      </c>
      <c r="O5" s="250" t="s">
        <v>742</v>
      </c>
      <c r="P5">
        <v>288</v>
      </c>
      <c r="R5" s="250" t="s">
        <v>743</v>
      </c>
      <c r="S5">
        <v>288</v>
      </c>
    </row>
    <row r="6" spans="2:23" x14ac:dyDescent="0.3">
      <c r="B6" s="569"/>
      <c r="C6" s="565"/>
      <c r="D6" s="565"/>
      <c r="E6" s="250" t="s">
        <v>744</v>
      </c>
      <c r="F6" s="251">
        <v>7</v>
      </c>
      <c r="G6" s="251">
        <v>8</v>
      </c>
      <c r="H6" s="250" t="s">
        <v>745</v>
      </c>
      <c r="I6" s="251">
        <v>8</v>
      </c>
      <c r="J6" s="252"/>
      <c r="K6" s="251"/>
      <c r="L6" s="253">
        <v>3</v>
      </c>
      <c r="M6" s="249">
        <f t="shared" si="0"/>
        <v>192</v>
      </c>
      <c r="O6" s="250" t="s">
        <v>735</v>
      </c>
      <c r="P6">
        <v>192</v>
      </c>
      <c r="R6" s="250" t="s">
        <v>745</v>
      </c>
      <c r="S6">
        <v>192</v>
      </c>
    </row>
    <row r="7" spans="2:23" x14ac:dyDescent="0.3">
      <c r="B7" s="569"/>
      <c r="C7" s="565"/>
      <c r="D7" s="566"/>
      <c r="E7" s="250"/>
      <c r="F7" s="251"/>
      <c r="G7" s="251">
        <v>8</v>
      </c>
      <c r="H7" s="250" t="s">
        <v>746</v>
      </c>
      <c r="I7" s="251">
        <v>2</v>
      </c>
      <c r="J7" s="252"/>
      <c r="K7" s="251"/>
      <c r="L7" s="253">
        <v>3</v>
      </c>
      <c r="M7" s="249">
        <f t="shared" si="0"/>
        <v>48</v>
      </c>
      <c r="O7" s="250" t="s">
        <v>742</v>
      </c>
      <c r="P7">
        <v>180</v>
      </c>
      <c r="R7" s="250" t="s">
        <v>747</v>
      </c>
      <c r="S7">
        <v>180</v>
      </c>
    </row>
    <row r="8" spans="2:23" x14ac:dyDescent="0.3">
      <c r="B8" s="569"/>
      <c r="C8" s="565"/>
      <c r="D8" s="564" t="s">
        <v>742</v>
      </c>
      <c r="E8" s="250" t="s">
        <v>739</v>
      </c>
      <c r="F8" s="251">
        <v>8</v>
      </c>
      <c r="G8" s="251">
        <v>9</v>
      </c>
      <c r="H8" s="250" t="s">
        <v>737</v>
      </c>
      <c r="I8" s="251">
        <v>3</v>
      </c>
      <c r="J8" s="252" t="s">
        <v>748</v>
      </c>
      <c r="K8" s="251">
        <v>4</v>
      </c>
      <c r="L8" s="253">
        <v>4</v>
      </c>
      <c r="M8" s="249">
        <f t="shared" si="0"/>
        <v>108</v>
      </c>
      <c r="O8" s="250" t="s">
        <v>735</v>
      </c>
      <c r="P8">
        <v>144</v>
      </c>
      <c r="R8" s="250" t="s">
        <v>737</v>
      </c>
      <c r="S8">
        <v>144</v>
      </c>
    </row>
    <row r="9" spans="2:23" x14ac:dyDescent="0.3">
      <c r="B9" s="569"/>
      <c r="C9" s="565"/>
      <c r="D9" s="565"/>
      <c r="E9" s="250" t="s">
        <v>736</v>
      </c>
      <c r="F9" s="251">
        <v>9</v>
      </c>
      <c r="G9" s="251">
        <v>9</v>
      </c>
      <c r="H9" s="250" t="s">
        <v>747</v>
      </c>
      <c r="I9" s="251">
        <v>5</v>
      </c>
      <c r="J9" s="252"/>
      <c r="K9" s="251"/>
      <c r="L9" s="253">
        <v>4</v>
      </c>
      <c r="M9" s="249">
        <f t="shared" si="0"/>
        <v>180</v>
      </c>
      <c r="O9" s="250" t="s">
        <v>742</v>
      </c>
      <c r="P9">
        <v>108</v>
      </c>
      <c r="R9" s="250" t="s">
        <v>737</v>
      </c>
      <c r="S9">
        <v>108</v>
      </c>
    </row>
    <row r="10" spans="2:23" x14ac:dyDescent="0.3">
      <c r="B10" s="569"/>
      <c r="C10" s="565"/>
      <c r="D10" s="565"/>
      <c r="E10" s="250"/>
      <c r="F10" s="251"/>
      <c r="G10" s="251">
        <v>9</v>
      </c>
      <c r="H10" s="250" t="s">
        <v>743</v>
      </c>
      <c r="I10" s="251">
        <v>8</v>
      </c>
      <c r="J10" s="252"/>
      <c r="K10" s="251"/>
      <c r="L10" s="253">
        <v>4</v>
      </c>
      <c r="M10" s="249">
        <f t="shared" si="0"/>
        <v>288</v>
      </c>
      <c r="O10" s="250" t="s">
        <v>735</v>
      </c>
      <c r="P10">
        <v>72</v>
      </c>
      <c r="R10" s="250" t="s">
        <v>740</v>
      </c>
      <c r="S10">
        <v>72</v>
      </c>
    </row>
    <row r="11" spans="2:23" x14ac:dyDescent="0.3">
      <c r="B11" s="569"/>
      <c r="C11" s="566"/>
      <c r="D11" s="566"/>
      <c r="E11" s="250"/>
      <c r="F11" s="251"/>
      <c r="G11" s="251">
        <v>9</v>
      </c>
      <c r="H11" s="250" t="s">
        <v>749</v>
      </c>
      <c r="I11" s="251">
        <v>1</v>
      </c>
      <c r="J11" s="252"/>
      <c r="K11" s="251"/>
      <c r="L11" s="253">
        <v>4</v>
      </c>
      <c r="M11" s="249">
        <f t="shared" si="0"/>
        <v>36</v>
      </c>
      <c r="O11" s="250" t="s">
        <v>735</v>
      </c>
      <c r="P11">
        <v>48</v>
      </c>
      <c r="R11" s="250" t="s">
        <v>746</v>
      </c>
      <c r="S11">
        <v>48</v>
      </c>
    </row>
    <row r="12" spans="2:23" x14ac:dyDescent="0.3">
      <c r="B12" s="569"/>
      <c r="C12" s="564" t="s">
        <v>750</v>
      </c>
      <c r="D12" s="564" t="s">
        <v>751</v>
      </c>
      <c r="E12" s="250" t="s">
        <v>752</v>
      </c>
      <c r="F12" s="251">
        <v>5</v>
      </c>
      <c r="G12" s="251">
        <v>7</v>
      </c>
      <c r="H12" s="254" t="s">
        <v>737</v>
      </c>
      <c r="I12" s="251">
        <v>2</v>
      </c>
      <c r="J12" s="562" t="s">
        <v>753</v>
      </c>
      <c r="K12" s="251">
        <v>2</v>
      </c>
      <c r="L12" s="253">
        <v>2</v>
      </c>
      <c r="M12" s="249">
        <f t="shared" si="0"/>
        <v>28</v>
      </c>
      <c r="O12" s="254" t="s">
        <v>754</v>
      </c>
      <c r="P12">
        <v>48</v>
      </c>
      <c r="R12" s="254" t="s">
        <v>755</v>
      </c>
      <c r="S12">
        <v>48</v>
      </c>
    </row>
    <row r="13" spans="2:23" x14ac:dyDescent="0.3">
      <c r="B13" s="569"/>
      <c r="C13" s="565"/>
      <c r="D13" s="566"/>
      <c r="E13" s="250" t="s">
        <v>736</v>
      </c>
      <c r="F13" s="251">
        <v>7</v>
      </c>
      <c r="G13" s="251">
        <v>7</v>
      </c>
      <c r="H13" s="254" t="s">
        <v>737</v>
      </c>
      <c r="I13" s="251">
        <v>2</v>
      </c>
      <c r="J13" s="563"/>
      <c r="K13" s="251"/>
      <c r="L13" s="253">
        <v>2</v>
      </c>
      <c r="M13" s="249">
        <f t="shared" si="0"/>
        <v>28</v>
      </c>
      <c r="O13" s="254" t="s">
        <v>754</v>
      </c>
      <c r="P13">
        <v>48</v>
      </c>
      <c r="R13" s="254" t="s">
        <v>755</v>
      </c>
      <c r="S13">
        <v>48</v>
      </c>
    </row>
    <row r="14" spans="2:23" x14ac:dyDescent="0.3">
      <c r="B14" s="569"/>
      <c r="C14" s="565"/>
      <c r="D14" s="564" t="s">
        <v>754</v>
      </c>
      <c r="E14" s="250" t="s">
        <v>756</v>
      </c>
      <c r="F14" s="251">
        <v>8</v>
      </c>
      <c r="G14" s="251">
        <v>8</v>
      </c>
      <c r="H14" s="254" t="s">
        <v>755</v>
      </c>
      <c r="I14" s="251">
        <v>3</v>
      </c>
      <c r="J14" s="562" t="s">
        <v>753</v>
      </c>
      <c r="K14" s="251">
        <v>2</v>
      </c>
      <c r="L14" s="253">
        <v>2</v>
      </c>
      <c r="M14" s="249">
        <f t="shared" si="0"/>
        <v>48</v>
      </c>
      <c r="O14" s="254" t="s">
        <v>754</v>
      </c>
      <c r="P14">
        <v>48</v>
      </c>
      <c r="R14" s="254" t="s">
        <v>755</v>
      </c>
      <c r="S14">
        <v>48</v>
      </c>
    </row>
    <row r="15" spans="2:23" x14ac:dyDescent="0.3">
      <c r="B15" s="569"/>
      <c r="C15" s="565"/>
      <c r="D15" s="565"/>
      <c r="E15" s="250" t="s">
        <v>736</v>
      </c>
      <c r="F15" s="251">
        <v>8</v>
      </c>
      <c r="G15" s="251">
        <v>8</v>
      </c>
      <c r="H15" s="254" t="s">
        <v>755</v>
      </c>
      <c r="I15" s="251">
        <v>3</v>
      </c>
      <c r="J15" s="567"/>
      <c r="K15" s="251"/>
      <c r="L15" s="253">
        <v>2</v>
      </c>
      <c r="M15" s="249">
        <f t="shared" si="0"/>
        <v>48</v>
      </c>
      <c r="O15" s="255" t="s">
        <v>742</v>
      </c>
      <c r="P15">
        <v>36</v>
      </c>
      <c r="R15" s="255" t="s">
        <v>749</v>
      </c>
      <c r="S15">
        <v>36</v>
      </c>
    </row>
    <row r="16" spans="2:23" x14ac:dyDescent="0.3">
      <c r="B16" s="569"/>
      <c r="C16" s="565"/>
      <c r="D16" s="566"/>
      <c r="E16" s="250" t="s">
        <v>757</v>
      </c>
      <c r="F16" s="251">
        <v>3</v>
      </c>
      <c r="G16" s="251">
        <v>8</v>
      </c>
      <c r="H16" s="254" t="s">
        <v>755</v>
      </c>
      <c r="I16" s="251">
        <v>3</v>
      </c>
      <c r="J16" s="563"/>
      <c r="K16" s="251"/>
      <c r="L16" s="253">
        <v>2</v>
      </c>
      <c r="M16" s="249">
        <f t="shared" si="0"/>
        <v>48</v>
      </c>
      <c r="O16" s="254" t="s">
        <v>751</v>
      </c>
      <c r="P16">
        <v>28</v>
      </c>
      <c r="R16" s="254" t="s">
        <v>737</v>
      </c>
      <c r="S16">
        <v>28</v>
      </c>
    </row>
    <row r="17" spans="2:19" x14ac:dyDescent="0.3">
      <c r="B17" s="570"/>
      <c r="C17" s="566"/>
      <c r="D17" s="251" t="s">
        <v>758</v>
      </c>
      <c r="E17" s="250" t="s">
        <v>759</v>
      </c>
      <c r="F17" s="251">
        <v>2</v>
      </c>
      <c r="G17" s="251">
        <v>2</v>
      </c>
      <c r="H17" s="250" t="s">
        <v>737</v>
      </c>
      <c r="I17" s="251">
        <v>5</v>
      </c>
      <c r="J17" s="252" t="s">
        <v>753</v>
      </c>
      <c r="K17" s="251">
        <v>2</v>
      </c>
      <c r="L17" s="253">
        <v>2</v>
      </c>
      <c r="M17" s="249">
        <f t="shared" si="0"/>
        <v>20</v>
      </c>
      <c r="O17" s="256" t="s">
        <v>751</v>
      </c>
      <c r="P17">
        <v>28</v>
      </c>
      <c r="R17" s="256" t="s">
        <v>737</v>
      </c>
      <c r="S17">
        <v>28</v>
      </c>
    </row>
    <row r="18" spans="2:19" x14ac:dyDescent="0.3">
      <c r="B18" s="257"/>
      <c r="C18" s="258"/>
      <c r="D18" s="251"/>
      <c r="E18" s="250"/>
      <c r="F18" s="251"/>
      <c r="G18" s="251"/>
      <c r="H18" s="250"/>
      <c r="I18" s="251"/>
      <c r="J18" s="252"/>
      <c r="K18" s="251"/>
      <c r="L18" s="253"/>
      <c r="M18" s="249" t="str">
        <f t="shared" si="0"/>
        <v/>
      </c>
      <c r="O18" s="250" t="s">
        <v>758</v>
      </c>
      <c r="P18">
        <v>20</v>
      </c>
      <c r="R18" s="250" t="s">
        <v>737</v>
      </c>
      <c r="S18">
        <v>20</v>
      </c>
    </row>
    <row r="19" spans="2:19" x14ac:dyDescent="0.3">
      <c r="B19" s="257"/>
      <c r="C19" s="258"/>
      <c r="D19" s="251"/>
      <c r="E19" s="250"/>
      <c r="F19" s="251"/>
      <c r="G19" s="251"/>
      <c r="H19" s="250"/>
      <c r="I19" s="251"/>
      <c r="J19" s="252"/>
      <c r="K19" s="251"/>
      <c r="L19" s="253"/>
      <c r="M19" s="249" t="str">
        <f t="shared" si="0"/>
        <v/>
      </c>
    </row>
    <row r="20" spans="2:19" x14ac:dyDescent="0.3">
      <c r="B20" s="257"/>
      <c r="C20" s="258"/>
      <c r="D20" s="251"/>
      <c r="E20" s="250"/>
      <c r="F20" s="251"/>
      <c r="G20" s="251"/>
      <c r="H20" s="250"/>
      <c r="I20" s="251"/>
      <c r="J20" s="252"/>
      <c r="K20" s="251"/>
      <c r="L20" s="253"/>
      <c r="M20" s="249" t="str">
        <f t="shared" si="0"/>
        <v/>
      </c>
    </row>
    <row r="21" spans="2:19" x14ac:dyDescent="0.3">
      <c r="B21" s="257"/>
      <c r="C21" s="258"/>
      <c r="D21" s="251"/>
      <c r="E21" s="250"/>
      <c r="F21" s="251"/>
      <c r="G21" s="251"/>
      <c r="H21" s="250"/>
      <c r="I21" s="251"/>
      <c r="J21" s="252"/>
      <c r="K21" s="251"/>
      <c r="L21" s="253"/>
      <c r="M21" s="249" t="str">
        <f t="shared" si="0"/>
        <v/>
      </c>
    </row>
    <row r="22" spans="2:19" x14ac:dyDescent="0.3">
      <c r="B22" s="257"/>
      <c r="C22" s="258"/>
      <c r="D22" s="251"/>
      <c r="E22" s="250"/>
      <c r="F22" s="251"/>
      <c r="G22" s="251"/>
      <c r="H22" s="250"/>
      <c r="I22" s="251"/>
      <c r="J22" s="252"/>
      <c r="K22" s="251"/>
      <c r="L22" s="253"/>
      <c r="M22" s="249" t="str">
        <f t="shared" si="0"/>
        <v/>
      </c>
    </row>
    <row r="23" spans="2:19" x14ac:dyDescent="0.3">
      <c r="B23" s="257"/>
      <c r="C23" s="258"/>
      <c r="D23" s="251"/>
      <c r="E23" s="250"/>
      <c r="F23" s="251"/>
      <c r="G23" s="251"/>
      <c r="H23" s="250"/>
      <c r="I23" s="251"/>
      <c r="J23" s="252"/>
      <c r="K23" s="251"/>
      <c r="L23" s="253"/>
      <c r="M23" s="249" t="str">
        <f t="shared" si="0"/>
        <v/>
      </c>
    </row>
    <row r="24" spans="2:19" x14ac:dyDescent="0.3">
      <c r="B24" s="257"/>
      <c r="C24" s="258"/>
      <c r="D24" s="251"/>
      <c r="E24" s="250"/>
      <c r="F24" s="251"/>
      <c r="G24" s="251"/>
      <c r="H24" s="250"/>
      <c r="I24" s="251"/>
      <c r="J24" s="252"/>
      <c r="K24" s="251"/>
      <c r="L24" s="253"/>
      <c r="M24" s="249" t="str">
        <f t="shared" si="0"/>
        <v/>
      </c>
    </row>
    <row r="25" spans="2:19" x14ac:dyDescent="0.3">
      <c r="B25" s="257"/>
      <c r="C25" s="258"/>
      <c r="D25" s="251"/>
      <c r="E25" s="250"/>
      <c r="F25" s="251"/>
      <c r="G25" s="251"/>
      <c r="H25" s="250"/>
      <c r="I25" s="251"/>
      <c r="J25" s="252"/>
      <c r="K25" s="251"/>
      <c r="L25" s="253"/>
      <c r="M25" s="249" t="str">
        <f t="shared" si="0"/>
        <v/>
      </c>
    </row>
    <row r="26" spans="2:19" x14ac:dyDescent="0.3">
      <c r="B26" s="257"/>
      <c r="C26" s="258"/>
      <c r="D26" s="251"/>
      <c r="E26" s="250"/>
      <c r="F26" s="251"/>
      <c r="G26" s="251"/>
      <c r="H26" s="250"/>
      <c r="I26" s="251"/>
      <c r="J26" s="252"/>
      <c r="K26" s="251"/>
      <c r="L26" s="253"/>
      <c r="M26" s="249" t="str">
        <f t="shared" si="0"/>
        <v/>
      </c>
    </row>
    <row r="27" spans="2:19" x14ac:dyDescent="0.3">
      <c r="B27" s="257"/>
      <c r="C27" s="258"/>
      <c r="D27" s="251"/>
      <c r="E27" s="250"/>
      <c r="F27" s="251"/>
      <c r="G27" s="251"/>
      <c r="H27" s="250"/>
      <c r="I27" s="251"/>
      <c r="J27" s="252"/>
      <c r="K27" s="251"/>
      <c r="L27" s="253"/>
      <c r="M27" s="249" t="str">
        <f t="shared" si="0"/>
        <v/>
      </c>
    </row>
    <row r="28" spans="2:19" x14ac:dyDescent="0.3">
      <c r="B28" s="257"/>
      <c r="C28" s="258"/>
      <c r="D28" s="251"/>
      <c r="E28" s="250"/>
      <c r="F28" s="251"/>
      <c r="G28" s="251"/>
      <c r="H28" s="250"/>
      <c r="I28" s="251"/>
      <c r="J28" s="252"/>
      <c r="K28" s="251"/>
      <c r="L28" s="253"/>
      <c r="M28" s="249" t="str">
        <f t="shared" si="0"/>
        <v/>
      </c>
    </row>
    <row r="29" spans="2:19" x14ac:dyDescent="0.3">
      <c r="B29" s="257"/>
      <c r="C29" s="258"/>
      <c r="D29" s="251"/>
      <c r="E29" s="250"/>
      <c r="F29" s="251"/>
      <c r="G29" s="251"/>
      <c r="H29" s="250"/>
      <c r="I29" s="251"/>
      <c r="J29" s="252"/>
      <c r="K29" s="251"/>
      <c r="L29" s="253"/>
      <c r="M29" s="249" t="str">
        <f t="shared" si="0"/>
        <v/>
      </c>
    </row>
    <row r="30" spans="2:19" x14ac:dyDescent="0.3">
      <c r="B30" s="257"/>
      <c r="C30" s="258"/>
      <c r="D30" s="251"/>
      <c r="E30" s="250"/>
      <c r="F30" s="251"/>
      <c r="G30" s="251"/>
      <c r="H30" s="250"/>
      <c r="I30" s="251"/>
      <c r="J30" s="252"/>
      <c r="K30" s="251"/>
      <c r="L30" s="253"/>
      <c r="M30" s="249" t="str">
        <f t="shared" si="0"/>
        <v/>
      </c>
    </row>
    <row r="31" spans="2:19" x14ac:dyDescent="0.3">
      <c r="B31" s="257"/>
      <c r="C31" s="258"/>
      <c r="D31" s="251"/>
      <c r="E31" s="250"/>
      <c r="F31" s="251"/>
      <c r="G31" s="251"/>
      <c r="H31" s="250"/>
      <c r="I31" s="251"/>
      <c r="J31" s="252"/>
      <c r="K31" s="251"/>
      <c r="L31" s="253"/>
      <c r="M31" s="249" t="str">
        <f t="shared" si="0"/>
        <v/>
      </c>
    </row>
    <row r="32" spans="2:19" x14ac:dyDescent="0.3">
      <c r="B32" s="257"/>
      <c r="C32" s="258"/>
      <c r="D32" s="251"/>
      <c r="E32" s="250"/>
      <c r="F32" s="251"/>
      <c r="G32" s="251"/>
      <c r="H32" s="250"/>
      <c r="I32" s="251"/>
      <c r="J32" s="252"/>
      <c r="K32" s="251"/>
      <c r="L32" s="253"/>
      <c r="M32" s="249" t="str">
        <f t="shared" si="0"/>
        <v/>
      </c>
    </row>
    <row r="33" spans="2:13" x14ac:dyDescent="0.3">
      <c r="B33" s="257"/>
      <c r="C33" s="258"/>
      <c r="D33" s="251"/>
      <c r="E33" s="250"/>
      <c r="F33" s="251"/>
      <c r="G33" s="251"/>
      <c r="H33" s="250"/>
      <c r="I33" s="251"/>
      <c r="J33" s="252"/>
      <c r="K33" s="251"/>
      <c r="L33" s="253"/>
      <c r="M33" s="249" t="str">
        <f t="shared" si="0"/>
        <v/>
      </c>
    </row>
    <row r="34" spans="2:13" x14ac:dyDescent="0.3">
      <c r="B34" s="257"/>
      <c r="C34" s="258"/>
      <c r="D34" s="251"/>
      <c r="E34" s="250"/>
      <c r="F34" s="251"/>
      <c r="G34" s="251"/>
      <c r="H34" s="250"/>
      <c r="I34" s="251"/>
      <c r="J34" s="252"/>
      <c r="K34" s="251"/>
      <c r="L34" s="253"/>
      <c r="M34" s="249" t="str">
        <f t="shared" si="0"/>
        <v/>
      </c>
    </row>
    <row r="35" spans="2:13" x14ac:dyDescent="0.3">
      <c r="B35" s="257"/>
      <c r="C35" s="258"/>
      <c r="D35" s="251"/>
      <c r="E35" s="250"/>
      <c r="F35" s="251"/>
      <c r="G35" s="251"/>
      <c r="H35" s="250"/>
      <c r="I35" s="251"/>
      <c r="J35" s="252"/>
      <c r="K35" s="251"/>
      <c r="L35" s="253"/>
      <c r="M35" s="249" t="str">
        <f t="shared" si="0"/>
        <v/>
      </c>
    </row>
    <row r="36" spans="2:13" x14ac:dyDescent="0.3">
      <c r="B36" s="257"/>
      <c r="C36" s="258"/>
      <c r="D36" s="251"/>
      <c r="E36" s="250"/>
      <c r="F36" s="251"/>
      <c r="G36" s="251"/>
      <c r="H36" s="250"/>
      <c r="I36" s="251"/>
      <c r="J36" s="252"/>
      <c r="K36" s="251"/>
      <c r="L36" s="253"/>
      <c r="M36" s="249" t="str">
        <f t="shared" si="0"/>
        <v/>
      </c>
    </row>
    <row r="37" spans="2:13" x14ac:dyDescent="0.3">
      <c r="B37" s="257"/>
      <c r="C37" s="258"/>
      <c r="D37" s="251"/>
      <c r="E37" s="250"/>
      <c r="F37" s="251"/>
      <c r="G37" s="251"/>
      <c r="H37" s="250"/>
      <c r="I37" s="251"/>
      <c r="J37" s="252"/>
      <c r="K37" s="251"/>
      <c r="L37" s="253"/>
      <c r="M37" s="249" t="str">
        <f t="shared" si="0"/>
        <v/>
      </c>
    </row>
    <row r="38" spans="2:13" x14ac:dyDescent="0.3">
      <c r="B38" s="257"/>
      <c r="C38" s="258"/>
      <c r="D38" s="251"/>
      <c r="E38" s="250"/>
      <c r="F38" s="251"/>
      <c r="G38" s="251"/>
      <c r="H38" s="250"/>
      <c r="I38" s="251"/>
      <c r="J38" s="252"/>
      <c r="K38" s="251"/>
      <c r="L38" s="253"/>
      <c r="M38" s="249" t="str">
        <f t="shared" si="0"/>
        <v/>
      </c>
    </row>
    <row r="39" spans="2:13" x14ac:dyDescent="0.3">
      <c r="B39" s="257"/>
      <c r="C39" s="258"/>
      <c r="D39" s="251"/>
      <c r="E39" s="250"/>
      <c r="F39" s="251"/>
      <c r="G39" s="251"/>
      <c r="H39" s="250"/>
      <c r="I39" s="251"/>
      <c r="J39" s="252"/>
      <c r="K39" s="251"/>
      <c r="L39" s="253"/>
      <c r="M39" s="249" t="str">
        <f t="shared" si="0"/>
        <v/>
      </c>
    </row>
    <row r="40" spans="2:13" x14ac:dyDescent="0.3">
      <c r="B40" s="257"/>
      <c r="C40" s="258"/>
      <c r="D40" s="251"/>
      <c r="E40" s="250"/>
      <c r="F40" s="251"/>
      <c r="G40" s="251"/>
      <c r="H40" s="250"/>
      <c r="I40" s="251"/>
      <c r="J40" s="252"/>
      <c r="K40" s="251"/>
      <c r="L40" s="253"/>
      <c r="M40" s="249" t="str">
        <f t="shared" si="0"/>
        <v/>
      </c>
    </row>
    <row r="41" spans="2:13" x14ac:dyDescent="0.3">
      <c r="B41" s="257"/>
      <c r="C41" s="258"/>
      <c r="D41" s="251"/>
      <c r="E41" s="250"/>
      <c r="F41" s="251"/>
      <c r="G41" s="251"/>
      <c r="H41" s="250"/>
      <c r="I41" s="251"/>
      <c r="J41" s="252"/>
      <c r="K41" s="251"/>
      <c r="L41" s="253"/>
      <c r="M41" s="249" t="str">
        <f t="shared" si="0"/>
        <v/>
      </c>
    </row>
    <row r="42" spans="2:13" x14ac:dyDescent="0.3">
      <c r="B42" s="257"/>
      <c r="C42" s="258"/>
      <c r="D42" s="251"/>
      <c r="E42" s="250"/>
      <c r="F42" s="251"/>
      <c r="G42" s="251"/>
      <c r="H42" s="250"/>
      <c r="I42" s="251"/>
      <c r="J42" s="252"/>
      <c r="K42" s="251"/>
      <c r="L42" s="253"/>
      <c r="M42" s="249" t="str">
        <f t="shared" si="0"/>
        <v/>
      </c>
    </row>
    <row r="43" spans="2:13" x14ac:dyDescent="0.3">
      <c r="B43" s="257"/>
      <c r="C43" s="258"/>
      <c r="D43" s="251"/>
      <c r="E43" s="250"/>
      <c r="F43" s="251"/>
      <c r="G43" s="251"/>
      <c r="H43" s="250"/>
      <c r="I43" s="251"/>
      <c r="J43" s="252"/>
      <c r="K43" s="251"/>
      <c r="L43" s="253"/>
      <c r="M43" s="249" t="str">
        <f t="shared" si="0"/>
        <v/>
      </c>
    </row>
    <row r="44" spans="2:13" x14ac:dyDescent="0.3">
      <c r="B44" s="257"/>
      <c r="C44" s="258"/>
      <c r="D44" s="251"/>
      <c r="E44" s="250"/>
      <c r="F44" s="251"/>
      <c r="G44" s="251"/>
      <c r="H44" s="250"/>
      <c r="I44" s="251"/>
      <c r="J44" s="252"/>
      <c r="K44" s="251"/>
      <c r="L44" s="253"/>
      <c r="M44" s="249" t="str">
        <f t="shared" si="0"/>
        <v/>
      </c>
    </row>
    <row r="45" spans="2:13" x14ac:dyDescent="0.3">
      <c r="B45" s="257"/>
      <c r="C45" s="258"/>
      <c r="D45" s="251"/>
      <c r="E45" s="250"/>
      <c r="F45" s="251"/>
      <c r="G45" s="251"/>
      <c r="H45" s="250"/>
      <c r="I45" s="251"/>
      <c r="J45" s="252"/>
      <c r="K45" s="251"/>
      <c r="L45" s="253"/>
      <c r="M45" s="249" t="str">
        <f t="shared" si="0"/>
        <v/>
      </c>
    </row>
    <row r="46" spans="2:13" x14ac:dyDescent="0.3">
      <c r="B46" s="257"/>
      <c r="C46" s="258"/>
      <c r="D46" s="251"/>
      <c r="E46" s="250"/>
      <c r="F46" s="251"/>
      <c r="G46" s="251"/>
      <c r="H46" s="250"/>
      <c r="I46" s="251"/>
      <c r="J46" s="252"/>
      <c r="K46" s="251"/>
      <c r="L46" s="253"/>
      <c r="M46" s="249" t="str">
        <f t="shared" si="0"/>
        <v/>
      </c>
    </row>
    <row r="47" spans="2:13" x14ac:dyDescent="0.3">
      <c r="B47" s="257"/>
      <c r="C47" s="258"/>
      <c r="D47" s="251"/>
      <c r="E47" s="250"/>
      <c r="F47" s="251"/>
      <c r="G47" s="251"/>
      <c r="H47" s="250"/>
      <c r="I47" s="251"/>
      <c r="J47" s="252"/>
      <c r="K47" s="251"/>
      <c r="L47" s="253"/>
      <c r="M47" s="249" t="str">
        <f t="shared" si="0"/>
        <v/>
      </c>
    </row>
    <row r="48" spans="2:13" x14ac:dyDescent="0.3">
      <c r="B48" s="257"/>
      <c r="C48" s="258"/>
      <c r="D48" s="251"/>
      <c r="E48" s="250"/>
      <c r="F48" s="251"/>
      <c r="G48" s="251"/>
      <c r="H48" s="250"/>
      <c r="I48" s="251"/>
      <c r="J48" s="252"/>
      <c r="K48" s="251"/>
      <c r="L48" s="253"/>
      <c r="M48" s="249" t="str">
        <f t="shared" si="0"/>
        <v/>
      </c>
    </row>
    <row r="49" spans="2:13" x14ac:dyDescent="0.3">
      <c r="B49" s="257"/>
      <c r="C49" s="258"/>
      <c r="D49" s="251"/>
      <c r="E49" s="250"/>
      <c r="F49" s="251"/>
      <c r="G49" s="251"/>
      <c r="H49" s="250"/>
      <c r="I49" s="251"/>
      <c r="J49" s="252"/>
      <c r="K49" s="251"/>
      <c r="L49" s="253"/>
      <c r="M49" s="249" t="str">
        <f t="shared" si="0"/>
        <v/>
      </c>
    </row>
    <row r="50" spans="2:13" x14ac:dyDescent="0.3">
      <c r="B50" s="257"/>
      <c r="C50" s="258"/>
      <c r="D50" s="251"/>
      <c r="E50" s="250"/>
      <c r="F50" s="251"/>
      <c r="G50" s="251"/>
      <c r="H50" s="250"/>
      <c r="I50" s="251"/>
      <c r="J50" s="252"/>
      <c r="K50" s="251"/>
      <c r="L50" s="253"/>
      <c r="M50" s="249" t="str">
        <f t="shared" si="0"/>
        <v/>
      </c>
    </row>
    <row r="51" spans="2:13" x14ac:dyDescent="0.3">
      <c r="B51" s="257"/>
      <c r="C51" s="258"/>
      <c r="D51" s="251"/>
      <c r="E51" s="250"/>
      <c r="F51" s="251"/>
      <c r="G51" s="251"/>
      <c r="H51" s="250"/>
      <c r="I51" s="251"/>
      <c r="J51" s="252"/>
      <c r="K51" s="251"/>
      <c r="L51" s="253"/>
      <c r="M51" s="249" t="str">
        <f t="shared" si="0"/>
        <v/>
      </c>
    </row>
    <row r="52" spans="2:13" x14ac:dyDescent="0.3">
      <c r="B52" s="257"/>
      <c r="C52" s="258"/>
      <c r="D52" s="251"/>
      <c r="E52" s="250"/>
      <c r="F52" s="251"/>
      <c r="G52" s="251"/>
      <c r="H52" s="250"/>
      <c r="I52" s="251"/>
      <c r="J52" s="252"/>
      <c r="K52" s="251"/>
      <c r="L52" s="253"/>
      <c r="M52" s="249" t="str">
        <f t="shared" si="0"/>
        <v/>
      </c>
    </row>
    <row r="53" spans="2:13" x14ac:dyDescent="0.3">
      <c r="B53" s="257"/>
      <c r="C53" s="258"/>
      <c r="D53" s="251"/>
      <c r="E53" s="250"/>
      <c r="F53" s="251"/>
      <c r="G53" s="251"/>
      <c r="H53" s="250"/>
      <c r="I53" s="251"/>
      <c r="J53" s="252"/>
      <c r="K53" s="251"/>
      <c r="L53" s="253"/>
      <c r="M53" s="249" t="str">
        <f t="shared" si="0"/>
        <v/>
      </c>
    </row>
    <row r="54" spans="2:13" x14ac:dyDescent="0.3">
      <c r="B54" s="257"/>
      <c r="C54" s="258"/>
      <c r="D54" s="251"/>
      <c r="E54" s="250"/>
      <c r="F54" s="251"/>
      <c r="G54" s="251"/>
      <c r="H54" s="250"/>
      <c r="I54" s="251"/>
      <c r="J54" s="252"/>
      <c r="K54" s="251"/>
      <c r="L54" s="253"/>
      <c r="M54" s="249" t="str">
        <f t="shared" si="0"/>
        <v/>
      </c>
    </row>
    <row r="55" spans="2:13" x14ac:dyDescent="0.3">
      <c r="B55" s="257"/>
      <c r="C55" s="258"/>
      <c r="D55" s="251"/>
      <c r="E55" s="250"/>
      <c r="F55" s="251"/>
      <c r="G55" s="251"/>
      <c r="H55" s="250"/>
      <c r="I55" s="251"/>
      <c r="J55" s="252"/>
      <c r="K55" s="251"/>
      <c r="L55" s="253"/>
      <c r="M55" s="249" t="str">
        <f t="shared" si="0"/>
        <v/>
      </c>
    </row>
    <row r="56" spans="2:13" x14ac:dyDescent="0.3">
      <c r="B56" s="257"/>
      <c r="C56" s="258"/>
      <c r="D56" s="251"/>
      <c r="E56" s="250"/>
      <c r="F56" s="251"/>
      <c r="G56" s="251"/>
      <c r="H56" s="250"/>
      <c r="I56" s="251"/>
      <c r="J56" s="252"/>
      <c r="K56" s="251"/>
      <c r="L56" s="253"/>
      <c r="M56" s="249" t="str">
        <f t="shared" si="0"/>
        <v/>
      </c>
    </row>
    <row r="57" spans="2:13" x14ac:dyDescent="0.3">
      <c r="B57" s="257"/>
      <c r="C57" s="258"/>
      <c r="D57" s="251"/>
      <c r="E57" s="250"/>
      <c r="F57" s="251"/>
      <c r="G57" s="251"/>
      <c r="H57" s="250"/>
      <c r="I57" s="251"/>
      <c r="J57" s="252"/>
      <c r="K57" s="251"/>
      <c r="L57" s="253"/>
      <c r="M57" s="249" t="str">
        <f t="shared" si="0"/>
        <v/>
      </c>
    </row>
    <row r="58" spans="2:13" x14ac:dyDescent="0.3">
      <c r="B58" s="257"/>
      <c r="C58" s="258"/>
      <c r="D58" s="251"/>
      <c r="E58" s="250"/>
      <c r="F58" s="251"/>
      <c r="G58" s="251"/>
      <c r="H58" s="250"/>
      <c r="I58" s="251"/>
      <c r="J58" s="252"/>
      <c r="K58" s="251"/>
      <c r="L58" s="253"/>
      <c r="M58" s="249" t="str">
        <f t="shared" si="0"/>
        <v/>
      </c>
    </row>
    <row r="59" spans="2:13" x14ac:dyDescent="0.3">
      <c r="B59" s="257"/>
      <c r="C59" s="258"/>
      <c r="D59" s="251"/>
      <c r="E59" s="250"/>
      <c r="F59" s="251"/>
      <c r="G59" s="251"/>
      <c r="H59" s="250"/>
      <c r="I59" s="251"/>
      <c r="J59" s="252"/>
      <c r="K59" s="251"/>
      <c r="L59" s="253"/>
      <c r="M59" s="249" t="str">
        <f t="shared" si="0"/>
        <v/>
      </c>
    </row>
    <row r="60" spans="2:13" x14ac:dyDescent="0.3">
      <c r="B60" s="257"/>
      <c r="C60" s="258"/>
      <c r="D60" s="251"/>
      <c r="E60" s="250"/>
      <c r="F60" s="251"/>
      <c r="G60" s="251"/>
      <c r="H60" s="250"/>
      <c r="I60" s="251"/>
      <c r="J60" s="252"/>
      <c r="K60" s="251"/>
      <c r="L60" s="253"/>
      <c r="M60" s="249" t="str">
        <f t="shared" si="0"/>
        <v/>
      </c>
    </row>
    <row r="61" spans="2:13" x14ac:dyDescent="0.3">
      <c r="B61" s="257"/>
      <c r="C61" s="258"/>
      <c r="D61" s="251"/>
      <c r="E61" s="250"/>
      <c r="F61" s="251"/>
      <c r="G61" s="251"/>
      <c r="H61" s="250"/>
      <c r="I61" s="251"/>
      <c r="J61" s="252"/>
      <c r="K61" s="251"/>
      <c r="L61" s="253"/>
      <c r="M61" s="249" t="str">
        <f t="shared" si="0"/>
        <v/>
      </c>
    </row>
    <row r="62" spans="2:13" x14ac:dyDescent="0.3">
      <c r="B62" s="257"/>
      <c r="C62" s="258"/>
      <c r="D62" s="251"/>
      <c r="E62" s="250"/>
      <c r="F62" s="251"/>
      <c r="G62" s="251"/>
      <c r="H62" s="250"/>
      <c r="I62" s="251"/>
      <c r="J62" s="252"/>
      <c r="K62" s="251"/>
      <c r="L62" s="253"/>
      <c r="M62" s="249" t="str">
        <f t="shared" si="0"/>
        <v/>
      </c>
    </row>
    <row r="63" spans="2:13" x14ac:dyDescent="0.3">
      <c r="B63" s="257"/>
      <c r="C63" s="258"/>
      <c r="D63" s="251"/>
      <c r="E63" s="250"/>
      <c r="F63" s="251"/>
      <c r="G63" s="251"/>
      <c r="H63" s="250"/>
      <c r="I63" s="251"/>
      <c r="J63" s="252"/>
      <c r="K63" s="251"/>
      <c r="L63" s="253"/>
      <c r="M63" s="249" t="str">
        <f t="shared" si="0"/>
        <v/>
      </c>
    </row>
    <row r="64" spans="2:13" x14ac:dyDescent="0.3">
      <c r="B64" s="257"/>
      <c r="C64" s="258"/>
      <c r="D64" s="251"/>
      <c r="E64" s="250"/>
      <c r="F64" s="251"/>
      <c r="G64" s="251"/>
      <c r="H64" s="250"/>
      <c r="I64" s="251"/>
      <c r="J64" s="252"/>
      <c r="K64" s="251"/>
      <c r="L64" s="253"/>
      <c r="M64" s="249" t="str">
        <f t="shared" si="0"/>
        <v/>
      </c>
    </row>
    <row r="65" spans="2:13" x14ac:dyDescent="0.3">
      <c r="B65" s="257"/>
      <c r="C65" s="258"/>
      <c r="D65" s="251"/>
      <c r="E65" s="250"/>
      <c r="F65" s="251"/>
      <c r="G65" s="251"/>
      <c r="H65" s="250"/>
      <c r="I65" s="251"/>
      <c r="J65" s="252"/>
      <c r="K65" s="251"/>
      <c r="L65" s="253"/>
      <c r="M65" s="249" t="str">
        <f t="shared" si="0"/>
        <v/>
      </c>
    </row>
    <row r="66" spans="2:13" x14ac:dyDescent="0.3">
      <c r="B66" s="257"/>
      <c r="C66" s="258"/>
      <c r="D66" s="251"/>
      <c r="E66" s="250"/>
      <c r="F66" s="251"/>
      <c r="G66" s="251"/>
      <c r="H66" s="250"/>
      <c r="I66" s="251"/>
      <c r="J66" s="252"/>
      <c r="K66" s="251"/>
      <c r="L66" s="253"/>
      <c r="M66" s="249" t="str">
        <f t="shared" si="0"/>
        <v/>
      </c>
    </row>
    <row r="67" spans="2:13" x14ac:dyDescent="0.3">
      <c r="B67" s="257"/>
      <c r="C67" s="258"/>
      <c r="D67" s="251"/>
      <c r="E67" s="250"/>
      <c r="F67" s="251"/>
      <c r="G67" s="251"/>
      <c r="H67" s="250"/>
      <c r="I67" s="251"/>
      <c r="J67" s="252"/>
      <c r="K67" s="251"/>
      <c r="L67" s="253"/>
      <c r="M67" s="249" t="str">
        <f t="shared" si="0"/>
        <v/>
      </c>
    </row>
    <row r="68" spans="2:13" x14ac:dyDescent="0.3">
      <c r="B68" s="257"/>
      <c r="C68" s="258"/>
      <c r="D68" s="251"/>
      <c r="E68" s="250"/>
      <c r="F68" s="251"/>
      <c r="G68" s="251"/>
      <c r="H68" s="250"/>
      <c r="I68" s="251"/>
      <c r="J68" s="252"/>
      <c r="K68" s="251"/>
      <c r="L68" s="253"/>
      <c r="M68" s="249" t="str">
        <f t="shared" si="0"/>
        <v/>
      </c>
    </row>
    <row r="69" spans="2:13" x14ac:dyDescent="0.3">
      <c r="B69" s="257"/>
      <c r="C69" s="258"/>
      <c r="D69" s="251"/>
      <c r="E69" s="250"/>
      <c r="F69" s="251"/>
      <c r="G69" s="251"/>
      <c r="H69" s="250"/>
      <c r="I69" s="251"/>
      <c r="J69" s="252"/>
      <c r="K69" s="251"/>
      <c r="L69" s="253"/>
      <c r="M69" s="249" t="str">
        <f t="shared" ref="M69:M120" si="1">IF(AND(G69&gt;0,I69&gt;0,L69&gt;0),G69*I69*L69,"")</f>
        <v/>
      </c>
    </row>
    <row r="70" spans="2:13" x14ac:dyDescent="0.3">
      <c r="B70" s="257"/>
      <c r="C70" s="258"/>
      <c r="D70" s="251"/>
      <c r="E70" s="250"/>
      <c r="F70" s="251"/>
      <c r="G70" s="251"/>
      <c r="H70" s="250"/>
      <c r="I70" s="251"/>
      <c r="J70" s="252"/>
      <c r="K70" s="251"/>
      <c r="L70" s="253"/>
      <c r="M70" s="249" t="str">
        <f t="shared" si="1"/>
        <v/>
      </c>
    </row>
    <row r="71" spans="2:13" x14ac:dyDescent="0.3">
      <c r="B71" s="257"/>
      <c r="C71" s="258"/>
      <c r="D71" s="251"/>
      <c r="E71" s="250"/>
      <c r="F71" s="251"/>
      <c r="G71" s="251"/>
      <c r="H71" s="250"/>
      <c r="I71" s="251"/>
      <c r="J71" s="252"/>
      <c r="K71" s="251"/>
      <c r="L71" s="253"/>
      <c r="M71" s="249" t="str">
        <f t="shared" si="1"/>
        <v/>
      </c>
    </row>
    <row r="72" spans="2:13" x14ac:dyDescent="0.3">
      <c r="B72" s="257"/>
      <c r="C72" s="258"/>
      <c r="D72" s="251"/>
      <c r="E72" s="250"/>
      <c r="F72" s="251"/>
      <c r="G72" s="251"/>
      <c r="H72" s="250"/>
      <c r="I72" s="251"/>
      <c r="J72" s="252"/>
      <c r="K72" s="251"/>
      <c r="L72" s="253"/>
      <c r="M72" s="249" t="str">
        <f t="shared" si="1"/>
        <v/>
      </c>
    </row>
    <row r="73" spans="2:13" x14ac:dyDescent="0.3">
      <c r="B73" s="257"/>
      <c r="C73" s="258"/>
      <c r="D73" s="251"/>
      <c r="E73" s="250"/>
      <c r="F73" s="251"/>
      <c r="G73" s="251"/>
      <c r="H73" s="250"/>
      <c r="I73" s="251"/>
      <c r="J73" s="252"/>
      <c r="K73" s="251"/>
      <c r="L73" s="253"/>
      <c r="M73" s="249" t="str">
        <f t="shared" si="1"/>
        <v/>
      </c>
    </row>
    <row r="74" spans="2:13" x14ac:dyDescent="0.3">
      <c r="B74" s="257"/>
      <c r="C74" s="258"/>
      <c r="D74" s="251"/>
      <c r="E74" s="250"/>
      <c r="F74" s="251"/>
      <c r="G74" s="251"/>
      <c r="H74" s="250"/>
      <c r="I74" s="251"/>
      <c r="J74" s="252"/>
      <c r="K74" s="251"/>
      <c r="L74" s="253"/>
      <c r="M74" s="249" t="str">
        <f t="shared" si="1"/>
        <v/>
      </c>
    </row>
    <row r="75" spans="2:13" x14ac:dyDescent="0.3">
      <c r="B75" s="257"/>
      <c r="C75" s="258"/>
      <c r="D75" s="251"/>
      <c r="E75" s="250"/>
      <c r="F75" s="251"/>
      <c r="G75" s="251"/>
      <c r="H75" s="250"/>
      <c r="I75" s="251"/>
      <c r="J75" s="252"/>
      <c r="K75" s="251"/>
      <c r="L75" s="253"/>
      <c r="M75" s="249" t="str">
        <f t="shared" si="1"/>
        <v/>
      </c>
    </row>
    <row r="76" spans="2:13" x14ac:dyDescent="0.3">
      <c r="B76" s="257"/>
      <c r="C76" s="258"/>
      <c r="D76" s="251"/>
      <c r="E76" s="250"/>
      <c r="F76" s="251"/>
      <c r="G76" s="251"/>
      <c r="H76" s="250"/>
      <c r="I76" s="251"/>
      <c r="J76" s="252"/>
      <c r="K76" s="251"/>
      <c r="L76" s="253"/>
      <c r="M76" s="249" t="str">
        <f t="shared" si="1"/>
        <v/>
      </c>
    </row>
    <row r="77" spans="2:13" x14ac:dyDescent="0.3">
      <c r="B77" s="257"/>
      <c r="C77" s="258"/>
      <c r="D77" s="251"/>
      <c r="E77" s="250"/>
      <c r="F77" s="251"/>
      <c r="G77" s="251"/>
      <c r="H77" s="250"/>
      <c r="I77" s="251"/>
      <c r="J77" s="252"/>
      <c r="K77" s="251"/>
      <c r="L77" s="253"/>
      <c r="M77" s="249" t="str">
        <f t="shared" si="1"/>
        <v/>
      </c>
    </row>
    <row r="78" spans="2:13" x14ac:dyDescent="0.3">
      <c r="B78" s="257"/>
      <c r="C78" s="258"/>
      <c r="D78" s="251"/>
      <c r="E78" s="250"/>
      <c r="F78" s="251"/>
      <c r="G78" s="251"/>
      <c r="H78" s="250"/>
      <c r="I78" s="251"/>
      <c r="J78" s="252"/>
      <c r="K78" s="251"/>
      <c r="L78" s="253"/>
      <c r="M78" s="249" t="str">
        <f t="shared" si="1"/>
        <v/>
      </c>
    </row>
    <row r="79" spans="2:13" x14ac:dyDescent="0.3">
      <c r="B79" s="257"/>
      <c r="C79" s="258"/>
      <c r="D79" s="251"/>
      <c r="E79" s="250"/>
      <c r="F79" s="251"/>
      <c r="G79" s="251"/>
      <c r="H79" s="250"/>
      <c r="I79" s="251"/>
      <c r="J79" s="252"/>
      <c r="K79" s="251"/>
      <c r="L79" s="253"/>
      <c r="M79" s="249" t="str">
        <f t="shared" si="1"/>
        <v/>
      </c>
    </row>
    <row r="80" spans="2:13" x14ac:dyDescent="0.3">
      <c r="B80" s="257"/>
      <c r="C80" s="258"/>
      <c r="D80" s="251"/>
      <c r="E80" s="250"/>
      <c r="F80" s="251"/>
      <c r="G80" s="251"/>
      <c r="H80" s="250"/>
      <c r="I80" s="251"/>
      <c r="J80" s="252"/>
      <c r="K80" s="251"/>
      <c r="L80" s="253"/>
      <c r="M80" s="249" t="str">
        <f t="shared" si="1"/>
        <v/>
      </c>
    </row>
    <row r="81" spans="2:13" x14ac:dyDescent="0.3">
      <c r="B81" s="257"/>
      <c r="C81" s="258"/>
      <c r="D81" s="251"/>
      <c r="E81" s="250"/>
      <c r="F81" s="251"/>
      <c r="G81" s="251"/>
      <c r="H81" s="250"/>
      <c r="I81" s="251"/>
      <c r="J81" s="252"/>
      <c r="K81" s="251"/>
      <c r="L81" s="253"/>
      <c r="M81" s="249" t="str">
        <f t="shared" si="1"/>
        <v/>
      </c>
    </row>
    <row r="82" spans="2:13" x14ac:dyDescent="0.3">
      <c r="B82" s="257"/>
      <c r="C82" s="258"/>
      <c r="D82" s="251"/>
      <c r="E82" s="250"/>
      <c r="F82" s="251"/>
      <c r="G82" s="251"/>
      <c r="H82" s="250"/>
      <c r="I82" s="251"/>
      <c r="J82" s="252"/>
      <c r="K82" s="251"/>
      <c r="L82" s="253"/>
      <c r="M82" s="249" t="str">
        <f t="shared" si="1"/>
        <v/>
      </c>
    </row>
    <row r="83" spans="2:13" x14ac:dyDescent="0.3">
      <c r="B83" s="257"/>
      <c r="C83" s="258"/>
      <c r="D83" s="251"/>
      <c r="E83" s="250"/>
      <c r="F83" s="251"/>
      <c r="G83" s="251"/>
      <c r="H83" s="250"/>
      <c r="I83" s="251"/>
      <c r="J83" s="252"/>
      <c r="K83" s="251"/>
      <c r="L83" s="253"/>
      <c r="M83" s="249" t="str">
        <f t="shared" si="1"/>
        <v/>
      </c>
    </row>
    <row r="84" spans="2:13" x14ac:dyDescent="0.3">
      <c r="B84" s="257"/>
      <c r="C84" s="258"/>
      <c r="D84" s="251"/>
      <c r="E84" s="250"/>
      <c r="F84" s="251"/>
      <c r="G84" s="251"/>
      <c r="H84" s="250"/>
      <c r="I84" s="251"/>
      <c r="J84" s="252"/>
      <c r="K84" s="251"/>
      <c r="L84" s="253"/>
      <c r="M84" s="249" t="str">
        <f t="shared" si="1"/>
        <v/>
      </c>
    </row>
    <row r="85" spans="2:13" x14ac:dyDescent="0.3">
      <c r="B85" s="257"/>
      <c r="C85" s="258"/>
      <c r="D85" s="251"/>
      <c r="E85" s="250"/>
      <c r="F85" s="251"/>
      <c r="G85" s="251"/>
      <c r="H85" s="250"/>
      <c r="I85" s="251"/>
      <c r="J85" s="252"/>
      <c r="K85" s="251"/>
      <c r="L85" s="253"/>
      <c r="M85" s="249" t="str">
        <f t="shared" si="1"/>
        <v/>
      </c>
    </row>
    <row r="86" spans="2:13" x14ac:dyDescent="0.3">
      <c r="B86" s="257"/>
      <c r="C86" s="258"/>
      <c r="D86" s="251"/>
      <c r="E86" s="250"/>
      <c r="F86" s="251"/>
      <c r="G86" s="251"/>
      <c r="H86" s="250"/>
      <c r="I86" s="251"/>
      <c r="J86" s="252"/>
      <c r="K86" s="251"/>
      <c r="L86" s="253"/>
      <c r="M86" s="249" t="str">
        <f t="shared" si="1"/>
        <v/>
      </c>
    </row>
    <row r="87" spans="2:13" x14ac:dyDescent="0.3">
      <c r="B87" s="257"/>
      <c r="C87" s="258"/>
      <c r="D87" s="251"/>
      <c r="E87" s="250"/>
      <c r="F87" s="251"/>
      <c r="G87" s="251"/>
      <c r="H87" s="250"/>
      <c r="I87" s="251"/>
      <c r="J87" s="252"/>
      <c r="K87" s="251"/>
      <c r="L87" s="253"/>
      <c r="M87" s="249" t="str">
        <f t="shared" si="1"/>
        <v/>
      </c>
    </row>
    <row r="88" spans="2:13" x14ac:dyDescent="0.3">
      <c r="B88" s="257"/>
      <c r="C88" s="258"/>
      <c r="D88" s="251"/>
      <c r="E88" s="250"/>
      <c r="F88" s="251"/>
      <c r="G88" s="251"/>
      <c r="H88" s="250"/>
      <c r="I88" s="251"/>
      <c r="J88" s="252"/>
      <c r="K88" s="251"/>
      <c r="L88" s="253"/>
      <c r="M88" s="249" t="str">
        <f t="shared" si="1"/>
        <v/>
      </c>
    </row>
    <row r="89" spans="2:13" x14ac:dyDescent="0.3">
      <c r="B89" s="257"/>
      <c r="C89" s="258"/>
      <c r="D89" s="251"/>
      <c r="E89" s="250"/>
      <c r="F89" s="251"/>
      <c r="G89" s="251"/>
      <c r="H89" s="250"/>
      <c r="I89" s="251"/>
      <c r="J89" s="252"/>
      <c r="K89" s="251"/>
      <c r="L89" s="253"/>
      <c r="M89" s="249" t="str">
        <f t="shared" si="1"/>
        <v/>
      </c>
    </row>
    <row r="90" spans="2:13" x14ac:dyDescent="0.3">
      <c r="B90" s="257"/>
      <c r="C90" s="258"/>
      <c r="D90" s="251"/>
      <c r="E90" s="250"/>
      <c r="F90" s="251"/>
      <c r="G90" s="251"/>
      <c r="H90" s="250"/>
      <c r="I90" s="251"/>
      <c r="J90" s="252"/>
      <c r="K90" s="251"/>
      <c r="L90" s="253"/>
      <c r="M90" s="249" t="str">
        <f t="shared" si="1"/>
        <v/>
      </c>
    </row>
    <row r="91" spans="2:13" x14ac:dyDescent="0.3">
      <c r="B91" s="257"/>
      <c r="C91" s="258"/>
      <c r="D91" s="251"/>
      <c r="E91" s="250"/>
      <c r="F91" s="251"/>
      <c r="G91" s="251"/>
      <c r="H91" s="250"/>
      <c r="I91" s="251"/>
      <c r="J91" s="252"/>
      <c r="K91" s="251"/>
      <c r="L91" s="253"/>
      <c r="M91" s="249" t="str">
        <f t="shared" si="1"/>
        <v/>
      </c>
    </row>
    <row r="92" spans="2:13" x14ac:dyDescent="0.3">
      <c r="B92" s="257"/>
      <c r="C92" s="258"/>
      <c r="D92" s="251"/>
      <c r="E92" s="250"/>
      <c r="F92" s="251"/>
      <c r="G92" s="251"/>
      <c r="H92" s="250"/>
      <c r="I92" s="251"/>
      <c r="J92" s="252"/>
      <c r="K92" s="251"/>
      <c r="L92" s="253"/>
      <c r="M92" s="249" t="str">
        <f t="shared" si="1"/>
        <v/>
      </c>
    </row>
    <row r="93" spans="2:13" x14ac:dyDescent="0.3">
      <c r="B93" s="257"/>
      <c r="C93" s="258"/>
      <c r="D93" s="251"/>
      <c r="E93" s="250"/>
      <c r="F93" s="251"/>
      <c r="G93" s="251"/>
      <c r="H93" s="250"/>
      <c r="I93" s="251"/>
      <c r="J93" s="252"/>
      <c r="K93" s="251"/>
      <c r="L93" s="253"/>
      <c r="M93" s="249" t="str">
        <f t="shared" si="1"/>
        <v/>
      </c>
    </row>
    <row r="94" spans="2:13" x14ac:dyDescent="0.3">
      <c r="B94" s="257"/>
      <c r="C94" s="258"/>
      <c r="D94" s="251"/>
      <c r="E94" s="250"/>
      <c r="F94" s="251"/>
      <c r="G94" s="251"/>
      <c r="H94" s="250"/>
      <c r="I94" s="251"/>
      <c r="J94" s="252"/>
      <c r="K94" s="251"/>
      <c r="L94" s="253"/>
      <c r="M94" s="249" t="str">
        <f t="shared" si="1"/>
        <v/>
      </c>
    </row>
    <row r="95" spans="2:13" x14ac:dyDescent="0.3">
      <c r="B95" s="257"/>
      <c r="C95" s="258"/>
      <c r="D95" s="251"/>
      <c r="E95" s="250"/>
      <c r="F95" s="251"/>
      <c r="G95" s="251"/>
      <c r="H95" s="250"/>
      <c r="I95" s="251"/>
      <c r="J95" s="252"/>
      <c r="K95" s="251"/>
      <c r="L95" s="253"/>
      <c r="M95" s="249" t="str">
        <f t="shared" si="1"/>
        <v/>
      </c>
    </row>
    <row r="96" spans="2:13" x14ac:dyDescent="0.3">
      <c r="B96" s="257"/>
      <c r="C96" s="258"/>
      <c r="D96" s="251"/>
      <c r="E96" s="250"/>
      <c r="F96" s="251"/>
      <c r="G96" s="251"/>
      <c r="H96" s="250"/>
      <c r="I96" s="251"/>
      <c r="J96" s="252"/>
      <c r="K96" s="251"/>
      <c r="L96" s="253"/>
      <c r="M96" s="249" t="str">
        <f t="shared" si="1"/>
        <v/>
      </c>
    </row>
    <row r="97" spans="2:13" x14ac:dyDescent="0.3">
      <c r="B97" s="257"/>
      <c r="C97" s="258"/>
      <c r="D97" s="251"/>
      <c r="E97" s="250"/>
      <c r="F97" s="251"/>
      <c r="G97" s="251"/>
      <c r="H97" s="250"/>
      <c r="I97" s="251"/>
      <c r="J97" s="252"/>
      <c r="K97" s="251"/>
      <c r="L97" s="253"/>
      <c r="M97" s="249" t="str">
        <f t="shared" si="1"/>
        <v/>
      </c>
    </row>
    <row r="98" spans="2:13" x14ac:dyDescent="0.3">
      <c r="B98" s="257"/>
      <c r="C98" s="258"/>
      <c r="D98" s="251"/>
      <c r="E98" s="250"/>
      <c r="F98" s="251"/>
      <c r="G98" s="251"/>
      <c r="H98" s="250"/>
      <c r="I98" s="251"/>
      <c r="J98" s="252"/>
      <c r="K98" s="251"/>
      <c r="L98" s="253"/>
      <c r="M98" s="249" t="str">
        <f t="shared" si="1"/>
        <v/>
      </c>
    </row>
    <row r="99" spans="2:13" x14ac:dyDescent="0.3">
      <c r="B99" s="257"/>
      <c r="C99" s="258"/>
      <c r="D99" s="251"/>
      <c r="E99" s="250"/>
      <c r="F99" s="251"/>
      <c r="G99" s="251"/>
      <c r="H99" s="250"/>
      <c r="I99" s="251"/>
      <c r="J99" s="252"/>
      <c r="K99" s="251"/>
      <c r="L99" s="253"/>
      <c r="M99" s="249" t="str">
        <f t="shared" si="1"/>
        <v/>
      </c>
    </row>
    <row r="100" spans="2:13" x14ac:dyDescent="0.3">
      <c r="B100" s="257"/>
      <c r="C100" s="258"/>
      <c r="D100" s="251"/>
      <c r="E100" s="250"/>
      <c r="F100" s="251"/>
      <c r="G100" s="251"/>
      <c r="H100" s="250"/>
      <c r="I100" s="251"/>
      <c r="J100" s="252"/>
      <c r="K100" s="251"/>
      <c r="L100" s="253"/>
      <c r="M100" s="249" t="str">
        <f t="shared" si="1"/>
        <v/>
      </c>
    </row>
    <row r="101" spans="2:13" x14ac:dyDescent="0.3">
      <c r="B101" s="257"/>
      <c r="C101" s="258"/>
      <c r="D101" s="251"/>
      <c r="E101" s="250"/>
      <c r="F101" s="251"/>
      <c r="G101" s="251"/>
      <c r="H101" s="250"/>
      <c r="I101" s="251"/>
      <c r="J101" s="252"/>
      <c r="K101" s="251"/>
      <c r="L101" s="253"/>
      <c r="M101" s="249" t="str">
        <f t="shared" si="1"/>
        <v/>
      </c>
    </row>
    <row r="102" spans="2:13" x14ac:dyDescent="0.3">
      <c r="B102" s="257"/>
      <c r="C102" s="258"/>
      <c r="D102" s="251"/>
      <c r="E102" s="250"/>
      <c r="F102" s="251"/>
      <c r="G102" s="251"/>
      <c r="H102" s="250"/>
      <c r="I102" s="251"/>
      <c r="J102" s="252"/>
      <c r="K102" s="251"/>
      <c r="L102" s="253"/>
      <c r="M102" s="249" t="str">
        <f t="shared" si="1"/>
        <v/>
      </c>
    </row>
    <row r="103" spans="2:13" x14ac:dyDescent="0.3">
      <c r="B103" s="257"/>
      <c r="C103" s="258"/>
      <c r="D103" s="251"/>
      <c r="E103" s="250"/>
      <c r="F103" s="251"/>
      <c r="G103" s="251"/>
      <c r="H103" s="250"/>
      <c r="I103" s="251"/>
      <c r="J103" s="252"/>
      <c r="K103" s="251"/>
      <c r="L103" s="253"/>
      <c r="M103" s="249" t="str">
        <f t="shared" si="1"/>
        <v/>
      </c>
    </row>
    <row r="104" spans="2:13" x14ac:dyDescent="0.3">
      <c r="B104" s="257"/>
      <c r="C104" s="258"/>
      <c r="D104" s="251"/>
      <c r="E104" s="250"/>
      <c r="F104" s="251"/>
      <c r="G104" s="251"/>
      <c r="H104" s="250"/>
      <c r="I104" s="251"/>
      <c r="J104" s="252"/>
      <c r="K104" s="251"/>
      <c r="L104" s="253"/>
      <c r="M104" s="249" t="str">
        <f t="shared" si="1"/>
        <v/>
      </c>
    </row>
    <row r="105" spans="2:13" x14ac:dyDescent="0.3">
      <c r="B105" s="257"/>
      <c r="C105" s="258"/>
      <c r="D105" s="251"/>
      <c r="E105" s="250"/>
      <c r="F105" s="251"/>
      <c r="G105" s="251"/>
      <c r="H105" s="250"/>
      <c r="I105" s="251"/>
      <c r="J105" s="252"/>
      <c r="K105" s="251"/>
      <c r="L105" s="253"/>
      <c r="M105" s="249" t="str">
        <f t="shared" si="1"/>
        <v/>
      </c>
    </row>
    <row r="106" spans="2:13" x14ac:dyDescent="0.3">
      <c r="B106" s="257"/>
      <c r="C106" s="258"/>
      <c r="D106" s="251"/>
      <c r="E106" s="250"/>
      <c r="F106" s="251"/>
      <c r="G106" s="251"/>
      <c r="H106" s="250"/>
      <c r="I106" s="251"/>
      <c r="J106" s="252"/>
      <c r="K106" s="251"/>
      <c r="L106" s="253"/>
      <c r="M106" s="249" t="str">
        <f t="shared" si="1"/>
        <v/>
      </c>
    </row>
    <row r="107" spans="2:13" x14ac:dyDescent="0.3">
      <c r="B107" s="257"/>
      <c r="C107" s="258"/>
      <c r="D107" s="251"/>
      <c r="E107" s="250"/>
      <c r="F107" s="251"/>
      <c r="G107" s="251"/>
      <c r="H107" s="250"/>
      <c r="I107" s="251"/>
      <c r="J107" s="252"/>
      <c r="K107" s="251"/>
      <c r="L107" s="253"/>
      <c r="M107" s="249" t="str">
        <f t="shared" si="1"/>
        <v/>
      </c>
    </row>
    <row r="108" spans="2:13" x14ac:dyDescent="0.3">
      <c r="B108" s="257"/>
      <c r="C108" s="258"/>
      <c r="D108" s="251"/>
      <c r="E108" s="250"/>
      <c r="F108" s="251"/>
      <c r="G108" s="251"/>
      <c r="H108" s="250"/>
      <c r="I108" s="251"/>
      <c r="J108" s="252"/>
      <c r="K108" s="251"/>
      <c r="L108" s="253"/>
      <c r="M108" s="249" t="str">
        <f t="shared" si="1"/>
        <v/>
      </c>
    </row>
    <row r="109" spans="2:13" x14ac:dyDescent="0.3">
      <c r="B109" s="257"/>
      <c r="C109" s="258"/>
      <c r="D109" s="251"/>
      <c r="E109" s="250"/>
      <c r="F109" s="251"/>
      <c r="G109" s="251"/>
      <c r="H109" s="250"/>
      <c r="I109" s="251"/>
      <c r="J109" s="252"/>
      <c r="K109" s="251"/>
      <c r="L109" s="253"/>
      <c r="M109" s="249" t="str">
        <f t="shared" si="1"/>
        <v/>
      </c>
    </row>
    <row r="110" spans="2:13" x14ac:dyDescent="0.3">
      <c r="B110" s="257"/>
      <c r="C110" s="258"/>
      <c r="D110" s="251"/>
      <c r="E110" s="250"/>
      <c r="F110" s="251"/>
      <c r="G110" s="251"/>
      <c r="H110" s="250"/>
      <c r="I110" s="251"/>
      <c r="J110" s="252"/>
      <c r="K110" s="251"/>
      <c r="L110" s="253"/>
      <c r="M110" s="249" t="str">
        <f t="shared" si="1"/>
        <v/>
      </c>
    </row>
    <row r="111" spans="2:13" x14ac:dyDescent="0.3">
      <c r="B111" s="257"/>
      <c r="C111" s="258"/>
      <c r="D111" s="251"/>
      <c r="E111" s="250"/>
      <c r="F111" s="251"/>
      <c r="G111" s="251"/>
      <c r="H111" s="250"/>
      <c r="I111" s="251"/>
      <c r="J111" s="252"/>
      <c r="K111" s="251"/>
      <c r="L111" s="253"/>
      <c r="M111" s="249" t="str">
        <f t="shared" si="1"/>
        <v/>
      </c>
    </row>
    <row r="112" spans="2:13" x14ac:dyDescent="0.3">
      <c r="B112" s="257"/>
      <c r="C112" s="258"/>
      <c r="D112" s="251"/>
      <c r="E112" s="250"/>
      <c r="F112" s="251"/>
      <c r="G112" s="251"/>
      <c r="H112" s="250"/>
      <c r="I112" s="251"/>
      <c r="J112" s="252"/>
      <c r="K112" s="251"/>
      <c r="L112" s="253"/>
      <c r="M112" s="249" t="str">
        <f t="shared" si="1"/>
        <v/>
      </c>
    </row>
    <row r="113" spans="2:13" x14ac:dyDescent="0.3">
      <c r="B113" s="257"/>
      <c r="C113" s="258"/>
      <c r="D113" s="251"/>
      <c r="E113" s="250"/>
      <c r="F113" s="251"/>
      <c r="G113" s="251"/>
      <c r="H113" s="250"/>
      <c r="I113" s="251"/>
      <c r="J113" s="252"/>
      <c r="K113" s="251"/>
      <c r="L113" s="253"/>
      <c r="M113" s="249" t="str">
        <f t="shared" si="1"/>
        <v/>
      </c>
    </row>
    <row r="114" spans="2:13" x14ac:dyDescent="0.3">
      <c r="B114" s="257"/>
      <c r="C114" s="258"/>
      <c r="D114" s="251"/>
      <c r="E114" s="250"/>
      <c r="F114" s="251"/>
      <c r="G114" s="251"/>
      <c r="H114" s="250"/>
      <c r="I114" s="251"/>
      <c r="J114" s="252"/>
      <c r="K114" s="251"/>
      <c r="L114" s="253"/>
      <c r="M114" s="249" t="str">
        <f t="shared" si="1"/>
        <v/>
      </c>
    </row>
    <row r="115" spans="2:13" x14ac:dyDescent="0.3">
      <c r="B115" s="257"/>
      <c r="C115" s="258"/>
      <c r="D115" s="251"/>
      <c r="E115" s="250"/>
      <c r="F115" s="251"/>
      <c r="G115" s="251"/>
      <c r="H115" s="250"/>
      <c r="I115" s="251"/>
      <c r="J115" s="252"/>
      <c r="K115" s="251"/>
      <c r="L115" s="253"/>
      <c r="M115" s="249" t="str">
        <f t="shared" si="1"/>
        <v/>
      </c>
    </row>
    <row r="116" spans="2:13" x14ac:dyDescent="0.3">
      <c r="B116" s="257"/>
      <c r="C116" s="258"/>
      <c r="D116" s="251"/>
      <c r="E116" s="250"/>
      <c r="F116" s="251"/>
      <c r="G116" s="251"/>
      <c r="H116" s="250"/>
      <c r="I116" s="251"/>
      <c r="J116" s="252"/>
      <c r="K116" s="251"/>
      <c r="L116" s="253"/>
      <c r="M116" s="249" t="str">
        <f t="shared" si="1"/>
        <v/>
      </c>
    </row>
    <row r="117" spans="2:13" x14ac:dyDescent="0.3">
      <c r="B117" s="257"/>
      <c r="C117" s="258"/>
      <c r="D117" s="251"/>
      <c r="E117" s="250"/>
      <c r="F117" s="251"/>
      <c r="G117" s="251"/>
      <c r="H117" s="250"/>
      <c r="I117" s="251"/>
      <c r="J117" s="252"/>
      <c r="K117" s="251"/>
      <c r="L117" s="253"/>
      <c r="M117" s="249" t="str">
        <f t="shared" si="1"/>
        <v/>
      </c>
    </row>
    <row r="118" spans="2:13" x14ac:dyDescent="0.3">
      <c r="B118" s="257"/>
      <c r="C118" s="258"/>
      <c r="D118" s="251"/>
      <c r="E118" s="250"/>
      <c r="F118" s="251"/>
      <c r="G118" s="251"/>
      <c r="H118" s="250"/>
      <c r="I118" s="251"/>
      <c r="J118" s="252"/>
      <c r="K118" s="251"/>
      <c r="L118" s="253"/>
      <c r="M118" s="249" t="str">
        <f t="shared" si="1"/>
        <v/>
      </c>
    </row>
    <row r="119" spans="2:13" x14ac:dyDescent="0.3">
      <c r="B119" s="257"/>
      <c r="C119" s="258"/>
      <c r="D119" s="251"/>
      <c r="E119" s="250"/>
      <c r="F119" s="251"/>
      <c r="G119" s="251"/>
      <c r="H119" s="250"/>
      <c r="I119" s="251"/>
      <c r="J119" s="252"/>
      <c r="K119" s="251"/>
      <c r="L119" s="253"/>
      <c r="M119" s="249" t="str">
        <f t="shared" si="1"/>
        <v/>
      </c>
    </row>
    <row r="120" spans="2:13" x14ac:dyDescent="0.3">
      <c r="B120" s="257"/>
      <c r="C120" s="258"/>
      <c r="D120" s="251"/>
      <c r="E120" s="250"/>
      <c r="F120" s="251"/>
      <c r="G120" s="251"/>
      <c r="H120" s="250"/>
      <c r="I120" s="251"/>
      <c r="J120" s="252"/>
      <c r="K120" s="251"/>
      <c r="L120" s="253"/>
      <c r="M120" s="249" t="str">
        <f t="shared" si="1"/>
        <v/>
      </c>
    </row>
    <row r="121" spans="2:13" x14ac:dyDescent="0.3">
      <c r="B121" s="257"/>
      <c r="C121" s="258"/>
      <c r="D121" s="251"/>
      <c r="E121" s="250"/>
      <c r="F121" s="251"/>
      <c r="G121" s="251"/>
      <c r="H121" s="250"/>
      <c r="I121" s="251"/>
      <c r="J121" s="252"/>
      <c r="K121" s="251"/>
      <c r="L121" s="253"/>
    </row>
    <row r="122" spans="2:13" x14ac:dyDescent="0.3">
      <c r="B122" s="257"/>
      <c r="C122" s="258"/>
      <c r="D122" s="251"/>
      <c r="E122" s="250"/>
      <c r="F122" s="251"/>
      <c r="G122" s="251"/>
      <c r="H122" s="250"/>
      <c r="I122" s="251"/>
      <c r="J122" s="252"/>
      <c r="K122" s="251"/>
      <c r="L122" s="253"/>
    </row>
    <row r="123" spans="2:13" x14ac:dyDescent="0.3">
      <c r="B123" s="257"/>
      <c r="C123" s="258"/>
      <c r="D123" s="251"/>
      <c r="E123" s="250"/>
      <c r="F123" s="251"/>
      <c r="G123" s="251"/>
      <c r="H123" s="250"/>
      <c r="I123" s="251"/>
      <c r="J123" s="252"/>
      <c r="K123" s="251"/>
      <c r="L123" s="253"/>
    </row>
    <row r="124" spans="2:13" x14ac:dyDescent="0.3">
      <c r="B124" s="257"/>
      <c r="C124" s="258"/>
      <c r="D124" s="251"/>
      <c r="E124" s="250"/>
      <c r="F124" s="251"/>
      <c r="G124" s="251"/>
      <c r="H124" s="250"/>
      <c r="I124" s="251"/>
      <c r="J124" s="252"/>
      <c r="K124" s="251"/>
      <c r="L124" s="253"/>
    </row>
    <row r="125" spans="2:13" x14ac:dyDescent="0.3">
      <c r="B125" s="257"/>
      <c r="C125" s="258"/>
      <c r="D125" s="251"/>
      <c r="E125" s="250"/>
      <c r="F125" s="251"/>
      <c r="G125" s="251"/>
      <c r="H125" s="250"/>
      <c r="I125" s="251"/>
      <c r="J125" s="252"/>
      <c r="K125" s="251"/>
      <c r="L125" s="253"/>
    </row>
    <row r="126" spans="2:13" x14ac:dyDescent="0.3">
      <c r="B126" s="257"/>
      <c r="C126" s="258"/>
      <c r="D126" s="251"/>
      <c r="E126" s="250"/>
      <c r="F126" s="251"/>
      <c r="G126" s="251"/>
      <c r="H126" s="250"/>
      <c r="I126" s="251"/>
      <c r="J126" s="252"/>
      <c r="K126" s="251"/>
      <c r="L126" s="253"/>
    </row>
    <row r="127" spans="2:13" x14ac:dyDescent="0.3">
      <c r="B127" s="257"/>
      <c r="C127" s="258"/>
      <c r="D127" s="251"/>
      <c r="E127" s="250"/>
      <c r="F127" s="251"/>
      <c r="G127" s="251"/>
      <c r="H127" s="250"/>
      <c r="I127" s="251"/>
      <c r="J127" s="252"/>
      <c r="K127" s="251"/>
      <c r="L127" s="253"/>
    </row>
    <row r="128" spans="2:13" x14ac:dyDescent="0.3">
      <c r="B128" s="257"/>
      <c r="C128" s="258"/>
      <c r="D128" s="251"/>
      <c r="E128" s="250"/>
      <c r="F128" s="251"/>
      <c r="G128" s="251"/>
      <c r="H128" s="250"/>
      <c r="I128" s="251"/>
      <c r="J128" s="252"/>
      <c r="K128" s="251"/>
      <c r="L128" s="253"/>
    </row>
    <row r="129" spans="2:12" x14ac:dyDescent="0.3">
      <c r="B129" s="257"/>
      <c r="C129" s="258"/>
      <c r="D129" s="251"/>
      <c r="E129" s="250"/>
      <c r="F129" s="251"/>
      <c r="G129" s="251"/>
      <c r="H129" s="250"/>
      <c r="I129" s="251"/>
      <c r="J129" s="252"/>
      <c r="K129" s="251"/>
      <c r="L129" s="253"/>
    </row>
    <row r="130" spans="2:12" x14ac:dyDescent="0.3">
      <c r="B130" s="257"/>
      <c r="C130" s="258"/>
      <c r="D130" s="251"/>
      <c r="E130" s="250"/>
      <c r="F130" s="251"/>
      <c r="G130" s="251"/>
      <c r="H130" s="250"/>
      <c r="I130" s="251"/>
      <c r="J130" s="252"/>
      <c r="K130" s="251"/>
      <c r="L130" s="253"/>
    </row>
    <row r="131" spans="2:12" x14ac:dyDescent="0.3">
      <c r="B131" s="257"/>
      <c r="C131" s="258"/>
      <c r="D131" s="251"/>
      <c r="E131" s="250"/>
      <c r="F131" s="251"/>
      <c r="G131" s="251"/>
      <c r="H131" s="250"/>
      <c r="I131" s="251"/>
      <c r="J131" s="252"/>
      <c r="K131" s="251"/>
      <c r="L131" s="253"/>
    </row>
    <row r="132" spans="2:12" x14ac:dyDescent="0.3">
      <c r="B132" s="257"/>
      <c r="C132" s="258"/>
      <c r="D132" s="251"/>
      <c r="E132" s="250"/>
      <c r="F132" s="251"/>
      <c r="G132" s="251"/>
      <c r="H132" s="250"/>
      <c r="I132" s="251"/>
      <c r="J132" s="252"/>
      <c r="K132" s="251"/>
      <c r="L132" s="253"/>
    </row>
    <row r="133" spans="2:12" x14ac:dyDescent="0.3">
      <c r="B133" s="257"/>
      <c r="C133" s="258"/>
      <c r="D133" s="251"/>
      <c r="E133" s="250"/>
      <c r="F133" s="251"/>
      <c r="G133" s="251"/>
      <c r="H133" s="250"/>
      <c r="I133" s="251"/>
      <c r="J133" s="252"/>
      <c r="K133" s="251"/>
      <c r="L133" s="253"/>
    </row>
    <row r="134" spans="2:12" x14ac:dyDescent="0.3">
      <c r="B134" s="257"/>
      <c r="C134" s="258"/>
      <c r="D134" s="251"/>
      <c r="E134" s="250"/>
      <c r="F134" s="251"/>
      <c r="G134" s="251"/>
      <c r="H134" s="250"/>
      <c r="I134" s="251"/>
      <c r="J134" s="252"/>
      <c r="K134" s="251"/>
      <c r="L134" s="253"/>
    </row>
    <row r="135" spans="2:12" x14ac:dyDescent="0.3">
      <c r="B135" s="257"/>
      <c r="C135" s="258"/>
      <c r="D135" s="251"/>
      <c r="E135" s="250"/>
      <c r="F135" s="251"/>
      <c r="G135" s="251"/>
      <c r="H135" s="250"/>
      <c r="I135" s="251"/>
      <c r="J135" s="252"/>
      <c r="K135" s="251"/>
      <c r="L135" s="253"/>
    </row>
    <row r="136" spans="2:12" x14ac:dyDescent="0.3">
      <c r="B136" s="257"/>
      <c r="C136" s="258"/>
      <c r="D136" s="251"/>
      <c r="E136" s="250"/>
      <c r="F136" s="251"/>
      <c r="G136" s="251"/>
      <c r="H136" s="250"/>
      <c r="I136" s="251"/>
      <c r="J136" s="252"/>
      <c r="K136" s="251"/>
      <c r="L136" s="253"/>
    </row>
    <row r="137" spans="2:12" x14ac:dyDescent="0.3">
      <c r="B137" s="257"/>
      <c r="C137" s="258"/>
      <c r="D137" s="251"/>
      <c r="E137" s="250"/>
      <c r="F137" s="251"/>
      <c r="G137" s="251"/>
      <c r="H137" s="250"/>
      <c r="I137" s="251"/>
      <c r="J137" s="252"/>
      <c r="K137" s="251"/>
      <c r="L137" s="253"/>
    </row>
    <row r="138" spans="2:12" x14ac:dyDescent="0.3">
      <c r="B138" s="257"/>
      <c r="C138" s="258"/>
      <c r="D138" s="251"/>
      <c r="E138" s="250"/>
      <c r="F138" s="251"/>
      <c r="G138" s="251"/>
      <c r="H138" s="250"/>
      <c r="I138" s="251"/>
      <c r="J138" s="252"/>
      <c r="K138" s="251"/>
      <c r="L138" s="253"/>
    </row>
    <row r="139" spans="2:12" x14ac:dyDescent="0.3">
      <c r="B139" s="257"/>
      <c r="C139" s="258"/>
      <c r="D139" s="251"/>
      <c r="E139" s="250"/>
      <c r="F139" s="251"/>
      <c r="G139" s="251"/>
      <c r="H139" s="250"/>
      <c r="I139" s="251"/>
      <c r="J139" s="252"/>
      <c r="K139" s="251"/>
      <c r="L139" s="253"/>
    </row>
    <row r="140" spans="2:12" x14ac:dyDescent="0.3">
      <c r="B140" s="257"/>
      <c r="C140" s="258"/>
      <c r="D140" s="251"/>
      <c r="E140" s="250"/>
      <c r="F140" s="251"/>
      <c r="G140" s="251"/>
      <c r="H140" s="250"/>
      <c r="I140" s="251"/>
      <c r="J140" s="252"/>
      <c r="K140" s="251"/>
      <c r="L140" s="253"/>
    </row>
    <row r="141" spans="2:12" x14ac:dyDescent="0.3">
      <c r="B141" s="257"/>
      <c r="C141" s="258"/>
      <c r="D141" s="251"/>
      <c r="E141" s="250"/>
      <c r="F141" s="251"/>
      <c r="G141" s="251"/>
      <c r="H141" s="250"/>
      <c r="I141" s="251"/>
      <c r="J141" s="252"/>
      <c r="K141" s="251"/>
      <c r="L141" s="253"/>
    </row>
    <row r="142" spans="2:12" x14ac:dyDescent="0.3">
      <c r="B142" s="257"/>
      <c r="C142" s="258"/>
      <c r="D142" s="251"/>
      <c r="E142" s="250"/>
      <c r="F142" s="251"/>
      <c r="G142" s="251"/>
      <c r="H142" s="250"/>
      <c r="I142" s="251"/>
      <c r="J142" s="252"/>
      <c r="K142" s="251"/>
      <c r="L142" s="253"/>
    </row>
    <row r="143" spans="2:12" x14ac:dyDescent="0.3">
      <c r="B143" s="257"/>
      <c r="C143" s="258"/>
      <c r="D143" s="251"/>
      <c r="E143" s="250"/>
      <c r="F143" s="251"/>
      <c r="G143" s="251"/>
      <c r="H143" s="250"/>
      <c r="I143" s="251"/>
      <c r="J143" s="252"/>
      <c r="K143" s="251"/>
      <c r="L143" s="253"/>
    </row>
    <row r="144" spans="2:12" x14ac:dyDescent="0.3">
      <c r="B144" s="257"/>
      <c r="C144" s="258"/>
      <c r="D144" s="251"/>
      <c r="E144" s="250"/>
      <c r="F144" s="251"/>
      <c r="G144" s="251"/>
      <c r="H144" s="250"/>
      <c r="I144" s="251"/>
      <c r="J144" s="252"/>
      <c r="K144" s="251"/>
      <c r="L144" s="253"/>
    </row>
    <row r="145" spans="2:12" x14ac:dyDescent="0.3">
      <c r="B145" s="257"/>
      <c r="C145" s="258"/>
      <c r="D145" s="251"/>
      <c r="E145" s="250"/>
      <c r="F145" s="251"/>
      <c r="G145" s="251"/>
      <c r="H145" s="250"/>
      <c r="I145" s="251"/>
      <c r="J145" s="252"/>
      <c r="K145" s="251"/>
      <c r="L145" s="253"/>
    </row>
    <row r="146" spans="2:12" x14ac:dyDescent="0.3">
      <c r="B146" s="257"/>
      <c r="C146" s="258"/>
      <c r="D146" s="251"/>
      <c r="E146" s="250"/>
      <c r="F146" s="251"/>
      <c r="G146" s="251"/>
      <c r="H146" s="250"/>
      <c r="I146" s="251"/>
      <c r="J146" s="252"/>
      <c r="K146" s="251"/>
      <c r="L146" s="253"/>
    </row>
    <row r="147" spans="2:12" x14ac:dyDescent="0.3">
      <c r="B147" s="257"/>
      <c r="C147" s="258"/>
      <c r="D147" s="251"/>
      <c r="E147" s="250"/>
      <c r="F147" s="251"/>
      <c r="G147" s="251"/>
      <c r="H147" s="250"/>
      <c r="I147" s="251"/>
      <c r="J147" s="252"/>
      <c r="K147" s="251"/>
      <c r="L147" s="253"/>
    </row>
    <row r="148" spans="2:12" x14ac:dyDescent="0.3">
      <c r="B148" s="257"/>
      <c r="C148" s="258"/>
      <c r="D148" s="251"/>
      <c r="E148" s="250"/>
      <c r="F148" s="251"/>
      <c r="G148" s="251"/>
      <c r="H148" s="250"/>
      <c r="I148" s="251"/>
      <c r="J148" s="252"/>
      <c r="K148" s="251"/>
      <c r="L148" s="253"/>
    </row>
    <row r="149" spans="2:12" x14ac:dyDescent="0.3">
      <c r="B149" s="257"/>
      <c r="C149" s="258"/>
      <c r="D149" s="251"/>
      <c r="E149" s="250"/>
      <c r="F149" s="251"/>
      <c r="G149" s="251"/>
      <c r="H149" s="250"/>
      <c r="I149" s="251"/>
      <c r="J149" s="252"/>
      <c r="K149" s="251"/>
      <c r="L149" s="253"/>
    </row>
    <row r="150" spans="2:12" x14ac:dyDescent="0.3">
      <c r="B150" s="257"/>
      <c r="C150" s="258"/>
      <c r="D150" s="251"/>
      <c r="E150" s="250"/>
      <c r="F150" s="251"/>
      <c r="G150" s="251"/>
      <c r="H150" s="250"/>
      <c r="I150" s="251"/>
      <c r="J150" s="252"/>
      <c r="K150" s="251"/>
      <c r="L150" s="253"/>
    </row>
    <row r="151" spans="2:12" x14ac:dyDescent="0.3">
      <c r="B151" s="257"/>
      <c r="C151" s="258"/>
      <c r="D151" s="251"/>
      <c r="E151" s="250"/>
      <c r="F151" s="251"/>
      <c r="G151" s="251"/>
      <c r="H151" s="250"/>
      <c r="I151" s="251"/>
      <c r="J151" s="252"/>
      <c r="K151" s="251"/>
      <c r="L151" s="253"/>
    </row>
    <row r="152" spans="2:12" x14ac:dyDescent="0.3">
      <c r="B152" s="257"/>
      <c r="C152" s="258"/>
      <c r="D152" s="251"/>
      <c r="E152" s="250"/>
      <c r="F152" s="251"/>
      <c r="G152" s="251"/>
      <c r="H152" s="250"/>
      <c r="I152" s="251"/>
      <c r="J152" s="252"/>
      <c r="K152" s="251"/>
      <c r="L152" s="253"/>
    </row>
    <row r="153" spans="2:12" x14ac:dyDescent="0.3">
      <c r="B153" s="257"/>
      <c r="C153" s="258"/>
      <c r="D153" s="251"/>
      <c r="E153" s="250"/>
      <c r="F153" s="251"/>
      <c r="G153" s="251"/>
      <c r="H153" s="250"/>
      <c r="I153" s="251"/>
      <c r="J153" s="252"/>
      <c r="K153" s="251"/>
      <c r="L153" s="253"/>
    </row>
    <row r="154" spans="2:12" x14ac:dyDescent="0.3">
      <c r="B154" s="257"/>
      <c r="C154" s="258"/>
      <c r="D154" s="251"/>
      <c r="E154" s="250"/>
      <c r="F154" s="251"/>
      <c r="G154" s="251"/>
      <c r="H154" s="250"/>
      <c r="I154" s="251"/>
      <c r="J154" s="252"/>
      <c r="K154" s="251"/>
      <c r="L154" s="253"/>
    </row>
    <row r="155" spans="2:12" x14ac:dyDescent="0.3">
      <c r="B155" s="257"/>
      <c r="C155" s="258"/>
      <c r="D155" s="251"/>
      <c r="E155" s="250"/>
      <c r="F155" s="251"/>
      <c r="G155" s="251"/>
      <c r="H155" s="250"/>
      <c r="I155" s="251"/>
      <c r="J155" s="252"/>
      <c r="K155" s="251"/>
      <c r="L155" s="253"/>
    </row>
    <row r="156" spans="2:12" x14ac:dyDescent="0.3">
      <c r="B156" s="257"/>
      <c r="C156" s="258"/>
      <c r="D156" s="251"/>
      <c r="E156" s="250"/>
      <c r="F156" s="251"/>
      <c r="G156" s="251"/>
      <c r="H156" s="250"/>
      <c r="I156" s="251"/>
      <c r="J156" s="252"/>
      <c r="K156" s="251"/>
      <c r="L156" s="253"/>
    </row>
    <row r="157" spans="2:12" x14ac:dyDescent="0.3">
      <c r="B157" s="257"/>
      <c r="C157" s="258"/>
      <c r="D157" s="251"/>
      <c r="E157" s="250"/>
      <c r="F157" s="251"/>
      <c r="G157" s="251"/>
      <c r="H157" s="250"/>
      <c r="I157" s="251"/>
      <c r="J157" s="252"/>
      <c r="K157" s="251"/>
      <c r="L157" s="253"/>
    </row>
    <row r="158" spans="2:12" x14ac:dyDescent="0.3">
      <c r="B158" s="257"/>
      <c r="C158" s="258"/>
      <c r="D158" s="251"/>
      <c r="E158" s="250"/>
      <c r="F158" s="251"/>
      <c r="G158" s="251"/>
      <c r="H158" s="250"/>
      <c r="I158" s="251"/>
      <c r="J158" s="252"/>
      <c r="K158" s="251"/>
      <c r="L158" s="253"/>
    </row>
    <row r="159" spans="2:12" x14ac:dyDescent="0.3">
      <c r="B159" s="257"/>
      <c r="C159" s="258"/>
      <c r="D159" s="251"/>
      <c r="E159" s="250"/>
      <c r="F159" s="251"/>
      <c r="G159" s="251"/>
      <c r="H159" s="250"/>
      <c r="I159" s="251"/>
      <c r="J159" s="252"/>
      <c r="K159" s="251"/>
      <c r="L159" s="253"/>
    </row>
    <row r="160" spans="2:12" x14ac:dyDescent="0.3">
      <c r="B160" s="257"/>
      <c r="C160" s="258"/>
      <c r="D160" s="251"/>
      <c r="E160" s="250"/>
      <c r="F160" s="251"/>
      <c r="G160" s="251"/>
      <c r="H160" s="250"/>
      <c r="I160" s="251"/>
      <c r="J160" s="252"/>
      <c r="K160" s="251"/>
      <c r="L160" s="253"/>
    </row>
    <row r="161" spans="2:12" x14ac:dyDescent="0.3">
      <c r="B161" s="257"/>
      <c r="C161" s="258"/>
      <c r="D161" s="251"/>
      <c r="E161" s="250"/>
      <c r="F161" s="251"/>
      <c r="G161" s="251"/>
      <c r="H161" s="250"/>
      <c r="I161" s="251"/>
      <c r="J161" s="252"/>
      <c r="K161" s="251"/>
      <c r="L161" s="253"/>
    </row>
    <row r="162" spans="2:12" x14ac:dyDescent="0.3">
      <c r="B162" s="257"/>
      <c r="C162" s="258"/>
      <c r="D162" s="251"/>
      <c r="E162" s="250"/>
      <c r="F162" s="251"/>
      <c r="G162" s="251"/>
      <c r="H162" s="250"/>
      <c r="I162" s="251"/>
      <c r="J162" s="252"/>
      <c r="K162" s="251"/>
      <c r="L162" s="253"/>
    </row>
    <row r="163" spans="2:12" x14ac:dyDescent="0.3">
      <c r="B163" s="257"/>
      <c r="C163" s="258"/>
      <c r="D163" s="251"/>
      <c r="E163" s="250"/>
      <c r="F163" s="251"/>
      <c r="G163" s="251"/>
      <c r="H163" s="250"/>
      <c r="I163" s="251"/>
      <c r="J163" s="252"/>
      <c r="K163" s="251"/>
      <c r="L163" s="253"/>
    </row>
    <row r="164" spans="2:12" x14ac:dyDescent="0.3">
      <c r="B164" s="257"/>
      <c r="C164" s="258"/>
      <c r="D164" s="251"/>
      <c r="E164" s="250"/>
      <c r="F164" s="251"/>
      <c r="G164" s="251"/>
      <c r="H164" s="250"/>
      <c r="I164" s="251"/>
      <c r="J164" s="252"/>
      <c r="K164" s="251"/>
      <c r="L164" s="253"/>
    </row>
    <row r="165" spans="2:12" x14ac:dyDescent="0.3">
      <c r="B165" s="257"/>
      <c r="C165" s="258"/>
      <c r="D165" s="251"/>
      <c r="E165" s="250"/>
      <c r="F165" s="251"/>
      <c r="G165" s="251"/>
      <c r="H165" s="250"/>
      <c r="I165" s="251"/>
      <c r="J165" s="252"/>
      <c r="K165" s="251"/>
      <c r="L165" s="253"/>
    </row>
    <row r="166" spans="2:12" x14ac:dyDescent="0.3">
      <c r="B166" s="257"/>
      <c r="C166" s="258"/>
      <c r="D166" s="251"/>
      <c r="E166" s="250"/>
      <c r="F166" s="251"/>
      <c r="G166" s="251"/>
      <c r="H166" s="250"/>
      <c r="I166" s="251"/>
      <c r="J166" s="252"/>
      <c r="K166" s="251"/>
      <c r="L166" s="253"/>
    </row>
    <row r="167" spans="2:12" x14ac:dyDescent="0.3">
      <c r="B167" s="257"/>
      <c r="C167" s="258"/>
      <c r="D167" s="251"/>
      <c r="E167" s="250"/>
      <c r="F167" s="251"/>
      <c r="G167" s="251"/>
      <c r="H167" s="250"/>
      <c r="I167" s="251"/>
      <c r="J167" s="252"/>
      <c r="K167" s="251"/>
      <c r="L167" s="253"/>
    </row>
    <row r="168" spans="2:12" x14ac:dyDescent="0.3">
      <c r="B168" s="257"/>
      <c r="C168" s="258"/>
      <c r="D168" s="251"/>
      <c r="E168" s="250"/>
      <c r="F168" s="251"/>
      <c r="G168" s="251"/>
      <c r="H168" s="250"/>
      <c r="I168" s="251"/>
      <c r="J168" s="252"/>
      <c r="K168" s="251"/>
      <c r="L168" s="253"/>
    </row>
    <row r="169" spans="2:12" x14ac:dyDescent="0.3">
      <c r="B169" s="257"/>
      <c r="C169" s="258"/>
      <c r="D169" s="251"/>
      <c r="E169" s="250"/>
      <c r="F169" s="251"/>
      <c r="G169" s="251"/>
      <c r="H169" s="250"/>
      <c r="I169" s="251"/>
      <c r="J169" s="252"/>
      <c r="K169" s="251"/>
      <c r="L169" s="253"/>
    </row>
    <row r="170" spans="2:12" x14ac:dyDescent="0.3">
      <c r="B170" s="257"/>
      <c r="C170" s="258"/>
      <c r="D170" s="251"/>
      <c r="E170" s="250"/>
      <c r="F170" s="251"/>
      <c r="G170" s="251"/>
      <c r="H170" s="250"/>
      <c r="I170" s="251"/>
      <c r="J170" s="252"/>
      <c r="K170" s="251"/>
      <c r="L170" s="253"/>
    </row>
    <row r="171" spans="2:12" x14ac:dyDescent="0.3">
      <c r="B171" s="257"/>
      <c r="C171" s="258"/>
      <c r="D171" s="251"/>
      <c r="E171" s="250"/>
      <c r="F171" s="251"/>
      <c r="G171" s="251"/>
      <c r="H171" s="250"/>
      <c r="I171" s="251"/>
      <c r="J171" s="252"/>
      <c r="K171" s="251"/>
      <c r="L171" s="253"/>
    </row>
    <row r="172" spans="2:12" x14ac:dyDescent="0.3">
      <c r="B172" s="257"/>
      <c r="C172" s="258"/>
      <c r="D172" s="251"/>
      <c r="E172" s="250"/>
      <c r="F172" s="251"/>
      <c r="G172" s="251"/>
      <c r="H172" s="250"/>
      <c r="I172" s="251"/>
      <c r="J172" s="252"/>
      <c r="K172" s="251"/>
      <c r="L172" s="253"/>
    </row>
    <row r="173" spans="2:12" x14ac:dyDescent="0.3">
      <c r="B173" s="257"/>
      <c r="C173" s="258"/>
      <c r="D173" s="251"/>
      <c r="E173" s="250"/>
      <c r="F173" s="251"/>
      <c r="G173" s="251"/>
      <c r="H173" s="250"/>
      <c r="I173" s="251"/>
      <c r="J173" s="252"/>
      <c r="K173" s="251"/>
      <c r="L173" s="253"/>
    </row>
    <row r="174" spans="2:12" x14ac:dyDescent="0.3">
      <c r="B174" s="257"/>
      <c r="C174" s="258"/>
      <c r="D174" s="251"/>
      <c r="E174" s="250"/>
      <c r="F174" s="251"/>
      <c r="G174" s="251"/>
      <c r="H174" s="250"/>
      <c r="I174" s="251"/>
      <c r="J174" s="252"/>
      <c r="K174" s="251"/>
      <c r="L174" s="253"/>
    </row>
    <row r="175" spans="2:12" x14ac:dyDescent="0.3">
      <c r="B175" s="257"/>
      <c r="C175" s="258"/>
      <c r="D175" s="251"/>
      <c r="E175" s="250"/>
      <c r="F175" s="251"/>
      <c r="G175" s="251"/>
      <c r="H175" s="250"/>
      <c r="I175" s="251"/>
      <c r="J175" s="252"/>
      <c r="K175" s="251"/>
      <c r="L175" s="253"/>
    </row>
    <row r="176" spans="2:12" x14ac:dyDescent="0.3">
      <c r="B176" s="257"/>
      <c r="C176" s="258"/>
      <c r="D176" s="251"/>
      <c r="E176" s="250"/>
      <c r="F176" s="251"/>
      <c r="G176" s="251"/>
      <c r="H176" s="250"/>
      <c r="I176" s="251"/>
      <c r="J176" s="252"/>
      <c r="K176" s="251"/>
      <c r="L176" s="253"/>
    </row>
    <row r="177" spans="2:12" x14ac:dyDescent="0.3">
      <c r="B177" s="257"/>
      <c r="C177" s="258"/>
      <c r="D177" s="251"/>
      <c r="E177" s="250"/>
      <c r="F177" s="251"/>
      <c r="G177" s="251"/>
      <c r="H177" s="250"/>
      <c r="I177" s="251"/>
      <c r="J177" s="252"/>
      <c r="K177" s="251"/>
      <c r="L177" s="253"/>
    </row>
    <row r="178" spans="2:12" x14ac:dyDescent="0.3">
      <c r="B178" s="257"/>
      <c r="C178" s="258"/>
      <c r="D178" s="251"/>
      <c r="E178" s="250"/>
      <c r="F178" s="251"/>
      <c r="G178" s="251"/>
      <c r="H178" s="250"/>
      <c r="I178" s="251"/>
      <c r="J178" s="252"/>
      <c r="K178" s="251"/>
      <c r="L178" s="253"/>
    </row>
    <row r="179" spans="2:12" x14ac:dyDescent="0.3">
      <c r="B179" s="257"/>
      <c r="C179" s="258"/>
      <c r="D179" s="251"/>
      <c r="E179" s="250"/>
      <c r="F179" s="251"/>
      <c r="G179" s="251"/>
      <c r="H179" s="250"/>
      <c r="I179" s="251"/>
      <c r="J179" s="252"/>
      <c r="K179" s="251"/>
      <c r="L179" s="253"/>
    </row>
    <row r="180" spans="2:12" x14ac:dyDescent="0.3">
      <c r="B180" s="257"/>
      <c r="C180" s="258"/>
      <c r="D180" s="251"/>
      <c r="E180" s="250"/>
      <c r="F180" s="251"/>
      <c r="G180" s="251"/>
      <c r="H180" s="250"/>
      <c r="I180" s="251"/>
      <c r="J180" s="252"/>
      <c r="K180" s="251"/>
      <c r="L180" s="253"/>
    </row>
    <row r="181" spans="2:12" x14ac:dyDescent="0.3">
      <c r="B181" s="257"/>
      <c r="C181" s="258"/>
      <c r="D181" s="251"/>
      <c r="E181" s="250"/>
      <c r="F181" s="251"/>
      <c r="G181" s="251"/>
      <c r="H181" s="250"/>
      <c r="I181" s="251"/>
      <c r="J181" s="252"/>
      <c r="K181" s="251"/>
      <c r="L181" s="253"/>
    </row>
    <row r="182" spans="2:12" x14ac:dyDescent="0.3">
      <c r="B182" s="257"/>
      <c r="C182" s="258"/>
      <c r="D182" s="251"/>
      <c r="E182" s="250"/>
      <c r="F182" s="251"/>
      <c r="G182" s="251"/>
      <c r="H182" s="250"/>
      <c r="I182" s="251"/>
      <c r="J182" s="252"/>
      <c r="K182" s="251"/>
      <c r="L182" s="253"/>
    </row>
    <row r="183" spans="2:12" x14ac:dyDescent="0.3">
      <c r="B183" s="257"/>
      <c r="C183" s="258"/>
      <c r="D183" s="251"/>
      <c r="E183" s="250"/>
      <c r="F183" s="251"/>
      <c r="G183" s="251"/>
      <c r="H183" s="250"/>
      <c r="I183" s="251"/>
      <c r="J183" s="252"/>
      <c r="K183" s="251"/>
      <c r="L183" s="253"/>
    </row>
    <row r="184" spans="2:12" x14ac:dyDescent="0.3">
      <c r="B184" s="257"/>
      <c r="C184" s="258"/>
      <c r="D184" s="251"/>
      <c r="E184" s="250"/>
      <c r="F184" s="251"/>
      <c r="G184" s="251"/>
      <c r="H184" s="250"/>
      <c r="I184" s="251"/>
      <c r="J184" s="252"/>
      <c r="K184" s="251"/>
      <c r="L184" s="253"/>
    </row>
    <row r="185" spans="2:12" x14ac:dyDescent="0.3">
      <c r="B185" s="257"/>
      <c r="C185" s="258"/>
      <c r="D185" s="251"/>
      <c r="E185" s="250"/>
      <c r="F185" s="251"/>
      <c r="G185" s="251"/>
      <c r="H185" s="250"/>
      <c r="I185" s="251"/>
      <c r="J185" s="252"/>
      <c r="K185" s="251"/>
      <c r="L185" s="253"/>
    </row>
    <row r="186" spans="2:12" x14ac:dyDescent="0.3">
      <c r="B186" s="257"/>
      <c r="C186" s="258"/>
      <c r="D186" s="251"/>
      <c r="E186" s="250"/>
      <c r="F186" s="251"/>
      <c r="G186" s="251"/>
      <c r="H186" s="250"/>
      <c r="I186" s="251"/>
      <c r="J186" s="252"/>
      <c r="K186" s="251"/>
      <c r="L186" s="253"/>
    </row>
    <row r="187" spans="2:12" x14ac:dyDescent="0.3">
      <c r="B187" s="257"/>
      <c r="C187" s="258"/>
      <c r="D187" s="251"/>
      <c r="E187" s="250"/>
      <c r="F187" s="251"/>
      <c r="G187" s="251"/>
      <c r="H187" s="250"/>
      <c r="I187" s="251"/>
      <c r="J187" s="252"/>
      <c r="K187" s="251"/>
      <c r="L187" s="253"/>
    </row>
    <row r="188" spans="2:12" x14ac:dyDescent="0.3">
      <c r="B188" s="257"/>
      <c r="C188" s="258"/>
      <c r="D188" s="251"/>
      <c r="E188" s="250"/>
      <c r="F188" s="251"/>
      <c r="G188" s="251"/>
      <c r="H188" s="250"/>
      <c r="I188" s="251"/>
      <c r="J188" s="252"/>
      <c r="K188" s="251"/>
      <c r="L188" s="253"/>
    </row>
    <row r="189" spans="2:12" x14ac:dyDescent="0.3">
      <c r="B189" s="257"/>
      <c r="C189" s="258"/>
      <c r="D189" s="251"/>
      <c r="E189" s="250"/>
      <c r="F189" s="251"/>
      <c r="G189" s="251"/>
      <c r="H189" s="250"/>
      <c r="I189" s="251"/>
      <c r="J189" s="252"/>
      <c r="K189" s="251"/>
      <c r="L189" s="253"/>
    </row>
    <row r="190" spans="2:12" x14ac:dyDescent="0.3">
      <c r="B190" s="257"/>
      <c r="C190" s="258"/>
      <c r="D190" s="251"/>
      <c r="E190" s="250"/>
      <c r="F190" s="251"/>
      <c r="G190" s="251"/>
      <c r="H190" s="250"/>
      <c r="I190" s="251"/>
      <c r="J190" s="252"/>
      <c r="K190" s="251"/>
      <c r="L190" s="253"/>
    </row>
    <row r="191" spans="2:12" x14ac:dyDescent="0.3">
      <c r="B191" s="257"/>
      <c r="C191" s="258"/>
      <c r="D191" s="251"/>
      <c r="E191" s="250"/>
      <c r="F191" s="251"/>
      <c r="G191" s="251"/>
      <c r="H191" s="250"/>
      <c r="I191" s="251"/>
      <c r="J191" s="252"/>
      <c r="K191" s="251"/>
      <c r="L191" s="253"/>
    </row>
    <row r="192" spans="2:12" x14ac:dyDescent="0.3">
      <c r="B192" s="257"/>
      <c r="C192" s="258"/>
      <c r="D192" s="251"/>
      <c r="E192" s="250"/>
      <c r="F192" s="251"/>
      <c r="G192" s="251"/>
      <c r="H192" s="250"/>
      <c r="I192" s="251"/>
      <c r="J192" s="252"/>
      <c r="K192" s="251"/>
      <c r="L192" s="253"/>
    </row>
    <row r="193" spans="2:12" x14ac:dyDescent="0.3">
      <c r="B193" s="257"/>
      <c r="C193" s="258"/>
      <c r="D193" s="251"/>
      <c r="E193" s="250"/>
      <c r="F193" s="251"/>
      <c r="G193" s="251"/>
      <c r="H193" s="250"/>
      <c r="I193" s="251"/>
      <c r="J193" s="252"/>
      <c r="K193" s="251"/>
      <c r="L193" s="253"/>
    </row>
    <row r="194" spans="2:12" x14ac:dyDescent="0.3">
      <c r="B194" s="257"/>
      <c r="C194" s="258"/>
      <c r="D194" s="251"/>
      <c r="E194" s="250"/>
      <c r="F194" s="251"/>
      <c r="G194" s="251"/>
      <c r="H194" s="250"/>
      <c r="I194" s="251"/>
      <c r="J194" s="252"/>
      <c r="K194" s="251"/>
      <c r="L194" s="253"/>
    </row>
    <row r="195" spans="2:12" x14ac:dyDescent="0.3">
      <c r="B195" s="257"/>
      <c r="C195" s="258"/>
      <c r="D195" s="251"/>
      <c r="E195" s="250"/>
      <c r="F195" s="251"/>
      <c r="G195" s="251"/>
      <c r="H195" s="250"/>
      <c r="I195" s="251"/>
      <c r="J195" s="252"/>
      <c r="K195" s="251"/>
      <c r="L195" s="253"/>
    </row>
    <row r="196" spans="2:12" x14ac:dyDescent="0.3">
      <c r="B196" s="257"/>
      <c r="C196" s="258"/>
      <c r="D196" s="251"/>
      <c r="E196" s="250"/>
      <c r="F196" s="251"/>
      <c r="G196" s="251"/>
      <c r="H196" s="250"/>
      <c r="I196" s="251"/>
      <c r="J196" s="252"/>
      <c r="K196" s="251"/>
      <c r="L196" s="253"/>
    </row>
    <row r="197" spans="2:12" x14ac:dyDescent="0.3">
      <c r="B197" s="257"/>
      <c r="C197" s="258"/>
      <c r="D197" s="251"/>
      <c r="E197" s="250"/>
      <c r="F197" s="251"/>
      <c r="G197" s="251"/>
      <c r="H197" s="250"/>
      <c r="I197" s="251"/>
      <c r="J197" s="252"/>
      <c r="K197" s="251"/>
      <c r="L197" s="253"/>
    </row>
    <row r="198" spans="2:12" x14ac:dyDescent="0.3">
      <c r="B198" s="257"/>
      <c r="C198" s="258"/>
      <c r="D198" s="251"/>
      <c r="E198" s="250"/>
      <c r="F198" s="251"/>
      <c r="G198" s="251"/>
      <c r="H198" s="250"/>
      <c r="I198" s="251"/>
      <c r="J198" s="252"/>
      <c r="K198" s="251"/>
      <c r="L198" s="253"/>
    </row>
    <row r="199" spans="2:12" x14ac:dyDescent="0.3">
      <c r="B199" s="257"/>
      <c r="C199" s="258"/>
      <c r="D199" s="251"/>
      <c r="E199" s="250"/>
      <c r="F199" s="251"/>
      <c r="G199" s="251"/>
      <c r="H199" s="250"/>
      <c r="I199" s="251"/>
      <c r="J199" s="252"/>
      <c r="K199" s="251"/>
      <c r="L199" s="253"/>
    </row>
    <row r="200" spans="2:12" x14ac:dyDescent="0.3">
      <c r="B200" s="257"/>
      <c r="C200" s="258"/>
      <c r="D200" s="251"/>
      <c r="E200" s="250"/>
      <c r="F200" s="251"/>
      <c r="G200" s="251"/>
      <c r="H200" s="250"/>
      <c r="I200" s="251"/>
      <c r="J200" s="252"/>
      <c r="K200" s="251"/>
      <c r="L200" s="253"/>
    </row>
    <row r="201" spans="2:12" x14ac:dyDescent="0.3">
      <c r="B201" s="257"/>
      <c r="C201" s="258"/>
      <c r="D201" s="251"/>
      <c r="E201" s="250"/>
      <c r="F201" s="251"/>
      <c r="G201" s="251"/>
      <c r="H201" s="250"/>
      <c r="I201" s="251"/>
      <c r="J201" s="252"/>
      <c r="K201" s="251"/>
      <c r="L201" s="253"/>
    </row>
    <row r="202" spans="2:12" x14ac:dyDescent="0.3">
      <c r="B202" s="257"/>
      <c r="C202" s="258"/>
      <c r="D202" s="251"/>
      <c r="E202" s="250"/>
      <c r="F202" s="251"/>
      <c r="G202" s="251"/>
      <c r="H202" s="250"/>
      <c r="I202" s="251"/>
      <c r="J202" s="252"/>
      <c r="K202" s="251"/>
      <c r="L202" s="253"/>
    </row>
    <row r="203" spans="2:12" x14ac:dyDescent="0.3">
      <c r="B203" s="257"/>
      <c r="C203" s="258"/>
      <c r="D203" s="251"/>
      <c r="E203" s="250"/>
      <c r="F203" s="251"/>
      <c r="G203" s="251"/>
      <c r="H203" s="250"/>
      <c r="I203" s="251"/>
      <c r="J203" s="252"/>
      <c r="K203" s="251"/>
      <c r="L203" s="253"/>
    </row>
    <row r="204" spans="2:12" x14ac:dyDescent="0.3">
      <c r="B204" s="257"/>
      <c r="C204" s="258"/>
      <c r="D204" s="251"/>
      <c r="E204" s="250"/>
      <c r="F204" s="251"/>
      <c r="G204" s="251"/>
      <c r="H204" s="250"/>
      <c r="I204" s="251"/>
      <c r="J204" s="252"/>
      <c r="K204" s="251"/>
      <c r="L204" s="253"/>
    </row>
    <row r="205" spans="2:12" x14ac:dyDescent="0.3">
      <c r="B205" s="257"/>
      <c r="C205" s="258"/>
      <c r="D205" s="251"/>
      <c r="E205" s="250"/>
      <c r="F205" s="251"/>
      <c r="G205" s="251"/>
      <c r="H205" s="250"/>
      <c r="I205" s="251"/>
      <c r="J205" s="252"/>
      <c r="K205" s="251"/>
      <c r="L205" s="253"/>
    </row>
    <row r="206" spans="2:12" x14ac:dyDescent="0.3">
      <c r="B206" s="257"/>
      <c r="C206" s="258"/>
      <c r="D206" s="251"/>
      <c r="E206" s="250"/>
      <c r="F206" s="251"/>
      <c r="G206" s="251"/>
      <c r="H206" s="250"/>
      <c r="I206" s="251"/>
      <c r="J206" s="252"/>
      <c r="K206" s="251"/>
      <c r="L206" s="253"/>
    </row>
    <row r="207" spans="2:12" x14ac:dyDescent="0.3">
      <c r="B207" s="257"/>
      <c r="C207" s="258"/>
      <c r="D207" s="251"/>
      <c r="E207" s="250"/>
      <c r="F207" s="251"/>
      <c r="G207" s="251"/>
      <c r="H207" s="250"/>
      <c r="I207" s="251"/>
      <c r="J207" s="252"/>
      <c r="K207" s="251"/>
      <c r="L207" s="253"/>
    </row>
    <row r="208" spans="2:12" x14ac:dyDescent="0.3">
      <c r="B208" s="257"/>
      <c r="C208" s="258"/>
      <c r="D208" s="251"/>
      <c r="E208" s="250"/>
      <c r="F208" s="251"/>
      <c r="G208" s="251"/>
      <c r="H208" s="250"/>
      <c r="I208" s="251"/>
      <c r="J208" s="252"/>
      <c r="K208" s="251"/>
      <c r="L208" s="253"/>
    </row>
    <row r="209" spans="2:12" x14ac:dyDescent="0.3">
      <c r="B209" s="257"/>
      <c r="C209" s="258"/>
      <c r="D209" s="251"/>
      <c r="E209" s="250"/>
      <c r="F209" s="251"/>
      <c r="G209" s="251"/>
      <c r="H209" s="250"/>
      <c r="I209" s="251"/>
      <c r="J209" s="252"/>
      <c r="K209" s="251"/>
      <c r="L209" s="253"/>
    </row>
    <row r="210" spans="2:12" x14ac:dyDescent="0.3">
      <c r="B210" s="257"/>
      <c r="C210" s="258"/>
      <c r="D210" s="251"/>
      <c r="E210" s="250"/>
      <c r="F210" s="251"/>
      <c r="G210" s="251"/>
      <c r="H210" s="250"/>
      <c r="I210" s="251"/>
      <c r="J210" s="252"/>
      <c r="K210" s="251"/>
      <c r="L210" s="253"/>
    </row>
    <row r="211" spans="2:12" x14ac:dyDescent="0.3">
      <c r="B211" s="257"/>
      <c r="C211" s="258"/>
      <c r="D211" s="251"/>
      <c r="E211" s="250"/>
      <c r="F211" s="251"/>
      <c r="G211" s="251"/>
      <c r="H211" s="250"/>
      <c r="I211" s="251"/>
      <c r="J211" s="252"/>
      <c r="K211" s="251"/>
      <c r="L211" s="253"/>
    </row>
    <row r="212" spans="2:12" x14ac:dyDescent="0.3">
      <c r="B212" s="257"/>
      <c r="C212" s="258"/>
      <c r="D212" s="251"/>
      <c r="E212" s="250"/>
      <c r="F212" s="251"/>
      <c r="G212" s="251"/>
      <c r="H212" s="250"/>
      <c r="I212" s="251"/>
      <c r="J212" s="252"/>
      <c r="K212" s="251"/>
      <c r="L212" s="253"/>
    </row>
    <row r="213" spans="2:12" x14ac:dyDescent="0.3">
      <c r="B213" s="257"/>
      <c r="C213" s="258"/>
      <c r="D213" s="251"/>
      <c r="E213" s="250"/>
      <c r="F213" s="251"/>
      <c r="G213" s="251"/>
      <c r="H213" s="250"/>
      <c r="I213" s="251"/>
      <c r="J213" s="252"/>
      <c r="K213" s="251"/>
      <c r="L213" s="253"/>
    </row>
    <row r="214" spans="2:12" x14ac:dyDescent="0.3">
      <c r="B214" s="257"/>
      <c r="C214" s="258"/>
      <c r="D214" s="251"/>
      <c r="E214" s="250"/>
      <c r="F214" s="251"/>
      <c r="G214" s="251"/>
      <c r="H214" s="250"/>
      <c r="I214" s="251"/>
      <c r="J214" s="252"/>
      <c r="K214" s="251"/>
      <c r="L214" s="253"/>
    </row>
    <row r="215" spans="2:12" x14ac:dyDescent="0.3">
      <c r="B215" s="257"/>
      <c r="C215" s="258"/>
      <c r="D215" s="251"/>
      <c r="E215" s="250"/>
      <c r="F215" s="251"/>
      <c r="G215" s="251"/>
      <c r="H215" s="250"/>
      <c r="I215" s="251"/>
      <c r="J215" s="252"/>
      <c r="K215" s="251"/>
      <c r="L215" s="253"/>
    </row>
    <row r="216" spans="2:12" x14ac:dyDescent="0.3">
      <c r="B216" s="257"/>
      <c r="C216" s="258"/>
      <c r="D216" s="251"/>
      <c r="E216" s="250"/>
      <c r="F216" s="251"/>
      <c r="G216" s="251"/>
      <c r="H216" s="250"/>
      <c r="I216" s="251"/>
      <c r="J216" s="252"/>
      <c r="K216" s="251"/>
      <c r="L216" s="253"/>
    </row>
    <row r="217" spans="2:12" x14ac:dyDescent="0.3">
      <c r="B217" s="257"/>
      <c r="C217" s="258"/>
      <c r="D217" s="251"/>
      <c r="E217" s="250"/>
      <c r="F217" s="251"/>
      <c r="G217" s="251"/>
      <c r="H217" s="250"/>
      <c r="I217" s="251"/>
      <c r="J217" s="252"/>
      <c r="K217" s="251"/>
      <c r="L217" s="253"/>
    </row>
    <row r="218" spans="2:12" x14ac:dyDescent="0.3">
      <c r="B218" s="257"/>
      <c r="C218" s="258"/>
      <c r="D218" s="251"/>
      <c r="E218" s="250"/>
      <c r="F218" s="251"/>
      <c r="G218" s="251"/>
      <c r="H218" s="250"/>
      <c r="I218" s="251"/>
      <c r="J218" s="252"/>
      <c r="K218" s="251"/>
      <c r="L218" s="253"/>
    </row>
    <row r="219" spans="2:12" x14ac:dyDescent="0.3">
      <c r="B219" s="257"/>
      <c r="C219" s="258"/>
      <c r="D219" s="251"/>
      <c r="E219" s="250"/>
      <c r="F219" s="251"/>
      <c r="G219" s="251"/>
      <c r="H219" s="250"/>
      <c r="I219" s="251"/>
      <c r="J219" s="252"/>
      <c r="K219" s="251"/>
      <c r="L219" s="253"/>
    </row>
    <row r="220" spans="2:12" x14ac:dyDescent="0.3">
      <c r="B220" s="257"/>
      <c r="C220" s="258"/>
      <c r="D220" s="251"/>
      <c r="E220" s="250"/>
      <c r="F220" s="251"/>
      <c r="G220" s="251"/>
      <c r="H220" s="250"/>
      <c r="I220" s="251"/>
      <c r="J220" s="252"/>
      <c r="K220" s="251"/>
      <c r="L220" s="253"/>
    </row>
    <row r="221" spans="2:12" x14ac:dyDescent="0.3">
      <c r="B221" s="257"/>
      <c r="C221" s="258"/>
      <c r="D221" s="251"/>
      <c r="E221" s="250"/>
      <c r="F221" s="251"/>
      <c r="G221" s="251"/>
      <c r="H221" s="250"/>
      <c r="I221" s="251"/>
      <c r="J221" s="252"/>
      <c r="K221" s="251"/>
      <c r="L221" s="253"/>
    </row>
    <row r="222" spans="2:12" x14ac:dyDescent="0.3">
      <c r="B222" s="257"/>
      <c r="C222" s="258"/>
      <c r="D222" s="251"/>
      <c r="E222" s="250"/>
      <c r="F222" s="251"/>
      <c r="G222" s="251"/>
      <c r="H222" s="250"/>
      <c r="I222" s="251"/>
      <c r="J222" s="252"/>
      <c r="K222" s="251"/>
      <c r="L222" s="253"/>
    </row>
    <row r="223" spans="2:12" x14ac:dyDescent="0.3">
      <c r="B223" s="257"/>
      <c r="C223" s="258"/>
      <c r="D223" s="251"/>
      <c r="E223" s="250"/>
      <c r="F223" s="251"/>
      <c r="G223" s="251"/>
      <c r="H223" s="250"/>
      <c r="I223" s="251"/>
      <c r="J223" s="252"/>
      <c r="K223" s="251"/>
      <c r="L223" s="253"/>
    </row>
    <row r="224" spans="2:12" x14ac:dyDescent="0.3">
      <c r="B224" s="257"/>
      <c r="C224" s="258"/>
      <c r="D224" s="251"/>
      <c r="E224" s="250"/>
      <c r="F224" s="251"/>
      <c r="G224" s="251"/>
      <c r="H224" s="250"/>
      <c r="I224" s="251"/>
      <c r="J224" s="252"/>
      <c r="K224" s="251"/>
      <c r="L224" s="253"/>
    </row>
    <row r="225" spans="2:12" x14ac:dyDescent="0.3">
      <c r="B225" s="257"/>
      <c r="C225" s="258"/>
      <c r="D225" s="251"/>
      <c r="E225" s="250"/>
      <c r="F225" s="251"/>
      <c r="G225" s="251"/>
      <c r="H225" s="250"/>
      <c r="I225" s="251"/>
      <c r="J225" s="252"/>
      <c r="K225" s="251"/>
      <c r="L225" s="253"/>
    </row>
    <row r="226" spans="2:12" x14ac:dyDescent="0.3">
      <c r="B226" s="257"/>
      <c r="C226" s="258"/>
      <c r="D226" s="251"/>
      <c r="E226" s="250"/>
      <c r="F226" s="251"/>
      <c r="G226" s="251"/>
      <c r="H226" s="250"/>
      <c r="I226" s="251"/>
      <c r="J226" s="252"/>
      <c r="K226" s="251"/>
      <c r="L226" s="253"/>
    </row>
    <row r="227" spans="2:12" x14ac:dyDescent="0.3">
      <c r="B227" s="257"/>
      <c r="C227" s="258"/>
      <c r="D227" s="251"/>
      <c r="E227" s="250"/>
      <c r="F227" s="251"/>
      <c r="G227" s="251"/>
      <c r="H227" s="250"/>
      <c r="I227" s="251"/>
      <c r="J227" s="252"/>
      <c r="K227" s="251"/>
      <c r="L227" s="253"/>
    </row>
    <row r="228" spans="2:12" x14ac:dyDescent="0.3">
      <c r="B228" s="257"/>
      <c r="C228" s="258"/>
      <c r="D228" s="251"/>
      <c r="E228" s="250"/>
      <c r="F228" s="251"/>
      <c r="G228" s="251"/>
      <c r="H228" s="250"/>
      <c r="I228" s="251"/>
      <c r="J228" s="252"/>
      <c r="K228" s="251"/>
      <c r="L228" s="253"/>
    </row>
    <row r="229" spans="2:12" x14ac:dyDescent="0.3">
      <c r="B229" s="257"/>
      <c r="C229" s="258"/>
      <c r="D229" s="251"/>
      <c r="E229" s="250"/>
      <c r="F229" s="251"/>
      <c r="G229" s="251"/>
      <c r="H229" s="250"/>
      <c r="I229" s="251"/>
      <c r="J229" s="252"/>
      <c r="K229" s="251"/>
      <c r="L229" s="253"/>
    </row>
    <row r="230" spans="2:12" x14ac:dyDescent="0.3">
      <c r="B230" s="257"/>
      <c r="C230" s="258"/>
      <c r="D230" s="251"/>
      <c r="E230" s="250"/>
      <c r="F230" s="251"/>
      <c r="G230" s="251"/>
      <c r="H230" s="250"/>
      <c r="I230" s="251"/>
      <c r="J230" s="252"/>
      <c r="K230" s="251"/>
      <c r="L230" s="253"/>
    </row>
    <row r="231" spans="2:12" x14ac:dyDescent="0.3">
      <c r="B231" s="257"/>
      <c r="C231" s="258"/>
      <c r="D231" s="251"/>
      <c r="E231" s="250"/>
      <c r="F231" s="251"/>
      <c r="G231" s="251"/>
      <c r="H231" s="250"/>
      <c r="I231" s="251"/>
      <c r="J231" s="252"/>
      <c r="K231" s="251"/>
      <c r="L231" s="253"/>
    </row>
    <row r="232" spans="2:12" x14ac:dyDescent="0.3">
      <c r="B232" s="257"/>
      <c r="C232" s="258"/>
      <c r="D232" s="251"/>
      <c r="E232" s="250"/>
      <c r="F232" s="251"/>
      <c r="G232" s="251"/>
      <c r="H232" s="250"/>
      <c r="I232" s="251"/>
      <c r="J232" s="252"/>
      <c r="K232" s="251"/>
      <c r="L232" s="253"/>
    </row>
    <row r="233" spans="2:12" x14ac:dyDescent="0.3">
      <c r="B233" s="257"/>
      <c r="C233" s="258"/>
      <c r="D233" s="251"/>
      <c r="E233" s="250"/>
      <c r="F233" s="251"/>
      <c r="G233" s="251"/>
      <c r="H233" s="250"/>
      <c r="I233" s="251"/>
      <c r="J233" s="252"/>
      <c r="K233" s="251"/>
      <c r="L233" s="253"/>
    </row>
    <row r="234" spans="2:12" x14ac:dyDescent="0.3">
      <c r="B234" s="257"/>
      <c r="C234" s="258"/>
      <c r="D234" s="251"/>
      <c r="E234" s="250"/>
      <c r="F234" s="251"/>
      <c r="G234" s="251"/>
      <c r="H234" s="250"/>
      <c r="I234" s="251"/>
      <c r="J234" s="252"/>
      <c r="K234" s="251"/>
      <c r="L234" s="253"/>
    </row>
    <row r="235" spans="2:12" x14ac:dyDescent="0.3">
      <c r="B235" s="257"/>
      <c r="C235" s="258"/>
      <c r="D235" s="251"/>
      <c r="E235" s="250"/>
      <c r="F235" s="251"/>
      <c r="G235" s="251"/>
      <c r="H235" s="250"/>
      <c r="I235" s="251"/>
      <c r="J235" s="252"/>
      <c r="K235" s="251"/>
      <c r="L235" s="253"/>
    </row>
    <row r="236" spans="2:12" x14ac:dyDescent="0.3">
      <c r="B236" s="257"/>
      <c r="C236" s="258"/>
      <c r="D236" s="251"/>
      <c r="E236" s="250"/>
      <c r="F236" s="251"/>
      <c r="G236" s="251"/>
      <c r="H236" s="250"/>
      <c r="I236" s="251"/>
      <c r="J236" s="252"/>
      <c r="K236" s="251"/>
      <c r="L236" s="253"/>
    </row>
    <row r="237" spans="2:12" x14ac:dyDescent="0.3">
      <c r="B237" s="257"/>
      <c r="C237" s="258"/>
      <c r="D237" s="251"/>
      <c r="E237" s="250"/>
      <c r="F237" s="251"/>
      <c r="G237" s="251"/>
      <c r="H237" s="250"/>
      <c r="I237" s="251"/>
      <c r="J237" s="252"/>
      <c r="K237" s="251"/>
      <c r="L237" s="253"/>
    </row>
    <row r="238" spans="2:12" x14ac:dyDescent="0.3">
      <c r="B238" s="257"/>
      <c r="C238" s="258"/>
      <c r="D238" s="251"/>
      <c r="E238" s="250"/>
      <c r="F238" s="251"/>
      <c r="G238" s="251"/>
      <c r="H238" s="250"/>
      <c r="I238" s="251"/>
      <c r="J238" s="252"/>
      <c r="K238" s="251"/>
      <c r="L238" s="253"/>
    </row>
    <row r="239" spans="2:12" x14ac:dyDescent="0.3">
      <c r="B239" s="257"/>
      <c r="C239" s="258"/>
      <c r="D239" s="251"/>
      <c r="E239" s="250"/>
      <c r="F239" s="251"/>
      <c r="G239" s="251"/>
      <c r="H239" s="250"/>
      <c r="I239" s="251"/>
      <c r="J239" s="252"/>
      <c r="K239" s="251"/>
      <c r="L239" s="253"/>
    </row>
    <row r="240" spans="2:12" x14ac:dyDescent="0.3">
      <c r="B240" s="257"/>
      <c r="C240" s="258"/>
      <c r="D240" s="251"/>
      <c r="E240" s="250"/>
      <c r="F240" s="251"/>
      <c r="G240" s="251"/>
      <c r="H240" s="250"/>
      <c r="I240" s="251"/>
      <c r="J240" s="252"/>
      <c r="K240" s="251"/>
      <c r="L240" s="253"/>
    </row>
    <row r="241" spans="2:12" x14ac:dyDescent="0.3">
      <c r="B241" s="257"/>
      <c r="C241" s="258"/>
      <c r="D241" s="251"/>
      <c r="E241" s="250"/>
      <c r="F241" s="251"/>
      <c r="G241" s="251"/>
      <c r="H241" s="250"/>
      <c r="I241" s="251"/>
      <c r="J241" s="252"/>
      <c r="K241" s="251"/>
      <c r="L241" s="253"/>
    </row>
    <row r="242" spans="2:12" x14ac:dyDescent="0.3">
      <c r="B242" s="257"/>
      <c r="C242" s="258"/>
      <c r="D242" s="251"/>
      <c r="E242" s="250"/>
      <c r="F242" s="251"/>
      <c r="G242" s="251"/>
      <c r="H242" s="250"/>
      <c r="I242" s="251"/>
      <c r="J242" s="252"/>
      <c r="K242" s="251"/>
      <c r="L242" s="253"/>
    </row>
    <row r="243" spans="2:12" x14ac:dyDescent="0.3">
      <c r="B243" s="257"/>
      <c r="C243" s="258"/>
      <c r="D243" s="251"/>
      <c r="E243" s="250"/>
      <c r="F243" s="251"/>
      <c r="G243" s="251"/>
      <c r="H243" s="250"/>
      <c r="I243" s="251"/>
      <c r="J243" s="252"/>
      <c r="K243" s="251"/>
      <c r="L243" s="253"/>
    </row>
    <row r="244" spans="2:12" x14ac:dyDescent="0.3">
      <c r="B244" s="257"/>
      <c r="C244" s="258"/>
      <c r="D244" s="251"/>
      <c r="E244" s="250"/>
      <c r="F244" s="251"/>
      <c r="G244" s="251"/>
      <c r="H244" s="250"/>
      <c r="I244" s="251"/>
      <c r="J244" s="252"/>
      <c r="K244" s="251"/>
      <c r="L244" s="253"/>
    </row>
    <row r="245" spans="2:12" x14ac:dyDescent="0.3">
      <c r="B245" s="257"/>
      <c r="C245" s="258"/>
      <c r="D245" s="251"/>
      <c r="E245" s="250"/>
      <c r="F245" s="251"/>
      <c r="G245" s="251"/>
      <c r="H245" s="250"/>
      <c r="I245" s="251"/>
      <c r="J245" s="252"/>
      <c r="K245" s="251"/>
      <c r="L245" s="253"/>
    </row>
    <row r="246" spans="2:12" x14ac:dyDescent="0.3">
      <c r="B246" s="257"/>
      <c r="C246" s="258"/>
      <c r="D246" s="251"/>
      <c r="E246" s="250"/>
      <c r="F246" s="251"/>
      <c r="G246" s="251"/>
      <c r="H246" s="250"/>
      <c r="I246" s="251"/>
      <c r="J246" s="252"/>
      <c r="K246" s="251"/>
      <c r="L246" s="253"/>
    </row>
    <row r="247" spans="2:12" x14ac:dyDescent="0.3">
      <c r="B247" s="257"/>
      <c r="C247" s="258"/>
      <c r="D247" s="251"/>
      <c r="E247" s="250"/>
      <c r="F247" s="251"/>
      <c r="G247" s="251"/>
      <c r="H247" s="250"/>
      <c r="I247" s="251"/>
      <c r="J247" s="252"/>
      <c r="K247" s="251"/>
      <c r="L247" s="253"/>
    </row>
    <row r="248" spans="2:12" x14ac:dyDescent="0.3">
      <c r="B248" s="257"/>
      <c r="C248" s="258"/>
      <c r="D248" s="251"/>
      <c r="E248" s="250"/>
      <c r="F248" s="251"/>
      <c r="G248" s="251"/>
      <c r="H248" s="250"/>
      <c r="I248" s="251"/>
      <c r="J248" s="252"/>
      <c r="K248" s="251"/>
      <c r="L248" s="253"/>
    </row>
    <row r="249" spans="2:12" x14ac:dyDescent="0.3">
      <c r="B249" s="257"/>
      <c r="C249" s="258"/>
      <c r="D249" s="251"/>
      <c r="E249" s="250"/>
      <c r="F249" s="251"/>
      <c r="G249" s="251"/>
      <c r="H249" s="250"/>
      <c r="I249" s="251"/>
      <c r="J249" s="252"/>
      <c r="K249" s="251"/>
      <c r="L249" s="253"/>
    </row>
    <row r="250" spans="2:12" x14ac:dyDescent="0.3">
      <c r="B250" s="257"/>
      <c r="C250" s="258"/>
      <c r="D250" s="251"/>
      <c r="E250" s="250"/>
      <c r="F250" s="251"/>
      <c r="G250" s="251"/>
      <c r="H250" s="250"/>
      <c r="I250" s="251"/>
      <c r="J250" s="252"/>
      <c r="K250" s="251"/>
      <c r="L250" s="253"/>
    </row>
    <row r="251" spans="2:12" x14ac:dyDescent="0.3">
      <c r="B251" s="257"/>
      <c r="C251" s="258"/>
      <c r="D251" s="251"/>
      <c r="E251" s="250"/>
      <c r="F251" s="251"/>
      <c r="G251" s="251"/>
      <c r="H251" s="250"/>
      <c r="I251" s="251"/>
      <c r="J251" s="252"/>
      <c r="K251" s="251"/>
      <c r="L251" s="253"/>
    </row>
    <row r="252" spans="2:12" x14ac:dyDescent="0.3">
      <c r="B252" s="257"/>
      <c r="C252" s="258"/>
      <c r="D252" s="251"/>
      <c r="E252" s="250"/>
      <c r="F252" s="251"/>
      <c r="G252" s="251"/>
      <c r="H252" s="250"/>
      <c r="I252" s="251"/>
      <c r="J252" s="252"/>
      <c r="K252" s="251"/>
      <c r="L252" s="253"/>
    </row>
    <row r="253" spans="2:12" x14ac:dyDescent="0.3">
      <c r="B253" s="257"/>
      <c r="C253" s="258"/>
      <c r="D253" s="251"/>
      <c r="E253" s="250"/>
      <c r="F253" s="251"/>
      <c r="G253" s="251"/>
      <c r="H253" s="250"/>
      <c r="I253" s="251"/>
      <c r="J253" s="252"/>
      <c r="K253" s="251"/>
      <c r="L253" s="253"/>
    </row>
    <row r="254" spans="2:12" x14ac:dyDescent="0.3">
      <c r="B254" s="257"/>
      <c r="C254" s="258"/>
      <c r="D254" s="251"/>
      <c r="E254" s="250"/>
      <c r="F254" s="251"/>
      <c r="G254" s="251"/>
      <c r="H254" s="250"/>
      <c r="I254" s="251"/>
      <c r="J254" s="252"/>
      <c r="K254" s="251"/>
      <c r="L254" s="253"/>
    </row>
    <row r="255" spans="2:12" x14ac:dyDescent="0.3">
      <c r="B255" s="257"/>
      <c r="C255" s="258"/>
      <c r="D255" s="251"/>
      <c r="E255" s="250"/>
      <c r="F255" s="251"/>
      <c r="G255" s="251"/>
      <c r="H255" s="250"/>
      <c r="I255" s="251"/>
      <c r="J255" s="252"/>
      <c r="K255" s="251"/>
      <c r="L255" s="253"/>
    </row>
    <row r="256" spans="2:12" x14ac:dyDescent="0.3">
      <c r="B256" s="257"/>
      <c r="C256" s="258"/>
      <c r="D256" s="251"/>
      <c r="E256" s="250"/>
      <c r="F256" s="251"/>
      <c r="G256" s="251"/>
      <c r="H256" s="250"/>
      <c r="I256" s="251"/>
      <c r="J256" s="252"/>
      <c r="K256" s="251"/>
      <c r="L256" s="253"/>
    </row>
    <row r="257" spans="2:12" x14ac:dyDescent="0.3">
      <c r="B257" s="257"/>
      <c r="C257" s="258"/>
      <c r="D257" s="251"/>
      <c r="E257" s="250"/>
      <c r="F257" s="251"/>
      <c r="G257" s="251"/>
      <c r="H257" s="250"/>
      <c r="I257" s="251"/>
      <c r="J257" s="252"/>
      <c r="K257" s="251"/>
      <c r="L257" s="253"/>
    </row>
    <row r="258" spans="2:12" x14ac:dyDescent="0.3">
      <c r="B258" s="257"/>
      <c r="C258" s="258"/>
      <c r="D258" s="251"/>
      <c r="E258" s="250"/>
      <c r="F258" s="251"/>
      <c r="G258" s="251"/>
      <c r="H258" s="250"/>
      <c r="I258" s="251"/>
      <c r="J258" s="252"/>
      <c r="K258" s="251"/>
      <c r="L258" s="253"/>
    </row>
    <row r="259" spans="2:12" x14ac:dyDescent="0.3">
      <c r="B259" s="257"/>
      <c r="C259" s="258"/>
      <c r="D259" s="251"/>
      <c r="E259" s="250"/>
      <c r="F259" s="251"/>
      <c r="G259" s="251"/>
      <c r="H259" s="250"/>
      <c r="I259" s="251"/>
      <c r="J259" s="252"/>
      <c r="K259" s="251"/>
      <c r="L259" s="253"/>
    </row>
    <row r="260" spans="2:12" x14ac:dyDescent="0.3">
      <c r="B260" s="257"/>
      <c r="C260" s="258"/>
      <c r="D260" s="251"/>
      <c r="E260" s="250"/>
      <c r="F260" s="251"/>
      <c r="G260" s="251"/>
      <c r="H260" s="250"/>
      <c r="I260" s="251"/>
      <c r="J260" s="252"/>
      <c r="K260" s="251"/>
      <c r="L260" s="253"/>
    </row>
    <row r="261" spans="2:12" x14ac:dyDescent="0.3">
      <c r="B261" s="257"/>
      <c r="C261" s="258"/>
      <c r="D261" s="251"/>
      <c r="E261" s="250"/>
      <c r="F261" s="251"/>
      <c r="G261" s="251"/>
      <c r="H261" s="250"/>
      <c r="I261" s="251"/>
      <c r="J261" s="252"/>
      <c r="K261" s="251"/>
      <c r="L261" s="253"/>
    </row>
    <row r="262" spans="2:12" x14ac:dyDescent="0.3">
      <c r="B262" s="257"/>
      <c r="C262" s="258"/>
      <c r="D262" s="251"/>
      <c r="E262" s="250"/>
      <c r="F262" s="251"/>
      <c r="G262" s="251"/>
      <c r="H262" s="250"/>
      <c r="I262" s="251"/>
      <c r="J262" s="252"/>
      <c r="K262" s="251"/>
      <c r="L262" s="253"/>
    </row>
    <row r="263" spans="2:12" x14ac:dyDescent="0.3">
      <c r="B263" s="257"/>
      <c r="C263" s="258"/>
      <c r="D263" s="251"/>
      <c r="E263" s="250"/>
      <c r="F263" s="251"/>
      <c r="G263" s="251"/>
      <c r="H263" s="250"/>
      <c r="I263" s="251"/>
      <c r="J263" s="252"/>
      <c r="K263" s="251"/>
      <c r="L263" s="253"/>
    </row>
    <row r="264" spans="2:12" x14ac:dyDescent="0.3">
      <c r="B264" s="257"/>
      <c r="C264" s="258"/>
      <c r="D264" s="251"/>
      <c r="E264" s="250"/>
      <c r="F264" s="251"/>
      <c r="G264" s="251"/>
      <c r="H264" s="250"/>
      <c r="I264" s="251"/>
      <c r="J264" s="252"/>
      <c r="K264" s="251"/>
      <c r="L264" s="253"/>
    </row>
    <row r="265" spans="2:12" x14ac:dyDescent="0.3">
      <c r="B265" s="257"/>
      <c r="C265" s="258"/>
      <c r="D265" s="251"/>
      <c r="E265" s="250"/>
      <c r="F265" s="251"/>
      <c r="G265" s="251"/>
      <c r="H265" s="250"/>
      <c r="I265" s="251"/>
      <c r="J265" s="252"/>
      <c r="K265" s="251"/>
      <c r="L265" s="253"/>
    </row>
    <row r="266" spans="2:12" x14ac:dyDescent="0.3">
      <c r="B266" s="257"/>
      <c r="C266" s="258"/>
      <c r="D266" s="251"/>
      <c r="E266" s="250"/>
      <c r="F266" s="251"/>
      <c r="G266" s="251"/>
      <c r="H266" s="250"/>
      <c r="I266" s="251"/>
      <c r="J266" s="252"/>
      <c r="K266" s="251"/>
      <c r="L266" s="253"/>
    </row>
    <row r="267" spans="2:12" x14ac:dyDescent="0.3">
      <c r="B267" s="257"/>
      <c r="C267" s="258"/>
      <c r="D267" s="251"/>
      <c r="E267" s="250"/>
      <c r="F267" s="251"/>
      <c r="G267" s="251"/>
      <c r="H267" s="250"/>
      <c r="I267" s="251"/>
      <c r="J267" s="252"/>
      <c r="K267" s="251"/>
      <c r="L267" s="253"/>
    </row>
    <row r="268" spans="2:12" x14ac:dyDescent="0.3">
      <c r="B268" s="257"/>
      <c r="C268" s="258"/>
      <c r="D268" s="251"/>
      <c r="E268" s="250"/>
      <c r="F268" s="251"/>
      <c r="G268" s="251"/>
      <c r="H268" s="250"/>
      <c r="I268" s="251"/>
      <c r="J268" s="252"/>
      <c r="K268" s="251"/>
      <c r="L268" s="253"/>
    </row>
    <row r="269" spans="2:12" x14ac:dyDescent="0.3">
      <c r="B269" s="257"/>
      <c r="C269" s="258"/>
      <c r="D269" s="251"/>
      <c r="E269" s="250"/>
      <c r="F269" s="251"/>
      <c r="G269" s="251"/>
      <c r="H269" s="250"/>
      <c r="I269" s="251"/>
      <c r="J269" s="252"/>
      <c r="K269" s="251"/>
      <c r="L269" s="253"/>
    </row>
    <row r="270" spans="2:12" x14ac:dyDescent="0.3">
      <c r="B270" s="257"/>
      <c r="C270" s="258"/>
      <c r="D270" s="251"/>
      <c r="E270" s="250"/>
      <c r="F270" s="251"/>
      <c r="G270" s="251"/>
      <c r="H270" s="250"/>
      <c r="I270" s="251"/>
      <c r="J270" s="252"/>
      <c r="K270" s="251"/>
      <c r="L270" s="253"/>
    </row>
    <row r="271" spans="2:12" x14ac:dyDescent="0.3">
      <c r="B271" s="257"/>
      <c r="C271" s="258"/>
      <c r="D271" s="251"/>
      <c r="E271" s="250"/>
      <c r="F271" s="251"/>
      <c r="G271" s="251"/>
      <c r="H271" s="250"/>
      <c r="I271" s="251"/>
      <c r="J271" s="252"/>
      <c r="K271" s="251"/>
      <c r="L271" s="253"/>
    </row>
    <row r="272" spans="2:12" x14ac:dyDescent="0.3">
      <c r="B272" s="257"/>
      <c r="C272" s="258"/>
      <c r="D272" s="251"/>
      <c r="E272" s="250"/>
      <c r="F272" s="251"/>
      <c r="G272" s="251"/>
      <c r="H272" s="250"/>
      <c r="I272" s="251"/>
      <c r="J272" s="252"/>
      <c r="K272" s="251"/>
      <c r="L272" s="253"/>
    </row>
    <row r="273" spans="2:12" x14ac:dyDescent="0.3">
      <c r="B273" s="257"/>
      <c r="C273" s="258"/>
      <c r="D273" s="251"/>
      <c r="E273" s="250"/>
      <c r="F273" s="251"/>
      <c r="G273" s="251"/>
      <c r="H273" s="250"/>
      <c r="I273" s="251"/>
      <c r="J273" s="252"/>
      <c r="K273" s="251"/>
      <c r="L273" s="253"/>
    </row>
    <row r="274" spans="2:12" x14ac:dyDescent="0.3">
      <c r="B274" s="257"/>
      <c r="C274" s="258"/>
      <c r="D274" s="251"/>
      <c r="E274" s="250"/>
      <c r="F274" s="251"/>
      <c r="G274" s="251"/>
      <c r="H274" s="250"/>
      <c r="I274" s="251"/>
      <c r="J274" s="252"/>
      <c r="K274" s="251"/>
      <c r="L274" s="253"/>
    </row>
    <row r="275" spans="2:12" x14ac:dyDescent="0.3">
      <c r="B275" s="257"/>
      <c r="C275" s="258"/>
      <c r="D275" s="251"/>
      <c r="E275" s="250"/>
      <c r="F275" s="251"/>
      <c r="G275" s="251"/>
      <c r="H275" s="250"/>
      <c r="I275" s="251"/>
      <c r="J275" s="252"/>
      <c r="K275" s="251"/>
      <c r="L275" s="253"/>
    </row>
    <row r="276" spans="2:12" x14ac:dyDescent="0.3">
      <c r="B276" s="257"/>
      <c r="C276" s="258"/>
      <c r="D276" s="251"/>
      <c r="E276" s="250"/>
      <c r="F276" s="251"/>
      <c r="G276" s="251"/>
      <c r="H276" s="250"/>
      <c r="I276" s="251"/>
      <c r="J276" s="252"/>
      <c r="K276" s="251"/>
      <c r="L276" s="253"/>
    </row>
    <row r="277" spans="2:12" x14ac:dyDescent="0.3">
      <c r="B277" s="257"/>
      <c r="C277" s="258"/>
      <c r="D277" s="251"/>
      <c r="E277" s="250"/>
      <c r="F277" s="251"/>
      <c r="G277" s="251"/>
      <c r="H277" s="250"/>
      <c r="I277" s="251"/>
      <c r="J277" s="252"/>
      <c r="K277" s="251"/>
      <c r="L277" s="253"/>
    </row>
    <row r="278" spans="2:12" x14ac:dyDescent="0.3">
      <c r="B278" s="257"/>
      <c r="C278" s="258"/>
      <c r="D278" s="251"/>
      <c r="E278" s="250"/>
      <c r="F278" s="251"/>
      <c r="G278" s="251"/>
      <c r="H278" s="250"/>
      <c r="I278" s="251"/>
      <c r="J278" s="252"/>
      <c r="K278" s="251"/>
      <c r="L278" s="253"/>
    </row>
    <row r="279" spans="2:12" x14ac:dyDescent="0.3">
      <c r="B279" s="257"/>
      <c r="C279" s="258"/>
      <c r="D279" s="251"/>
      <c r="E279" s="250"/>
      <c r="F279" s="251"/>
      <c r="G279" s="251"/>
      <c r="H279" s="250"/>
      <c r="I279" s="251"/>
      <c r="J279" s="252"/>
      <c r="K279" s="251"/>
      <c r="L279" s="253"/>
    </row>
    <row r="280" spans="2:12" x14ac:dyDescent="0.3">
      <c r="B280" s="257"/>
      <c r="C280" s="258"/>
      <c r="D280" s="251"/>
      <c r="E280" s="250"/>
      <c r="F280" s="251"/>
      <c r="G280" s="251"/>
      <c r="H280" s="250"/>
      <c r="I280" s="251"/>
      <c r="J280" s="252"/>
      <c r="K280" s="251"/>
      <c r="L280" s="253"/>
    </row>
    <row r="281" spans="2:12" x14ac:dyDescent="0.3">
      <c r="B281" s="257"/>
      <c r="C281" s="258"/>
      <c r="D281" s="251"/>
      <c r="E281" s="250"/>
      <c r="F281" s="251"/>
      <c r="G281" s="251"/>
      <c r="H281" s="250"/>
      <c r="I281" s="251"/>
      <c r="J281" s="252"/>
      <c r="K281" s="251"/>
      <c r="L281" s="253"/>
    </row>
    <row r="282" spans="2:12" x14ac:dyDescent="0.3">
      <c r="B282" s="257"/>
      <c r="C282" s="258"/>
      <c r="D282" s="251"/>
      <c r="E282" s="250"/>
      <c r="F282" s="251"/>
      <c r="G282" s="251"/>
      <c r="H282" s="250"/>
      <c r="I282" s="251"/>
      <c r="J282" s="252"/>
      <c r="K282" s="251"/>
      <c r="L282" s="253"/>
    </row>
    <row r="283" spans="2:12" x14ac:dyDescent="0.3">
      <c r="B283" s="257"/>
      <c r="C283" s="258"/>
      <c r="D283" s="251"/>
      <c r="E283" s="250"/>
      <c r="F283" s="251"/>
      <c r="G283" s="251"/>
      <c r="H283" s="250"/>
      <c r="I283" s="251"/>
      <c r="J283" s="252"/>
      <c r="K283" s="251"/>
      <c r="L283" s="253"/>
    </row>
    <row r="284" spans="2:12" x14ac:dyDescent="0.3">
      <c r="B284" s="257"/>
      <c r="C284" s="258"/>
      <c r="D284" s="251"/>
      <c r="E284" s="250"/>
      <c r="F284" s="251"/>
      <c r="G284" s="251"/>
      <c r="H284" s="250"/>
      <c r="I284" s="251"/>
      <c r="J284" s="252"/>
      <c r="K284" s="251"/>
      <c r="L284" s="253"/>
    </row>
    <row r="285" spans="2:12" x14ac:dyDescent="0.3">
      <c r="B285" s="257"/>
      <c r="C285" s="258"/>
      <c r="D285" s="251"/>
      <c r="E285" s="250"/>
      <c r="F285" s="251"/>
      <c r="G285" s="251"/>
      <c r="H285" s="250"/>
      <c r="I285" s="251"/>
      <c r="J285" s="252"/>
      <c r="K285" s="251"/>
      <c r="L285" s="253"/>
    </row>
    <row r="286" spans="2:12" x14ac:dyDescent="0.3">
      <c r="B286" s="257"/>
      <c r="C286" s="258"/>
      <c r="D286" s="251"/>
      <c r="E286" s="250"/>
      <c r="F286" s="251"/>
      <c r="G286" s="251"/>
      <c r="H286" s="250"/>
      <c r="I286" s="251"/>
      <c r="J286" s="252"/>
      <c r="K286" s="251"/>
      <c r="L286" s="253"/>
    </row>
    <row r="287" spans="2:12" x14ac:dyDescent="0.3">
      <c r="B287" s="257"/>
      <c r="C287" s="258"/>
      <c r="D287" s="251"/>
      <c r="E287" s="250"/>
      <c r="F287" s="251"/>
      <c r="G287" s="251"/>
      <c r="H287" s="250"/>
      <c r="I287" s="251"/>
      <c r="J287" s="252"/>
      <c r="K287" s="251"/>
      <c r="L287" s="253"/>
    </row>
    <row r="288" spans="2:12" x14ac:dyDescent="0.3">
      <c r="B288" s="257"/>
      <c r="C288" s="258"/>
      <c r="D288" s="251"/>
      <c r="E288" s="250"/>
      <c r="F288" s="251"/>
      <c r="G288" s="251"/>
      <c r="H288" s="250"/>
      <c r="I288" s="251"/>
      <c r="J288" s="252"/>
      <c r="K288" s="251"/>
      <c r="L288" s="253"/>
    </row>
    <row r="289" spans="2:12" x14ac:dyDescent="0.3">
      <c r="B289" s="257"/>
      <c r="C289" s="258"/>
      <c r="D289" s="251"/>
      <c r="E289" s="250"/>
      <c r="F289" s="251"/>
      <c r="G289" s="251"/>
      <c r="H289" s="250"/>
      <c r="I289" s="251"/>
      <c r="J289" s="252"/>
      <c r="K289" s="251"/>
      <c r="L289" s="253"/>
    </row>
    <row r="290" spans="2:12" x14ac:dyDescent="0.3">
      <c r="B290" s="257"/>
      <c r="C290" s="258"/>
      <c r="D290" s="251"/>
      <c r="E290" s="250"/>
      <c r="F290" s="251"/>
      <c r="G290" s="251"/>
      <c r="H290" s="250"/>
      <c r="I290" s="251"/>
      <c r="J290" s="252"/>
      <c r="K290" s="251"/>
      <c r="L290" s="253"/>
    </row>
    <row r="291" spans="2:12" x14ac:dyDescent="0.3">
      <c r="B291" s="257"/>
      <c r="C291" s="258"/>
      <c r="D291" s="251"/>
      <c r="E291" s="250"/>
      <c r="F291" s="251"/>
      <c r="G291" s="251"/>
      <c r="H291" s="250"/>
      <c r="I291" s="251"/>
      <c r="J291" s="252"/>
      <c r="K291" s="251"/>
      <c r="L291" s="253"/>
    </row>
    <row r="292" spans="2:12" x14ac:dyDescent="0.3">
      <c r="B292" s="257"/>
      <c r="C292" s="258"/>
      <c r="D292" s="251"/>
      <c r="E292" s="250"/>
      <c r="F292" s="251"/>
      <c r="G292" s="251"/>
      <c r="H292" s="250"/>
      <c r="I292" s="251"/>
      <c r="J292" s="252"/>
      <c r="K292" s="251"/>
      <c r="L292" s="253"/>
    </row>
    <row r="293" spans="2:12" x14ac:dyDescent="0.3">
      <c r="B293" s="257"/>
      <c r="C293" s="258"/>
      <c r="D293" s="251"/>
      <c r="E293" s="250"/>
      <c r="F293" s="251"/>
      <c r="G293" s="251"/>
      <c r="H293" s="250"/>
      <c r="I293" s="251"/>
      <c r="J293" s="252"/>
      <c r="K293" s="251"/>
      <c r="L293" s="253"/>
    </row>
    <row r="294" spans="2:12" x14ac:dyDescent="0.3">
      <c r="B294" s="257"/>
      <c r="C294" s="258"/>
      <c r="D294" s="251"/>
      <c r="E294" s="250"/>
      <c r="F294" s="251"/>
      <c r="G294" s="251"/>
      <c r="H294" s="250"/>
      <c r="I294" s="251"/>
      <c r="J294" s="252"/>
      <c r="K294" s="251"/>
      <c r="L294" s="253"/>
    </row>
    <row r="295" spans="2:12" x14ac:dyDescent="0.3">
      <c r="B295" s="257"/>
      <c r="C295" s="258"/>
      <c r="D295" s="251"/>
      <c r="E295" s="250"/>
      <c r="F295" s="251"/>
      <c r="G295" s="251"/>
      <c r="H295" s="250"/>
      <c r="I295" s="251"/>
      <c r="J295" s="252"/>
      <c r="K295" s="251"/>
      <c r="L295" s="253"/>
    </row>
    <row r="296" spans="2:12" x14ac:dyDescent="0.3">
      <c r="B296" s="257"/>
      <c r="C296" s="258"/>
      <c r="D296" s="251"/>
      <c r="E296" s="250"/>
      <c r="F296" s="251"/>
      <c r="G296" s="251"/>
      <c r="H296" s="250"/>
      <c r="I296" s="251"/>
      <c r="J296" s="252"/>
      <c r="K296" s="251"/>
      <c r="L296" s="253"/>
    </row>
    <row r="297" spans="2:12" x14ac:dyDescent="0.3">
      <c r="B297" s="257"/>
      <c r="C297" s="258"/>
      <c r="D297" s="251"/>
      <c r="E297" s="250"/>
      <c r="F297" s="251"/>
      <c r="G297" s="251"/>
      <c r="H297" s="250"/>
      <c r="I297" s="251"/>
      <c r="J297" s="252"/>
      <c r="K297" s="251"/>
      <c r="L297" s="253"/>
    </row>
    <row r="298" spans="2:12" x14ac:dyDescent="0.3">
      <c r="B298" s="257"/>
      <c r="C298" s="258"/>
      <c r="D298" s="251"/>
      <c r="E298" s="250"/>
      <c r="F298" s="251"/>
      <c r="G298" s="251"/>
      <c r="H298" s="250"/>
      <c r="I298" s="251"/>
      <c r="J298" s="252"/>
      <c r="K298" s="251"/>
      <c r="L298" s="253"/>
    </row>
    <row r="299" spans="2:12" x14ac:dyDescent="0.3">
      <c r="B299" s="257"/>
      <c r="C299" s="258"/>
      <c r="D299" s="251"/>
      <c r="E299" s="250"/>
      <c r="F299" s="251"/>
      <c r="G299" s="251"/>
      <c r="H299" s="250"/>
      <c r="I299" s="251"/>
      <c r="J299" s="252"/>
      <c r="K299" s="251"/>
      <c r="L299" s="253"/>
    </row>
    <row r="300" spans="2:12" x14ac:dyDescent="0.3">
      <c r="B300" s="257"/>
      <c r="C300" s="258"/>
      <c r="D300" s="251"/>
      <c r="E300" s="250"/>
      <c r="F300" s="251"/>
      <c r="G300" s="251"/>
      <c r="H300" s="250"/>
      <c r="I300" s="251"/>
      <c r="J300" s="252"/>
      <c r="K300" s="251"/>
      <c r="L300" s="253"/>
    </row>
    <row r="301" spans="2:12" x14ac:dyDescent="0.3">
      <c r="B301" s="257"/>
      <c r="C301" s="258"/>
      <c r="D301" s="251"/>
      <c r="E301" s="250"/>
      <c r="F301" s="251"/>
      <c r="G301" s="251"/>
      <c r="H301" s="250"/>
      <c r="I301" s="251"/>
      <c r="J301" s="252"/>
      <c r="K301" s="251"/>
      <c r="L301" s="253"/>
    </row>
    <row r="302" spans="2:12" x14ac:dyDescent="0.3">
      <c r="B302" s="257"/>
      <c r="C302" s="258"/>
      <c r="D302" s="251"/>
      <c r="E302" s="250"/>
      <c r="F302" s="251"/>
      <c r="G302" s="251"/>
      <c r="H302" s="250"/>
      <c r="I302" s="251"/>
      <c r="J302" s="252"/>
      <c r="K302" s="251"/>
      <c r="L302" s="253"/>
    </row>
    <row r="303" spans="2:12" x14ac:dyDescent="0.3">
      <c r="B303" s="257"/>
      <c r="C303" s="258"/>
      <c r="D303" s="251"/>
      <c r="E303" s="250"/>
      <c r="F303" s="251"/>
      <c r="G303" s="251"/>
      <c r="H303" s="250"/>
      <c r="I303" s="251"/>
      <c r="J303" s="252"/>
      <c r="K303" s="251"/>
      <c r="L303" s="253"/>
    </row>
    <row r="304" spans="2:12" x14ac:dyDescent="0.3">
      <c r="B304" s="257"/>
      <c r="C304" s="258"/>
      <c r="D304" s="251"/>
      <c r="E304" s="250"/>
      <c r="F304" s="251"/>
      <c r="G304" s="251"/>
      <c r="H304" s="250"/>
      <c r="I304" s="251"/>
      <c r="J304" s="252"/>
      <c r="K304" s="251"/>
      <c r="L304" s="253"/>
    </row>
    <row r="305" spans="2:12" x14ac:dyDescent="0.3">
      <c r="B305" s="257"/>
      <c r="C305" s="258"/>
      <c r="D305" s="251"/>
      <c r="E305" s="250"/>
      <c r="F305" s="251"/>
      <c r="G305" s="251"/>
      <c r="H305" s="250"/>
      <c r="I305" s="251"/>
      <c r="J305" s="252"/>
      <c r="K305" s="251"/>
      <c r="L305" s="253"/>
    </row>
    <row r="306" spans="2:12" x14ac:dyDescent="0.3">
      <c r="B306" s="257"/>
      <c r="C306" s="258"/>
      <c r="D306" s="251"/>
      <c r="E306" s="250"/>
      <c r="F306" s="251"/>
      <c r="G306" s="251"/>
      <c r="H306" s="250"/>
      <c r="I306" s="251"/>
      <c r="J306" s="252"/>
      <c r="K306" s="251"/>
      <c r="L306" s="253"/>
    </row>
    <row r="307" spans="2:12" x14ac:dyDescent="0.3">
      <c r="B307" s="257"/>
      <c r="C307" s="258"/>
      <c r="D307" s="251"/>
      <c r="E307" s="250"/>
      <c r="F307" s="251"/>
      <c r="G307" s="251"/>
      <c r="H307" s="250"/>
      <c r="I307" s="251"/>
      <c r="J307" s="252"/>
      <c r="K307" s="251"/>
      <c r="L307" s="253"/>
    </row>
    <row r="308" spans="2:12" x14ac:dyDescent="0.3">
      <c r="B308" s="257"/>
      <c r="C308" s="258"/>
      <c r="D308" s="251"/>
      <c r="E308" s="250"/>
      <c r="F308" s="251"/>
      <c r="G308" s="251"/>
      <c r="H308" s="250"/>
      <c r="I308" s="251"/>
      <c r="J308" s="252"/>
      <c r="K308" s="251"/>
      <c r="L308" s="253"/>
    </row>
    <row r="309" spans="2:12" x14ac:dyDescent="0.3">
      <c r="B309" s="257"/>
      <c r="C309" s="258"/>
      <c r="D309" s="251"/>
      <c r="E309" s="250"/>
      <c r="F309" s="251"/>
      <c r="G309" s="251"/>
      <c r="H309" s="250"/>
      <c r="I309" s="251"/>
      <c r="J309" s="252"/>
      <c r="K309" s="251"/>
      <c r="L309" s="253"/>
    </row>
    <row r="310" spans="2:12" x14ac:dyDescent="0.3">
      <c r="B310" s="257"/>
      <c r="C310" s="258"/>
      <c r="D310" s="251"/>
      <c r="E310" s="250"/>
      <c r="F310" s="251"/>
      <c r="G310" s="251"/>
      <c r="H310" s="250"/>
      <c r="I310" s="251"/>
      <c r="J310" s="252"/>
      <c r="K310" s="251"/>
      <c r="L310" s="253"/>
    </row>
    <row r="311" spans="2:12" x14ac:dyDescent="0.3">
      <c r="B311" s="257"/>
      <c r="C311" s="258"/>
      <c r="D311" s="251"/>
      <c r="E311" s="250"/>
      <c r="F311" s="251"/>
      <c r="G311" s="251"/>
      <c r="H311" s="250"/>
      <c r="I311" s="251"/>
      <c r="J311" s="252"/>
      <c r="K311" s="251"/>
      <c r="L311" s="253"/>
    </row>
    <row r="312" spans="2:12" x14ac:dyDescent="0.3">
      <c r="B312" s="257"/>
      <c r="C312" s="258"/>
      <c r="D312" s="251"/>
      <c r="E312" s="250"/>
      <c r="F312" s="251"/>
      <c r="G312" s="251"/>
      <c r="H312" s="250"/>
      <c r="I312" s="251"/>
      <c r="J312" s="252"/>
      <c r="K312" s="251"/>
      <c r="L312" s="253"/>
    </row>
    <row r="313" spans="2:12" x14ac:dyDescent="0.3">
      <c r="B313" s="257"/>
      <c r="C313" s="258"/>
      <c r="D313" s="251"/>
      <c r="E313" s="250"/>
      <c r="F313" s="251"/>
      <c r="G313" s="251"/>
      <c r="H313" s="250"/>
      <c r="I313" s="251"/>
      <c r="J313" s="252"/>
      <c r="K313" s="251"/>
      <c r="L313" s="253"/>
    </row>
    <row r="314" spans="2:12" x14ac:dyDescent="0.3">
      <c r="B314" s="257"/>
      <c r="C314" s="258"/>
      <c r="D314" s="251"/>
      <c r="E314" s="250"/>
      <c r="F314" s="251"/>
      <c r="G314" s="251"/>
      <c r="H314" s="250"/>
      <c r="I314" s="251"/>
      <c r="J314" s="252"/>
      <c r="K314" s="251"/>
      <c r="L314" s="253"/>
    </row>
    <row r="315" spans="2:12" x14ac:dyDescent="0.3">
      <c r="B315" s="257"/>
      <c r="C315" s="258"/>
      <c r="D315" s="251"/>
      <c r="E315" s="250"/>
      <c r="F315" s="251"/>
      <c r="G315" s="251"/>
      <c r="H315" s="250"/>
      <c r="I315" s="251"/>
      <c r="J315" s="252"/>
      <c r="K315" s="251"/>
      <c r="L315" s="253"/>
    </row>
    <row r="316" spans="2:12" x14ac:dyDescent="0.3">
      <c r="B316" s="257"/>
      <c r="C316" s="258"/>
      <c r="D316" s="251"/>
      <c r="E316" s="250"/>
      <c r="F316" s="251"/>
      <c r="G316" s="251"/>
      <c r="H316" s="250"/>
      <c r="I316" s="251"/>
      <c r="J316" s="252"/>
      <c r="K316" s="251"/>
      <c r="L316" s="253"/>
    </row>
    <row r="317" spans="2:12" x14ac:dyDescent="0.3">
      <c r="B317" s="257"/>
      <c r="C317" s="258"/>
      <c r="D317" s="251"/>
      <c r="E317" s="250"/>
      <c r="F317" s="251"/>
      <c r="G317" s="251"/>
      <c r="H317" s="250"/>
      <c r="I317" s="251"/>
      <c r="J317" s="252"/>
      <c r="K317" s="251"/>
      <c r="L317" s="253"/>
    </row>
    <row r="318" spans="2:12" x14ac:dyDescent="0.3">
      <c r="B318" s="257"/>
      <c r="C318" s="258"/>
      <c r="D318" s="251"/>
      <c r="E318" s="250"/>
      <c r="F318" s="251"/>
      <c r="G318" s="251"/>
      <c r="H318" s="250"/>
      <c r="I318" s="251"/>
      <c r="J318" s="252"/>
      <c r="K318" s="251"/>
      <c r="L318" s="253"/>
    </row>
    <row r="319" spans="2:12" x14ac:dyDescent="0.3">
      <c r="B319" s="257"/>
      <c r="C319" s="258"/>
      <c r="D319" s="251"/>
      <c r="E319" s="250"/>
      <c r="F319" s="251"/>
      <c r="G319" s="251"/>
      <c r="H319" s="250"/>
      <c r="I319" s="251"/>
      <c r="J319" s="252"/>
      <c r="K319" s="251"/>
      <c r="L319" s="253"/>
    </row>
    <row r="320" spans="2:12" x14ac:dyDescent="0.3">
      <c r="B320" s="257"/>
      <c r="C320" s="258"/>
      <c r="D320" s="251"/>
      <c r="E320" s="250"/>
      <c r="F320" s="251"/>
      <c r="G320" s="251"/>
      <c r="H320" s="250"/>
      <c r="I320" s="251"/>
      <c r="J320" s="252"/>
      <c r="K320" s="251"/>
      <c r="L320" s="253"/>
    </row>
    <row r="321" spans="2:12" x14ac:dyDescent="0.3">
      <c r="B321" s="257"/>
      <c r="C321" s="258"/>
      <c r="D321" s="251"/>
      <c r="E321" s="250"/>
      <c r="F321" s="251"/>
      <c r="G321" s="251"/>
      <c r="H321" s="250"/>
      <c r="I321" s="251"/>
      <c r="J321" s="252"/>
      <c r="K321" s="251"/>
      <c r="L321" s="253"/>
    </row>
    <row r="322" spans="2:12" x14ac:dyDescent="0.3">
      <c r="B322" s="257"/>
      <c r="C322" s="258"/>
      <c r="D322" s="251"/>
      <c r="E322" s="250"/>
      <c r="F322" s="251"/>
      <c r="G322" s="251"/>
      <c r="H322" s="250"/>
      <c r="I322" s="251"/>
      <c r="J322" s="252"/>
      <c r="K322" s="251"/>
      <c r="L322" s="253"/>
    </row>
    <row r="323" spans="2:12" x14ac:dyDescent="0.3">
      <c r="B323" s="257"/>
      <c r="C323" s="258"/>
      <c r="D323" s="251"/>
      <c r="E323" s="250"/>
      <c r="F323" s="251"/>
      <c r="G323" s="251"/>
      <c r="H323" s="250"/>
      <c r="I323" s="251"/>
      <c r="J323" s="252"/>
      <c r="K323" s="251"/>
      <c r="L323" s="253"/>
    </row>
    <row r="324" spans="2:12" x14ac:dyDescent="0.3">
      <c r="B324" s="257"/>
      <c r="C324" s="258"/>
      <c r="D324" s="251"/>
      <c r="E324" s="250"/>
      <c r="F324" s="251"/>
      <c r="G324" s="251"/>
      <c r="H324" s="250"/>
      <c r="I324" s="251"/>
      <c r="J324" s="252"/>
      <c r="K324" s="251"/>
      <c r="L324" s="253"/>
    </row>
    <row r="325" spans="2:12" x14ac:dyDescent="0.3">
      <c r="B325" s="257"/>
      <c r="C325" s="258"/>
      <c r="D325" s="251"/>
      <c r="E325" s="250"/>
      <c r="F325" s="251"/>
      <c r="G325" s="251"/>
      <c r="H325" s="250"/>
      <c r="I325" s="251"/>
      <c r="J325" s="252"/>
      <c r="K325" s="251"/>
      <c r="L325" s="253"/>
    </row>
    <row r="326" spans="2:12" x14ac:dyDescent="0.3">
      <c r="B326" s="257"/>
      <c r="C326" s="258"/>
      <c r="D326" s="251"/>
      <c r="E326" s="250"/>
      <c r="F326" s="251"/>
      <c r="G326" s="251"/>
      <c r="H326" s="250"/>
      <c r="I326" s="251"/>
      <c r="J326" s="252"/>
      <c r="K326" s="251"/>
      <c r="L326" s="253"/>
    </row>
    <row r="327" spans="2:12" x14ac:dyDescent="0.3">
      <c r="B327" s="257"/>
      <c r="C327" s="258"/>
      <c r="D327" s="251"/>
      <c r="E327" s="250"/>
      <c r="F327" s="251"/>
      <c r="G327" s="251"/>
      <c r="H327" s="250"/>
      <c r="I327" s="251"/>
      <c r="J327" s="252"/>
      <c r="K327" s="251"/>
      <c r="L327" s="253"/>
    </row>
    <row r="328" spans="2:12" x14ac:dyDescent="0.3">
      <c r="B328" s="257"/>
      <c r="C328" s="258"/>
      <c r="D328" s="251"/>
      <c r="E328" s="250"/>
      <c r="F328" s="251"/>
      <c r="G328" s="251"/>
      <c r="H328" s="250"/>
      <c r="I328" s="251"/>
      <c r="J328" s="252"/>
      <c r="K328" s="251"/>
      <c r="L328" s="253"/>
    </row>
    <row r="329" spans="2:12" x14ac:dyDescent="0.3">
      <c r="B329" s="257"/>
      <c r="C329" s="258"/>
      <c r="D329" s="251"/>
      <c r="E329" s="250"/>
      <c r="F329" s="251"/>
      <c r="G329" s="251"/>
      <c r="H329" s="250"/>
      <c r="I329" s="251"/>
      <c r="J329" s="252"/>
      <c r="K329" s="251"/>
      <c r="L329" s="253"/>
    </row>
    <row r="330" spans="2:12" x14ac:dyDescent="0.3">
      <c r="B330" s="257"/>
      <c r="C330" s="258"/>
      <c r="D330" s="251"/>
      <c r="E330" s="250"/>
      <c r="F330" s="251"/>
      <c r="G330" s="251"/>
      <c r="H330" s="250"/>
      <c r="I330" s="251"/>
      <c r="J330" s="252"/>
      <c r="K330" s="251"/>
      <c r="L330" s="253"/>
    </row>
    <row r="331" spans="2:12" x14ac:dyDescent="0.3">
      <c r="B331" s="257"/>
      <c r="C331" s="258"/>
      <c r="D331" s="251"/>
      <c r="E331" s="250"/>
      <c r="F331" s="251"/>
      <c r="G331" s="251"/>
      <c r="H331" s="250"/>
      <c r="I331" s="251"/>
      <c r="J331" s="252"/>
      <c r="K331" s="251"/>
      <c r="L331" s="253"/>
    </row>
    <row r="332" spans="2:12" x14ac:dyDescent="0.3">
      <c r="B332" s="257"/>
      <c r="C332" s="258"/>
      <c r="D332" s="251"/>
      <c r="E332" s="250"/>
      <c r="F332" s="251"/>
      <c r="G332" s="251"/>
      <c r="H332" s="250"/>
      <c r="I332" s="251"/>
      <c r="J332" s="252"/>
      <c r="K332" s="251"/>
      <c r="L332" s="253"/>
    </row>
    <row r="333" spans="2:12" x14ac:dyDescent="0.3">
      <c r="B333" s="257"/>
      <c r="C333" s="258"/>
      <c r="D333" s="251"/>
      <c r="E333" s="250"/>
      <c r="F333" s="251"/>
      <c r="G333" s="251"/>
      <c r="H333" s="250"/>
      <c r="I333" s="251"/>
      <c r="J333" s="252"/>
      <c r="K333" s="251"/>
      <c r="L333" s="253"/>
    </row>
    <row r="334" spans="2:12" x14ac:dyDescent="0.3">
      <c r="B334" s="257"/>
      <c r="C334" s="258"/>
      <c r="D334" s="251"/>
      <c r="E334" s="250"/>
      <c r="F334" s="251"/>
      <c r="G334" s="251"/>
      <c r="H334" s="250"/>
      <c r="I334" s="251"/>
      <c r="J334" s="252"/>
      <c r="K334" s="251"/>
      <c r="L334" s="253"/>
    </row>
    <row r="335" spans="2:12" x14ac:dyDescent="0.3">
      <c r="B335" s="257"/>
      <c r="C335" s="258"/>
      <c r="D335" s="251"/>
      <c r="E335" s="250"/>
      <c r="F335" s="251"/>
      <c r="G335" s="251"/>
      <c r="H335" s="250"/>
      <c r="I335" s="251"/>
      <c r="J335" s="252"/>
      <c r="K335" s="251"/>
      <c r="L335" s="253"/>
    </row>
    <row r="336" spans="2:12" x14ac:dyDescent="0.3">
      <c r="B336" s="257"/>
      <c r="C336" s="258"/>
      <c r="D336" s="251"/>
      <c r="E336" s="250"/>
      <c r="F336" s="251"/>
      <c r="G336" s="251"/>
      <c r="H336" s="250"/>
      <c r="I336" s="251"/>
      <c r="J336" s="252"/>
      <c r="K336" s="251"/>
      <c r="L336" s="253"/>
    </row>
    <row r="337" spans="2:12" x14ac:dyDescent="0.3">
      <c r="B337" s="257"/>
      <c r="C337" s="258"/>
      <c r="D337" s="251"/>
      <c r="E337" s="250"/>
      <c r="F337" s="251"/>
      <c r="G337" s="251"/>
      <c r="H337" s="250"/>
      <c r="I337" s="251"/>
      <c r="J337" s="252"/>
      <c r="K337" s="251"/>
      <c r="L337" s="253"/>
    </row>
    <row r="338" spans="2:12" x14ac:dyDescent="0.3">
      <c r="B338" s="257"/>
      <c r="C338" s="258"/>
      <c r="D338" s="251"/>
      <c r="E338" s="250"/>
      <c r="F338" s="251"/>
      <c r="G338" s="251"/>
      <c r="H338" s="250"/>
      <c r="I338" s="251"/>
      <c r="J338" s="252"/>
      <c r="K338" s="251"/>
      <c r="L338" s="253"/>
    </row>
    <row r="339" spans="2:12" x14ac:dyDescent="0.3">
      <c r="B339" s="257"/>
      <c r="C339" s="258"/>
      <c r="D339" s="251"/>
      <c r="E339" s="250"/>
      <c r="F339" s="251"/>
      <c r="G339" s="251"/>
      <c r="H339" s="250"/>
      <c r="I339" s="251"/>
      <c r="J339" s="252"/>
      <c r="K339" s="251"/>
      <c r="L339" s="253"/>
    </row>
    <row r="340" spans="2:12" x14ac:dyDescent="0.3">
      <c r="B340" s="257"/>
      <c r="C340" s="258"/>
      <c r="D340" s="251"/>
      <c r="E340" s="250"/>
      <c r="F340" s="251"/>
      <c r="G340" s="251"/>
      <c r="H340" s="250"/>
      <c r="I340" s="251"/>
      <c r="J340" s="252"/>
      <c r="K340" s="251"/>
      <c r="L340" s="253"/>
    </row>
    <row r="341" spans="2:12" x14ac:dyDescent="0.3">
      <c r="B341" s="257"/>
      <c r="C341" s="258"/>
      <c r="D341" s="251"/>
      <c r="E341" s="250"/>
      <c r="F341" s="251"/>
      <c r="G341" s="251"/>
      <c r="H341" s="250"/>
      <c r="I341" s="251"/>
      <c r="J341" s="252"/>
      <c r="K341" s="251"/>
      <c r="L341" s="253"/>
    </row>
    <row r="342" spans="2:12" x14ac:dyDescent="0.3">
      <c r="B342" s="257"/>
      <c r="C342" s="258"/>
      <c r="D342" s="251"/>
      <c r="E342" s="250"/>
      <c r="F342" s="251"/>
      <c r="G342" s="251"/>
      <c r="H342" s="250"/>
      <c r="I342" s="251"/>
      <c r="J342" s="252"/>
      <c r="K342" s="251"/>
      <c r="L342" s="253"/>
    </row>
    <row r="343" spans="2:12" x14ac:dyDescent="0.3">
      <c r="B343" s="257"/>
      <c r="C343" s="258"/>
      <c r="D343" s="251"/>
      <c r="E343" s="250"/>
      <c r="F343" s="251"/>
      <c r="G343" s="251"/>
      <c r="H343" s="250"/>
      <c r="I343" s="251"/>
      <c r="J343" s="252"/>
      <c r="K343" s="251"/>
      <c r="L343" s="253"/>
    </row>
    <row r="344" spans="2:12" x14ac:dyDescent="0.3">
      <c r="B344" s="257"/>
      <c r="C344" s="258"/>
      <c r="D344" s="251"/>
      <c r="E344" s="250"/>
      <c r="F344" s="251"/>
      <c r="G344" s="251"/>
      <c r="H344" s="250"/>
      <c r="I344" s="251"/>
      <c r="J344" s="252"/>
      <c r="K344" s="251"/>
      <c r="L344" s="253"/>
    </row>
    <row r="345" spans="2:12" x14ac:dyDescent="0.3">
      <c r="B345" s="257"/>
      <c r="C345" s="258"/>
      <c r="D345" s="251"/>
      <c r="E345" s="250"/>
      <c r="F345" s="251"/>
      <c r="G345" s="251"/>
      <c r="H345" s="250"/>
      <c r="I345" s="251"/>
      <c r="J345" s="252"/>
      <c r="K345" s="251"/>
      <c r="L345" s="253"/>
    </row>
    <row r="346" spans="2:12" x14ac:dyDescent="0.3">
      <c r="B346" s="257"/>
      <c r="C346" s="258"/>
      <c r="D346" s="251"/>
      <c r="E346" s="250"/>
      <c r="F346" s="251"/>
      <c r="G346" s="251"/>
      <c r="H346" s="250"/>
      <c r="I346" s="251"/>
      <c r="J346" s="252"/>
      <c r="K346" s="251"/>
      <c r="L346" s="253"/>
    </row>
    <row r="347" spans="2:12" x14ac:dyDescent="0.3">
      <c r="B347" s="257"/>
      <c r="C347" s="258"/>
      <c r="D347" s="251"/>
      <c r="E347" s="250"/>
      <c r="F347" s="251"/>
      <c r="G347" s="251"/>
      <c r="H347" s="250"/>
      <c r="I347" s="251"/>
      <c r="J347" s="252"/>
      <c r="K347" s="251"/>
      <c r="L347" s="253"/>
    </row>
    <row r="348" spans="2:12" x14ac:dyDescent="0.3">
      <c r="B348" s="257"/>
      <c r="C348" s="258"/>
      <c r="D348" s="251"/>
      <c r="E348" s="250"/>
      <c r="F348" s="251"/>
      <c r="G348" s="251"/>
      <c r="H348" s="250"/>
      <c r="I348" s="251"/>
      <c r="J348" s="252"/>
      <c r="K348" s="251"/>
      <c r="L348" s="253"/>
    </row>
    <row r="349" spans="2:12" x14ac:dyDescent="0.3">
      <c r="B349" s="257"/>
      <c r="C349" s="258"/>
      <c r="D349" s="251"/>
      <c r="E349" s="250"/>
      <c r="F349" s="251"/>
      <c r="G349" s="251"/>
      <c r="H349" s="250"/>
      <c r="I349" s="251"/>
      <c r="J349" s="252"/>
      <c r="K349" s="251"/>
      <c r="L349" s="253"/>
    </row>
    <row r="350" spans="2:12" x14ac:dyDescent="0.3">
      <c r="B350" s="257"/>
      <c r="C350" s="258"/>
      <c r="D350" s="251"/>
      <c r="E350" s="250"/>
      <c r="F350" s="251"/>
      <c r="G350" s="251"/>
      <c r="H350" s="250"/>
      <c r="I350" s="251"/>
      <c r="J350" s="252"/>
      <c r="K350" s="251"/>
      <c r="L350" s="253"/>
    </row>
    <row r="351" spans="2:12" x14ac:dyDescent="0.3">
      <c r="B351" s="257"/>
      <c r="C351" s="258"/>
      <c r="D351" s="251"/>
      <c r="E351" s="250"/>
      <c r="F351" s="251"/>
      <c r="G351" s="251"/>
      <c r="H351" s="250"/>
      <c r="I351" s="251"/>
      <c r="J351" s="252"/>
      <c r="K351" s="251"/>
      <c r="L351" s="253"/>
    </row>
    <row r="352" spans="2:12" x14ac:dyDescent="0.3">
      <c r="B352" s="257"/>
      <c r="C352" s="258"/>
      <c r="D352" s="251"/>
      <c r="E352" s="250"/>
      <c r="F352" s="251"/>
      <c r="G352" s="251"/>
      <c r="H352" s="250"/>
      <c r="I352" s="251"/>
      <c r="J352" s="252"/>
      <c r="K352" s="251"/>
      <c r="L352" s="253"/>
    </row>
    <row r="353" spans="2:12" x14ac:dyDescent="0.3">
      <c r="B353" s="257"/>
      <c r="C353" s="258"/>
      <c r="D353" s="251"/>
      <c r="E353" s="250"/>
      <c r="F353" s="251"/>
      <c r="G353" s="251"/>
      <c r="H353" s="250"/>
      <c r="I353" s="251"/>
      <c r="J353" s="252"/>
      <c r="K353" s="251"/>
      <c r="L353" s="253"/>
    </row>
    <row r="354" spans="2:12" x14ac:dyDescent="0.3">
      <c r="B354" s="257"/>
      <c r="C354" s="258"/>
      <c r="D354" s="251"/>
      <c r="E354" s="250"/>
      <c r="F354" s="251"/>
      <c r="G354" s="251"/>
      <c r="H354" s="250"/>
      <c r="I354" s="251"/>
      <c r="J354" s="252"/>
      <c r="K354" s="251"/>
      <c r="L354" s="253"/>
    </row>
    <row r="355" spans="2:12" x14ac:dyDescent="0.3">
      <c r="B355" s="257"/>
      <c r="C355" s="258"/>
      <c r="D355" s="251"/>
      <c r="E355" s="250"/>
      <c r="F355" s="251"/>
      <c r="G355" s="251"/>
      <c r="H355" s="250"/>
      <c r="I355" s="251"/>
      <c r="J355" s="252"/>
      <c r="K355" s="251"/>
      <c r="L355" s="253"/>
    </row>
    <row r="356" spans="2:12" x14ac:dyDescent="0.3">
      <c r="B356" s="257"/>
      <c r="C356" s="258"/>
      <c r="D356" s="251"/>
      <c r="E356" s="250"/>
      <c r="F356" s="251"/>
      <c r="G356" s="251"/>
      <c r="H356" s="250"/>
      <c r="I356" s="251"/>
      <c r="J356" s="252"/>
      <c r="K356" s="251"/>
      <c r="L356" s="253"/>
    </row>
    <row r="357" spans="2:12" x14ac:dyDescent="0.3">
      <c r="B357" s="257"/>
      <c r="C357" s="258"/>
      <c r="D357" s="251"/>
      <c r="E357" s="250"/>
      <c r="F357" s="251"/>
      <c r="G357" s="251"/>
      <c r="H357" s="250"/>
      <c r="I357" s="251"/>
      <c r="J357" s="252"/>
      <c r="K357" s="251"/>
      <c r="L357" s="253"/>
    </row>
    <row r="358" spans="2:12" x14ac:dyDescent="0.3">
      <c r="B358" s="257"/>
      <c r="C358" s="258"/>
      <c r="D358" s="251"/>
      <c r="E358" s="250"/>
      <c r="F358" s="251"/>
      <c r="G358" s="251"/>
      <c r="H358" s="250"/>
      <c r="I358" s="251"/>
      <c r="J358" s="252"/>
      <c r="K358" s="251"/>
      <c r="L358" s="253"/>
    </row>
    <row r="359" spans="2:12" x14ac:dyDescent="0.3">
      <c r="B359" s="257"/>
      <c r="C359" s="258"/>
      <c r="D359" s="251"/>
      <c r="E359" s="250"/>
      <c r="F359" s="251"/>
      <c r="G359" s="251"/>
      <c r="H359" s="250"/>
      <c r="I359" s="251"/>
      <c r="J359" s="252"/>
      <c r="K359" s="251"/>
      <c r="L359" s="253"/>
    </row>
    <row r="360" spans="2:12" x14ac:dyDescent="0.3">
      <c r="B360" s="257"/>
      <c r="C360" s="258"/>
      <c r="D360" s="251"/>
      <c r="E360" s="250"/>
      <c r="F360" s="251"/>
      <c r="G360" s="251"/>
      <c r="H360" s="250"/>
      <c r="I360" s="251"/>
      <c r="J360" s="252"/>
      <c r="K360" s="251"/>
      <c r="L360" s="253"/>
    </row>
    <row r="361" spans="2:12" x14ac:dyDescent="0.3">
      <c r="B361" s="257"/>
      <c r="C361" s="258"/>
      <c r="D361" s="251"/>
      <c r="E361" s="250"/>
      <c r="F361" s="251"/>
      <c r="G361" s="251"/>
      <c r="H361" s="250"/>
      <c r="I361" s="251"/>
      <c r="J361" s="252"/>
      <c r="K361" s="251"/>
      <c r="L361" s="253"/>
    </row>
    <row r="362" spans="2:12" x14ac:dyDescent="0.3">
      <c r="B362" s="257"/>
      <c r="C362" s="258"/>
      <c r="D362" s="251"/>
      <c r="E362" s="250"/>
      <c r="F362" s="251"/>
      <c r="G362" s="251"/>
      <c r="H362" s="250"/>
      <c r="I362" s="251"/>
      <c r="J362" s="252"/>
      <c r="K362" s="251"/>
      <c r="L362" s="253"/>
    </row>
    <row r="363" spans="2:12" x14ac:dyDescent="0.3">
      <c r="B363" s="257"/>
      <c r="C363" s="258"/>
      <c r="D363" s="251"/>
      <c r="E363" s="250"/>
      <c r="F363" s="251"/>
      <c r="G363" s="251"/>
      <c r="H363" s="250"/>
      <c r="I363" s="251"/>
      <c r="J363" s="252"/>
      <c r="K363" s="251"/>
      <c r="L363" s="253"/>
    </row>
    <row r="364" spans="2:12" x14ac:dyDescent="0.3">
      <c r="B364" s="257"/>
      <c r="C364" s="258"/>
      <c r="D364" s="251"/>
      <c r="E364" s="250"/>
      <c r="F364" s="251"/>
      <c r="G364" s="251"/>
      <c r="H364" s="250"/>
      <c r="I364" s="251"/>
      <c r="J364" s="252"/>
      <c r="K364" s="251"/>
      <c r="L364" s="253"/>
    </row>
    <row r="365" spans="2:12" x14ac:dyDescent="0.3">
      <c r="B365" s="257"/>
      <c r="C365" s="258"/>
      <c r="D365" s="251"/>
      <c r="E365" s="250"/>
      <c r="F365" s="251"/>
      <c r="G365" s="251"/>
      <c r="H365" s="250"/>
      <c r="I365" s="251"/>
      <c r="J365" s="252"/>
      <c r="K365" s="251"/>
      <c r="L365" s="253"/>
    </row>
    <row r="366" spans="2:12" x14ac:dyDescent="0.3">
      <c r="B366" s="257"/>
      <c r="C366" s="258"/>
      <c r="D366" s="251"/>
      <c r="E366" s="250"/>
      <c r="F366" s="251"/>
      <c r="G366" s="251"/>
      <c r="H366" s="250"/>
      <c r="I366" s="251"/>
      <c r="J366" s="252"/>
      <c r="K366" s="251"/>
      <c r="L366" s="253"/>
    </row>
    <row r="367" spans="2:12" x14ac:dyDescent="0.3">
      <c r="B367" s="257"/>
      <c r="C367" s="258"/>
      <c r="D367" s="251"/>
      <c r="E367" s="250"/>
      <c r="F367" s="251"/>
      <c r="G367" s="251"/>
      <c r="H367" s="250"/>
      <c r="I367" s="251"/>
      <c r="J367" s="252"/>
      <c r="K367" s="251"/>
      <c r="L367" s="253"/>
    </row>
    <row r="368" spans="2:12" x14ac:dyDescent="0.3">
      <c r="B368" s="257"/>
      <c r="C368" s="258"/>
      <c r="D368" s="251"/>
      <c r="E368" s="250"/>
      <c r="F368" s="251"/>
      <c r="G368" s="251"/>
      <c r="H368" s="250"/>
      <c r="I368" s="251"/>
      <c r="J368" s="252"/>
      <c r="K368" s="251"/>
      <c r="L368" s="253"/>
    </row>
    <row r="369" spans="2:12" x14ac:dyDescent="0.3">
      <c r="B369" s="257"/>
      <c r="C369" s="258"/>
      <c r="D369" s="251"/>
      <c r="E369" s="250"/>
      <c r="F369" s="251"/>
      <c r="G369" s="251"/>
      <c r="H369" s="250"/>
      <c r="I369" s="251"/>
      <c r="J369" s="252"/>
      <c r="K369" s="251"/>
      <c r="L369" s="253"/>
    </row>
    <row r="370" spans="2:12" x14ac:dyDescent="0.3">
      <c r="B370" s="257"/>
      <c r="C370" s="258"/>
      <c r="D370" s="251"/>
      <c r="E370" s="250"/>
      <c r="F370" s="251"/>
      <c r="G370" s="251"/>
      <c r="H370" s="250"/>
      <c r="I370" s="251"/>
      <c r="J370" s="252"/>
      <c r="K370" s="251"/>
      <c r="L370" s="253"/>
    </row>
    <row r="371" spans="2:12" x14ac:dyDescent="0.3">
      <c r="B371" s="257"/>
      <c r="C371" s="258"/>
      <c r="D371" s="251"/>
      <c r="E371" s="250"/>
      <c r="F371" s="251"/>
      <c r="G371" s="251"/>
      <c r="H371" s="250"/>
      <c r="I371" s="251"/>
      <c r="J371" s="252"/>
      <c r="K371" s="251"/>
      <c r="L371" s="253"/>
    </row>
    <row r="372" spans="2:12" x14ac:dyDescent="0.3">
      <c r="B372" s="257"/>
      <c r="C372" s="258"/>
      <c r="D372" s="251"/>
      <c r="E372" s="250"/>
      <c r="F372" s="251"/>
      <c r="G372" s="251"/>
      <c r="H372" s="250"/>
      <c r="I372" s="251"/>
      <c r="J372" s="252"/>
      <c r="K372" s="251"/>
      <c r="L372" s="253"/>
    </row>
    <row r="373" spans="2:12" x14ac:dyDescent="0.3">
      <c r="B373" s="257"/>
      <c r="C373" s="258"/>
      <c r="D373" s="251"/>
      <c r="E373" s="250"/>
      <c r="F373" s="251"/>
      <c r="G373" s="251"/>
      <c r="H373" s="250"/>
      <c r="I373" s="251"/>
      <c r="J373" s="252"/>
      <c r="K373" s="251"/>
      <c r="L373" s="253"/>
    </row>
    <row r="374" spans="2:12" x14ac:dyDescent="0.3">
      <c r="B374" s="257"/>
      <c r="C374" s="258"/>
      <c r="D374" s="251"/>
      <c r="E374" s="250"/>
      <c r="F374" s="251"/>
      <c r="G374" s="251"/>
      <c r="H374" s="250"/>
      <c r="I374" s="251"/>
      <c r="J374" s="252"/>
      <c r="K374" s="251"/>
      <c r="L374" s="253"/>
    </row>
    <row r="375" spans="2:12" x14ac:dyDescent="0.3">
      <c r="B375" s="257"/>
      <c r="C375" s="258"/>
      <c r="D375" s="251"/>
      <c r="E375" s="250"/>
      <c r="F375" s="251"/>
      <c r="G375" s="251"/>
      <c r="H375" s="250"/>
      <c r="I375" s="251"/>
      <c r="J375" s="252"/>
      <c r="K375" s="251"/>
      <c r="L375" s="253"/>
    </row>
    <row r="376" spans="2:12" x14ac:dyDescent="0.3">
      <c r="B376" s="257"/>
      <c r="C376" s="258"/>
      <c r="D376" s="251"/>
      <c r="E376" s="250"/>
      <c r="F376" s="251"/>
      <c r="G376" s="251"/>
      <c r="H376" s="250"/>
      <c r="I376" s="251"/>
      <c r="J376" s="252"/>
      <c r="K376" s="251"/>
      <c r="L376" s="253"/>
    </row>
    <row r="377" spans="2:12" x14ac:dyDescent="0.3">
      <c r="B377" s="257"/>
      <c r="C377" s="258"/>
      <c r="D377" s="251"/>
      <c r="E377" s="250"/>
      <c r="F377" s="251"/>
      <c r="G377" s="251"/>
      <c r="H377" s="250"/>
      <c r="I377" s="251"/>
      <c r="J377" s="252"/>
      <c r="K377" s="251"/>
      <c r="L377" s="253"/>
    </row>
    <row r="378" spans="2:12" x14ac:dyDescent="0.3">
      <c r="B378" s="257"/>
      <c r="C378" s="258"/>
      <c r="D378" s="251"/>
      <c r="E378" s="250"/>
      <c r="F378" s="251"/>
      <c r="G378" s="251"/>
      <c r="H378" s="250"/>
      <c r="I378" s="251"/>
      <c r="J378" s="252"/>
      <c r="K378" s="251"/>
      <c r="L378" s="253"/>
    </row>
    <row r="379" spans="2:12" x14ac:dyDescent="0.3">
      <c r="B379" s="257"/>
      <c r="C379" s="258"/>
      <c r="D379" s="251"/>
      <c r="E379" s="250"/>
      <c r="F379" s="251"/>
      <c r="G379" s="251"/>
      <c r="H379" s="250"/>
      <c r="I379" s="251"/>
      <c r="J379" s="252"/>
      <c r="K379" s="251"/>
      <c r="L379" s="253"/>
    </row>
    <row r="380" spans="2:12" x14ac:dyDescent="0.3">
      <c r="B380" s="257"/>
      <c r="C380" s="258"/>
      <c r="D380" s="251"/>
      <c r="E380" s="250"/>
      <c r="F380" s="251"/>
      <c r="G380" s="251"/>
      <c r="H380" s="250"/>
      <c r="I380" s="251"/>
      <c r="J380" s="252"/>
      <c r="K380" s="251"/>
      <c r="L380" s="253"/>
    </row>
    <row r="381" spans="2:12" x14ac:dyDescent="0.3">
      <c r="B381" s="257"/>
      <c r="C381" s="258"/>
      <c r="D381" s="251"/>
      <c r="E381" s="250"/>
      <c r="F381" s="251"/>
      <c r="G381" s="251"/>
      <c r="H381" s="250"/>
      <c r="I381" s="251"/>
      <c r="J381" s="252"/>
      <c r="K381" s="251"/>
      <c r="L381" s="253"/>
    </row>
    <row r="382" spans="2:12" x14ac:dyDescent="0.3">
      <c r="B382" s="257"/>
      <c r="C382" s="258"/>
      <c r="D382" s="251"/>
      <c r="E382" s="250"/>
      <c r="F382" s="251"/>
      <c r="G382" s="251"/>
      <c r="H382" s="250"/>
      <c r="I382" s="251"/>
      <c r="J382" s="252"/>
      <c r="K382" s="251"/>
      <c r="L382" s="253"/>
    </row>
    <row r="383" spans="2:12" x14ac:dyDescent="0.3">
      <c r="B383" s="257"/>
      <c r="C383" s="258"/>
      <c r="D383" s="251"/>
      <c r="E383" s="250"/>
      <c r="F383" s="251"/>
      <c r="G383" s="251"/>
      <c r="H383" s="250"/>
      <c r="I383" s="251"/>
      <c r="J383" s="252"/>
      <c r="K383" s="251"/>
      <c r="L383" s="253"/>
    </row>
    <row r="384" spans="2:12" x14ac:dyDescent="0.3">
      <c r="B384" s="257"/>
      <c r="C384" s="258"/>
      <c r="D384" s="251"/>
      <c r="E384" s="250"/>
      <c r="F384" s="251"/>
      <c r="G384" s="251"/>
      <c r="H384" s="250"/>
      <c r="I384" s="251"/>
      <c r="J384" s="252"/>
      <c r="K384" s="251"/>
      <c r="L384" s="253"/>
    </row>
    <row r="385" spans="2:12" x14ac:dyDescent="0.3">
      <c r="B385" s="257"/>
      <c r="C385" s="258"/>
      <c r="D385" s="251"/>
      <c r="E385" s="250"/>
      <c r="F385" s="251"/>
      <c r="G385" s="251"/>
      <c r="H385" s="250"/>
      <c r="I385" s="251"/>
      <c r="J385" s="252"/>
      <c r="K385" s="251"/>
      <c r="L385" s="253"/>
    </row>
    <row r="386" spans="2:12" x14ac:dyDescent="0.3">
      <c r="B386" s="257"/>
      <c r="C386" s="258"/>
      <c r="D386" s="251"/>
      <c r="E386" s="250"/>
      <c r="F386" s="251"/>
      <c r="G386" s="251"/>
      <c r="H386" s="250"/>
      <c r="I386" s="251"/>
      <c r="J386" s="252"/>
      <c r="K386" s="251"/>
      <c r="L386" s="253"/>
    </row>
    <row r="387" spans="2:12" x14ac:dyDescent="0.3">
      <c r="B387" s="257"/>
      <c r="C387" s="258"/>
      <c r="D387" s="251"/>
      <c r="E387" s="250"/>
      <c r="F387" s="251"/>
      <c r="G387" s="251"/>
      <c r="H387" s="250"/>
      <c r="I387" s="251"/>
      <c r="J387" s="252"/>
      <c r="K387" s="251"/>
      <c r="L387" s="253"/>
    </row>
    <row r="388" spans="2:12" x14ac:dyDescent="0.3">
      <c r="B388" s="257"/>
      <c r="C388" s="258"/>
      <c r="D388" s="251"/>
      <c r="E388" s="250"/>
      <c r="F388" s="251"/>
      <c r="G388" s="251"/>
      <c r="H388" s="250"/>
      <c r="I388" s="251"/>
      <c r="J388" s="252"/>
      <c r="K388" s="251"/>
      <c r="L388" s="253"/>
    </row>
    <row r="389" spans="2:12" x14ac:dyDescent="0.3">
      <c r="B389" s="257"/>
      <c r="C389" s="258"/>
      <c r="D389" s="251"/>
      <c r="E389" s="250"/>
      <c r="F389" s="251"/>
      <c r="G389" s="251"/>
      <c r="H389" s="250"/>
      <c r="I389" s="251"/>
      <c r="J389" s="252"/>
      <c r="K389" s="251"/>
      <c r="L389" s="253"/>
    </row>
    <row r="390" spans="2:12" x14ac:dyDescent="0.3">
      <c r="B390" s="257"/>
      <c r="C390" s="258"/>
      <c r="D390" s="251"/>
      <c r="E390" s="250"/>
      <c r="F390" s="251"/>
      <c r="G390" s="251"/>
      <c r="H390" s="250"/>
      <c r="I390" s="251"/>
      <c r="J390" s="252"/>
      <c r="K390" s="251"/>
      <c r="L390" s="253"/>
    </row>
    <row r="391" spans="2:12" x14ac:dyDescent="0.3">
      <c r="B391" s="257"/>
      <c r="C391" s="258"/>
      <c r="D391" s="251"/>
      <c r="E391" s="250"/>
      <c r="F391" s="251"/>
      <c r="G391" s="251"/>
      <c r="H391" s="250"/>
      <c r="I391" s="251"/>
      <c r="J391" s="252"/>
      <c r="K391" s="251"/>
      <c r="L391" s="253"/>
    </row>
    <row r="392" spans="2:12" x14ac:dyDescent="0.3">
      <c r="B392" s="257"/>
      <c r="C392" s="258"/>
      <c r="D392" s="251"/>
      <c r="E392" s="250"/>
      <c r="F392" s="251"/>
      <c r="G392" s="251"/>
      <c r="H392" s="250"/>
      <c r="I392" s="251"/>
      <c r="J392" s="252"/>
      <c r="K392" s="251"/>
      <c r="L392" s="253"/>
    </row>
    <row r="393" spans="2:12" x14ac:dyDescent="0.3">
      <c r="B393" s="257"/>
      <c r="C393" s="258"/>
      <c r="D393" s="251"/>
      <c r="E393" s="250"/>
      <c r="F393" s="251"/>
      <c r="G393" s="251"/>
      <c r="H393" s="250"/>
      <c r="I393" s="251"/>
      <c r="J393" s="252"/>
      <c r="K393" s="251"/>
      <c r="L393" s="253"/>
    </row>
    <row r="394" spans="2:12" x14ac:dyDescent="0.3">
      <c r="B394" s="257"/>
      <c r="C394" s="258"/>
      <c r="D394" s="251"/>
      <c r="E394" s="250"/>
      <c r="F394" s="251"/>
      <c r="G394" s="251"/>
      <c r="H394" s="250"/>
      <c r="I394" s="251"/>
      <c r="J394" s="252"/>
      <c r="K394" s="251"/>
      <c r="L394" s="253"/>
    </row>
    <row r="395" spans="2:12" x14ac:dyDescent="0.3">
      <c r="B395" s="257"/>
      <c r="C395" s="258"/>
      <c r="D395" s="251"/>
      <c r="E395" s="250"/>
      <c r="F395" s="251"/>
      <c r="G395" s="251"/>
      <c r="H395" s="250"/>
      <c r="I395" s="251"/>
      <c r="J395" s="252"/>
      <c r="K395" s="251"/>
      <c r="L395" s="253"/>
    </row>
    <row r="396" spans="2:12" x14ac:dyDescent="0.3">
      <c r="B396" s="257"/>
      <c r="C396" s="258"/>
      <c r="D396" s="251"/>
      <c r="E396" s="250"/>
      <c r="F396" s="251"/>
      <c r="G396" s="251"/>
      <c r="H396" s="250"/>
      <c r="I396" s="251"/>
      <c r="J396" s="252"/>
      <c r="K396" s="251"/>
      <c r="L396" s="253"/>
    </row>
    <row r="397" spans="2:12" x14ac:dyDescent="0.3">
      <c r="B397" s="257"/>
      <c r="C397" s="258"/>
      <c r="D397" s="251"/>
      <c r="E397" s="250"/>
      <c r="F397" s="251"/>
      <c r="G397" s="251"/>
      <c r="H397" s="250"/>
      <c r="I397" s="251"/>
      <c r="J397" s="252"/>
      <c r="K397" s="251"/>
      <c r="L397" s="253"/>
    </row>
    <row r="398" spans="2:12" x14ac:dyDescent="0.3">
      <c r="B398" s="257"/>
      <c r="C398" s="258"/>
      <c r="D398" s="251"/>
      <c r="E398" s="250"/>
      <c r="F398" s="251"/>
      <c r="G398" s="251"/>
      <c r="H398" s="250"/>
      <c r="I398" s="251"/>
      <c r="J398" s="252"/>
      <c r="K398" s="251"/>
      <c r="L398" s="253"/>
    </row>
    <row r="399" spans="2:12" x14ac:dyDescent="0.3">
      <c r="B399" s="257"/>
      <c r="C399" s="258"/>
      <c r="D399" s="251"/>
      <c r="E399" s="250"/>
      <c r="F399" s="251"/>
      <c r="G399" s="251"/>
      <c r="H399" s="250"/>
      <c r="I399" s="251"/>
      <c r="J399" s="252"/>
      <c r="K399" s="251"/>
      <c r="L399" s="253"/>
    </row>
    <row r="400" spans="2:12" x14ac:dyDescent="0.3">
      <c r="B400" s="257"/>
      <c r="C400" s="258"/>
      <c r="D400" s="251"/>
      <c r="E400" s="250"/>
      <c r="F400" s="251"/>
      <c r="G400" s="251"/>
      <c r="H400" s="250"/>
      <c r="I400" s="251"/>
      <c r="J400" s="252"/>
      <c r="K400" s="251"/>
      <c r="L400" s="253"/>
    </row>
    <row r="401" spans="2:12" x14ac:dyDescent="0.3">
      <c r="B401" s="257"/>
      <c r="C401" s="258"/>
      <c r="D401" s="251"/>
      <c r="E401" s="250"/>
      <c r="F401" s="251"/>
      <c r="G401" s="251"/>
      <c r="H401" s="250"/>
      <c r="I401" s="251"/>
      <c r="J401" s="252"/>
      <c r="K401" s="251"/>
      <c r="L401" s="253"/>
    </row>
    <row r="402" spans="2:12" x14ac:dyDescent="0.3">
      <c r="B402" s="257"/>
      <c r="C402" s="258"/>
      <c r="D402" s="251"/>
      <c r="E402" s="250"/>
      <c r="F402" s="251"/>
      <c r="G402" s="251"/>
      <c r="H402" s="250"/>
      <c r="I402" s="251"/>
      <c r="J402" s="252"/>
      <c r="K402" s="251"/>
      <c r="L402" s="253"/>
    </row>
    <row r="403" spans="2:12" x14ac:dyDescent="0.3">
      <c r="B403" s="257"/>
      <c r="C403" s="258"/>
      <c r="D403" s="251"/>
      <c r="E403" s="250"/>
      <c r="F403" s="251"/>
      <c r="G403" s="251"/>
      <c r="H403" s="250"/>
      <c r="I403" s="251"/>
      <c r="J403" s="252"/>
      <c r="K403" s="251"/>
      <c r="L403" s="253"/>
    </row>
    <row r="404" spans="2:12" x14ac:dyDescent="0.3">
      <c r="B404" s="257"/>
      <c r="C404" s="258"/>
      <c r="D404" s="251"/>
      <c r="E404" s="250"/>
      <c r="F404" s="251"/>
      <c r="G404" s="251"/>
      <c r="H404" s="250"/>
      <c r="I404" s="251"/>
      <c r="J404" s="252"/>
      <c r="K404" s="251"/>
      <c r="L404" s="253"/>
    </row>
    <row r="405" spans="2:12" x14ac:dyDescent="0.3">
      <c r="B405" s="257"/>
      <c r="C405" s="258"/>
      <c r="D405" s="251"/>
      <c r="E405" s="250"/>
      <c r="F405" s="251"/>
      <c r="G405" s="251"/>
      <c r="H405" s="250"/>
      <c r="I405" s="251"/>
      <c r="J405" s="252"/>
      <c r="K405" s="251"/>
      <c r="L405" s="253"/>
    </row>
    <row r="406" spans="2:12" x14ac:dyDescent="0.3">
      <c r="B406" s="257"/>
      <c r="C406" s="258"/>
      <c r="D406" s="251"/>
      <c r="E406" s="250"/>
      <c r="F406" s="251"/>
      <c r="G406" s="251"/>
      <c r="H406" s="250"/>
      <c r="I406" s="251"/>
      <c r="J406" s="252"/>
      <c r="K406" s="251"/>
      <c r="L406" s="253"/>
    </row>
    <row r="407" spans="2:12" x14ac:dyDescent="0.3">
      <c r="B407" s="257"/>
      <c r="C407" s="258"/>
      <c r="D407" s="251"/>
      <c r="E407" s="250"/>
      <c r="F407" s="251"/>
      <c r="G407" s="251"/>
      <c r="H407" s="250"/>
      <c r="I407" s="251"/>
      <c r="J407" s="252"/>
      <c r="K407" s="251"/>
      <c r="L407" s="253"/>
    </row>
    <row r="408" spans="2:12" x14ac:dyDescent="0.3">
      <c r="B408" s="257"/>
      <c r="C408" s="258"/>
      <c r="D408" s="251"/>
      <c r="E408" s="250"/>
      <c r="F408" s="251"/>
      <c r="G408" s="251"/>
      <c r="H408" s="250"/>
      <c r="I408" s="251"/>
      <c r="J408" s="252"/>
      <c r="K408" s="251"/>
      <c r="L408" s="253"/>
    </row>
    <row r="409" spans="2:12" x14ac:dyDescent="0.3">
      <c r="B409" s="257"/>
      <c r="C409" s="258"/>
      <c r="D409" s="251"/>
      <c r="E409" s="250"/>
      <c r="F409" s="251"/>
      <c r="G409" s="251"/>
      <c r="H409" s="250"/>
      <c r="I409" s="251"/>
      <c r="J409" s="252"/>
      <c r="K409" s="251"/>
      <c r="L409" s="253"/>
    </row>
    <row r="410" spans="2:12" x14ac:dyDescent="0.3">
      <c r="B410" s="257"/>
      <c r="C410" s="258"/>
      <c r="D410" s="251"/>
      <c r="E410" s="250"/>
      <c r="F410" s="251"/>
      <c r="G410" s="251"/>
      <c r="H410" s="250"/>
      <c r="I410" s="251"/>
      <c r="J410" s="252"/>
      <c r="K410" s="251"/>
      <c r="L410" s="253"/>
    </row>
    <row r="411" spans="2:12" x14ac:dyDescent="0.3">
      <c r="B411" s="257"/>
      <c r="C411" s="258"/>
      <c r="D411" s="251"/>
      <c r="E411" s="250"/>
      <c r="F411" s="251"/>
      <c r="G411" s="251"/>
      <c r="H411" s="250"/>
      <c r="I411" s="251"/>
      <c r="J411" s="252"/>
      <c r="K411" s="251"/>
      <c r="L411" s="253"/>
    </row>
    <row r="412" spans="2:12" x14ac:dyDescent="0.3">
      <c r="B412" s="257"/>
      <c r="C412" s="258"/>
      <c r="D412" s="251"/>
      <c r="E412" s="250"/>
      <c r="F412" s="251"/>
      <c r="G412" s="251"/>
      <c r="H412" s="250"/>
      <c r="I412" s="251"/>
      <c r="J412" s="252"/>
      <c r="K412" s="251"/>
      <c r="L412" s="253"/>
    </row>
    <row r="413" spans="2:12" x14ac:dyDescent="0.3">
      <c r="B413" s="257"/>
      <c r="C413" s="258"/>
      <c r="D413" s="251"/>
      <c r="E413" s="250"/>
      <c r="F413" s="251"/>
      <c r="G413" s="251"/>
      <c r="H413" s="250"/>
      <c r="I413" s="251"/>
      <c r="J413" s="252"/>
      <c r="K413" s="251"/>
      <c r="L413" s="253"/>
    </row>
    <row r="414" spans="2:12" x14ac:dyDescent="0.3">
      <c r="B414" s="257"/>
      <c r="C414" s="258"/>
      <c r="D414" s="251"/>
      <c r="E414" s="250"/>
      <c r="F414" s="251"/>
      <c r="G414" s="251"/>
      <c r="H414" s="250"/>
      <c r="I414" s="251"/>
      <c r="J414" s="252"/>
      <c r="K414" s="251"/>
      <c r="L414" s="253"/>
    </row>
    <row r="415" spans="2:12" x14ac:dyDescent="0.3">
      <c r="B415" s="257"/>
      <c r="C415" s="258"/>
      <c r="D415" s="251"/>
      <c r="E415" s="250"/>
      <c r="F415" s="251"/>
      <c r="G415" s="251"/>
      <c r="H415" s="250"/>
      <c r="I415" s="251"/>
      <c r="J415" s="252"/>
      <c r="K415" s="251"/>
      <c r="L415" s="253"/>
    </row>
    <row r="416" spans="2:12" x14ac:dyDescent="0.3">
      <c r="B416" s="257"/>
      <c r="C416" s="258"/>
      <c r="D416" s="251"/>
      <c r="E416" s="250"/>
      <c r="F416" s="251"/>
      <c r="G416" s="251"/>
      <c r="H416" s="250"/>
      <c r="I416" s="251"/>
      <c r="J416" s="252"/>
      <c r="K416" s="251"/>
      <c r="L416" s="253"/>
    </row>
    <row r="417" spans="2:12" x14ac:dyDescent="0.3">
      <c r="B417" s="257"/>
      <c r="C417" s="258"/>
      <c r="D417" s="251"/>
      <c r="E417" s="250"/>
      <c r="F417" s="251"/>
      <c r="G417" s="251"/>
      <c r="H417" s="250"/>
      <c r="I417" s="251"/>
      <c r="J417" s="252"/>
      <c r="K417" s="251"/>
      <c r="L417" s="253"/>
    </row>
    <row r="418" spans="2:12" x14ac:dyDescent="0.3">
      <c r="B418" s="257"/>
      <c r="C418" s="258"/>
      <c r="D418" s="251"/>
      <c r="E418" s="250"/>
      <c r="F418" s="251"/>
      <c r="G418" s="251"/>
      <c r="H418" s="250"/>
      <c r="I418" s="251"/>
      <c r="J418" s="252"/>
      <c r="K418" s="251"/>
      <c r="L418" s="253"/>
    </row>
    <row r="419" spans="2:12" x14ac:dyDescent="0.3">
      <c r="B419" s="257"/>
      <c r="C419" s="258"/>
      <c r="D419" s="251"/>
      <c r="E419" s="250"/>
      <c r="F419" s="251"/>
      <c r="G419" s="251"/>
      <c r="H419" s="250"/>
      <c r="I419" s="251"/>
      <c r="J419" s="252"/>
      <c r="K419" s="251"/>
      <c r="L419" s="253"/>
    </row>
    <row r="420" spans="2:12" x14ac:dyDescent="0.3">
      <c r="B420" s="257"/>
      <c r="C420" s="258"/>
      <c r="D420" s="251"/>
      <c r="E420" s="250"/>
      <c r="F420" s="251"/>
      <c r="G420" s="251"/>
      <c r="H420" s="250"/>
      <c r="I420" s="251"/>
      <c r="J420" s="252"/>
      <c r="K420" s="251"/>
      <c r="L420" s="253"/>
    </row>
    <row r="421" spans="2:12" x14ac:dyDescent="0.3">
      <c r="B421" s="257"/>
      <c r="C421" s="258"/>
      <c r="D421" s="251"/>
      <c r="E421" s="250"/>
      <c r="F421" s="251"/>
      <c r="G421" s="251"/>
      <c r="H421" s="250"/>
      <c r="I421" s="251"/>
      <c r="J421" s="252"/>
      <c r="K421" s="251"/>
      <c r="L421" s="253"/>
    </row>
    <row r="422" spans="2:12" x14ac:dyDescent="0.3">
      <c r="B422" s="257"/>
      <c r="C422" s="258"/>
      <c r="D422" s="251"/>
      <c r="E422" s="250"/>
      <c r="F422" s="251"/>
      <c r="G422" s="251"/>
      <c r="H422" s="250"/>
      <c r="I422" s="251"/>
      <c r="J422" s="252"/>
      <c r="K422" s="251"/>
      <c r="L422" s="253"/>
    </row>
    <row r="423" spans="2:12" x14ac:dyDescent="0.3">
      <c r="B423" s="257"/>
      <c r="C423" s="258"/>
      <c r="D423" s="251"/>
      <c r="E423" s="250"/>
      <c r="F423" s="251"/>
      <c r="G423" s="251"/>
      <c r="H423" s="250"/>
      <c r="I423" s="251"/>
      <c r="J423" s="252"/>
      <c r="K423" s="251"/>
      <c r="L423" s="253"/>
    </row>
    <row r="424" spans="2:12" x14ac:dyDescent="0.3">
      <c r="B424" s="257"/>
      <c r="C424" s="258"/>
      <c r="D424" s="251"/>
      <c r="E424" s="250"/>
      <c r="F424" s="251"/>
      <c r="G424" s="251"/>
      <c r="H424" s="250"/>
      <c r="I424" s="251"/>
      <c r="J424" s="252"/>
      <c r="K424" s="251"/>
      <c r="L424" s="253"/>
    </row>
    <row r="425" spans="2:12" x14ac:dyDescent="0.3">
      <c r="B425" s="257"/>
      <c r="C425" s="258"/>
      <c r="D425" s="251"/>
      <c r="E425" s="250"/>
      <c r="F425" s="251"/>
      <c r="G425" s="251"/>
      <c r="H425" s="250"/>
      <c r="I425" s="251"/>
      <c r="J425" s="252"/>
      <c r="K425" s="251"/>
      <c r="L425" s="253"/>
    </row>
    <row r="426" spans="2:12" x14ac:dyDescent="0.3">
      <c r="B426" s="257"/>
      <c r="C426" s="258"/>
      <c r="D426" s="251"/>
      <c r="E426" s="250"/>
      <c r="F426" s="251"/>
      <c r="G426" s="251"/>
      <c r="H426" s="250"/>
      <c r="I426" s="251"/>
      <c r="J426" s="252"/>
      <c r="K426" s="251"/>
      <c r="L426" s="253"/>
    </row>
    <row r="427" spans="2:12" x14ac:dyDescent="0.3">
      <c r="B427" s="257"/>
      <c r="C427" s="258"/>
      <c r="D427" s="251"/>
      <c r="E427" s="250"/>
      <c r="F427" s="251"/>
      <c r="G427" s="251"/>
      <c r="H427" s="250"/>
      <c r="I427" s="251"/>
      <c r="J427" s="252"/>
      <c r="K427" s="251"/>
      <c r="L427" s="253"/>
    </row>
    <row r="428" spans="2:12" x14ac:dyDescent="0.3">
      <c r="B428" s="257"/>
      <c r="C428" s="258"/>
      <c r="D428" s="251"/>
      <c r="E428" s="250"/>
      <c r="F428" s="251"/>
      <c r="G428" s="251"/>
      <c r="H428" s="250"/>
      <c r="I428" s="251"/>
      <c r="J428" s="252"/>
      <c r="K428" s="251"/>
      <c r="L428" s="253"/>
    </row>
    <row r="429" spans="2:12" x14ac:dyDescent="0.3">
      <c r="B429" s="257"/>
      <c r="C429" s="258"/>
      <c r="D429" s="251"/>
      <c r="E429" s="250"/>
      <c r="F429" s="251"/>
      <c r="G429" s="251"/>
      <c r="H429" s="250"/>
      <c r="I429" s="251"/>
      <c r="J429" s="252"/>
      <c r="K429" s="251"/>
      <c r="L429" s="253"/>
    </row>
    <row r="430" spans="2:12" x14ac:dyDescent="0.3">
      <c r="B430" s="257"/>
      <c r="C430" s="258"/>
      <c r="D430" s="251"/>
      <c r="E430" s="250"/>
      <c r="F430" s="251"/>
      <c r="G430" s="251"/>
      <c r="H430" s="250"/>
      <c r="I430" s="251"/>
      <c r="J430" s="252"/>
      <c r="K430" s="251"/>
      <c r="L430" s="253"/>
    </row>
    <row r="431" spans="2:12" x14ac:dyDescent="0.3">
      <c r="B431" s="257"/>
      <c r="C431" s="258"/>
      <c r="D431" s="251"/>
      <c r="E431" s="250"/>
      <c r="F431" s="251"/>
      <c r="G431" s="251"/>
      <c r="H431" s="250"/>
      <c r="I431" s="251"/>
      <c r="J431" s="252"/>
      <c r="K431" s="251"/>
      <c r="L431" s="253"/>
    </row>
    <row r="432" spans="2:12" x14ac:dyDescent="0.3">
      <c r="B432" s="257"/>
      <c r="C432" s="258"/>
      <c r="D432" s="251"/>
      <c r="E432" s="250"/>
      <c r="F432" s="251"/>
      <c r="G432" s="251"/>
      <c r="H432" s="250"/>
      <c r="I432" s="251"/>
      <c r="J432" s="252"/>
      <c r="K432" s="251"/>
      <c r="L432" s="253"/>
    </row>
    <row r="433" spans="2:12" x14ac:dyDescent="0.3">
      <c r="B433" s="257"/>
      <c r="C433" s="258"/>
      <c r="D433" s="251"/>
      <c r="E433" s="250"/>
      <c r="F433" s="251"/>
      <c r="G433" s="251"/>
      <c r="H433" s="250"/>
      <c r="I433" s="251"/>
      <c r="J433" s="252"/>
      <c r="K433" s="251"/>
      <c r="L433" s="253"/>
    </row>
    <row r="434" spans="2:12" x14ac:dyDescent="0.3">
      <c r="B434" s="257"/>
      <c r="C434" s="258"/>
      <c r="D434" s="251"/>
      <c r="E434" s="250"/>
      <c r="F434" s="251"/>
      <c r="G434" s="251"/>
      <c r="H434" s="250"/>
      <c r="I434" s="251"/>
      <c r="J434" s="252"/>
      <c r="K434" s="251"/>
      <c r="L434" s="253"/>
    </row>
    <row r="435" spans="2:12" x14ac:dyDescent="0.3">
      <c r="B435" s="257"/>
      <c r="C435" s="258"/>
      <c r="D435" s="251"/>
      <c r="E435" s="250"/>
      <c r="F435" s="251"/>
      <c r="G435" s="251"/>
      <c r="H435" s="250"/>
      <c r="I435" s="251"/>
      <c r="J435" s="252"/>
      <c r="K435" s="251"/>
      <c r="L435" s="253"/>
    </row>
    <row r="436" spans="2:12" x14ac:dyDescent="0.3">
      <c r="B436" s="257"/>
      <c r="C436" s="258"/>
      <c r="D436" s="251"/>
      <c r="E436" s="250"/>
      <c r="F436" s="251"/>
      <c r="G436" s="251"/>
      <c r="H436" s="250"/>
      <c r="I436" s="251"/>
      <c r="J436" s="252"/>
      <c r="K436" s="251"/>
      <c r="L436" s="253"/>
    </row>
    <row r="437" spans="2:12" x14ac:dyDescent="0.3">
      <c r="B437" s="257"/>
      <c r="C437" s="258"/>
      <c r="D437" s="251"/>
      <c r="E437" s="250"/>
      <c r="F437" s="251"/>
      <c r="G437" s="251"/>
      <c r="H437" s="250"/>
      <c r="I437" s="251"/>
      <c r="J437" s="252"/>
      <c r="K437" s="251"/>
      <c r="L437" s="253"/>
    </row>
    <row r="438" spans="2:12" x14ac:dyDescent="0.3">
      <c r="B438" s="257"/>
      <c r="C438" s="258"/>
      <c r="D438" s="251"/>
      <c r="E438" s="250"/>
      <c r="F438" s="251"/>
      <c r="G438" s="251"/>
      <c r="H438" s="250"/>
      <c r="I438" s="251"/>
      <c r="J438" s="252"/>
      <c r="K438" s="251"/>
      <c r="L438" s="253"/>
    </row>
    <row r="439" spans="2:12" x14ac:dyDescent="0.3">
      <c r="B439" s="257"/>
      <c r="C439" s="258"/>
      <c r="D439" s="251"/>
      <c r="E439" s="250"/>
      <c r="F439" s="251"/>
      <c r="G439" s="251"/>
      <c r="H439" s="250"/>
      <c r="I439" s="251"/>
      <c r="J439" s="252"/>
      <c r="K439" s="251"/>
      <c r="L439" s="253"/>
    </row>
    <row r="440" spans="2:12" x14ac:dyDescent="0.3">
      <c r="B440" s="257"/>
      <c r="C440" s="258"/>
      <c r="D440" s="251"/>
      <c r="E440" s="250"/>
      <c r="F440" s="251"/>
      <c r="G440" s="251"/>
      <c r="H440" s="250"/>
      <c r="I440" s="251"/>
      <c r="J440" s="252"/>
      <c r="K440" s="251"/>
      <c r="L440" s="253"/>
    </row>
    <row r="441" spans="2:12" x14ac:dyDescent="0.3">
      <c r="B441" s="257"/>
      <c r="C441" s="258"/>
      <c r="D441" s="251"/>
      <c r="E441" s="250"/>
      <c r="F441" s="251"/>
      <c r="G441" s="251"/>
      <c r="H441" s="250"/>
      <c r="I441" s="251"/>
      <c r="J441" s="252"/>
      <c r="K441" s="251"/>
      <c r="L441" s="253"/>
    </row>
    <row r="442" spans="2:12" x14ac:dyDescent="0.3">
      <c r="B442" s="257"/>
      <c r="C442" s="258"/>
      <c r="D442" s="251"/>
      <c r="E442" s="250"/>
      <c r="F442" s="251"/>
      <c r="G442" s="251"/>
      <c r="H442" s="250"/>
      <c r="I442" s="251"/>
      <c r="J442" s="252"/>
      <c r="K442" s="251"/>
      <c r="L442" s="253"/>
    </row>
    <row r="443" spans="2:12" x14ac:dyDescent="0.3">
      <c r="B443" s="257"/>
      <c r="C443" s="258"/>
      <c r="D443" s="251"/>
      <c r="E443" s="250"/>
      <c r="F443" s="251"/>
      <c r="G443" s="251"/>
      <c r="H443" s="250"/>
      <c r="I443" s="251"/>
      <c r="J443" s="252"/>
      <c r="K443" s="251"/>
      <c r="L443" s="253"/>
    </row>
    <row r="444" spans="2:12" x14ac:dyDescent="0.3">
      <c r="B444" s="257"/>
      <c r="C444" s="258"/>
      <c r="D444" s="251"/>
      <c r="E444" s="250"/>
      <c r="F444" s="251"/>
      <c r="G444" s="251"/>
      <c r="H444" s="250"/>
      <c r="I444" s="251"/>
      <c r="J444" s="252"/>
      <c r="K444" s="251"/>
      <c r="L444" s="253"/>
    </row>
    <row r="445" spans="2:12" x14ac:dyDescent="0.3">
      <c r="B445" s="257"/>
      <c r="C445" s="258"/>
      <c r="D445" s="251"/>
      <c r="E445" s="250"/>
      <c r="F445" s="251"/>
      <c r="G445" s="251"/>
      <c r="H445" s="250"/>
      <c r="I445" s="251"/>
      <c r="J445" s="252"/>
      <c r="K445" s="251"/>
      <c r="L445" s="253"/>
    </row>
    <row r="446" spans="2:12" x14ac:dyDescent="0.3">
      <c r="B446" s="257"/>
      <c r="C446" s="258"/>
      <c r="D446" s="251"/>
      <c r="E446" s="250"/>
      <c r="F446" s="251"/>
      <c r="G446" s="251"/>
      <c r="H446" s="250"/>
      <c r="I446" s="251"/>
      <c r="J446" s="252"/>
      <c r="K446" s="251"/>
      <c r="L446" s="253"/>
    </row>
    <row r="447" spans="2:12" x14ac:dyDescent="0.3">
      <c r="B447" s="257"/>
      <c r="C447" s="258"/>
      <c r="D447" s="251"/>
      <c r="E447" s="250"/>
      <c r="F447" s="251"/>
      <c r="G447" s="251"/>
      <c r="H447" s="250"/>
      <c r="I447" s="251"/>
      <c r="J447" s="252"/>
      <c r="K447" s="251"/>
      <c r="L447" s="253"/>
    </row>
    <row r="448" spans="2:12" x14ac:dyDescent="0.3">
      <c r="B448" s="257"/>
      <c r="C448" s="258"/>
      <c r="D448" s="251"/>
      <c r="E448" s="250"/>
      <c r="F448" s="251"/>
      <c r="G448" s="251"/>
      <c r="H448" s="250"/>
      <c r="I448" s="251"/>
      <c r="J448" s="252"/>
      <c r="K448" s="251"/>
      <c r="L448" s="253"/>
    </row>
    <row r="449" spans="2:12" x14ac:dyDescent="0.3">
      <c r="B449" s="257"/>
      <c r="C449" s="258"/>
      <c r="D449" s="251"/>
      <c r="E449" s="250"/>
      <c r="F449" s="251"/>
      <c r="G449" s="251"/>
      <c r="H449" s="250"/>
      <c r="I449" s="251"/>
      <c r="J449" s="252"/>
      <c r="K449" s="251"/>
      <c r="L449" s="253"/>
    </row>
    <row r="450" spans="2:12" x14ac:dyDescent="0.3">
      <c r="B450" s="257"/>
      <c r="C450" s="258"/>
      <c r="D450" s="251"/>
      <c r="E450" s="250"/>
      <c r="F450" s="251"/>
      <c r="G450" s="251"/>
      <c r="H450" s="250"/>
      <c r="I450" s="251"/>
      <c r="J450" s="252"/>
      <c r="K450" s="251"/>
      <c r="L450" s="253"/>
    </row>
    <row r="451" spans="2:12" x14ac:dyDescent="0.3">
      <c r="B451" s="257"/>
      <c r="C451" s="258"/>
      <c r="D451" s="251"/>
      <c r="E451" s="250"/>
      <c r="F451" s="251"/>
      <c r="G451" s="251"/>
      <c r="H451" s="250"/>
      <c r="I451" s="251"/>
      <c r="J451" s="252"/>
      <c r="K451" s="251"/>
      <c r="L451" s="253"/>
    </row>
    <row r="452" spans="2:12" x14ac:dyDescent="0.3">
      <c r="B452" s="257"/>
      <c r="C452" s="258"/>
      <c r="D452" s="251"/>
      <c r="E452" s="250"/>
      <c r="F452" s="251"/>
      <c r="G452" s="251"/>
      <c r="H452" s="250"/>
      <c r="I452" s="251"/>
      <c r="J452" s="252"/>
      <c r="K452" s="251"/>
      <c r="L452" s="253"/>
    </row>
    <row r="453" spans="2:12" x14ac:dyDescent="0.3">
      <c r="B453" s="257"/>
      <c r="C453" s="258"/>
      <c r="D453" s="251"/>
      <c r="E453" s="250"/>
      <c r="F453" s="251"/>
      <c r="G453" s="251"/>
      <c r="H453" s="250"/>
      <c r="I453" s="251"/>
      <c r="J453" s="252"/>
      <c r="K453" s="251"/>
      <c r="L453" s="253"/>
    </row>
    <row r="454" spans="2:12" x14ac:dyDescent="0.3">
      <c r="B454" s="257"/>
      <c r="C454" s="258"/>
      <c r="D454" s="251"/>
      <c r="E454" s="250"/>
      <c r="F454" s="251"/>
      <c r="G454" s="251"/>
      <c r="H454" s="250"/>
      <c r="I454" s="251"/>
      <c r="J454" s="252"/>
      <c r="K454" s="251"/>
      <c r="L454" s="253"/>
    </row>
    <row r="455" spans="2:12" x14ac:dyDescent="0.3">
      <c r="B455" s="257"/>
      <c r="C455" s="258"/>
      <c r="D455" s="251"/>
      <c r="E455" s="250"/>
      <c r="F455" s="251"/>
      <c r="G455" s="251"/>
      <c r="H455" s="250"/>
      <c r="I455" s="251"/>
      <c r="J455" s="252"/>
      <c r="K455" s="251"/>
      <c r="L455" s="253"/>
    </row>
    <row r="456" spans="2:12" x14ac:dyDescent="0.3">
      <c r="B456" s="257"/>
      <c r="C456" s="258"/>
      <c r="D456" s="251"/>
      <c r="E456" s="250"/>
      <c r="F456" s="251"/>
      <c r="G456" s="251"/>
      <c r="H456" s="250"/>
      <c r="I456" s="251"/>
      <c r="J456" s="252"/>
      <c r="K456" s="251"/>
      <c r="L456" s="253"/>
    </row>
    <row r="457" spans="2:12" x14ac:dyDescent="0.3">
      <c r="B457" s="257"/>
      <c r="C457" s="258"/>
      <c r="D457" s="251"/>
      <c r="E457" s="250"/>
      <c r="F457" s="251"/>
      <c r="G457" s="251"/>
      <c r="H457" s="250"/>
      <c r="I457" s="251"/>
      <c r="J457" s="252"/>
      <c r="K457" s="251"/>
      <c r="L457" s="253"/>
    </row>
    <row r="458" spans="2:12" x14ac:dyDescent="0.3">
      <c r="B458" s="257"/>
      <c r="C458" s="258"/>
      <c r="D458" s="251"/>
      <c r="E458" s="250"/>
      <c r="F458" s="251"/>
      <c r="G458" s="251"/>
      <c r="H458" s="250"/>
      <c r="I458" s="251"/>
      <c r="J458" s="252"/>
      <c r="K458" s="251"/>
      <c r="L458" s="253"/>
    </row>
    <row r="459" spans="2:12" x14ac:dyDescent="0.3">
      <c r="B459" s="257"/>
      <c r="C459" s="258"/>
      <c r="D459" s="251"/>
      <c r="E459" s="250"/>
      <c r="F459" s="251"/>
      <c r="G459" s="251"/>
      <c r="H459" s="250"/>
      <c r="I459" s="251"/>
      <c r="J459" s="252"/>
      <c r="K459" s="251"/>
      <c r="L459" s="253"/>
    </row>
    <row r="460" spans="2:12" x14ac:dyDescent="0.3">
      <c r="B460" s="257"/>
      <c r="C460" s="258"/>
      <c r="D460" s="251"/>
      <c r="E460" s="250"/>
      <c r="F460" s="251"/>
      <c r="G460" s="251"/>
      <c r="H460" s="250"/>
      <c r="I460" s="251"/>
      <c r="J460" s="252"/>
      <c r="K460" s="251"/>
      <c r="L460" s="253"/>
    </row>
    <row r="461" spans="2:12" x14ac:dyDescent="0.3">
      <c r="B461" s="257"/>
      <c r="C461" s="258"/>
      <c r="D461" s="251"/>
      <c r="E461" s="250"/>
      <c r="F461" s="251"/>
      <c r="G461" s="251"/>
      <c r="H461" s="250"/>
      <c r="I461" s="251"/>
      <c r="J461" s="252"/>
      <c r="K461" s="251"/>
      <c r="L461" s="253"/>
    </row>
    <row r="462" spans="2:12" x14ac:dyDescent="0.3">
      <c r="B462" s="257"/>
      <c r="C462" s="258"/>
      <c r="D462" s="251"/>
      <c r="E462" s="250"/>
      <c r="F462" s="251"/>
      <c r="G462" s="251"/>
      <c r="H462" s="250"/>
      <c r="I462" s="251"/>
      <c r="J462" s="252"/>
      <c r="K462" s="251"/>
      <c r="L462" s="253"/>
    </row>
    <row r="463" spans="2:12" x14ac:dyDescent="0.3">
      <c r="B463" s="257"/>
      <c r="C463" s="258"/>
      <c r="D463" s="251"/>
      <c r="E463" s="250"/>
      <c r="F463" s="251"/>
      <c r="G463" s="251"/>
      <c r="H463" s="250"/>
      <c r="I463" s="251"/>
      <c r="J463" s="252"/>
      <c r="K463" s="251"/>
      <c r="L463" s="253"/>
    </row>
    <row r="464" spans="2:12" x14ac:dyDescent="0.3">
      <c r="B464" s="257"/>
      <c r="C464" s="258"/>
      <c r="D464" s="251"/>
      <c r="E464" s="250"/>
      <c r="F464" s="251"/>
      <c r="G464" s="251"/>
      <c r="H464" s="250"/>
      <c r="I464" s="251"/>
      <c r="J464" s="252"/>
      <c r="K464" s="251"/>
      <c r="L464" s="253"/>
    </row>
    <row r="465" spans="2:12" x14ac:dyDescent="0.3">
      <c r="B465" s="257"/>
      <c r="C465" s="258"/>
      <c r="D465" s="251"/>
      <c r="E465" s="250"/>
      <c r="F465" s="251"/>
      <c r="G465" s="251"/>
      <c r="H465" s="250"/>
      <c r="I465" s="251"/>
      <c r="J465" s="252"/>
      <c r="K465" s="251"/>
      <c r="L465" s="253"/>
    </row>
    <row r="466" spans="2:12" x14ac:dyDescent="0.3">
      <c r="B466" s="257"/>
      <c r="C466" s="258"/>
      <c r="D466" s="251"/>
      <c r="E466" s="250"/>
      <c r="F466" s="251"/>
      <c r="G466" s="251"/>
      <c r="H466" s="250"/>
      <c r="I466" s="251"/>
      <c r="J466" s="252"/>
      <c r="K466" s="251"/>
      <c r="L466" s="253"/>
    </row>
    <row r="467" spans="2:12" x14ac:dyDescent="0.3">
      <c r="B467" s="257"/>
      <c r="C467" s="258"/>
      <c r="D467" s="251"/>
      <c r="E467" s="250"/>
      <c r="F467" s="251"/>
      <c r="G467" s="251"/>
      <c r="H467" s="250"/>
      <c r="I467" s="251"/>
      <c r="J467" s="252"/>
      <c r="K467" s="251"/>
      <c r="L467" s="253"/>
    </row>
    <row r="468" spans="2:12" x14ac:dyDescent="0.3">
      <c r="B468" s="257"/>
      <c r="C468" s="258"/>
      <c r="D468" s="251"/>
      <c r="E468" s="250"/>
      <c r="F468" s="251"/>
      <c r="G468" s="251"/>
      <c r="H468" s="250"/>
      <c r="I468" s="251"/>
      <c r="J468" s="252"/>
      <c r="K468" s="251"/>
      <c r="L468" s="253"/>
    </row>
    <row r="469" spans="2:12" x14ac:dyDescent="0.3">
      <c r="B469" s="257"/>
      <c r="C469" s="258"/>
      <c r="D469" s="251"/>
      <c r="E469" s="250"/>
      <c r="F469" s="251"/>
      <c r="G469" s="251"/>
      <c r="H469" s="250"/>
      <c r="I469" s="251"/>
      <c r="J469" s="252"/>
      <c r="K469" s="251"/>
      <c r="L469" s="253"/>
    </row>
    <row r="470" spans="2:12" x14ac:dyDescent="0.3">
      <c r="B470" s="257"/>
      <c r="C470" s="258"/>
      <c r="D470" s="251"/>
      <c r="E470" s="250"/>
      <c r="F470" s="251"/>
      <c r="G470" s="251"/>
      <c r="H470" s="250"/>
      <c r="I470" s="251"/>
      <c r="J470" s="252"/>
      <c r="K470" s="251"/>
      <c r="L470" s="253"/>
    </row>
    <row r="471" spans="2:12" x14ac:dyDescent="0.3">
      <c r="B471" s="257"/>
      <c r="C471" s="258"/>
      <c r="D471" s="251"/>
      <c r="E471" s="250"/>
      <c r="F471" s="251"/>
      <c r="G471" s="251"/>
      <c r="H471" s="250"/>
      <c r="I471" s="251"/>
      <c r="J471" s="252"/>
      <c r="K471" s="251"/>
      <c r="L471" s="253"/>
    </row>
    <row r="472" spans="2:12" x14ac:dyDescent="0.3">
      <c r="B472" s="257"/>
      <c r="C472" s="258"/>
      <c r="D472" s="251"/>
      <c r="E472" s="250"/>
      <c r="F472" s="251"/>
      <c r="G472" s="251"/>
      <c r="H472" s="250"/>
      <c r="I472" s="251"/>
      <c r="J472" s="252"/>
      <c r="K472" s="251"/>
      <c r="L472" s="253"/>
    </row>
    <row r="473" spans="2:12" x14ac:dyDescent="0.3">
      <c r="B473" s="257"/>
      <c r="C473" s="258"/>
      <c r="D473" s="251"/>
      <c r="E473" s="250"/>
      <c r="F473" s="251"/>
      <c r="G473" s="251"/>
      <c r="H473" s="250"/>
      <c r="I473" s="251"/>
      <c r="J473" s="252"/>
      <c r="K473" s="251"/>
      <c r="L473" s="253"/>
    </row>
    <row r="474" spans="2:12" x14ac:dyDescent="0.3">
      <c r="B474" s="257"/>
      <c r="C474" s="258"/>
      <c r="D474" s="251"/>
      <c r="E474" s="250"/>
      <c r="F474" s="251"/>
      <c r="G474" s="251"/>
      <c r="H474" s="250"/>
      <c r="I474" s="251"/>
      <c r="J474" s="252"/>
      <c r="K474" s="251"/>
      <c r="L474" s="253"/>
    </row>
    <row r="475" spans="2:12" x14ac:dyDescent="0.3">
      <c r="B475" s="257"/>
      <c r="C475" s="258"/>
      <c r="D475" s="251"/>
      <c r="E475" s="250"/>
      <c r="F475" s="251"/>
      <c r="G475" s="251"/>
      <c r="H475" s="250"/>
      <c r="I475" s="251"/>
      <c r="J475" s="252"/>
      <c r="K475" s="251"/>
      <c r="L475" s="253"/>
    </row>
    <row r="476" spans="2:12" x14ac:dyDescent="0.3">
      <c r="B476" s="257"/>
      <c r="C476" s="258"/>
      <c r="D476" s="251"/>
      <c r="E476" s="250"/>
      <c r="F476" s="251"/>
      <c r="G476" s="251"/>
      <c r="H476" s="250"/>
      <c r="I476" s="251"/>
      <c r="J476" s="252"/>
      <c r="K476" s="251"/>
      <c r="L476" s="253"/>
    </row>
    <row r="477" spans="2:12" x14ac:dyDescent="0.3">
      <c r="B477" s="257"/>
      <c r="C477" s="258"/>
      <c r="D477" s="251"/>
      <c r="E477" s="250"/>
      <c r="F477" s="251"/>
      <c r="G477" s="251"/>
      <c r="H477" s="250"/>
      <c r="I477" s="251"/>
      <c r="J477" s="252"/>
      <c r="K477" s="251"/>
      <c r="L477" s="253"/>
    </row>
    <row r="478" spans="2:12" x14ac:dyDescent="0.3">
      <c r="B478" s="257"/>
      <c r="C478" s="258"/>
      <c r="D478" s="251"/>
      <c r="E478" s="250"/>
      <c r="F478" s="251"/>
      <c r="G478" s="251"/>
      <c r="H478" s="250"/>
      <c r="I478" s="251"/>
      <c r="J478" s="252"/>
      <c r="K478" s="251"/>
      <c r="L478" s="253"/>
    </row>
    <row r="479" spans="2:12" x14ac:dyDescent="0.3">
      <c r="B479" s="257"/>
      <c r="C479" s="258"/>
      <c r="D479" s="251"/>
      <c r="E479" s="250"/>
      <c r="F479" s="251"/>
      <c r="G479" s="251"/>
      <c r="H479" s="250"/>
      <c r="I479" s="251"/>
      <c r="J479" s="252"/>
      <c r="K479" s="251"/>
      <c r="L479" s="253"/>
    </row>
    <row r="480" spans="2:12" x14ac:dyDescent="0.3">
      <c r="B480" s="257"/>
      <c r="C480" s="258"/>
      <c r="D480" s="251"/>
      <c r="E480" s="250"/>
      <c r="F480" s="251"/>
      <c r="G480" s="251"/>
      <c r="H480" s="250"/>
      <c r="I480" s="251"/>
      <c r="J480" s="252"/>
      <c r="K480" s="251"/>
      <c r="L480" s="253"/>
    </row>
    <row r="481" spans="2:12" x14ac:dyDescent="0.3">
      <c r="B481" s="257"/>
      <c r="C481" s="258"/>
      <c r="D481" s="251"/>
      <c r="E481" s="250"/>
      <c r="F481" s="251"/>
      <c r="G481" s="251"/>
      <c r="H481" s="250"/>
      <c r="I481" s="251"/>
      <c r="J481" s="252"/>
      <c r="K481" s="251"/>
      <c r="L481" s="253"/>
    </row>
    <row r="482" spans="2:12" x14ac:dyDescent="0.3">
      <c r="B482" s="257"/>
      <c r="C482" s="258"/>
      <c r="D482" s="251"/>
      <c r="E482" s="250"/>
      <c r="F482" s="251"/>
      <c r="G482" s="251"/>
      <c r="H482" s="250"/>
      <c r="I482" s="251"/>
      <c r="J482" s="252"/>
      <c r="K482" s="251"/>
      <c r="L482" s="253"/>
    </row>
    <row r="483" spans="2:12" x14ac:dyDescent="0.3">
      <c r="B483" s="257"/>
      <c r="C483" s="258"/>
      <c r="D483" s="251"/>
      <c r="E483" s="250"/>
      <c r="F483" s="251"/>
      <c r="G483" s="251"/>
      <c r="H483" s="250"/>
      <c r="I483" s="251"/>
      <c r="J483" s="252"/>
      <c r="K483" s="251"/>
      <c r="L483" s="253"/>
    </row>
    <row r="484" spans="2:12" x14ac:dyDescent="0.3">
      <c r="B484" s="257"/>
      <c r="C484" s="258"/>
      <c r="D484" s="251"/>
      <c r="E484" s="250"/>
      <c r="F484" s="251"/>
      <c r="G484" s="251"/>
      <c r="H484" s="250"/>
      <c r="I484" s="251"/>
      <c r="J484" s="252"/>
      <c r="K484" s="251"/>
      <c r="L484" s="253"/>
    </row>
    <row r="485" spans="2:12" x14ac:dyDescent="0.3">
      <c r="B485" s="257"/>
      <c r="C485" s="258"/>
      <c r="D485" s="251"/>
      <c r="E485" s="250"/>
      <c r="F485" s="251"/>
      <c r="G485" s="251"/>
      <c r="H485" s="250"/>
      <c r="I485" s="251"/>
      <c r="J485" s="252"/>
      <c r="K485" s="251"/>
      <c r="L485" s="253"/>
    </row>
    <row r="486" spans="2:12" x14ac:dyDescent="0.3">
      <c r="B486" s="257"/>
      <c r="C486" s="258"/>
      <c r="D486" s="251"/>
      <c r="E486" s="250"/>
      <c r="F486" s="251"/>
      <c r="G486" s="251"/>
      <c r="H486" s="250"/>
      <c r="I486" s="251"/>
      <c r="J486" s="252"/>
      <c r="K486" s="251"/>
      <c r="L486" s="253"/>
    </row>
    <row r="487" spans="2:12" x14ac:dyDescent="0.3">
      <c r="B487" s="257"/>
      <c r="C487" s="258"/>
      <c r="D487" s="251"/>
      <c r="E487" s="250"/>
      <c r="F487" s="251"/>
      <c r="G487" s="251"/>
      <c r="H487" s="250"/>
      <c r="I487" s="251"/>
      <c r="J487" s="252"/>
      <c r="K487" s="251"/>
      <c r="L487" s="253"/>
    </row>
    <row r="488" spans="2:12" x14ac:dyDescent="0.3">
      <c r="B488" s="257"/>
      <c r="C488" s="258"/>
      <c r="D488" s="251"/>
      <c r="E488" s="250"/>
      <c r="F488" s="251"/>
      <c r="G488" s="251"/>
      <c r="H488" s="250"/>
      <c r="I488" s="251"/>
      <c r="J488" s="252"/>
      <c r="K488" s="251"/>
      <c r="L488" s="253"/>
    </row>
    <row r="489" spans="2:12" x14ac:dyDescent="0.3">
      <c r="B489" s="257"/>
      <c r="C489" s="258"/>
      <c r="D489" s="251"/>
      <c r="E489" s="250"/>
      <c r="F489" s="251"/>
      <c r="G489" s="251"/>
      <c r="H489" s="250"/>
      <c r="I489" s="251"/>
      <c r="J489" s="252"/>
      <c r="K489" s="251"/>
      <c r="L489" s="253"/>
    </row>
    <row r="490" spans="2:12" x14ac:dyDescent="0.3">
      <c r="B490" s="257"/>
      <c r="C490" s="258"/>
      <c r="D490" s="251"/>
      <c r="E490" s="250"/>
      <c r="F490" s="251"/>
      <c r="G490" s="251"/>
      <c r="H490" s="250"/>
      <c r="I490" s="251"/>
      <c r="J490" s="252"/>
      <c r="K490" s="251"/>
      <c r="L490" s="253"/>
    </row>
    <row r="491" spans="2:12" x14ac:dyDescent="0.3">
      <c r="B491" s="257"/>
      <c r="C491" s="258"/>
      <c r="D491" s="251"/>
      <c r="E491" s="250"/>
      <c r="F491" s="251"/>
      <c r="G491" s="251"/>
      <c r="H491" s="250"/>
      <c r="I491" s="251"/>
      <c r="J491" s="252"/>
      <c r="K491" s="251"/>
      <c r="L491" s="253"/>
    </row>
    <row r="492" spans="2:12" x14ac:dyDescent="0.3">
      <c r="B492" s="257"/>
      <c r="C492" s="258"/>
      <c r="D492" s="251"/>
      <c r="E492" s="250"/>
      <c r="F492" s="251"/>
      <c r="G492" s="251"/>
      <c r="H492" s="250"/>
      <c r="I492" s="251"/>
      <c r="J492" s="252"/>
      <c r="K492" s="251"/>
      <c r="L492" s="253"/>
    </row>
    <row r="493" spans="2:12" x14ac:dyDescent="0.3">
      <c r="B493" s="257"/>
      <c r="C493" s="258"/>
      <c r="D493" s="251"/>
      <c r="E493" s="250"/>
      <c r="F493" s="251"/>
      <c r="G493" s="251"/>
      <c r="H493" s="250"/>
      <c r="I493" s="251"/>
      <c r="J493" s="252"/>
      <c r="K493" s="251"/>
      <c r="L493" s="253"/>
    </row>
    <row r="494" spans="2:12" x14ac:dyDescent="0.3">
      <c r="B494" s="257"/>
      <c r="C494" s="258"/>
      <c r="D494" s="251"/>
      <c r="E494" s="250"/>
      <c r="F494" s="251"/>
      <c r="G494" s="251"/>
      <c r="H494" s="250"/>
      <c r="I494" s="251"/>
      <c r="J494" s="252"/>
      <c r="K494" s="251"/>
      <c r="L494" s="253"/>
    </row>
    <row r="495" spans="2:12" x14ac:dyDescent="0.3">
      <c r="B495" s="257"/>
      <c r="C495" s="258"/>
      <c r="D495" s="251"/>
      <c r="E495" s="250"/>
      <c r="F495" s="251"/>
      <c r="G495" s="251"/>
      <c r="H495" s="250"/>
      <c r="I495" s="251"/>
      <c r="J495" s="252"/>
      <c r="K495" s="251"/>
      <c r="L495" s="253"/>
    </row>
    <row r="496" spans="2:12" x14ac:dyDescent="0.3">
      <c r="B496" s="257"/>
      <c r="C496" s="258"/>
      <c r="D496" s="251"/>
      <c r="E496" s="250"/>
      <c r="F496" s="251"/>
      <c r="G496" s="251"/>
      <c r="H496" s="250"/>
      <c r="I496" s="251"/>
      <c r="J496" s="252"/>
      <c r="K496" s="251"/>
      <c r="L496" s="253"/>
    </row>
    <row r="497" spans="2:12" x14ac:dyDescent="0.3">
      <c r="B497" s="257"/>
      <c r="C497" s="258"/>
      <c r="D497" s="251"/>
      <c r="E497" s="250"/>
      <c r="F497" s="251"/>
      <c r="G497" s="251"/>
      <c r="H497" s="250"/>
      <c r="I497" s="251"/>
      <c r="J497" s="252"/>
      <c r="K497" s="251"/>
      <c r="L497" s="253"/>
    </row>
    <row r="498" spans="2:12" x14ac:dyDescent="0.3">
      <c r="B498" s="257"/>
      <c r="C498" s="258"/>
      <c r="D498" s="251"/>
      <c r="E498" s="250"/>
      <c r="F498" s="251"/>
      <c r="G498" s="251"/>
      <c r="H498" s="250"/>
      <c r="I498" s="251"/>
      <c r="J498" s="252"/>
      <c r="K498" s="251"/>
      <c r="L498" s="253"/>
    </row>
    <row r="499" spans="2:12" x14ac:dyDescent="0.3">
      <c r="B499" s="257"/>
      <c r="C499" s="258"/>
      <c r="D499" s="251"/>
      <c r="E499" s="250"/>
      <c r="F499" s="251"/>
      <c r="G499" s="251"/>
      <c r="H499" s="250"/>
      <c r="I499" s="251"/>
      <c r="J499" s="252"/>
      <c r="K499" s="251"/>
      <c r="L499" s="253"/>
    </row>
    <row r="500" spans="2:12" x14ac:dyDescent="0.3">
      <c r="B500" s="259"/>
      <c r="C500" s="260"/>
      <c r="D500" s="261"/>
      <c r="E500" s="262"/>
      <c r="F500" s="261"/>
      <c r="G500" s="261"/>
      <c r="H500" s="262"/>
      <c r="I500" s="261"/>
      <c r="J500" s="263"/>
      <c r="K500" s="261"/>
      <c r="L500" s="264"/>
    </row>
  </sheetData>
  <autoFilter ref="O3:S3" xr:uid="{60A3AD8A-6BC2-492A-8CA7-7AD730042E6C}">
    <sortState xmlns:xlrd2="http://schemas.microsoft.com/office/spreadsheetml/2017/richdata2" ref="O4:S18">
      <sortCondition descending="1" ref="P3"/>
    </sortState>
  </autoFilter>
  <mergeCells count="18">
    <mergeCell ref="J12:J13"/>
    <mergeCell ref="D14:D16"/>
    <mergeCell ref="J14:J16"/>
    <mergeCell ref="B4:B17"/>
    <mergeCell ref="C4:C11"/>
    <mergeCell ref="D4:D7"/>
    <mergeCell ref="D8:D11"/>
    <mergeCell ref="C12:C17"/>
    <mergeCell ref="D12:D13"/>
    <mergeCell ref="B1:W1"/>
    <mergeCell ref="B2:B3"/>
    <mergeCell ref="C2:C3"/>
    <mergeCell ref="F2:F3"/>
    <mergeCell ref="G2:G3"/>
    <mergeCell ref="I2:I3"/>
    <mergeCell ref="K2:K3"/>
    <mergeCell ref="L2:L3"/>
    <mergeCell ref="M2:M3"/>
  </mergeCell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T38"/>
  <sheetViews>
    <sheetView showGridLines="0" workbookViewId="0">
      <selection activeCell="V3" sqref="V3"/>
    </sheetView>
  </sheetViews>
  <sheetFormatPr defaultRowHeight="14.4" x14ac:dyDescent="0.3"/>
  <cols>
    <col min="17" max="17" width="9.33203125" customWidth="1"/>
  </cols>
  <sheetData>
    <row r="1" spans="1:20" ht="17.25" customHeight="1" x14ac:dyDescent="0.35">
      <c r="A1" s="276" t="s">
        <v>4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4" t="s">
        <v>1</v>
      </c>
      <c r="S1" s="274"/>
      <c r="T1" s="275"/>
    </row>
    <row r="2" spans="1:20" x14ac:dyDescent="0.3">
      <c r="R2" s="339" t="s">
        <v>10</v>
      </c>
      <c r="S2" s="340"/>
      <c r="T2" s="340"/>
    </row>
    <row r="3" spans="1:20" x14ac:dyDescent="0.3">
      <c r="R3" s="334" t="s">
        <v>11</v>
      </c>
      <c r="S3" s="335"/>
      <c r="T3" s="335"/>
    </row>
    <row r="4" spans="1:20" ht="7.5" customHeight="1" x14ac:dyDescent="0.3">
      <c r="R4" s="334"/>
      <c r="S4" s="335"/>
      <c r="T4" s="335"/>
    </row>
    <row r="6" spans="1:20" ht="15" thickBot="1" x14ac:dyDescent="0.35">
      <c r="A6" s="575" t="s">
        <v>664</v>
      </c>
      <c r="B6" s="575"/>
      <c r="C6" s="281" t="s">
        <v>662</v>
      </c>
      <c r="D6" s="281"/>
      <c r="E6" s="575" t="s">
        <v>663</v>
      </c>
      <c r="F6" s="575"/>
      <c r="G6" s="575"/>
      <c r="H6" s="575"/>
      <c r="I6" s="576" t="s">
        <v>665</v>
      </c>
      <c r="J6" s="576"/>
      <c r="K6" s="576"/>
      <c r="L6" s="576"/>
      <c r="M6" s="577" t="s">
        <v>668</v>
      </c>
      <c r="N6" s="577"/>
      <c r="O6" s="577"/>
      <c r="P6" s="577"/>
      <c r="Q6" s="231" t="s">
        <v>666</v>
      </c>
      <c r="R6" s="146" t="s">
        <v>667</v>
      </c>
      <c r="S6" s="230" t="s">
        <v>48</v>
      </c>
      <c r="T6" s="229" t="s">
        <v>669</v>
      </c>
    </row>
    <row r="7" spans="1:20" ht="45" customHeight="1" thickBot="1" x14ac:dyDescent="0.35">
      <c r="A7" s="572"/>
      <c r="B7" s="573"/>
      <c r="C7" s="574"/>
      <c r="D7" s="574"/>
      <c r="E7" s="573"/>
      <c r="F7" s="573"/>
      <c r="G7" s="573"/>
      <c r="H7" s="573"/>
      <c r="I7" s="573"/>
      <c r="J7" s="573"/>
      <c r="K7" s="573"/>
      <c r="L7" s="573"/>
      <c r="M7" s="573"/>
      <c r="N7" s="573"/>
      <c r="O7" s="573"/>
      <c r="P7" s="573"/>
      <c r="Q7" s="236"/>
      <c r="R7" s="236"/>
      <c r="S7" s="236"/>
      <c r="T7" s="237">
        <f>S7*R7*Q7</f>
        <v>0</v>
      </c>
    </row>
    <row r="8" spans="1:20" ht="45" customHeight="1" thickBot="1" x14ac:dyDescent="0.35">
      <c r="A8" s="572"/>
      <c r="B8" s="573"/>
      <c r="C8" s="574"/>
      <c r="D8" s="574"/>
      <c r="E8" s="573"/>
      <c r="F8" s="573"/>
      <c r="G8" s="573"/>
      <c r="H8" s="573"/>
      <c r="I8" s="573"/>
      <c r="J8" s="573"/>
      <c r="K8" s="573"/>
      <c r="L8" s="573"/>
      <c r="M8" s="573"/>
      <c r="N8" s="573"/>
      <c r="O8" s="573"/>
      <c r="P8" s="573"/>
      <c r="Q8" s="236"/>
      <c r="R8" s="236"/>
      <c r="S8" s="236"/>
      <c r="T8" s="237">
        <f t="shared" ref="T8:T38" si="0">S8*R8*Q8</f>
        <v>0</v>
      </c>
    </row>
    <row r="9" spans="1:20" ht="45" customHeight="1" thickBot="1" x14ac:dyDescent="0.35">
      <c r="A9" s="572"/>
      <c r="B9" s="573"/>
      <c r="C9" s="574"/>
      <c r="D9" s="574"/>
      <c r="E9" s="573"/>
      <c r="F9" s="573"/>
      <c r="G9" s="573"/>
      <c r="H9" s="573"/>
      <c r="I9" s="573"/>
      <c r="J9" s="573"/>
      <c r="K9" s="573"/>
      <c r="L9" s="573"/>
      <c r="M9" s="573"/>
      <c r="N9" s="573"/>
      <c r="O9" s="573"/>
      <c r="P9" s="573"/>
      <c r="Q9" s="236"/>
      <c r="R9" s="236"/>
      <c r="S9" s="236"/>
      <c r="T9" s="237">
        <f t="shared" si="0"/>
        <v>0</v>
      </c>
    </row>
    <row r="10" spans="1:20" ht="45" customHeight="1" thickBot="1" x14ac:dyDescent="0.35">
      <c r="A10" s="572"/>
      <c r="B10" s="573"/>
      <c r="C10" s="574"/>
      <c r="D10" s="574"/>
      <c r="E10" s="573"/>
      <c r="F10" s="573"/>
      <c r="G10" s="573"/>
      <c r="H10" s="573"/>
      <c r="I10" s="573"/>
      <c r="J10" s="573"/>
      <c r="K10" s="573"/>
      <c r="L10" s="573"/>
      <c r="M10" s="573"/>
      <c r="N10" s="573"/>
      <c r="O10" s="573"/>
      <c r="P10" s="573"/>
      <c r="Q10" s="236"/>
      <c r="R10" s="236"/>
      <c r="S10" s="236"/>
      <c r="T10" s="237">
        <f t="shared" si="0"/>
        <v>0</v>
      </c>
    </row>
    <row r="11" spans="1:20" ht="45" customHeight="1" thickBot="1" x14ac:dyDescent="0.35">
      <c r="A11" s="572"/>
      <c r="B11" s="573"/>
      <c r="C11" s="574"/>
      <c r="D11" s="574"/>
      <c r="E11" s="573"/>
      <c r="F11" s="573"/>
      <c r="G11" s="573"/>
      <c r="H11" s="573"/>
      <c r="I11" s="573"/>
      <c r="J11" s="573"/>
      <c r="K11" s="573"/>
      <c r="L11" s="573"/>
      <c r="M11" s="573"/>
      <c r="N11" s="573"/>
      <c r="O11" s="573"/>
      <c r="P11" s="573"/>
      <c r="Q11" s="236"/>
      <c r="R11" s="236"/>
      <c r="S11" s="236"/>
      <c r="T11" s="237">
        <f t="shared" si="0"/>
        <v>0</v>
      </c>
    </row>
    <row r="12" spans="1:20" ht="45" customHeight="1" thickBot="1" x14ac:dyDescent="0.35">
      <c r="A12" s="572"/>
      <c r="B12" s="573"/>
      <c r="C12" s="574"/>
      <c r="D12" s="574"/>
      <c r="E12" s="573"/>
      <c r="F12" s="573"/>
      <c r="G12" s="573"/>
      <c r="H12" s="573"/>
      <c r="I12" s="573"/>
      <c r="J12" s="573"/>
      <c r="K12" s="573"/>
      <c r="L12" s="573"/>
      <c r="M12" s="573"/>
      <c r="N12" s="573"/>
      <c r="O12" s="573"/>
      <c r="P12" s="573"/>
      <c r="Q12" s="236"/>
      <c r="R12" s="236"/>
      <c r="S12" s="236"/>
      <c r="T12" s="237">
        <f t="shared" si="0"/>
        <v>0</v>
      </c>
    </row>
    <row r="13" spans="1:20" ht="45" customHeight="1" thickBot="1" x14ac:dyDescent="0.35">
      <c r="A13" s="572"/>
      <c r="B13" s="573"/>
      <c r="C13" s="574"/>
      <c r="D13" s="574"/>
      <c r="E13" s="573"/>
      <c r="F13" s="573"/>
      <c r="G13" s="573"/>
      <c r="H13" s="573"/>
      <c r="I13" s="573"/>
      <c r="J13" s="573"/>
      <c r="K13" s="573"/>
      <c r="L13" s="573"/>
      <c r="M13" s="573"/>
      <c r="N13" s="573"/>
      <c r="O13" s="573"/>
      <c r="P13" s="573"/>
      <c r="Q13" s="236"/>
      <c r="R13" s="236"/>
      <c r="S13" s="236"/>
      <c r="T13" s="237">
        <f t="shared" si="0"/>
        <v>0</v>
      </c>
    </row>
    <row r="14" spans="1:20" ht="45" customHeight="1" thickBot="1" x14ac:dyDescent="0.35">
      <c r="A14" s="572"/>
      <c r="B14" s="573"/>
      <c r="C14" s="574"/>
      <c r="D14" s="574"/>
      <c r="E14" s="573"/>
      <c r="F14" s="573"/>
      <c r="G14" s="573"/>
      <c r="H14" s="573"/>
      <c r="I14" s="573"/>
      <c r="J14" s="573"/>
      <c r="K14" s="573"/>
      <c r="L14" s="573"/>
      <c r="M14" s="573"/>
      <c r="N14" s="573"/>
      <c r="O14" s="573"/>
      <c r="P14" s="573"/>
      <c r="Q14" s="236"/>
      <c r="R14" s="236"/>
      <c r="S14" s="236"/>
      <c r="T14" s="237">
        <f t="shared" si="0"/>
        <v>0</v>
      </c>
    </row>
    <row r="15" spans="1:20" ht="45" customHeight="1" thickBot="1" x14ac:dyDescent="0.35">
      <c r="A15" s="572"/>
      <c r="B15" s="573"/>
      <c r="C15" s="574"/>
      <c r="D15" s="574"/>
      <c r="E15" s="573"/>
      <c r="F15" s="573"/>
      <c r="G15" s="573"/>
      <c r="H15" s="573"/>
      <c r="I15" s="573"/>
      <c r="J15" s="573"/>
      <c r="K15" s="573"/>
      <c r="L15" s="573"/>
      <c r="M15" s="573"/>
      <c r="N15" s="573"/>
      <c r="O15" s="573"/>
      <c r="P15" s="573"/>
      <c r="Q15" s="236"/>
      <c r="R15" s="236"/>
      <c r="S15" s="236"/>
      <c r="T15" s="237">
        <f t="shared" si="0"/>
        <v>0</v>
      </c>
    </row>
    <row r="16" spans="1:20" ht="45" customHeight="1" thickBot="1" x14ac:dyDescent="0.35">
      <c r="A16" s="572"/>
      <c r="B16" s="573"/>
      <c r="C16" s="574"/>
      <c r="D16" s="574"/>
      <c r="E16" s="573"/>
      <c r="F16" s="573"/>
      <c r="G16" s="573"/>
      <c r="H16" s="573"/>
      <c r="I16" s="573"/>
      <c r="J16" s="573"/>
      <c r="K16" s="573"/>
      <c r="L16" s="573"/>
      <c r="M16" s="573"/>
      <c r="N16" s="573"/>
      <c r="O16" s="573"/>
      <c r="P16" s="573"/>
      <c r="Q16" s="236"/>
      <c r="R16" s="236"/>
      <c r="S16" s="236"/>
      <c r="T16" s="237">
        <f t="shared" si="0"/>
        <v>0</v>
      </c>
    </row>
    <row r="17" spans="1:20" ht="45" customHeight="1" thickBot="1" x14ac:dyDescent="0.35">
      <c r="A17" s="572"/>
      <c r="B17" s="573"/>
      <c r="C17" s="574"/>
      <c r="D17" s="574"/>
      <c r="E17" s="573"/>
      <c r="F17" s="573"/>
      <c r="G17" s="573"/>
      <c r="H17" s="573"/>
      <c r="I17" s="573"/>
      <c r="J17" s="573"/>
      <c r="K17" s="573"/>
      <c r="L17" s="573"/>
      <c r="M17" s="573"/>
      <c r="N17" s="573"/>
      <c r="O17" s="573"/>
      <c r="P17" s="573"/>
      <c r="Q17" s="236"/>
      <c r="R17" s="236"/>
      <c r="S17" s="236"/>
      <c r="T17" s="237">
        <f t="shared" si="0"/>
        <v>0</v>
      </c>
    </row>
    <row r="18" spans="1:20" ht="45" customHeight="1" thickBot="1" x14ac:dyDescent="0.35">
      <c r="A18" s="572"/>
      <c r="B18" s="573"/>
      <c r="C18" s="574"/>
      <c r="D18" s="574"/>
      <c r="E18" s="573"/>
      <c r="F18" s="573"/>
      <c r="G18" s="573"/>
      <c r="H18" s="573"/>
      <c r="I18" s="573"/>
      <c r="J18" s="573"/>
      <c r="K18" s="573"/>
      <c r="L18" s="573"/>
      <c r="M18" s="573"/>
      <c r="N18" s="573"/>
      <c r="O18" s="573"/>
      <c r="P18" s="573"/>
      <c r="Q18" s="236"/>
      <c r="R18" s="236"/>
      <c r="S18" s="236"/>
      <c r="T18" s="237">
        <f t="shared" si="0"/>
        <v>0</v>
      </c>
    </row>
    <row r="19" spans="1:20" ht="45" customHeight="1" thickBot="1" x14ac:dyDescent="0.35">
      <c r="A19" s="572"/>
      <c r="B19" s="573"/>
      <c r="C19" s="574"/>
      <c r="D19" s="574"/>
      <c r="E19" s="573"/>
      <c r="F19" s="573"/>
      <c r="G19" s="573"/>
      <c r="H19" s="573"/>
      <c r="I19" s="573"/>
      <c r="J19" s="573"/>
      <c r="K19" s="573"/>
      <c r="L19" s="573"/>
      <c r="M19" s="573"/>
      <c r="N19" s="573"/>
      <c r="O19" s="573"/>
      <c r="P19" s="573"/>
      <c r="Q19" s="236"/>
      <c r="R19" s="236"/>
      <c r="S19" s="236"/>
      <c r="T19" s="237">
        <f t="shared" si="0"/>
        <v>0</v>
      </c>
    </row>
    <row r="20" spans="1:20" ht="45" customHeight="1" thickBot="1" x14ac:dyDescent="0.35">
      <c r="A20" s="572"/>
      <c r="B20" s="573"/>
      <c r="C20" s="574"/>
      <c r="D20" s="574"/>
      <c r="E20" s="573"/>
      <c r="F20" s="573"/>
      <c r="G20" s="573"/>
      <c r="H20" s="573"/>
      <c r="I20" s="573"/>
      <c r="J20" s="573"/>
      <c r="K20" s="573"/>
      <c r="L20" s="573"/>
      <c r="M20" s="573"/>
      <c r="N20" s="573"/>
      <c r="O20" s="573"/>
      <c r="P20" s="573"/>
      <c r="Q20" s="236"/>
      <c r="R20" s="236"/>
      <c r="S20" s="236"/>
      <c r="T20" s="237">
        <f t="shared" si="0"/>
        <v>0</v>
      </c>
    </row>
    <row r="21" spans="1:20" ht="45" customHeight="1" thickBot="1" x14ac:dyDescent="0.35">
      <c r="A21" s="572"/>
      <c r="B21" s="573"/>
      <c r="C21" s="574"/>
      <c r="D21" s="574"/>
      <c r="E21" s="573"/>
      <c r="F21" s="573"/>
      <c r="G21" s="573"/>
      <c r="H21" s="573"/>
      <c r="I21" s="573"/>
      <c r="J21" s="573"/>
      <c r="K21" s="573"/>
      <c r="L21" s="573"/>
      <c r="M21" s="573"/>
      <c r="N21" s="573"/>
      <c r="O21" s="573"/>
      <c r="P21" s="573"/>
      <c r="Q21" s="236"/>
      <c r="R21" s="236"/>
      <c r="S21" s="236"/>
      <c r="T21" s="237">
        <f t="shared" si="0"/>
        <v>0</v>
      </c>
    </row>
    <row r="22" spans="1:20" ht="45" customHeight="1" thickBot="1" x14ac:dyDescent="0.35">
      <c r="A22" s="572"/>
      <c r="B22" s="573"/>
      <c r="C22" s="574"/>
      <c r="D22" s="574"/>
      <c r="E22" s="573"/>
      <c r="F22" s="573"/>
      <c r="G22" s="573"/>
      <c r="H22" s="573"/>
      <c r="I22" s="573"/>
      <c r="J22" s="573"/>
      <c r="K22" s="573"/>
      <c r="L22" s="573"/>
      <c r="M22" s="573"/>
      <c r="N22" s="573"/>
      <c r="O22" s="573"/>
      <c r="P22" s="573"/>
      <c r="Q22" s="236"/>
      <c r="R22" s="236"/>
      <c r="S22" s="236"/>
      <c r="T22" s="237">
        <f t="shared" si="0"/>
        <v>0</v>
      </c>
    </row>
    <row r="23" spans="1:20" ht="45" customHeight="1" thickBot="1" x14ac:dyDescent="0.35">
      <c r="A23" s="572"/>
      <c r="B23" s="573"/>
      <c r="C23" s="574"/>
      <c r="D23" s="574"/>
      <c r="E23" s="573"/>
      <c r="F23" s="573"/>
      <c r="G23" s="573"/>
      <c r="H23" s="573"/>
      <c r="I23" s="573"/>
      <c r="J23" s="573"/>
      <c r="K23" s="573"/>
      <c r="L23" s="573"/>
      <c r="M23" s="573"/>
      <c r="N23" s="573"/>
      <c r="O23" s="573"/>
      <c r="P23" s="573"/>
      <c r="Q23" s="236"/>
      <c r="R23" s="236"/>
      <c r="S23" s="236"/>
      <c r="T23" s="237">
        <f t="shared" si="0"/>
        <v>0</v>
      </c>
    </row>
    <row r="24" spans="1:20" ht="45" customHeight="1" thickBot="1" x14ac:dyDescent="0.35">
      <c r="A24" s="572"/>
      <c r="B24" s="573"/>
      <c r="C24" s="574"/>
      <c r="D24" s="574"/>
      <c r="E24" s="573"/>
      <c r="F24" s="573"/>
      <c r="G24" s="573"/>
      <c r="H24" s="573"/>
      <c r="I24" s="573"/>
      <c r="J24" s="573"/>
      <c r="K24" s="573"/>
      <c r="L24" s="573"/>
      <c r="M24" s="573"/>
      <c r="N24" s="573"/>
      <c r="O24" s="573"/>
      <c r="P24" s="573"/>
      <c r="Q24" s="236"/>
      <c r="R24" s="236"/>
      <c r="S24" s="236"/>
      <c r="T24" s="237">
        <f t="shared" si="0"/>
        <v>0</v>
      </c>
    </row>
    <row r="25" spans="1:20" ht="45" customHeight="1" thickBot="1" x14ac:dyDescent="0.35">
      <c r="A25" s="572"/>
      <c r="B25" s="573"/>
      <c r="C25" s="574"/>
      <c r="D25" s="574"/>
      <c r="E25" s="573"/>
      <c r="F25" s="573"/>
      <c r="G25" s="573"/>
      <c r="H25" s="573"/>
      <c r="I25" s="573"/>
      <c r="J25" s="573"/>
      <c r="K25" s="573"/>
      <c r="L25" s="573"/>
      <c r="M25" s="573"/>
      <c r="N25" s="573"/>
      <c r="O25" s="573"/>
      <c r="P25" s="573"/>
      <c r="Q25" s="236"/>
      <c r="R25" s="236"/>
      <c r="S25" s="236"/>
      <c r="T25" s="237">
        <f t="shared" si="0"/>
        <v>0</v>
      </c>
    </row>
    <row r="26" spans="1:20" ht="45" customHeight="1" thickBot="1" x14ac:dyDescent="0.35">
      <c r="A26" s="572"/>
      <c r="B26" s="573"/>
      <c r="C26" s="574"/>
      <c r="D26" s="574"/>
      <c r="E26" s="573"/>
      <c r="F26" s="573"/>
      <c r="G26" s="573"/>
      <c r="H26" s="573"/>
      <c r="I26" s="573"/>
      <c r="J26" s="573"/>
      <c r="K26" s="573"/>
      <c r="L26" s="573"/>
      <c r="M26" s="573"/>
      <c r="N26" s="573"/>
      <c r="O26" s="573"/>
      <c r="P26" s="573"/>
      <c r="Q26" s="236"/>
      <c r="R26" s="236"/>
      <c r="S26" s="236"/>
      <c r="T26" s="237">
        <f t="shared" si="0"/>
        <v>0</v>
      </c>
    </row>
    <row r="27" spans="1:20" ht="45" customHeight="1" thickBot="1" x14ac:dyDescent="0.35">
      <c r="A27" s="572"/>
      <c r="B27" s="573"/>
      <c r="C27" s="574"/>
      <c r="D27" s="574"/>
      <c r="E27" s="573"/>
      <c r="F27" s="573"/>
      <c r="G27" s="573"/>
      <c r="H27" s="573"/>
      <c r="I27" s="573"/>
      <c r="J27" s="573"/>
      <c r="K27" s="573"/>
      <c r="L27" s="573"/>
      <c r="M27" s="573"/>
      <c r="N27" s="573"/>
      <c r="O27" s="573"/>
      <c r="P27" s="573"/>
      <c r="Q27" s="236"/>
      <c r="R27" s="236"/>
      <c r="S27" s="236"/>
      <c r="T27" s="237">
        <f t="shared" si="0"/>
        <v>0</v>
      </c>
    </row>
    <row r="28" spans="1:20" ht="45" customHeight="1" thickBot="1" x14ac:dyDescent="0.35">
      <c r="A28" s="572"/>
      <c r="B28" s="573"/>
      <c r="C28" s="574"/>
      <c r="D28" s="574"/>
      <c r="E28" s="573"/>
      <c r="F28" s="573"/>
      <c r="G28" s="573"/>
      <c r="H28" s="573"/>
      <c r="I28" s="573"/>
      <c r="J28" s="573"/>
      <c r="K28" s="573"/>
      <c r="L28" s="573"/>
      <c r="M28" s="573"/>
      <c r="N28" s="573"/>
      <c r="O28" s="573"/>
      <c r="P28" s="573"/>
      <c r="Q28" s="236"/>
      <c r="R28" s="236"/>
      <c r="S28" s="236"/>
      <c r="T28" s="237">
        <f t="shared" si="0"/>
        <v>0</v>
      </c>
    </row>
    <row r="29" spans="1:20" ht="45" customHeight="1" thickBot="1" x14ac:dyDescent="0.35">
      <c r="A29" s="572"/>
      <c r="B29" s="573"/>
      <c r="C29" s="574"/>
      <c r="D29" s="574"/>
      <c r="E29" s="573"/>
      <c r="F29" s="573"/>
      <c r="G29" s="573"/>
      <c r="H29" s="573"/>
      <c r="I29" s="573"/>
      <c r="J29" s="573"/>
      <c r="K29" s="573"/>
      <c r="L29" s="573"/>
      <c r="M29" s="573"/>
      <c r="N29" s="573"/>
      <c r="O29" s="573"/>
      <c r="P29" s="573"/>
      <c r="Q29" s="236"/>
      <c r="R29" s="236"/>
      <c r="S29" s="236"/>
      <c r="T29" s="237">
        <f t="shared" si="0"/>
        <v>0</v>
      </c>
    </row>
    <row r="30" spans="1:20" ht="45" customHeight="1" thickBot="1" x14ac:dyDescent="0.35">
      <c r="A30" s="572"/>
      <c r="B30" s="573"/>
      <c r="C30" s="574"/>
      <c r="D30" s="574"/>
      <c r="E30" s="573"/>
      <c r="F30" s="573"/>
      <c r="G30" s="573"/>
      <c r="H30" s="573"/>
      <c r="I30" s="573"/>
      <c r="J30" s="573"/>
      <c r="K30" s="573"/>
      <c r="L30" s="573"/>
      <c r="M30" s="573"/>
      <c r="N30" s="573"/>
      <c r="O30" s="573"/>
      <c r="P30" s="573"/>
      <c r="Q30" s="236"/>
      <c r="R30" s="236"/>
      <c r="S30" s="236"/>
      <c r="T30" s="237">
        <f t="shared" si="0"/>
        <v>0</v>
      </c>
    </row>
    <row r="31" spans="1:20" ht="45" customHeight="1" thickBot="1" x14ac:dyDescent="0.35">
      <c r="A31" s="572"/>
      <c r="B31" s="573"/>
      <c r="C31" s="574"/>
      <c r="D31" s="574"/>
      <c r="E31" s="573"/>
      <c r="F31" s="573"/>
      <c r="G31" s="573"/>
      <c r="H31" s="573"/>
      <c r="I31" s="573"/>
      <c r="J31" s="573"/>
      <c r="K31" s="573"/>
      <c r="L31" s="573"/>
      <c r="M31" s="573"/>
      <c r="N31" s="573"/>
      <c r="O31" s="573"/>
      <c r="P31" s="573"/>
      <c r="Q31" s="236"/>
      <c r="R31" s="236"/>
      <c r="S31" s="236"/>
      <c r="T31" s="237">
        <f t="shared" si="0"/>
        <v>0</v>
      </c>
    </row>
    <row r="32" spans="1:20" ht="45" customHeight="1" thickBot="1" x14ac:dyDescent="0.35">
      <c r="A32" s="572"/>
      <c r="B32" s="573"/>
      <c r="C32" s="574"/>
      <c r="D32" s="574"/>
      <c r="E32" s="573"/>
      <c r="F32" s="573"/>
      <c r="G32" s="573"/>
      <c r="H32" s="573"/>
      <c r="I32" s="573"/>
      <c r="J32" s="573"/>
      <c r="K32" s="573"/>
      <c r="L32" s="573"/>
      <c r="M32" s="573"/>
      <c r="N32" s="573"/>
      <c r="O32" s="573"/>
      <c r="P32" s="573"/>
      <c r="Q32" s="236"/>
      <c r="R32" s="236"/>
      <c r="S32" s="236"/>
      <c r="T32" s="237">
        <f t="shared" si="0"/>
        <v>0</v>
      </c>
    </row>
    <row r="33" spans="1:20" ht="45" customHeight="1" thickBot="1" x14ac:dyDescent="0.35">
      <c r="A33" s="572"/>
      <c r="B33" s="573"/>
      <c r="C33" s="574"/>
      <c r="D33" s="574"/>
      <c r="E33" s="573"/>
      <c r="F33" s="573"/>
      <c r="G33" s="573"/>
      <c r="H33" s="573"/>
      <c r="I33" s="573"/>
      <c r="J33" s="573"/>
      <c r="K33" s="573"/>
      <c r="L33" s="573"/>
      <c r="M33" s="573"/>
      <c r="N33" s="573"/>
      <c r="O33" s="573"/>
      <c r="P33" s="573"/>
      <c r="Q33" s="236"/>
      <c r="R33" s="236"/>
      <c r="S33" s="236"/>
      <c r="T33" s="237">
        <f t="shared" si="0"/>
        <v>0</v>
      </c>
    </row>
    <row r="34" spans="1:20" ht="45" customHeight="1" thickBot="1" x14ac:dyDescent="0.35">
      <c r="A34" s="572"/>
      <c r="B34" s="573"/>
      <c r="C34" s="574"/>
      <c r="D34" s="574"/>
      <c r="E34" s="573"/>
      <c r="F34" s="573"/>
      <c r="G34" s="573"/>
      <c r="H34" s="573"/>
      <c r="I34" s="573"/>
      <c r="J34" s="573"/>
      <c r="K34" s="573"/>
      <c r="L34" s="573"/>
      <c r="M34" s="573"/>
      <c r="N34" s="573"/>
      <c r="O34" s="573"/>
      <c r="P34" s="573"/>
      <c r="Q34" s="236"/>
      <c r="R34" s="236"/>
      <c r="S34" s="236"/>
      <c r="T34" s="237">
        <f t="shared" si="0"/>
        <v>0</v>
      </c>
    </row>
    <row r="35" spans="1:20" ht="45" customHeight="1" thickBot="1" x14ac:dyDescent="0.35">
      <c r="A35" s="572"/>
      <c r="B35" s="573"/>
      <c r="C35" s="574"/>
      <c r="D35" s="574"/>
      <c r="E35" s="573"/>
      <c r="F35" s="573"/>
      <c r="G35" s="573"/>
      <c r="H35" s="573"/>
      <c r="I35" s="573"/>
      <c r="J35" s="573"/>
      <c r="K35" s="573"/>
      <c r="L35" s="573"/>
      <c r="M35" s="573"/>
      <c r="N35" s="573"/>
      <c r="O35" s="573"/>
      <c r="P35" s="573"/>
      <c r="Q35" s="236"/>
      <c r="R35" s="236"/>
      <c r="S35" s="236"/>
      <c r="T35" s="237">
        <f t="shared" si="0"/>
        <v>0</v>
      </c>
    </row>
    <row r="36" spans="1:20" ht="45" customHeight="1" thickBot="1" x14ac:dyDescent="0.35">
      <c r="A36" s="572"/>
      <c r="B36" s="573"/>
      <c r="C36" s="574"/>
      <c r="D36" s="574"/>
      <c r="E36" s="573"/>
      <c r="F36" s="573"/>
      <c r="G36" s="573"/>
      <c r="H36" s="573"/>
      <c r="I36" s="573"/>
      <c r="J36" s="573"/>
      <c r="K36" s="573"/>
      <c r="L36" s="573"/>
      <c r="M36" s="573"/>
      <c r="N36" s="573"/>
      <c r="O36" s="573"/>
      <c r="P36" s="573"/>
      <c r="Q36" s="236"/>
      <c r="R36" s="236"/>
      <c r="S36" s="236"/>
      <c r="T36" s="237">
        <f t="shared" si="0"/>
        <v>0</v>
      </c>
    </row>
    <row r="37" spans="1:20" ht="45" customHeight="1" thickBot="1" x14ac:dyDescent="0.35">
      <c r="A37" s="572"/>
      <c r="B37" s="573"/>
      <c r="C37" s="574"/>
      <c r="D37" s="574"/>
      <c r="E37" s="573"/>
      <c r="F37" s="573"/>
      <c r="G37" s="573"/>
      <c r="H37" s="573"/>
      <c r="I37" s="573"/>
      <c r="J37" s="573"/>
      <c r="K37" s="573"/>
      <c r="L37" s="573"/>
      <c r="M37" s="573"/>
      <c r="N37" s="573"/>
      <c r="O37" s="573"/>
      <c r="P37" s="573"/>
      <c r="Q37" s="236"/>
      <c r="R37" s="236"/>
      <c r="S37" s="236"/>
      <c r="T37" s="237">
        <f t="shared" si="0"/>
        <v>0</v>
      </c>
    </row>
    <row r="38" spans="1:20" ht="45" customHeight="1" thickBot="1" x14ac:dyDescent="0.35">
      <c r="A38" s="572"/>
      <c r="B38" s="573"/>
      <c r="C38" s="574"/>
      <c r="D38" s="574"/>
      <c r="E38" s="573"/>
      <c r="F38" s="573"/>
      <c r="G38" s="573"/>
      <c r="H38" s="573"/>
      <c r="I38" s="573"/>
      <c r="J38" s="573"/>
      <c r="K38" s="573"/>
      <c r="L38" s="573"/>
      <c r="M38" s="573"/>
      <c r="N38" s="573"/>
      <c r="O38" s="573"/>
      <c r="P38" s="573"/>
      <c r="Q38" s="236"/>
      <c r="R38" s="236"/>
      <c r="S38" s="236"/>
      <c r="T38" s="237">
        <f t="shared" si="0"/>
        <v>0</v>
      </c>
    </row>
  </sheetData>
  <mergeCells count="169">
    <mergeCell ref="A1:Q1"/>
    <mergeCell ref="R2:T2"/>
    <mergeCell ref="R1:T1"/>
    <mergeCell ref="A6:B6"/>
    <mergeCell ref="E6:H6"/>
    <mergeCell ref="I6:L6"/>
    <mergeCell ref="M6:P6"/>
    <mergeCell ref="C6:D6"/>
    <mergeCell ref="R3:T4"/>
    <mergeCell ref="A8:B8"/>
    <mergeCell ref="C8:D8"/>
    <mergeCell ref="E8:H8"/>
    <mergeCell ref="I8:L8"/>
    <mergeCell ref="M8:P8"/>
    <mergeCell ref="A7:B7"/>
    <mergeCell ref="C7:D7"/>
    <mergeCell ref="E7:H7"/>
    <mergeCell ref="I7:L7"/>
    <mergeCell ref="M7:P7"/>
    <mergeCell ref="A10:B10"/>
    <mergeCell ref="C10:D10"/>
    <mergeCell ref="E10:H10"/>
    <mergeCell ref="I10:L10"/>
    <mergeCell ref="M10:P10"/>
    <mergeCell ref="A9:B9"/>
    <mergeCell ref="C9:D9"/>
    <mergeCell ref="E9:H9"/>
    <mergeCell ref="I9:L9"/>
    <mergeCell ref="M9:P9"/>
    <mergeCell ref="A12:B12"/>
    <mergeCell ref="C12:D12"/>
    <mergeCell ref="E12:H12"/>
    <mergeCell ref="I12:L12"/>
    <mergeCell ref="M12:P12"/>
    <mergeCell ref="A11:B11"/>
    <mergeCell ref="C11:D11"/>
    <mergeCell ref="E11:H11"/>
    <mergeCell ref="I11:L11"/>
    <mergeCell ref="M11:P11"/>
    <mergeCell ref="A14:B14"/>
    <mergeCell ref="C14:D14"/>
    <mergeCell ref="E14:H14"/>
    <mergeCell ref="I14:L14"/>
    <mergeCell ref="M14:P14"/>
    <mergeCell ref="A13:B13"/>
    <mergeCell ref="C13:D13"/>
    <mergeCell ref="E13:H13"/>
    <mergeCell ref="I13:L13"/>
    <mergeCell ref="M13:P13"/>
    <mergeCell ref="A16:B16"/>
    <mergeCell ref="C16:D16"/>
    <mergeCell ref="E16:H16"/>
    <mergeCell ref="I16:L16"/>
    <mergeCell ref="M16:P16"/>
    <mergeCell ref="A15:B15"/>
    <mergeCell ref="C15:D15"/>
    <mergeCell ref="E15:H15"/>
    <mergeCell ref="I15:L15"/>
    <mergeCell ref="M15:P15"/>
    <mergeCell ref="A18:B18"/>
    <mergeCell ref="C18:D18"/>
    <mergeCell ref="E18:H18"/>
    <mergeCell ref="I18:L18"/>
    <mergeCell ref="M18:P18"/>
    <mergeCell ref="A17:B17"/>
    <mergeCell ref="C17:D17"/>
    <mergeCell ref="E17:H17"/>
    <mergeCell ref="I17:L17"/>
    <mergeCell ref="M17:P17"/>
    <mergeCell ref="A20:B20"/>
    <mergeCell ref="C20:D20"/>
    <mergeCell ref="E20:H20"/>
    <mergeCell ref="I20:L20"/>
    <mergeCell ref="M20:P20"/>
    <mergeCell ref="A19:B19"/>
    <mergeCell ref="C19:D19"/>
    <mergeCell ref="E19:H19"/>
    <mergeCell ref="I19:L19"/>
    <mergeCell ref="M19:P19"/>
    <mergeCell ref="A22:B22"/>
    <mergeCell ref="C22:D22"/>
    <mergeCell ref="E22:H22"/>
    <mergeCell ref="I22:L22"/>
    <mergeCell ref="M22:P22"/>
    <mergeCell ref="A21:B21"/>
    <mergeCell ref="C21:D21"/>
    <mergeCell ref="E21:H21"/>
    <mergeCell ref="I21:L21"/>
    <mergeCell ref="M21:P21"/>
    <mergeCell ref="A24:B24"/>
    <mergeCell ref="C24:D24"/>
    <mergeCell ref="E24:H24"/>
    <mergeCell ref="I24:L24"/>
    <mergeCell ref="M24:P24"/>
    <mergeCell ref="A23:B23"/>
    <mergeCell ref="C23:D23"/>
    <mergeCell ref="E23:H23"/>
    <mergeCell ref="I23:L23"/>
    <mergeCell ref="M23:P23"/>
    <mergeCell ref="A26:B26"/>
    <mergeCell ref="C26:D26"/>
    <mergeCell ref="E26:H26"/>
    <mergeCell ref="I26:L26"/>
    <mergeCell ref="M26:P26"/>
    <mergeCell ref="A25:B25"/>
    <mergeCell ref="C25:D25"/>
    <mergeCell ref="E25:H25"/>
    <mergeCell ref="I25:L25"/>
    <mergeCell ref="M25:P25"/>
    <mergeCell ref="A28:B28"/>
    <mergeCell ref="C28:D28"/>
    <mergeCell ref="E28:H28"/>
    <mergeCell ref="I28:L28"/>
    <mergeCell ref="M28:P28"/>
    <mergeCell ref="A27:B27"/>
    <mergeCell ref="C27:D27"/>
    <mergeCell ref="E27:H27"/>
    <mergeCell ref="I27:L27"/>
    <mergeCell ref="M27:P27"/>
    <mergeCell ref="A30:B30"/>
    <mergeCell ref="C30:D30"/>
    <mergeCell ref="E30:H30"/>
    <mergeCell ref="I30:L30"/>
    <mergeCell ref="M30:P30"/>
    <mergeCell ref="A29:B29"/>
    <mergeCell ref="C29:D29"/>
    <mergeCell ref="E29:H29"/>
    <mergeCell ref="I29:L29"/>
    <mergeCell ref="M29:P29"/>
    <mergeCell ref="A32:B32"/>
    <mergeCell ref="C32:D32"/>
    <mergeCell ref="E32:H32"/>
    <mergeCell ref="I32:L32"/>
    <mergeCell ref="M32:P32"/>
    <mergeCell ref="A31:B31"/>
    <mergeCell ref="C31:D31"/>
    <mergeCell ref="E31:H31"/>
    <mergeCell ref="I31:L31"/>
    <mergeCell ref="M31:P31"/>
    <mergeCell ref="A34:B34"/>
    <mergeCell ref="C34:D34"/>
    <mergeCell ref="E34:H34"/>
    <mergeCell ref="I34:L34"/>
    <mergeCell ref="M34:P34"/>
    <mergeCell ref="A33:B33"/>
    <mergeCell ref="C33:D33"/>
    <mergeCell ref="E33:H33"/>
    <mergeCell ref="I33:L33"/>
    <mergeCell ref="M33:P33"/>
    <mergeCell ref="A36:B36"/>
    <mergeCell ref="C36:D36"/>
    <mergeCell ref="E36:H36"/>
    <mergeCell ref="I36:L36"/>
    <mergeCell ref="M36:P36"/>
    <mergeCell ref="A35:B35"/>
    <mergeCell ref="C35:D35"/>
    <mergeCell ref="E35:H35"/>
    <mergeCell ref="I35:L35"/>
    <mergeCell ref="M35:P35"/>
    <mergeCell ref="A38:B38"/>
    <mergeCell ref="C38:D38"/>
    <mergeCell ref="E38:H38"/>
    <mergeCell ref="I38:L38"/>
    <mergeCell ref="M38:P38"/>
    <mergeCell ref="A37:B37"/>
    <mergeCell ref="C37:D37"/>
    <mergeCell ref="E37:H37"/>
    <mergeCell ref="I37:L37"/>
    <mergeCell ref="M37:P37"/>
  </mergeCells>
  <conditionalFormatting sqref="R3:T4">
    <cfRule type="cellIs" dxfId="91" priority="1" operator="equal">
      <formula>"Não iniciada"</formula>
    </cfRule>
    <cfRule type="cellIs" dxfId="90" priority="2" operator="equal">
      <formula>"Em andamento"</formula>
    </cfRule>
    <cfRule type="cellIs" dxfId="89" priority="3" operator="equal">
      <formula>"Cancelada"</formula>
    </cfRule>
    <cfRule type="cellIs" dxfId="88" priority="4" operator="equal">
      <formula>"Concluída"</formula>
    </cfRule>
  </conditionalFormatting>
  <dataValidations count="1">
    <dataValidation type="list" allowBlank="1" showInputMessage="1" showErrorMessage="1" sqref="R3:T4" xr:uid="{00000000-0002-0000-1300-000000000000}">
      <formula1>"Não iniciada, Concluída, Em andamento, Cancelada"</formula1>
    </dataValidation>
  </dataValidations>
  <hyperlinks>
    <hyperlink ref="R1:T1" location="'1. Painel Principal'!A1" display="Menu Principal" xr:uid="{00000000-0004-0000-1300-000000000000}"/>
  </hyperlinks>
  <pageMargins left="0.511811024" right="0.511811024" top="0.78740157499999996" bottom="0.78740157499999996" header="0.31496062000000002" footer="0.31496062000000002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T23"/>
  <sheetViews>
    <sheetView showGridLines="0" workbookViewId="0">
      <selection activeCell="R1" sqref="R1:T1"/>
    </sheetView>
  </sheetViews>
  <sheetFormatPr defaultRowHeight="14.4" x14ac:dyDescent="0.3"/>
  <cols>
    <col min="17" max="17" width="9.33203125" customWidth="1"/>
  </cols>
  <sheetData>
    <row r="1" spans="1:20" ht="17.25" customHeight="1" x14ac:dyDescent="0.35">
      <c r="A1" s="276" t="s">
        <v>4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4" t="s">
        <v>1</v>
      </c>
      <c r="S1" s="274"/>
      <c r="T1" s="275"/>
    </row>
    <row r="2" spans="1:20" x14ac:dyDescent="0.3">
      <c r="R2" s="339" t="s">
        <v>10</v>
      </c>
      <c r="S2" s="340"/>
      <c r="T2" s="340"/>
    </row>
    <row r="3" spans="1:20" x14ac:dyDescent="0.3">
      <c r="R3" s="334" t="s">
        <v>11</v>
      </c>
      <c r="S3" s="335"/>
      <c r="T3" s="335"/>
    </row>
    <row r="4" spans="1:20" ht="7.5" customHeight="1" x14ac:dyDescent="0.3">
      <c r="R4" s="334"/>
      <c r="S4" s="335"/>
      <c r="T4" s="335"/>
    </row>
    <row r="6" spans="1:20" ht="16.2" thickBot="1" x14ac:dyDescent="0.35">
      <c r="A6" s="582" t="s">
        <v>320</v>
      </c>
      <c r="B6" s="582"/>
      <c r="C6" s="582"/>
      <c r="D6" s="583" t="s">
        <v>670</v>
      </c>
      <c r="E6" s="583"/>
      <c r="F6" s="583"/>
      <c r="G6" s="584" t="s">
        <v>671</v>
      </c>
      <c r="H6" s="584"/>
      <c r="I6" s="584"/>
      <c r="J6" s="585" t="s">
        <v>672</v>
      </c>
      <c r="K6" s="585"/>
      <c r="L6" s="585"/>
      <c r="M6" s="586" t="s">
        <v>673</v>
      </c>
      <c r="N6" s="586"/>
      <c r="O6" s="586"/>
      <c r="P6" s="580" t="s">
        <v>674</v>
      </c>
      <c r="Q6" s="580"/>
      <c r="R6" s="580"/>
      <c r="S6" s="581" t="s">
        <v>323</v>
      </c>
      <c r="T6" s="581"/>
    </row>
    <row r="7" spans="1:20" ht="49.5" customHeight="1" thickTop="1" thickBot="1" x14ac:dyDescent="0.35">
      <c r="A7" s="578"/>
      <c r="B7" s="578"/>
      <c r="C7" s="578"/>
      <c r="D7" s="578"/>
      <c r="E7" s="578"/>
      <c r="F7" s="578"/>
      <c r="G7" s="578"/>
      <c r="H7" s="578"/>
      <c r="I7" s="578"/>
      <c r="J7" s="578"/>
      <c r="K7" s="578"/>
      <c r="L7" s="578"/>
      <c r="M7" s="578"/>
      <c r="N7" s="578"/>
      <c r="O7" s="578"/>
      <c r="P7" s="578"/>
      <c r="Q7" s="578"/>
      <c r="R7" s="578"/>
      <c r="S7" s="578"/>
      <c r="T7" s="579"/>
    </row>
    <row r="8" spans="1:20" ht="49.5" customHeight="1" thickTop="1" thickBot="1" x14ac:dyDescent="0.35">
      <c r="A8" s="578"/>
      <c r="B8" s="578"/>
      <c r="C8" s="578"/>
      <c r="D8" s="578"/>
      <c r="E8" s="578"/>
      <c r="F8" s="578"/>
      <c r="G8" s="578"/>
      <c r="H8" s="578"/>
      <c r="I8" s="578"/>
      <c r="J8" s="578"/>
      <c r="K8" s="578"/>
      <c r="L8" s="578"/>
      <c r="M8" s="578"/>
      <c r="N8" s="578"/>
      <c r="O8" s="578"/>
      <c r="P8" s="578"/>
      <c r="Q8" s="578"/>
      <c r="R8" s="578"/>
      <c r="S8" s="578"/>
      <c r="T8" s="579"/>
    </row>
    <row r="9" spans="1:20" ht="49.5" customHeight="1" thickTop="1" thickBot="1" x14ac:dyDescent="0.35">
      <c r="A9" s="578"/>
      <c r="B9" s="578"/>
      <c r="C9" s="578"/>
      <c r="D9" s="578"/>
      <c r="E9" s="578"/>
      <c r="F9" s="578"/>
      <c r="G9" s="578"/>
      <c r="H9" s="578"/>
      <c r="I9" s="578"/>
      <c r="J9" s="578"/>
      <c r="K9" s="578"/>
      <c r="L9" s="578"/>
      <c r="M9" s="578"/>
      <c r="N9" s="578"/>
      <c r="O9" s="578"/>
      <c r="P9" s="578"/>
      <c r="Q9" s="578"/>
      <c r="R9" s="578"/>
      <c r="S9" s="578"/>
      <c r="T9" s="579"/>
    </row>
    <row r="10" spans="1:20" ht="49.5" customHeight="1" thickTop="1" thickBot="1" x14ac:dyDescent="0.35">
      <c r="A10" s="578"/>
      <c r="B10" s="578"/>
      <c r="C10" s="578"/>
      <c r="D10" s="578"/>
      <c r="E10" s="578"/>
      <c r="F10" s="578"/>
      <c r="G10" s="578"/>
      <c r="H10" s="578"/>
      <c r="I10" s="578"/>
      <c r="J10" s="578"/>
      <c r="K10" s="578"/>
      <c r="L10" s="578"/>
      <c r="M10" s="578"/>
      <c r="N10" s="578"/>
      <c r="O10" s="578"/>
      <c r="P10" s="578"/>
      <c r="Q10" s="578"/>
      <c r="R10" s="578"/>
      <c r="S10" s="578"/>
      <c r="T10" s="579"/>
    </row>
    <row r="11" spans="1:20" ht="49.5" customHeight="1" thickTop="1" thickBot="1" x14ac:dyDescent="0.35">
      <c r="A11" s="578"/>
      <c r="B11" s="578"/>
      <c r="C11" s="578"/>
      <c r="D11" s="578"/>
      <c r="E11" s="578"/>
      <c r="F11" s="578"/>
      <c r="G11" s="578"/>
      <c r="H11" s="578"/>
      <c r="I11" s="578"/>
      <c r="J11" s="578"/>
      <c r="K11" s="578"/>
      <c r="L11" s="578"/>
      <c r="M11" s="578"/>
      <c r="N11" s="578"/>
      <c r="O11" s="578"/>
      <c r="P11" s="578"/>
      <c r="Q11" s="578"/>
      <c r="R11" s="578"/>
      <c r="S11" s="578"/>
      <c r="T11" s="579"/>
    </row>
    <row r="12" spans="1:20" ht="49.5" customHeight="1" thickTop="1" thickBot="1" x14ac:dyDescent="0.35">
      <c r="A12" s="578"/>
      <c r="B12" s="578"/>
      <c r="C12" s="578"/>
      <c r="D12" s="578"/>
      <c r="E12" s="578"/>
      <c r="F12" s="578"/>
      <c r="G12" s="578"/>
      <c r="H12" s="578"/>
      <c r="I12" s="578"/>
      <c r="J12" s="578"/>
      <c r="K12" s="578"/>
      <c r="L12" s="578"/>
      <c r="M12" s="578"/>
      <c r="N12" s="578"/>
      <c r="O12" s="578"/>
      <c r="P12" s="578"/>
      <c r="Q12" s="578"/>
      <c r="R12" s="578"/>
      <c r="S12" s="578"/>
      <c r="T12" s="579"/>
    </row>
    <row r="13" spans="1:20" ht="49.5" customHeight="1" thickTop="1" thickBot="1" x14ac:dyDescent="0.35">
      <c r="A13" s="578"/>
      <c r="B13" s="578"/>
      <c r="C13" s="578"/>
      <c r="D13" s="578"/>
      <c r="E13" s="578"/>
      <c r="F13" s="578"/>
      <c r="G13" s="578"/>
      <c r="H13" s="578"/>
      <c r="I13" s="578"/>
      <c r="J13" s="578"/>
      <c r="K13" s="578"/>
      <c r="L13" s="578"/>
      <c r="M13" s="578"/>
      <c r="N13" s="578"/>
      <c r="O13" s="578"/>
      <c r="P13" s="578"/>
      <c r="Q13" s="578"/>
      <c r="R13" s="578"/>
      <c r="S13" s="578"/>
      <c r="T13" s="579"/>
    </row>
    <row r="14" spans="1:20" ht="49.5" customHeight="1" thickTop="1" thickBot="1" x14ac:dyDescent="0.35">
      <c r="A14" s="578"/>
      <c r="B14" s="578"/>
      <c r="C14" s="578"/>
      <c r="D14" s="578"/>
      <c r="E14" s="578"/>
      <c r="F14" s="578"/>
      <c r="G14" s="578"/>
      <c r="H14" s="578"/>
      <c r="I14" s="578"/>
      <c r="J14" s="578"/>
      <c r="K14" s="578"/>
      <c r="L14" s="578"/>
      <c r="M14" s="578"/>
      <c r="N14" s="578"/>
      <c r="O14" s="578"/>
      <c r="P14" s="578"/>
      <c r="Q14" s="578"/>
      <c r="R14" s="578"/>
      <c r="S14" s="578"/>
      <c r="T14" s="579"/>
    </row>
    <row r="15" spans="1:20" ht="49.5" customHeight="1" thickTop="1" thickBot="1" x14ac:dyDescent="0.35">
      <c r="A15" s="578"/>
      <c r="B15" s="578"/>
      <c r="C15" s="578"/>
      <c r="D15" s="578"/>
      <c r="E15" s="578"/>
      <c r="F15" s="578"/>
      <c r="G15" s="578"/>
      <c r="H15" s="578"/>
      <c r="I15" s="578"/>
      <c r="J15" s="578"/>
      <c r="K15" s="578"/>
      <c r="L15" s="578"/>
      <c r="M15" s="578"/>
      <c r="N15" s="578"/>
      <c r="O15" s="578"/>
      <c r="P15" s="578"/>
      <c r="Q15" s="578"/>
      <c r="R15" s="578"/>
      <c r="S15" s="578"/>
      <c r="T15" s="579"/>
    </row>
    <row r="16" spans="1:20" ht="49.5" customHeight="1" thickTop="1" thickBot="1" x14ac:dyDescent="0.35">
      <c r="A16" s="578"/>
      <c r="B16" s="578"/>
      <c r="C16" s="578"/>
      <c r="D16" s="578"/>
      <c r="E16" s="578"/>
      <c r="F16" s="578"/>
      <c r="G16" s="578"/>
      <c r="H16" s="578"/>
      <c r="I16" s="578"/>
      <c r="J16" s="578"/>
      <c r="K16" s="578"/>
      <c r="L16" s="578"/>
      <c r="M16" s="578"/>
      <c r="N16" s="578"/>
      <c r="O16" s="578"/>
      <c r="P16" s="578"/>
      <c r="Q16" s="578"/>
      <c r="R16" s="578"/>
      <c r="S16" s="578"/>
      <c r="T16" s="579"/>
    </row>
    <row r="17" spans="1:20" ht="49.5" customHeight="1" thickTop="1" thickBot="1" x14ac:dyDescent="0.35">
      <c r="A17" s="578"/>
      <c r="B17" s="578"/>
      <c r="C17" s="578"/>
      <c r="D17" s="578"/>
      <c r="E17" s="578"/>
      <c r="F17" s="578"/>
      <c r="G17" s="578"/>
      <c r="H17" s="578"/>
      <c r="I17" s="578"/>
      <c r="J17" s="578"/>
      <c r="K17" s="578"/>
      <c r="L17" s="578"/>
      <c r="M17" s="578"/>
      <c r="N17" s="578"/>
      <c r="O17" s="578"/>
      <c r="P17" s="578"/>
      <c r="Q17" s="578"/>
      <c r="R17" s="578"/>
      <c r="S17" s="578"/>
      <c r="T17" s="579"/>
    </row>
    <row r="18" spans="1:20" ht="49.5" customHeight="1" thickTop="1" thickBot="1" x14ac:dyDescent="0.35">
      <c r="A18" s="578"/>
      <c r="B18" s="578"/>
      <c r="C18" s="578"/>
      <c r="D18" s="578"/>
      <c r="E18" s="578"/>
      <c r="F18" s="578"/>
      <c r="G18" s="578"/>
      <c r="H18" s="578"/>
      <c r="I18" s="578"/>
      <c r="J18" s="578"/>
      <c r="K18" s="578"/>
      <c r="L18" s="578"/>
      <c r="M18" s="578"/>
      <c r="N18" s="578"/>
      <c r="O18" s="578"/>
      <c r="P18" s="578"/>
      <c r="Q18" s="578"/>
      <c r="R18" s="578"/>
      <c r="S18" s="578"/>
      <c r="T18" s="579"/>
    </row>
    <row r="19" spans="1:20" ht="49.5" customHeight="1" thickTop="1" thickBot="1" x14ac:dyDescent="0.35">
      <c r="A19" s="578"/>
      <c r="B19" s="578"/>
      <c r="C19" s="578"/>
      <c r="D19" s="578"/>
      <c r="E19" s="578"/>
      <c r="F19" s="578"/>
      <c r="G19" s="578"/>
      <c r="H19" s="578"/>
      <c r="I19" s="578"/>
      <c r="J19" s="578"/>
      <c r="K19" s="578"/>
      <c r="L19" s="578"/>
      <c r="M19" s="578"/>
      <c r="N19" s="578"/>
      <c r="O19" s="578"/>
      <c r="P19" s="578"/>
      <c r="Q19" s="578"/>
      <c r="R19" s="578"/>
      <c r="S19" s="578"/>
      <c r="T19" s="579"/>
    </row>
    <row r="20" spans="1:20" ht="49.5" customHeight="1" thickTop="1" thickBot="1" x14ac:dyDescent="0.35">
      <c r="A20" s="578"/>
      <c r="B20" s="578"/>
      <c r="C20" s="578"/>
      <c r="D20" s="578"/>
      <c r="E20" s="578"/>
      <c r="F20" s="578"/>
      <c r="G20" s="578"/>
      <c r="H20" s="578"/>
      <c r="I20" s="578"/>
      <c r="J20" s="578"/>
      <c r="K20" s="578"/>
      <c r="L20" s="578"/>
      <c r="M20" s="578"/>
      <c r="N20" s="578"/>
      <c r="O20" s="578"/>
      <c r="P20" s="578"/>
      <c r="Q20" s="578"/>
      <c r="R20" s="578"/>
      <c r="S20" s="578"/>
      <c r="T20" s="579"/>
    </row>
    <row r="21" spans="1:20" ht="49.5" customHeight="1" thickTop="1" thickBot="1" x14ac:dyDescent="0.35">
      <c r="A21" s="578"/>
      <c r="B21" s="578"/>
      <c r="C21" s="578"/>
      <c r="D21" s="578"/>
      <c r="E21" s="578"/>
      <c r="F21" s="578"/>
      <c r="G21" s="578"/>
      <c r="H21" s="578"/>
      <c r="I21" s="578"/>
      <c r="J21" s="578"/>
      <c r="K21" s="578"/>
      <c r="L21" s="578"/>
      <c r="M21" s="578"/>
      <c r="N21" s="578"/>
      <c r="O21" s="578"/>
      <c r="P21" s="578"/>
      <c r="Q21" s="578"/>
      <c r="R21" s="578"/>
      <c r="S21" s="578"/>
      <c r="T21" s="579"/>
    </row>
    <row r="22" spans="1:20" ht="49.5" customHeight="1" thickTop="1" thickBot="1" x14ac:dyDescent="0.35">
      <c r="A22" s="578"/>
      <c r="B22" s="578"/>
      <c r="C22" s="578"/>
      <c r="D22" s="578"/>
      <c r="E22" s="578"/>
      <c r="F22" s="578"/>
      <c r="G22" s="578"/>
      <c r="H22" s="578"/>
      <c r="I22" s="578"/>
      <c r="J22" s="578"/>
      <c r="K22" s="578"/>
      <c r="L22" s="578"/>
      <c r="M22" s="578"/>
      <c r="N22" s="578"/>
      <c r="O22" s="578"/>
      <c r="P22" s="578"/>
      <c r="Q22" s="578"/>
      <c r="R22" s="578"/>
      <c r="S22" s="578"/>
      <c r="T22" s="579"/>
    </row>
    <row r="23" spans="1:20" ht="15" thickTop="1" x14ac:dyDescent="0.3"/>
  </sheetData>
  <mergeCells count="123">
    <mergeCell ref="A1:Q1"/>
    <mergeCell ref="R1:T1"/>
    <mergeCell ref="R2:T2"/>
    <mergeCell ref="R3:T4"/>
    <mergeCell ref="P6:R6"/>
    <mergeCell ref="S6:T6"/>
    <mergeCell ref="A7:C7"/>
    <mergeCell ref="D7:F7"/>
    <mergeCell ref="G7:I7"/>
    <mergeCell ref="J7:L7"/>
    <mergeCell ref="M7:O7"/>
    <mergeCell ref="P7:R7"/>
    <mergeCell ref="S7:T7"/>
    <mergeCell ref="A6:C6"/>
    <mergeCell ref="D6:F6"/>
    <mergeCell ref="G6:I6"/>
    <mergeCell ref="J6:L6"/>
    <mergeCell ref="M6:O6"/>
    <mergeCell ref="P8:R8"/>
    <mergeCell ref="S8:T8"/>
    <mergeCell ref="A9:C9"/>
    <mergeCell ref="D9:F9"/>
    <mergeCell ref="G9:I9"/>
    <mergeCell ref="J9:L9"/>
    <mergeCell ref="M9:O9"/>
    <mergeCell ref="P9:R9"/>
    <mergeCell ref="S9:T9"/>
    <mergeCell ref="A8:C8"/>
    <mergeCell ref="D8:F8"/>
    <mergeCell ref="G8:I8"/>
    <mergeCell ref="J8:L8"/>
    <mergeCell ref="M8:O8"/>
    <mergeCell ref="P10:R10"/>
    <mergeCell ref="S10:T10"/>
    <mergeCell ref="A11:C11"/>
    <mergeCell ref="D11:F11"/>
    <mergeCell ref="G11:I11"/>
    <mergeCell ref="J11:L11"/>
    <mergeCell ref="M11:O11"/>
    <mergeCell ref="P11:R11"/>
    <mergeCell ref="S11:T11"/>
    <mergeCell ref="A10:C10"/>
    <mergeCell ref="D10:F10"/>
    <mergeCell ref="G10:I10"/>
    <mergeCell ref="J10:L10"/>
    <mergeCell ref="M10:O10"/>
    <mergeCell ref="P12:R12"/>
    <mergeCell ref="S12:T12"/>
    <mergeCell ref="A13:C13"/>
    <mergeCell ref="D13:F13"/>
    <mergeCell ref="G13:I13"/>
    <mergeCell ref="J13:L13"/>
    <mergeCell ref="M13:O13"/>
    <mergeCell ref="P13:R13"/>
    <mergeCell ref="S13:T13"/>
    <mergeCell ref="A12:C12"/>
    <mergeCell ref="D12:F12"/>
    <mergeCell ref="G12:I12"/>
    <mergeCell ref="J12:L12"/>
    <mergeCell ref="M12:O12"/>
    <mergeCell ref="P14:R14"/>
    <mergeCell ref="S14:T14"/>
    <mergeCell ref="A15:C15"/>
    <mergeCell ref="D15:F15"/>
    <mergeCell ref="G15:I15"/>
    <mergeCell ref="J15:L15"/>
    <mergeCell ref="M15:O15"/>
    <mergeCell ref="P15:R15"/>
    <mergeCell ref="S15:T15"/>
    <mergeCell ref="A14:C14"/>
    <mergeCell ref="D14:F14"/>
    <mergeCell ref="G14:I14"/>
    <mergeCell ref="J14:L14"/>
    <mergeCell ref="M14:O14"/>
    <mergeCell ref="P16:R16"/>
    <mergeCell ref="S16:T16"/>
    <mergeCell ref="A17:C17"/>
    <mergeCell ref="D17:F17"/>
    <mergeCell ref="G17:I17"/>
    <mergeCell ref="J17:L17"/>
    <mergeCell ref="M17:O17"/>
    <mergeCell ref="P17:R17"/>
    <mergeCell ref="S17:T17"/>
    <mergeCell ref="A16:C16"/>
    <mergeCell ref="D16:F16"/>
    <mergeCell ref="G16:I16"/>
    <mergeCell ref="J16:L16"/>
    <mergeCell ref="M16:O16"/>
    <mergeCell ref="P18:R18"/>
    <mergeCell ref="S18:T18"/>
    <mergeCell ref="A19:C19"/>
    <mergeCell ref="D19:F19"/>
    <mergeCell ref="G19:I19"/>
    <mergeCell ref="J19:L19"/>
    <mergeCell ref="M19:O19"/>
    <mergeCell ref="P19:R19"/>
    <mergeCell ref="S19:T19"/>
    <mergeCell ref="A18:C18"/>
    <mergeCell ref="D18:F18"/>
    <mergeCell ref="G18:I18"/>
    <mergeCell ref="J18:L18"/>
    <mergeCell ref="M18:O18"/>
    <mergeCell ref="P22:R22"/>
    <mergeCell ref="S22:T22"/>
    <mergeCell ref="A22:C22"/>
    <mergeCell ref="D22:F22"/>
    <mergeCell ref="G22:I22"/>
    <mergeCell ref="J22:L22"/>
    <mergeCell ref="M22:O22"/>
    <mergeCell ref="P20:R20"/>
    <mergeCell ref="S20:T20"/>
    <mergeCell ref="A21:C21"/>
    <mergeCell ref="D21:F21"/>
    <mergeCell ref="G21:I21"/>
    <mergeCell ref="J21:L21"/>
    <mergeCell ref="M21:O21"/>
    <mergeCell ref="P21:R21"/>
    <mergeCell ref="S21:T21"/>
    <mergeCell ref="A20:C20"/>
    <mergeCell ref="D20:F20"/>
    <mergeCell ref="G20:I20"/>
    <mergeCell ref="J20:L20"/>
    <mergeCell ref="M20:O20"/>
  </mergeCells>
  <conditionalFormatting sqref="R3:T4">
    <cfRule type="cellIs" dxfId="87" priority="1" operator="equal">
      <formula>"Não iniciada"</formula>
    </cfRule>
    <cfRule type="cellIs" dxfId="86" priority="2" operator="equal">
      <formula>"Em andamento"</formula>
    </cfRule>
    <cfRule type="cellIs" dxfId="85" priority="3" operator="equal">
      <formula>"Cancelada"</formula>
    </cfRule>
    <cfRule type="cellIs" dxfId="84" priority="4" operator="equal">
      <formula>"Concluída"</formula>
    </cfRule>
  </conditionalFormatting>
  <dataValidations count="1">
    <dataValidation type="list" allowBlank="1" showInputMessage="1" showErrorMessage="1" sqref="R3:T4" xr:uid="{00000000-0002-0000-1400-000000000000}">
      <formula1>"Não iniciada, Concluída, Em andamento, Cancelada"</formula1>
    </dataValidation>
  </dataValidations>
  <hyperlinks>
    <hyperlink ref="R1:T1" location="'1. Painel Principal'!A1" display="Menu Principal" xr:uid="{00000000-0004-0000-1400-000000000000}"/>
  </hyperlinks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T15"/>
  <sheetViews>
    <sheetView showGridLines="0" showRowColHeaders="0" workbookViewId="0">
      <selection activeCell="V4" sqref="V4"/>
    </sheetView>
  </sheetViews>
  <sheetFormatPr defaultRowHeight="14.4" x14ac:dyDescent="0.3"/>
  <cols>
    <col min="17" max="17" width="9.33203125" customWidth="1"/>
  </cols>
  <sheetData>
    <row r="1" spans="1:20" ht="17.25" customHeight="1" x14ac:dyDescent="0.35">
      <c r="A1" s="276" t="s">
        <v>4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4" t="s">
        <v>1</v>
      </c>
      <c r="S1" s="274"/>
      <c r="T1" s="275"/>
    </row>
    <row r="2" spans="1:20" x14ac:dyDescent="0.3">
      <c r="R2" s="339" t="s">
        <v>10</v>
      </c>
      <c r="S2" s="340"/>
      <c r="T2" s="340"/>
    </row>
    <row r="3" spans="1:20" x14ac:dyDescent="0.3">
      <c r="R3" s="334" t="s">
        <v>11</v>
      </c>
      <c r="S3" s="335"/>
      <c r="T3" s="335"/>
    </row>
    <row r="4" spans="1:20" ht="7.5" customHeight="1" x14ac:dyDescent="0.3">
      <c r="R4" s="334"/>
      <c r="S4" s="335"/>
      <c r="T4" s="335"/>
    </row>
    <row r="6" spans="1:20" ht="16.2" thickBot="1" x14ac:dyDescent="0.35">
      <c r="A6" s="582" t="s">
        <v>677</v>
      </c>
      <c r="B6" s="582"/>
      <c r="C6" s="582"/>
      <c r="D6" s="582"/>
      <c r="E6" s="582"/>
      <c r="F6" s="582"/>
      <c r="G6" s="582"/>
      <c r="H6" s="592" t="s">
        <v>675</v>
      </c>
      <c r="I6" s="592"/>
      <c r="J6" s="592"/>
      <c r="K6" s="593" t="s">
        <v>676</v>
      </c>
      <c r="L6" s="593"/>
      <c r="M6" s="593"/>
      <c r="N6" s="594" t="s">
        <v>679</v>
      </c>
      <c r="O6" s="594"/>
      <c r="P6" s="594"/>
      <c r="Q6" s="594"/>
      <c r="R6" s="582" t="s">
        <v>678</v>
      </c>
      <c r="S6" s="582"/>
      <c r="T6" s="582"/>
    </row>
    <row r="7" spans="1:20" ht="49.5" customHeight="1" thickBot="1" x14ac:dyDescent="0.35">
      <c r="A7" s="591" t="s">
        <v>680</v>
      </c>
      <c r="B7" s="591"/>
      <c r="C7" s="591"/>
      <c r="D7" s="591"/>
      <c r="E7" s="591"/>
      <c r="F7" s="591"/>
      <c r="G7" s="587"/>
      <c r="H7" s="589" t="s">
        <v>681</v>
      </c>
      <c r="I7" s="589"/>
      <c r="J7" s="589"/>
      <c r="K7" s="589" t="s">
        <v>682</v>
      </c>
      <c r="L7" s="589"/>
      <c r="M7" s="589"/>
      <c r="N7" s="589" t="s">
        <v>683</v>
      </c>
      <c r="O7" s="589"/>
      <c r="P7" s="589"/>
      <c r="Q7" s="589"/>
      <c r="R7" s="589" t="s">
        <v>702</v>
      </c>
      <c r="S7" s="589"/>
      <c r="T7" s="590"/>
    </row>
    <row r="8" spans="1:20" ht="49.5" customHeight="1" thickBot="1" x14ac:dyDescent="0.35">
      <c r="A8" s="587"/>
      <c r="B8" s="588"/>
      <c r="C8" s="588"/>
      <c r="D8" s="588"/>
      <c r="E8" s="588"/>
      <c r="F8" s="588"/>
      <c r="G8" s="588"/>
      <c r="H8" s="589"/>
      <c r="I8" s="589"/>
      <c r="J8" s="589"/>
      <c r="K8" s="589"/>
      <c r="L8" s="589"/>
      <c r="M8" s="589"/>
      <c r="N8" s="589"/>
      <c r="O8" s="589"/>
      <c r="P8" s="589"/>
      <c r="Q8" s="589"/>
      <c r="R8" s="589"/>
      <c r="S8" s="589"/>
      <c r="T8" s="590"/>
    </row>
    <row r="9" spans="1:20" ht="49.5" customHeight="1" thickBot="1" x14ac:dyDescent="0.35">
      <c r="A9" s="587"/>
      <c r="B9" s="588"/>
      <c r="C9" s="588"/>
      <c r="D9" s="588"/>
      <c r="E9" s="588"/>
      <c r="F9" s="588"/>
      <c r="G9" s="588"/>
      <c r="H9" s="589"/>
      <c r="I9" s="589"/>
      <c r="J9" s="589"/>
      <c r="K9" s="589"/>
      <c r="L9" s="589"/>
      <c r="M9" s="589"/>
      <c r="N9" s="589"/>
      <c r="O9" s="589"/>
      <c r="P9" s="589"/>
      <c r="Q9" s="589"/>
      <c r="R9" s="589"/>
      <c r="S9" s="589"/>
      <c r="T9" s="590"/>
    </row>
    <row r="10" spans="1:20" ht="49.5" customHeight="1" thickBot="1" x14ac:dyDescent="0.35">
      <c r="A10" s="587"/>
      <c r="B10" s="588"/>
      <c r="C10" s="588"/>
      <c r="D10" s="588"/>
      <c r="E10" s="588"/>
      <c r="F10" s="588"/>
      <c r="G10" s="588"/>
      <c r="H10" s="589"/>
      <c r="I10" s="589"/>
      <c r="J10" s="589"/>
      <c r="K10" s="589"/>
      <c r="L10" s="589"/>
      <c r="M10" s="589"/>
      <c r="N10" s="589"/>
      <c r="O10" s="589"/>
      <c r="P10" s="589"/>
      <c r="Q10" s="589"/>
      <c r="R10" s="589"/>
      <c r="S10" s="589"/>
      <c r="T10" s="590"/>
    </row>
    <row r="11" spans="1:20" ht="49.5" customHeight="1" thickBot="1" x14ac:dyDescent="0.35">
      <c r="A11" s="587"/>
      <c r="B11" s="588"/>
      <c r="C11" s="588"/>
      <c r="D11" s="588"/>
      <c r="E11" s="588"/>
      <c r="F11" s="588"/>
      <c r="G11" s="588"/>
      <c r="H11" s="589"/>
      <c r="I11" s="589"/>
      <c r="J11" s="589"/>
      <c r="K11" s="589"/>
      <c r="L11" s="589"/>
      <c r="M11" s="589"/>
      <c r="N11" s="589"/>
      <c r="O11" s="589"/>
      <c r="P11" s="589"/>
      <c r="Q11" s="589"/>
      <c r="R11" s="589"/>
      <c r="S11" s="589"/>
      <c r="T11" s="590"/>
    </row>
    <row r="12" spans="1:20" ht="49.5" customHeight="1" thickBot="1" x14ac:dyDescent="0.35">
      <c r="A12" s="587"/>
      <c r="B12" s="588"/>
      <c r="C12" s="588"/>
      <c r="D12" s="588"/>
      <c r="E12" s="588"/>
      <c r="F12" s="588"/>
      <c r="G12" s="588"/>
      <c r="H12" s="589"/>
      <c r="I12" s="589"/>
      <c r="J12" s="589"/>
      <c r="K12" s="589"/>
      <c r="L12" s="589"/>
      <c r="M12" s="589"/>
      <c r="N12" s="589"/>
      <c r="O12" s="589"/>
      <c r="P12" s="589"/>
      <c r="Q12" s="589"/>
      <c r="R12" s="589"/>
      <c r="S12" s="589"/>
      <c r="T12" s="590"/>
    </row>
    <row r="13" spans="1:20" ht="49.5" customHeight="1" thickBot="1" x14ac:dyDescent="0.35">
      <c r="A13" s="587"/>
      <c r="B13" s="588"/>
      <c r="C13" s="588"/>
      <c r="D13" s="588"/>
      <c r="E13" s="588"/>
      <c r="F13" s="588"/>
      <c r="G13" s="588"/>
      <c r="H13" s="589"/>
      <c r="I13" s="589"/>
      <c r="J13" s="589"/>
      <c r="K13" s="589"/>
      <c r="L13" s="589"/>
      <c r="M13" s="589"/>
      <c r="N13" s="589"/>
      <c r="O13" s="589"/>
      <c r="P13" s="589"/>
      <c r="Q13" s="589"/>
      <c r="R13" s="589"/>
      <c r="S13" s="589"/>
      <c r="T13" s="590"/>
    </row>
    <row r="14" spans="1:20" ht="49.5" customHeight="1" thickBot="1" x14ac:dyDescent="0.35">
      <c r="A14" s="587"/>
      <c r="B14" s="588"/>
      <c r="C14" s="588"/>
      <c r="D14" s="588"/>
      <c r="E14" s="588"/>
      <c r="F14" s="588"/>
      <c r="G14" s="588"/>
      <c r="H14" s="589"/>
      <c r="I14" s="589"/>
      <c r="J14" s="589"/>
      <c r="K14" s="589"/>
      <c r="L14" s="589"/>
      <c r="M14" s="589"/>
      <c r="N14" s="589"/>
      <c r="O14" s="589"/>
      <c r="P14" s="589"/>
      <c r="Q14" s="589"/>
      <c r="R14" s="589"/>
      <c r="S14" s="589"/>
      <c r="T14" s="590"/>
    </row>
    <row r="15" spans="1:20" ht="49.5" customHeight="1" thickBot="1" x14ac:dyDescent="0.35">
      <c r="A15" s="587"/>
      <c r="B15" s="588"/>
      <c r="C15" s="588"/>
      <c r="D15" s="588"/>
      <c r="E15" s="588"/>
      <c r="F15" s="588"/>
      <c r="G15" s="588"/>
      <c r="H15" s="589"/>
      <c r="I15" s="589"/>
      <c r="J15" s="589"/>
      <c r="K15" s="589"/>
      <c r="L15" s="589"/>
      <c r="M15" s="589"/>
      <c r="N15" s="589"/>
      <c r="O15" s="589"/>
      <c r="P15" s="589"/>
      <c r="Q15" s="589"/>
      <c r="R15" s="589"/>
      <c r="S15" s="589"/>
      <c r="T15" s="590"/>
    </row>
  </sheetData>
  <mergeCells count="54">
    <mergeCell ref="A1:Q1"/>
    <mergeCell ref="R1:T1"/>
    <mergeCell ref="R2:T2"/>
    <mergeCell ref="R3:T4"/>
    <mergeCell ref="A6:G6"/>
    <mergeCell ref="H6:J6"/>
    <mergeCell ref="K6:M6"/>
    <mergeCell ref="N6:Q6"/>
    <mergeCell ref="R6:T6"/>
    <mergeCell ref="A7:G7"/>
    <mergeCell ref="H7:J7"/>
    <mergeCell ref="K7:M7"/>
    <mergeCell ref="N7:Q7"/>
    <mergeCell ref="R7:T7"/>
    <mergeCell ref="A8:G8"/>
    <mergeCell ref="H8:J8"/>
    <mergeCell ref="K8:M8"/>
    <mergeCell ref="N8:Q8"/>
    <mergeCell ref="R8:T8"/>
    <mergeCell ref="A9:G9"/>
    <mergeCell ref="H9:J9"/>
    <mergeCell ref="K9:M9"/>
    <mergeCell ref="N9:Q9"/>
    <mergeCell ref="R9:T9"/>
    <mergeCell ref="A10:G10"/>
    <mergeCell ref="H10:J10"/>
    <mergeCell ref="K10:M10"/>
    <mergeCell ref="N10:Q10"/>
    <mergeCell ref="R10:T10"/>
    <mergeCell ref="A11:G11"/>
    <mergeCell ref="H11:J11"/>
    <mergeCell ref="K11:M11"/>
    <mergeCell ref="N11:Q11"/>
    <mergeCell ref="R11:T11"/>
    <mergeCell ref="A12:G12"/>
    <mergeCell ref="H12:J12"/>
    <mergeCell ref="K12:M12"/>
    <mergeCell ref="N12:Q12"/>
    <mergeCell ref="R12:T12"/>
    <mergeCell ref="A13:G13"/>
    <mergeCell ref="H13:J13"/>
    <mergeCell ref="K13:M13"/>
    <mergeCell ref="N13:Q13"/>
    <mergeCell ref="R13:T13"/>
    <mergeCell ref="A14:G14"/>
    <mergeCell ref="H14:J14"/>
    <mergeCell ref="K14:M14"/>
    <mergeCell ref="N14:Q14"/>
    <mergeCell ref="R14:T14"/>
    <mergeCell ref="A15:G15"/>
    <mergeCell ref="H15:J15"/>
    <mergeCell ref="K15:M15"/>
    <mergeCell ref="N15:Q15"/>
    <mergeCell ref="R15:T15"/>
  </mergeCells>
  <conditionalFormatting sqref="R3:T4">
    <cfRule type="cellIs" dxfId="83" priority="1" operator="equal">
      <formula>"Não iniciada"</formula>
    </cfRule>
    <cfRule type="cellIs" dxfId="82" priority="2" operator="equal">
      <formula>"Em andamento"</formula>
    </cfRule>
    <cfRule type="cellIs" dxfId="81" priority="3" operator="equal">
      <formula>"Cancelada"</formula>
    </cfRule>
    <cfRule type="cellIs" dxfId="80" priority="4" operator="equal">
      <formula>"Concluída"</formula>
    </cfRule>
  </conditionalFormatting>
  <dataValidations count="1">
    <dataValidation type="list" allowBlank="1" showInputMessage="1" showErrorMessage="1" sqref="R3:T4" xr:uid="{00000000-0002-0000-1500-000000000000}">
      <formula1>"Não iniciada, Concluída, Em andamento, Cancelada"</formula1>
    </dataValidation>
  </dataValidations>
  <hyperlinks>
    <hyperlink ref="R1:T1" location="'1. Painel Principal'!A1" display="Menu Principal" xr:uid="{00000000-0004-0000-1500-000000000000}"/>
  </hyperlinks>
  <pageMargins left="0.511811024" right="0.511811024" top="0.78740157499999996" bottom="0.78740157499999996" header="0.31496062000000002" footer="0.31496062000000002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T23"/>
  <sheetViews>
    <sheetView showGridLines="0" showRowColHeaders="0" workbookViewId="0">
      <selection activeCell="V5" sqref="V5"/>
    </sheetView>
  </sheetViews>
  <sheetFormatPr defaultRowHeight="14.4" x14ac:dyDescent="0.3"/>
  <cols>
    <col min="17" max="17" width="9.33203125" customWidth="1"/>
  </cols>
  <sheetData>
    <row r="1" spans="1:20" ht="17.25" customHeight="1" x14ac:dyDescent="0.35">
      <c r="A1" s="276" t="s">
        <v>4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4" t="s">
        <v>1</v>
      </c>
      <c r="S1" s="274"/>
      <c r="T1" s="275"/>
    </row>
    <row r="2" spans="1:20" x14ac:dyDescent="0.3">
      <c r="R2" s="339" t="s">
        <v>10</v>
      </c>
      <c r="S2" s="340"/>
      <c r="T2" s="340"/>
    </row>
    <row r="3" spans="1:20" x14ac:dyDescent="0.3">
      <c r="R3" s="334" t="s">
        <v>11</v>
      </c>
      <c r="S3" s="335"/>
      <c r="T3" s="335"/>
    </row>
    <row r="4" spans="1:20" ht="7.5" customHeight="1" x14ac:dyDescent="0.3">
      <c r="R4" s="334"/>
      <c r="S4" s="335"/>
      <c r="T4" s="335"/>
    </row>
    <row r="6" spans="1:20" ht="15" thickBot="1" x14ac:dyDescent="0.35">
      <c r="A6" s="516" t="s">
        <v>684</v>
      </c>
      <c r="B6" s="516"/>
      <c r="C6" s="516"/>
      <c r="D6" s="516"/>
      <c r="E6" s="516"/>
      <c r="F6" s="493" t="s">
        <v>685</v>
      </c>
      <c r="G6" s="493"/>
      <c r="H6" s="493"/>
      <c r="I6" s="493"/>
      <c r="J6" s="142" t="s">
        <v>686</v>
      </c>
      <c r="K6" s="142" t="s">
        <v>687</v>
      </c>
      <c r="L6" s="142" t="s">
        <v>688</v>
      </c>
      <c r="M6" s="608" t="s">
        <v>689</v>
      </c>
      <c r="N6" s="608"/>
      <c r="O6" s="608"/>
      <c r="P6" s="608" t="s">
        <v>690</v>
      </c>
      <c r="Q6" s="608"/>
      <c r="R6" s="516" t="s">
        <v>316</v>
      </c>
      <c r="S6" s="516"/>
      <c r="T6" s="516"/>
    </row>
    <row r="7" spans="1:20" ht="16.5" customHeight="1" thickBot="1" x14ac:dyDescent="0.35">
      <c r="A7" s="609" t="s">
        <v>692</v>
      </c>
      <c r="B7" s="609"/>
      <c r="C7" s="609"/>
      <c r="D7" s="609"/>
      <c r="E7" s="610"/>
      <c r="F7" s="597" t="s">
        <v>691</v>
      </c>
      <c r="G7" s="597"/>
      <c r="H7" s="597"/>
      <c r="I7" s="597"/>
      <c r="J7" s="615">
        <v>0.75</v>
      </c>
      <c r="K7" s="238">
        <v>0.01</v>
      </c>
      <c r="L7" s="238">
        <v>1.1200000000000001</v>
      </c>
      <c r="M7" s="599" t="s">
        <v>695</v>
      </c>
      <c r="N7" s="605"/>
      <c r="O7" s="600"/>
      <c r="P7" s="599" t="s">
        <v>695</v>
      </c>
      <c r="Q7" s="600"/>
      <c r="R7" s="599" t="s">
        <v>696</v>
      </c>
      <c r="S7" s="605"/>
      <c r="T7" s="605"/>
    </row>
    <row r="8" spans="1:20" ht="16.5" customHeight="1" thickBot="1" x14ac:dyDescent="0.35">
      <c r="A8" s="611"/>
      <c r="B8" s="611"/>
      <c r="C8" s="611"/>
      <c r="D8" s="611"/>
      <c r="E8" s="612"/>
      <c r="F8" s="597" t="s">
        <v>693</v>
      </c>
      <c r="G8" s="597"/>
      <c r="H8" s="597"/>
      <c r="I8" s="597"/>
      <c r="J8" s="616"/>
      <c r="K8" s="238">
        <v>0.02</v>
      </c>
      <c r="L8" s="238">
        <v>1.1299999999999999</v>
      </c>
      <c r="M8" s="601"/>
      <c r="N8" s="606"/>
      <c r="O8" s="602"/>
      <c r="P8" s="601"/>
      <c r="Q8" s="602"/>
      <c r="R8" s="601"/>
      <c r="S8" s="606"/>
      <c r="T8" s="606"/>
    </row>
    <row r="9" spans="1:20" ht="16.5" customHeight="1" thickBot="1" x14ac:dyDescent="0.35">
      <c r="A9" s="613"/>
      <c r="B9" s="613"/>
      <c r="C9" s="613"/>
      <c r="D9" s="613"/>
      <c r="E9" s="614"/>
      <c r="F9" s="597" t="s">
        <v>694</v>
      </c>
      <c r="G9" s="597"/>
      <c r="H9" s="597"/>
      <c r="I9" s="597"/>
      <c r="J9" s="617"/>
      <c r="K9" s="238">
        <v>0.01</v>
      </c>
      <c r="L9" s="238">
        <v>1.1100000000000001</v>
      </c>
      <c r="M9" s="603"/>
      <c r="N9" s="607"/>
      <c r="O9" s="604"/>
      <c r="P9" s="603"/>
      <c r="Q9" s="604"/>
      <c r="R9" s="603"/>
      <c r="S9" s="607"/>
      <c r="T9" s="607"/>
    </row>
    <row r="10" spans="1:20" ht="16.5" customHeight="1" thickBot="1" x14ac:dyDescent="0.35">
      <c r="A10" s="595"/>
      <c r="B10" s="596"/>
      <c r="C10" s="596"/>
      <c r="D10" s="596"/>
      <c r="E10" s="596"/>
      <c r="F10" s="597"/>
      <c r="G10" s="597"/>
      <c r="H10" s="597"/>
      <c r="I10" s="597"/>
      <c r="J10" s="238"/>
      <c r="K10" s="238"/>
      <c r="L10" s="238"/>
      <c r="M10" s="597"/>
      <c r="N10" s="597"/>
      <c r="O10" s="597"/>
      <c r="P10" s="597"/>
      <c r="Q10" s="597"/>
      <c r="R10" s="597"/>
      <c r="S10" s="597"/>
      <c r="T10" s="598"/>
    </row>
    <row r="11" spans="1:20" ht="16.5" customHeight="1" thickBot="1" x14ac:dyDescent="0.35">
      <c r="A11" s="595"/>
      <c r="B11" s="596"/>
      <c r="C11" s="596"/>
      <c r="D11" s="596"/>
      <c r="E11" s="596"/>
      <c r="F11" s="597"/>
      <c r="G11" s="597"/>
      <c r="H11" s="597"/>
      <c r="I11" s="597"/>
      <c r="J11" s="238"/>
      <c r="K11" s="238"/>
      <c r="L11" s="238"/>
      <c r="M11" s="597"/>
      <c r="N11" s="597"/>
      <c r="O11" s="597"/>
      <c r="P11" s="597"/>
      <c r="Q11" s="597"/>
      <c r="R11" s="597"/>
      <c r="S11" s="597"/>
      <c r="T11" s="598"/>
    </row>
    <row r="12" spans="1:20" ht="16.5" customHeight="1" thickBot="1" x14ac:dyDescent="0.35">
      <c r="A12" s="595"/>
      <c r="B12" s="596"/>
      <c r="C12" s="596"/>
      <c r="D12" s="596"/>
      <c r="E12" s="596"/>
      <c r="F12" s="597"/>
      <c r="G12" s="597"/>
      <c r="H12" s="597"/>
      <c r="I12" s="597"/>
      <c r="J12" s="238"/>
      <c r="K12" s="238"/>
      <c r="L12" s="238"/>
      <c r="M12" s="597"/>
      <c r="N12" s="597"/>
      <c r="O12" s="597"/>
      <c r="P12" s="597"/>
      <c r="Q12" s="597"/>
      <c r="R12" s="597"/>
      <c r="S12" s="597"/>
      <c r="T12" s="598"/>
    </row>
    <row r="13" spans="1:20" ht="16.5" customHeight="1" thickBot="1" x14ac:dyDescent="0.35">
      <c r="A13" s="595"/>
      <c r="B13" s="596"/>
      <c r="C13" s="596"/>
      <c r="D13" s="596"/>
      <c r="E13" s="596"/>
      <c r="F13" s="597"/>
      <c r="G13" s="597"/>
      <c r="H13" s="597"/>
      <c r="I13" s="597"/>
      <c r="J13" s="238"/>
      <c r="K13" s="238"/>
      <c r="L13" s="238"/>
      <c r="M13" s="597"/>
      <c r="N13" s="597"/>
      <c r="O13" s="597"/>
      <c r="P13" s="597"/>
      <c r="Q13" s="597"/>
      <c r="R13" s="597"/>
      <c r="S13" s="597"/>
      <c r="T13" s="598"/>
    </row>
    <row r="14" spans="1:20" ht="16.5" customHeight="1" thickBot="1" x14ac:dyDescent="0.35">
      <c r="A14" s="595"/>
      <c r="B14" s="596"/>
      <c r="C14" s="596"/>
      <c r="D14" s="596"/>
      <c r="E14" s="596"/>
      <c r="F14" s="597"/>
      <c r="G14" s="597"/>
      <c r="H14" s="597"/>
      <c r="I14" s="597"/>
      <c r="J14" s="238"/>
      <c r="K14" s="238"/>
      <c r="L14" s="238"/>
      <c r="M14" s="597"/>
      <c r="N14" s="597"/>
      <c r="O14" s="597"/>
      <c r="P14" s="597"/>
      <c r="Q14" s="597"/>
      <c r="R14" s="597"/>
      <c r="S14" s="597"/>
      <c r="T14" s="598"/>
    </row>
    <row r="15" spans="1:20" ht="16.5" customHeight="1" thickBot="1" x14ac:dyDescent="0.35">
      <c r="A15" s="595"/>
      <c r="B15" s="596"/>
      <c r="C15" s="596"/>
      <c r="D15" s="596"/>
      <c r="E15" s="596"/>
      <c r="F15" s="597"/>
      <c r="G15" s="597"/>
      <c r="H15" s="597"/>
      <c r="I15" s="597"/>
      <c r="J15" s="238"/>
      <c r="K15" s="238"/>
      <c r="L15" s="238"/>
      <c r="M15" s="597"/>
      <c r="N15" s="597"/>
      <c r="O15" s="597"/>
      <c r="P15" s="597"/>
      <c r="Q15" s="597"/>
      <c r="R15" s="597"/>
      <c r="S15" s="597"/>
      <c r="T15" s="598"/>
    </row>
    <row r="16" spans="1:20" ht="16.5" customHeight="1" thickBot="1" x14ac:dyDescent="0.35">
      <c r="A16" s="595"/>
      <c r="B16" s="596"/>
      <c r="C16" s="596"/>
      <c r="D16" s="596"/>
      <c r="E16" s="596"/>
      <c r="F16" s="597"/>
      <c r="G16" s="597"/>
      <c r="H16" s="597"/>
      <c r="I16" s="597"/>
      <c r="J16" s="238"/>
      <c r="K16" s="238"/>
      <c r="L16" s="238"/>
      <c r="M16" s="597"/>
      <c r="N16" s="597"/>
      <c r="O16" s="597"/>
      <c r="P16" s="597"/>
      <c r="Q16" s="597"/>
      <c r="R16" s="597"/>
      <c r="S16" s="597"/>
      <c r="T16" s="598"/>
    </row>
    <row r="17" spans="1:20" ht="16.5" customHeight="1" thickBot="1" x14ac:dyDescent="0.35">
      <c r="A17" s="595"/>
      <c r="B17" s="596"/>
      <c r="C17" s="596"/>
      <c r="D17" s="596"/>
      <c r="E17" s="596"/>
      <c r="F17" s="597"/>
      <c r="G17" s="597"/>
      <c r="H17" s="597"/>
      <c r="I17" s="597"/>
      <c r="J17" s="238"/>
      <c r="K17" s="238"/>
      <c r="L17" s="238"/>
      <c r="M17" s="597"/>
      <c r="N17" s="597"/>
      <c r="O17" s="597"/>
      <c r="P17" s="597"/>
      <c r="Q17" s="597"/>
      <c r="R17" s="597"/>
      <c r="S17" s="597"/>
      <c r="T17" s="598"/>
    </row>
    <row r="18" spans="1:20" ht="16.5" customHeight="1" thickBot="1" x14ac:dyDescent="0.35">
      <c r="A18" s="595"/>
      <c r="B18" s="596"/>
      <c r="C18" s="596"/>
      <c r="D18" s="596"/>
      <c r="E18" s="596"/>
      <c r="F18" s="597"/>
      <c r="G18" s="597"/>
      <c r="H18" s="597"/>
      <c r="I18" s="597"/>
      <c r="J18" s="238"/>
      <c r="K18" s="238"/>
      <c r="L18" s="238"/>
      <c r="M18" s="597"/>
      <c r="N18" s="597"/>
      <c r="O18" s="597"/>
      <c r="P18" s="597"/>
      <c r="Q18" s="597"/>
      <c r="R18" s="597"/>
      <c r="S18" s="597"/>
      <c r="T18" s="598"/>
    </row>
    <row r="19" spans="1:20" ht="16.5" customHeight="1" thickBot="1" x14ac:dyDescent="0.35">
      <c r="A19" s="595"/>
      <c r="B19" s="596"/>
      <c r="C19" s="596"/>
      <c r="D19" s="596"/>
      <c r="E19" s="596"/>
      <c r="F19" s="597"/>
      <c r="G19" s="597"/>
      <c r="H19" s="597"/>
      <c r="I19" s="597"/>
      <c r="J19" s="238"/>
      <c r="K19" s="238"/>
      <c r="L19" s="238"/>
      <c r="M19" s="597"/>
      <c r="N19" s="597"/>
      <c r="O19" s="597"/>
      <c r="P19" s="597"/>
      <c r="Q19" s="597"/>
      <c r="R19" s="597"/>
      <c r="S19" s="597"/>
      <c r="T19" s="598"/>
    </row>
    <row r="20" spans="1:20" ht="16.5" customHeight="1" thickBot="1" x14ac:dyDescent="0.35">
      <c r="A20" s="595"/>
      <c r="B20" s="596"/>
      <c r="C20" s="596"/>
      <c r="D20" s="596"/>
      <c r="E20" s="596"/>
      <c r="F20" s="597"/>
      <c r="G20" s="597"/>
      <c r="H20" s="597"/>
      <c r="I20" s="597"/>
      <c r="J20" s="238"/>
      <c r="K20" s="238"/>
      <c r="L20" s="238"/>
      <c r="M20" s="597"/>
      <c r="N20" s="597"/>
      <c r="O20" s="597"/>
      <c r="P20" s="597"/>
      <c r="Q20" s="597"/>
      <c r="R20" s="597"/>
      <c r="S20" s="597"/>
      <c r="T20" s="598"/>
    </row>
    <row r="21" spans="1:20" ht="16.5" customHeight="1" thickBot="1" x14ac:dyDescent="0.35">
      <c r="A21" s="595"/>
      <c r="B21" s="596"/>
      <c r="C21" s="596"/>
      <c r="D21" s="596"/>
      <c r="E21" s="596"/>
      <c r="F21" s="597"/>
      <c r="G21" s="597"/>
      <c r="H21" s="597"/>
      <c r="I21" s="597"/>
      <c r="J21" s="238"/>
      <c r="K21" s="238"/>
      <c r="L21" s="238"/>
      <c r="M21" s="597"/>
      <c r="N21" s="597"/>
      <c r="O21" s="597"/>
      <c r="P21" s="597"/>
      <c r="Q21" s="597"/>
      <c r="R21" s="597"/>
      <c r="S21" s="597"/>
      <c r="T21" s="598"/>
    </row>
    <row r="22" spans="1:20" ht="16.5" customHeight="1" thickBot="1" x14ac:dyDescent="0.35">
      <c r="A22" s="595"/>
      <c r="B22" s="596"/>
      <c r="C22" s="596"/>
      <c r="D22" s="596"/>
      <c r="E22" s="596"/>
      <c r="F22" s="597"/>
      <c r="G22" s="597"/>
      <c r="H22" s="597"/>
      <c r="I22" s="597"/>
      <c r="J22" s="238"/>
      <c r="K22" s="238"/>
      <c r="L22" s="238"/>
      <c r="M22" s="597"/>
      <c r="N22" s="597"/>
      <c r="O22" s="597"/>
      <c r="P22" s="597"/>
      <c r="Q22" s="597"/>
      <c r="R22" s="597"/>
      <c r="S22" s="597"/>
      <c r="T22" s="598"/>
    </row>
    <row r="23" spans="1:20" ht="16.5" customHeight="1" thickBot="1" x14ac:dyDescent="0.35">
      <c r="A23" s="595"/>
      <c r="B23" s="596"/>
      <c r="C23" s="596"/>
      <c r="D23" s="596"/>
      <c r="E23" s="596"/>
      <c r="F23" s="597"/>
      <c r="G23" s="597"/>
      <c r="H23" s="597"/>
      <c r="I23" s="597"/>
      <c r="J23" s="238"/>
      <c r="K23" s="238"/>
      <c r="L23" s="238"/>
      <c r="M23" s="597"/>
      <c r="N23" s="597"/>
      <c r="O23" s="597"/>
      <c r="P23" s="597"/>
      <c r="Q23" s="597"/>
      <c r="R23" s="597"/>
      <c r="S23" s="597"/>
      <c r="T23" s="598"/>
    </row>
  </sheetData>
  <mergeCells count="87">
    <mergeCell ref="A1:Q1"/>
    <mergeCell ref="R1:T1"/>
    <mergeCell ref="R2:T2"/>
    <mergeCell ref="R3:T4"/>
    <mergeCell ref="R7:T9"/>
    <mergeCell ref="F8:I8"/>
    <mergeCell ref="F7:I7"/>
    <mergeCell ref="A6:E6"/>
    <mergeCell ref="F6:I6"/>
    <mergeCell ref="M6:O6"/>
    <mergeCell ref="P6:Q6"/>
    <mergeCell ref="R6:T6"/>
    <mergeCell ref="F9:I9"/>
    <mergeCell ref="A7:E9"/>
    <mergeCell ref="J7:J9"/>
    <mergeCell ref="M7:O9"/>
    <mergeCell ref="P7:Q9"/>
    <mergeCell ref="A10:E10"/>
    <mergeCell ref="F10:I10"/>
    <mergeCell ref="M10:O10"/>
    <mergeCell ref="P10:Q10"/>
    <mergeCell ref="R10:T10"/>
    <mergeCell ref="A11:E11"/>
    <mergeCell ref="F11:I11"/>
    <mergeCell ref="M11:O11"/>
    <mergeCell ref="P11:Q11"/>
    <mergeCell ref="R11:T11"/>
    <mergeCell ref="A12:E12"/>
    <mergeCell ref="F12:I12"/>
    <mergeCell ref="M12:O12"/>
    <mergeCell ref="P12:Q12"/>
    <mergeCell ref="R12:T12"/>
    <mergeCell ref="A13:E13"/>
    <mergeCell ref="F13:I13"/>
    <mergeCell ref="M13:O13"/>
    <mergeCell ref="P13:Q13"/>
    <mergeCell ref="R13:T13"/>
    <mergeCell ref="A14:E14"/>
    <mergeCell ref="F14:I14"/>
    <mergeCell ref="M14:O14"/>
    <mergeCell ref="P14:Q14"/>
    <mergeCell ref="R14:T14"/>
    <mergeCell ref="A15:E15"/>
    <mergeCell ref="F15:I15"/>
    <mergeCell ref="M15:O15"/>
    <mergeCell ref="P15:Q15"/>
    <mergeCell ref="R15:T15"/>
    <mergeCell ref="A16:E16"/>
    <mergeCell ref="F16:I16"/>
    <mergeCell ref="M16:O16"/>
    <mergeCell ref="P16:Q16"/>
    <mergeCell ref="R16:T16"/>
    <mergeCell ref="A17:E17"/>
    <mergeCell ref="F17:I17"/>
    <mergeCell ref="M17:O17"/>
    <mergeCell ref="P17:Q17"/>
    <mergeCell ref="R17:T17"/>
    <mergeCell ref="A18:E18"/>
    <mergeCell ref="F18:I18"/>
    <mergeCell ref="M18:O18"/>
    <mergeCell ref="P18:Q18"/>
    <mergeCell ref="R18:T18"/>
    <mergeCell ref="A19:E19"/>
    <mergeCell ref="F19:I19"/>
    <mergeCell ref="M19:O19"/>
    <mergeCell ref="P19:Q19"/>
    <mergeCell ref="R19:T19"/>
    <mergeCell ref="A20:E20"/>
    <mergeCell ref="F20:I20"/>
    <mergeCell ref="M20:O20"/>
    <mergeCell ref="P20:Q20"/>
    <mergeCell ref="R20:T20"/>
    <mergeCell ref="A21:E21"/>
    <mergeCell ref="F21:I21"/>
    <mergeCell ref="M21:O21"/>
    <mergeCell ref="P21:Q21"/>
    <mergeCell ref="R21:T21"/>
    <mergeCell ref="A22:E22"/>
    <mergeCell ref="F22:I22"/>
    <mergeCell ref="M22:O22"/>
    <mergeCell ref="P22:Q22"/>
    <mergeCell ref="R22:T22"/>
    <mergeCell ref="A23:E23"/>
    <mergeCell ref="F23:I23"/>
    <mergeCell ref="M23:O23"/>
    <mergeCell ref="P23:Q23"/>
    <mergeCell ref="R23:T23"/>
  </mergeCells>
  <conditionalFormatting sqref="R3:T4">
    <cfRule type="cellIs" dxfId="79" priority="9" operator="equal">
      <formula>"Não iniciada"</formula>
    </cfRule>
    <cfRule type="cellIs" dxfId="78" priority="10" operator="equal">
      <formula>"Em andamento"</formula>
    </cfRule>
    <cfRule type="cellIs" dxfId="77" priority="11" operator="equal">
      <formula>"Cancelada"</formula>
    </cfRule>
    <cfRule type="cellIs" dxfId="76" priority="12" operator="equal">
      <formula>"Concluída"</formula>
    </cfRule>
  </conditionalFormatting>
  <conditionalFormatting sqref="M7:Q23">
    <cfRule type="cellIs" dxfId="75" priority="7" operator="equal">
      <formula>"Não"</formula>
    </cfRule>
    <cfRule type="cellIs" dxfId="74" priority="8" operator="equal">
      <formula>"Sim"</formula>
    </cfRule>
  </conditionalFormatting>
  <conditionalFormatting sqref="L7:L23">
    <cfRule type="cellIs" dxfId="73" priority="5" operator="between">
      <formula>0.00000001</formula>
      <formula>5</formula>
    </cfRule>
    <cfRule type="cellIs" dxfId="72" priority="6" operator="greaterThanOrEqual">
      <formula>5</formula>
    </cfRule>
  </conditionalFormatting>
  <conditionalFormatting sqref="K7:K23">
    <cfRule type="cellIs" dxfId="71" priority="3" operator="greaterThan">
      <formula>0.05</formula>
    </cfRule>
    <cfRule type="cellIs" dxfId="70" priority="4" operator="between">
      <formula>0.0000001</formula>
      <formula>0.05</formula>
    </cfRule>
  </conditionalFormatting>
  <conditionalFormatting sqref="J7:J23">
    <cfRule type="cellIs" dxfId="69" priority="1" operator="between">
      <formula>0.0000001</formula>
      <formula>0.75</formula>
    </cfRule>
    <cfRule type="cellIs" dxfId="68" priority="2" operator="greaterThanOrEqual">
      <formula>0.75</formula>
    </cfRule>
  </conditionalFormatting>
  <dataValidations count="2">
    <dataValidation type="list" allowBlank="1" showInputMessage="1" showErrorMessage="1" sqref="R3:T4" xr:uid="{00000000-0002-0000-1600-000000000000}">
      <formula1>"Não iniciada, Concluída, Em andamento, Cancelada"</formula1>
    </dataValidation>
    <dataValidation type="list" allowBlank="1" showInputMessage="1" showErrorMessage="1" sqref="M7:Q23" xr:uid="{00000000-0002-0000-1600-000001000000}">
      <formula1>"Sim, Não"</formula1>
    </dataValidation>
  </dataValidations>
  <hyperlinks>
    <hyperlink ref="R1:T1" location="'1. Painel Principal'!A1" display="Menu Principal" xr:uid="{00000000-0004-0000-1600-000000000000}"/>
  </hyperlinks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T18"/>
  <sheetViews>
    <sheetView showGridLines="0" showRowColHeaders="0" workbookViewId="0">
      <selection activeCell="P9" sqref="A6:XFD9"/>
    </sheetView>
  </sheetViews>
  <sheetFormatPr defaultRowHeight="14.4" x14ac:dyDescent="0.3"/>
  <cols>
    <col min="17" max="17" width="9.33203125" customWidth="1"/>
  </cols>
  <sheetData>
    <row r="1" spans="1:20" ht="17.25" customHeight="1" x14ac:dyDescent="0.35">
      <c r="A1" s="276" t="s">
        <v>4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4" t="s">
        <v>1</v>
      </c>
      <c r="S1" s="274"/>
      <c r="T1" s="275"/>
    </row>
    <row r="2" spans="1:20" x14ac:dyDescent="0.3">
      <c r="R2" s="339" t="s">
        <v>10</v>
      </c>
      <c r="S2" s="340"/>
      <c r="T2" s="340"/>
    </row>
    <row r="3" spans="1:20" x14ac:dyDescent="0.3">
      <c r="R3" s="334" t="s">
        <v>11</v>
      </c>
      <c r="S3" s="335"/>
      <c r="T3" s="335"/>
    </row>
    <row r="4" spans="1:20" ht="7.5" customHeight="1" x14ac:dyDescent="0.3">
      <c r="R4" s="334"/>
      <c r="S4" s="335"/>
      <c r="T4" s="335"/>
    </row>
    <row r="6" spans="1:20" ht="15" thickBot="1" x14ac:dyDescent="0.35">
      <c r="A6" s="576" t="s">
        <v>323</v>
      </c>
      <c r="B6" s="576"/>
      <c r="C6" s="576"/>
      <c r="D6" s="576"/>
      <c r="E6" s="576"/>
      <c r="F6" s="576"/>
      <c r="G6" s="576"/>
      <c r="H6" s="576"/>
      <c r="I6" s="576"/>
      <c r="J6" s="620" t="s">
        <v>697</v>
      </c>
      <c r="K6" s="620"/>
      <c r="L6" s="620"/>
      <c r="M6" s="577" t="s">
        <v>698</v>
      </c>
      <c r="N6" s="577"/>
      <c r="O6" s="577"/>
      <c r="P6" s="621" t="s">
        <v>679</v>
      </c>
      <c r="Q6" s="621"/>
      <c r="R6" s="621"/>
      <c r="S6" s="621"/>
      <c r="T6" s="621"/>
    </row>
    <row r="7" spans="1:20" ht="15" thickBot="1" x14ac:dyDescent="0.35">
      <c r="A7" s="572"/>
      <c r="B7" s="573"/>
      <c r="C7" s="573"/>
      <c r="D7" s="573"/>
      <c r="E7" s="573"/>
      <c r="F7" s="573"/>
      <c r="G7" s="573"/>
      <c r="H7" s="573"/>
      <c r="I7" s="573"/>
      <c r="J7" s="618"/>
      <c r="K7" s="618"/>
      <c r="L7" s="618"/>
      <c r="M7" s="618"/>
      <c r="N7" s="618"/>
      <c r="O7" s="618"/>
      <c r="P7" s="618"/>
      <c r="Q7" s="618"/>
      <c r="R7" s="618"/>
      <c r="S7" s="618"/>
      <c r="T7" s="619"/>
    </row>
    <row r="8" spans="1:20" ht="15" thickBot="1" x14ac:dyDescent="0.35">
      <c r="A8" s="572"/>
      <c r="B8" s="573"/>
      <c r="C8" s="573"/>
      <c r="D8" s="573"/>
      <c r="E8" s="573"/>
      <c r="F8" s="573"/>
      <c r="G8" s="573"/>
      <c r="H8" s="573"/>
      <c r="I8" s="573"/>
      <c r="J8" s="618"/>
      <c r="K8" s="618"/>
      <c r="L8" s="618"/>
      <c r="M8" s="618"/>
      <c r="N8" s="618"/>
      <c r="O8" s="618"/>
      <c r="P8" s="618"/>
      <c r="Q8" s="618"/>
      <c r="R8" s="618"/>
      <c r="S8" s="618"/>
      <c r="T8" s="619"/>
    </row>
    <row r="9" spans="1:20" ht="15" thickBot="1" x14ac:dyDescent="0.35">
      <c r="A9" s="572"/>
      <c r="B9" s="573"/>
      <c r="C9" s="573"/>
      <c r="D9" s="573"/>
      <c r="E9" s="573"/>
      <c r="F9" s="573"/>
      <c r="G9" s="573"/>
      <c r="H9" s="573"/>
      <c r="I9" s="573"/>
      <c r="J9" s="618"/>
      <c r="K9" s="618"/>
      <c r="L9" s="618"/>
      <c r="M9" s="618"/>
      <c r="N9" s="618"/>
      <c r="O9" s="618"/>
      <c r="P9" s="618"/>
      <c r="Q9" s="618"/>
      <c r="R9" s="618"/>
      <c r="S9" s="618"/>
      <c r="T9" s="619"/>
    </row>
    <row r="10" spans="1:20" ht="15" thickBot="1" x14ac:dyDescent="0.35">
      <c r="A10" s="572"/>
      <c r="B10" s="573"/>
      <c r="C10" s="573"/>
      <c r="D10" s="573"/>
      <c r="E10" s="573"/>
      <c r="F10" s="573"/>
      <c r="G10" s="573"/>
      <c r="H10" s="573"/>
      <c r="I10" s="573"/>
      <c r="J10" s="618"/>
      <c r="K10" s="618"/>
      <c r="L10" s="618"/>
      <c r="M10" s="618"/>
      <c r="N10" s="618"/>
      <c r="O10" s="618"/>
      <c r="P10" s="618"/>
      <c r="Q10" s="618"/>
      <c r="R10" s="618"/>
      <c r="S10" s="618"/>
      <c r="T10" s="619"/>
    </row>
    <row r="11" spans="1:20" ht="15" thickBot="1" x14ac:dyDescent="0.35">
      <c r="A11" s="572"/>
      <c r="B11" s="573"/>
      <c r="C11" s="573"/>
      <c r="D11" s="573"/>
      <c r="E11" s="573"/>
      <c r="F11" s="573"/>
      <c r="G11" s="573"/>
      <c r="H11" s="573"/>
      <c r="I11" s="573"/>
      <c r="J11" s="618"/>
      <c r="K11" s="618"/>
      <c r="L11" s="618"/>
      <c r="M11" s="618"/>
      <c r="N11" s="618"/>
      <c r="O11" s="618"/>
      <c r="P11" s="618"/>
      <c r="Q11" s="618"/>
      <c r="R11" s="618"/>
      <c r="S11" s="618"/>
      <c r="T11" s="619"/>
    </row>
    <row r="12" spans="1:20" ht="15" thickBot="1" x14ac:dyDescent="0.35">
      <c r="A12" s="572"/>
      <c r="B12" s="573"/>
      <c r="C12" s="573"/>
      <c r="D12" s="573"/>
      <c r="E12" s="573"/>
      <c r="F12" s="573"/>
      <c r="G12" s="573"/>
      <c r="H12" s="573"/>
      <c r="I12" s="573"/>
      <c r="J12" s="618"/>
      <c r="K12" s="618"/>
      <c r="L12" s="618"/>
      <c r="M12" s="618"/>
      <c r="N12" s="618"/>
      <c r="O12" s="618"/>
      <c r="P12" s="618"/>
      <c r="Q12" s="618"/>
      <c r="R12" s="618"/>
      <c r="S12" s="618"/>
      <c r="T12" s="619"/>
    </row>
    <row r="13" spans="1:20" ht="15" thickBot="1" x14ac:dyDescent="0.35">
      <c r="A13" s="572"/>
      <c r="B13" s="573"/>
      <c r="C13" s="573"/>
      <c r="D13" s="573"/>
      <c r="E13" s="573"/>
      <c r="F13" s="573"/>
      <c r="G13" s="573"/>
      <c r="H13" s="573"/>
      <c r="I13" s="573"/>
      <c r="J13" s="618"/>
      <c r="K13" s="618"/>
      <c r="L13" s="618"/>
      <c r="M13" s="618"/>
      <c r="N13" s="618"/>
      <c r="O13" s="618"/>
      <c r="P13" s="618"/>
      <c r="Q13" s="618"/>
      <c r="R13" s="618"/>
      <c r="S13" s="618"/>
      <c r="T13" s="619"/>
    </row>
    <row r="14" spans="1:20" ht="15" thickBot="1" x14ac:dyDescent="0.35">
      <c r="A14" s="572"/>
      <c r="B14" s="573"/>
      <c r="C14" s="573"/>
      <c r="D14" s="573"/>
      <c r="E14" s="573"/>
      <c r="F14" s="573"/>
      <c r="G14" s="573"/>
      <c r="H14" s="573"/>
      <c r="I14" s="573"/>
      <c r="J14" s="618"/>
      <c r="K14" s="618"/>
      <c r="L14" s="618"/>
      <c r="M14" s="618"/>
      <c r="N14" s="618"/>
      <c r="O14" s="618"/>
      <c r="P14" s="618"/>
      <c r="Q14" s="618"/>
      <c r="R14" s="618"/>
      <c r="S14" s="618"/>
      <c r="T14" s="619"/>
    </row>
    <row r="15" spans="1:20" ht="15" thickBot="1" x14ac:dyDescent="0.35">
      <c r="A15" s="572"/>
      <c r="B15" s="573"/>
      <c r="C15" s="573"/>
      <c r="D15" s="573"/>
      <c r="E15" s="573"/>
      <c r="F15" s="573"/>
      <c r="G15" s="573"/>
      <c r="H15" s="573"/>
      <c r="I15" s="573"/>
      <c r="J15" s="618"/>
      <c r="K15" s="618"/>
      <c r="L15" s="618"/>
      <c r="M15" s="618"/>
      <c r="N15" s="618"/>
      <c r="O15" s="618"/>
      <c r="P15" s="618"/>
      <c r="Q15" s="618"/>
      <c r="R15" s="618"/>
      <c r="S15" s="618"/>
      <c r="T15" s="619"/>
    </row>
    <row r="16" spans="1:20" ht="15" thickBot="1" x14ac:dyDescent="0.35">
      <c r="A16" s="572"/>
      <c r="B16" s="573"/>
      <c r="C16" s="573"/>
      <c r="D16" s="573"/>
      <c r="E16" s="573"/>
      <c r="F16" s="573"/>
      <c r="G16" s="573"/>
      <c r="H16" s="573"/>
      <c r="I16" s="573"/>
      <c r="J16" s="618"/>
      <c r="K16" s="618"/>
      <c r="L16" s="618"/>
      <c r="M16" s="618"/>
      <c r="N16" s="618"/>
      <c r="O16" s="618"/>
      <c r="P16" s="618"/>
      <c r="Q16" s="618"/>
      <c r="R16" s="618"/>
      <c r="S16" s="618"/>
      <c r="T16" s="619"/>
    </row>
    <row r="17" spans="1:20" ht="15" thickBot="1" x14ac:dyDescent="0.35">
      <c r="A17" s="572"/>
      <c r="B17" s="573"/>
      <c r="C17" s="573"/>
      <c r="D17" s="573"/>
      <c r="E17" s="573"/>
      <c r="F17" s="573"/>
      <c r="G17" s="573"/>
      <c r="H17" s="573"/>
      <c r="I17" s="573"/>
      <c r="J17" s="618"/>
      <c r="K17" s="618"/>
      <c r="L17" s="618"/>
      <c r="M17" s="618"/>
      <c r="N17" s="618"/>
      <c r="O17" s="618"/>
      <c r="P17" s="618"/>
      <c r="Q17" s="618"/>
      <c r="R17" s="618"/>
      <c r="S17" s="618"/>
      <c r="T17" s="619"/>
    </row>
    <row r="18" spans="1:20" ht="15" thickBot="1" x14ac:dyDescent="0.35">
      <c r="A18" s="572"/>
      <c r="B18" s="573"/>
      <c r="C18" s="573"/>
      <c r="D18" s="573"/>
      <c r="E18" s="573"/>
      <c r="F18" s="573"/>
      <c r="G18" s="573"/>
      <c r="H18" s="573"/>
      <c r="I18" s="573"/>
      <c r="J18" s="618"/>
      <c r="K18" s="618"/>
      <c r="L18" s="618"/>
      <c r="M18" s="618"/>
      <c r="N18" s="618"/>
      <c r="O18" s="618"/>
      <c r="P18" s="618"/>
      <c r="Q18" s="618"/>
      <c r="R18" s="618"/>
      <c r="S18" s="618"/>
      <c r="T18" s="619"/>
    </row>
  </sheetData>
  <mergeCells count="56">
    <mergeCell ref="A1:Q1"/>
    <mergeCell ref="R1:T1"/>
    <mergeCell ref="R2:T2"/>
    <mergeCell ref="R3:T4"/>
    <mergeCell ref="P6:T6"/>
    <mergeCell ref="A7:I7"/>
    <mergeCell ref="J7:L7"/>
    <mergeCell ref="M7:O7"/>
    <mergeCell ref="P7:T7"/>
    <mergeCell ref="J6:L6"/>
    <mergeCell ref="A6:I6"/>
    <mergeCell ref="M6:O6"/>
    <mergeCell ref="A8:I8"/>
    <mergeCell ref="J8:L8"/>
    <mergeCell ref="M8:O8"/>
    <mergeCell ref="P8:T8"/>
    <mergeCell ref="A9:I9"/>
    <mergeCell ref="J9:L9"/>
    <mergeCell ref="M9:O9"/>
    <mergeCell ref="P9:T9"/>
    <mergeCell ref="A10:I10"/>
    <mergeCell ref="J10:L10"/>
    <mergeCell ref="M10:O10"/>
    <mergeCell ref="P10:T10"/>
    <mergeCell ref="A11:I11"/>
    <mergeCell ref="J11:L11"/>
    <mergeCell ref="M11:O11"/>
    <mergeCell ref="P11:T11"/>
    <mergeCell ref="A12:I12"/>
    <mergeCell ref="J12:L12"/>
    <mergeCell ref="M12:O12"/>
    <mergeCell ref="P12:T12"/>
    <mergeCell ref="A13:I13"/>
    <mergeCell ref="J13:L13"/>
    <mergeCell ref="M13:O13"/>
    <mergeCell ref="P13:T13"/>
    <mergeCell ref="A14:I14"/>
    <mergeCell ref="J14:L14"/>
    <mergeCell ref="M14:O14"/>
    <mergeCell ref="P14:T14"/>
    <mergeCell ref="A15:I15"/>
    <mergeCell ref="J15:L15"/>
    <mergeCell ref="M15:O15"/>
    <mergeCell ref="P15:T15"/>
    <mergeCell ref="A18:I18"/>
    <mergeCell ref="J18:L18"/>
    <mergeCell ref="M18:O18"/>
    <mergeCell ref="P18:T18"/>
    <mergeCell ref="A16:I16"/>
    <mergeCell ref="J16:L16"/>
    <mergeCell ref="M16:O16"/>
    <mergeCell ref="P16:T16"/>
    <mergeCell ref="A17:I17"/>
    <mergeCell ref="J17:L17"/>
    <mergeCell ref="M17:O17"/>
    <mergeCell ref="P17:T17"/>
  </mergeCells>
  <conditionalFormatting sqref="R3:T4">
    <cfRule type="cellIs" dxfId="67" priority="1" operator="equal">
      <formula>"Não iniciada"</formula>
    </cfRule>
    <cfRule type="cellIs" dxfId="66" priority="2" operator="equal">
      <formula>"Em andamento"</formula>
    </cfRule>
    <cfRule type="cellIs" dxfId="65" priority="3" operator="equal">
      <formula>"Cancelada"</formula>
    </cfRule>
    <cfRule type="cellIs" dxfId="64" priority="4" operator="equal">
      <formula>"Concluída"</formula>
    </cfRule>
  </conditionalFormatting>
  <dataValidations count="3">
    <dataValidation type="list" allowBlank="1" showInputMessage="1" showErrorMessage="1" sqref="R3:T4" xr:uid="{00000000-0002-0000-1700-000000000000}">
      <formula1>"Não iniciada, Concluída, Em andamento, Cancelada"</formula1>
    </dataValidation>
    <dataValidation type="list" allowBlank="1" showInputMessage="1" showErrorMessage="1" sqref="J7:L18" xr:uid="{00000000-0002-0000-1700-000001000000}">
      <formula1>"Regressão, Teste de Hipóteses, Evidência física (foto), Correlação, Gráficos, DOE, Testes de laboratório, Outros "</formula1>
    </dataValidation>
    <dataValidation type="list" allowBlank="1" showInputMessage="1" showErrorMessage="1" sqref="M7:O18" xr:uid="{00000000-0002-0000-1700-000002000000}">
      <formula1>"Sim, Não"</formula1>
    </dataValidation>
  </dataValidations>
  <hyperlinks>
    <hyperlink ref="R1:T1" location="'1. Painel Principal'!A1" display="Menu Principal" xr:uid="{00000000-0004-0000-1700-000000000000}"/>
  </hyperlinks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T10"/>
  <sheetViews>
    <sheetView showGridLines="0" showRowColHeaders="0" workbookViewId="0">
      <selection activeCell="R1" sqref="R1:T1"/>
    </sheetView>
  </sheetViews>
  <sheetFormatPr defaultRowHeight="14.4" x14ac:dyDescent="0.3"/>
  <cols>
    <col min="17" max="17" width="9.33203125" customWidth="1"/>
  </cols>
  <sheetData>
    <row r="1" spans="1:20" ht="17.25" customHeight="1" x14ac:dyDescent="0.35">
      <c r="A1" s="276" t="s">
        <v>4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4" t="s">
        <v>1</v>
      </c>
      <c r="S1" s="274"/>
      <c r="T1" s="275"/>
    </row>
    <row r="2" spans="1:20" x14ac:dyDescent="0.3">
      <c r="R2" s="339" t="s">
        <v>10</v>
      </c>
      <c r="S2" s="340"/>
      <c r="T2" s="340"/>
    </row>
    <row r="3" spans="1:20" x14ac:dyDescent="0.3">
      <c r="R3" s="334" t="s">
        <v>11</v>
      </c>
      <c r="S3" s="335"/>
      <c r="T3" s="335"/>
    </row>
    <row r="4" spans="1:20" ht="7.5" customHeight="1" x14ac:dyDescent="0.3">
      <c r="R4" s="334"/>
      <c r="S4" s="335"/>
      <c r="T4" s="335"/>
    </row>
    <row r="6" spans="1:20" x14ac:dyDescent="0.3">
      <c r="A6" s="480" t="s">
        <v>28</v>
      </c>
      <c r="B6" s="481"/>
      <c r="C6" s="481"/>
      <c r="D6" s="481"/>
      <c r="E6" s="481"/>
      <c r="F6" s="481"/>
      <c r="G6" s="481"/>
      <c r="H6" s="481"/>
      <c r="I6" s="481"/>
      <c r="J6" s="481"/>
      <c r="K6" s="481"/>
      <c r="L6" s="481"/>
      <c r="M6" s="481"/>
      <c r="N6" s="481"/>
      <c r="O6" s="481"/>
      <c r="P6" s="481"/>
      <c r="Q6" s="481"/>
      <c r="R6" s="481"/>
      <c r="S6" s="481"/>
      <c r="T6" s="482"/>
    </row>
    <row r="7" spans="1:20" ht="60" customHeight="1" x14ac:dyDescent="0.3">
      <c r="A7" s="336" t="s">
        <v>708</v>
      </c>
      <c r="B7" s="421"/>
      <c r="C7" s="421"/>
      <c r="D7" s="421"/>
      <c r="E7" s="421"/>
      <c r="F7" s="421"/>
      <c r="G7" s="421"/>
      <c r="H7" s="421"/>
      <c r="I7" s="421"/>
      <c r="J7" s="421"/>
      <c r="K7" s="421"/>
      <c r="L7" s="421"/>
      <c r="M7" s="421"/>
      <c r="N7" s="421"/>
      <c r="O7" s="421"/>
      <c r="P7" s="421"/>
      <c r="Q7" s="421"/>
      <c r="R7" s="421"/>
      <c r="S7" s="421"/>
      <c r="T7" s="422"/>
    </row>
    <row r="8" spans="1:20" x14ac:dyDescent="0.3">
      <c r="A8" s="2" t="s">
        <v>27</v>
      </c>
      <c r="B8" s="392" t="s">
        <v>557</v>
      </c>
      <c r="C8" s="392"/>
      <c r="D8" s="392"/>
      <c r="E8" s="392"/>
      <c r="F8" s="392"/>
      <c r="G8" s="392"/>
      <c r="H8" s="392"/>
      <c r="I8" s="392"/>
      <c r="J8" s="392"/>
      <c r="K8" s="392"/>
      <c r="L8" s="392"/>
      <c r="M8" s="392"/>
      <c r="N8" s="392"/>
      <c r="O8" s="392"/>
      <c r="P8" s="392"/>
      <c r="Q8" s="392"/>
      <c r="R8" s="392"/>
      <c r="S8" s="392"/>
      <c r="T8" s="393"/>
    </row>
    <row r="10" spans="1:20" x14ac:dyDescent="0.3">
      <c r="A10" s="479" t="s">
        <v>558</v>
      </c>
      <c r="B10" s="479"/>
      <c r="C10" s="479"/>
      <c r="D10" s="479"/>
      <c r="E10" s="479"/>
      <c r="F10" s="479"/>
      <c r="G10" s="479"/>
      <c r="H10" s="479"/>
      <c r="I10" s="479"/>
      <c r="J10" s="479"/>
      <c r="K10" s="479"/>
      <c r="L10" s="479"/>
      <c r="M10" s="479"/>
    </row>
  </sheetData>
  <mergeCells count="8">
    <mergeCell ref="A10:M10"/>
    <mergeCell ref="B8:T8"/>
    <mergeCell ref="A1:Q1"/>
    <mergeCell ref="R1:T1"/>
    <mergeCell ref="R2:T2"/>
    <mergeCell ref="R3:T4"/>
    <mergeCell ref="A6:T6"/>
    <mergeCell ref="A7:T7"/>
  </mergeCells>
  <conditionalFormatting sqref="R3:T4">
    <cfRule type="cellIs" dxfId="63" priority="1" operator="equal">
      <formula>"Não iniciada"</formula>
    </cfRule>
    <cfRule type="cellIs" dxfId="62" priority="2" operator="equal">
      <formula>"Em andamento"</formula>
    </cfRule>
    <cfRule type="cellIs" dxfId="61" priority="3" operator="equal">
      <formula>"Cancelada"</formula>
    </cfRule>
    <cfRule type="cellIs" dxfId="60" priority="4" operator="equal">
      <formula>"Concluída"</formula>
    </cfRule>
  </conditionalFormatting>
  <dataValidations count="1">
    <dataValidation type="list" allowBlank="1" showInputMessage="1" showErrorMessage="1" sqref="R3:T4" xr:uid="{00000000-0002-0000-1800-000000000000}">
      <formula1>"Não iniciada, Concluída, Em andamento, Cancelada"</formula1>
    </dataValidation>
  </dataValidations>
  <hyperlinks>
    <hyperlink ref="R1:T1" location="'1. Painel Principal'!A1" display="Menu Principal" xr:uid="{00000000-0004-0000-1800-000000000000}"/>
  </hyperlinks>
  <pageMargins left="0.511811024" right="0.511811024" top="0.78740157499999996" bottom="0.78740157499999996" header="0.31496062000000002" footer="0.31496062000000002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T8"/>
  <sheetViews>
    <sheetView showGridLines="0" showRowColHeaders="0" workbookViewId="0">
      <selection activeCell="R1" sqref="R1:T1"/>
    </sheetView>
  </sheetViews>
  <sheetFormatPr defaultRowHeight="14.4" x14ac:dyDescent="0.3"/>
  <cols>
    <col min="17" max="17" width="9.33203125" customWidth="1"/>
  </cols>
  <sheetData>
    <row r="1" spans="1:20" ht="17.25" customHeight="1" x14ac:dyDescent="0.35">
      <c r="A1" s="276" t="s">
        <v>4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4" t="s">
        <v>1</v>
      </c>
      <c r="S1" s="274"/>
      <c r="T1" s="275"/>
    </row>
    <row r="2" spans="1:20" x14ac:dyDescent="0.3">
      <c r="R2" s="339" t="s">
        <v>10</v>
      </c>
      <c r="S2" s="340"/>
      <c r="T2" s="340"/>
    </row>
    <row r="3" spans="1:20" x14ac:dyDescent="0.3">
      <c r="R3" s="334" t="s">
        <v>11</v>
      </c>
      <c r="S3" s="335"/>
      <c r="T3" s="335"/>
    </row>
    <row r="4" spans="1:20" ht="7.5" customHeight="1" x14ac:dyDescent="0.3">
      <c r="R4" s="334"/>
      <c r="S4" s="335"/>
      <c r="T4" s="335"/>
    </row>
    <row r="6" spans="1:20" x14ac:dyDescent="0.3">
      <c r="A6" s="480" t="s">
        <v>28</v>
      </c>
      <c r="B6" s="481"/>
      <c r="C6" s="481"/>
      <c r="D6" s="481"/>
      <c r="E6" s="481"/>
      <c r="F6" s="481"/>
      <c r="G6" s="481"/>
      <c r="H6" s="481"/>
      <c r="I6" s="481"/>
      <c r="J6" s="481"/>
      <c r="K6" s="481"/>
      <c r="L6" s="481"/>
      <c r="M6" s="481"/>
      <c r="N6" s="481"/>
      <c r="O6" s="481"/>
      <c r="P6" s="481"/>
      <c r="Q6" s="481"/>
      <c r="R6" s="481"/>
      <c r="S6" s="481"/>
      <c r="T6" s="482"/>
    </row>
    <row r="7" spans="1:20" ht="60" customHeight="1" x14ac:dyDescent="0.3">
      <c r="A7" s="622"/>
      <c r="B7" s="623"/>
      <c r="C7" s="623"/>
      <c r="D7" s="623"/>
      <c r="E7" s="623"/>
      <c r="F7" s="623"/>
      <c r="G7" s="623"/>
      <c r="H7" s="623"/>
      <c r="I7" s="623"/>
      <c r="J7" s="623"/>
      <c r="K7" s="623"/>
      <c r="L7" s="623"/>
      <c r="M7" s="623"/>
      <c r="N7" s="623"/>
      <c r="O7" s="623"/>
      <c r="P7" s="623"/>
      <c r="Q7" s="623"/>
      <c r="R7" s="623"/>
      <c r="S7" s="623"/>
      <c r="T7" s="624"/>
    </row>
    <row r="8" spans="1:20" x14ac:dyDescent="0.3">
      <c r="A8" s="2" t="s">
        <v>27</v>
      </c>
      <c r="B8" s="392"/>
      <c r="C8" s="392"/>
      <c r="D8" s="392"/>
      <c r="E8" s="392"/>
      <c r="F8" s="392"/>
      <c r="G8" s="392"/>
      <c r="H8" s="392"/>
      <c r="I8" s="392"/>
      <c r="J8" s="392"/>
      <c r="K8" s="392"/>
      <c r="L8" s="392"/>
      <c r="M8" s="392"/>
      <c r="N8" s="392"/>
      <c r="O8" s="392"/>
      <c r="P8" s="392"/>
      <c r="Q8" s="392"/>
      <c r="R8" s="392"/>
      <c r="S8" s="392"/>
      <c r="T8" s="393"/>
    </row>
  </sheetData>
  <mergeCells count="7">
    <mergeCell ref="B8:T8"/>
    <mergeCell ref="A1:Q1"/>
    <mergeCell ref="R1:T1"/>
    <mergeCell ref="R2:T2"/>
    <mergeCell ref="R3:T4"/>
    <mergeCell ref="A6:T6"/>
    <mergeCell ref="A7:T7"/>
  </mergeCells>
  <conditionalFormatting sqref="R3:T4">
    <cfRule type="cellIs" dxfId="59" priority="1" operator="equal">
      <formula>"Não iniciada"</formula>
    </cfRule>
    <cfRule type="cellIs" dxfId="58" priority="2" operator="equal">
      <formula>"Em andamento"</formula>
    </cfRule>
    <cfRule type="cellIs" dxfId="57" priority="3" operator="equal">
      <formula>"Cancelada"</formula>
    </cfRule>
    <cfRule type="cellIs" dxfId="56" priority="4" operator="equal">
      <formula>"Concluída"</formula>
    </cfRule>
  </conditionalFormatting>
  <dataValidations count="1">
    <dataValidation type="list" allowBlank="1" showInputMessage="1" showErrorMessage="1" sqref="R3:T4" xr:uid="{00000000-0002-0000-1900-000000000000}">
      <formula1>"Não iniciada, Concluída, Em andamento, Cancelada"</formula1>
    </dataValidation>
  </dataValidations>
  <hyperlinks>
    <hyperlink ref="R1:T1" location="'1. Painel Principal'!A1" display="Menu Principal" xr:uid="{00000000-0004-0000-1900-000000000000}"/>
  </hyperlinks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L74"/>
  <sheetViews>
    <sheetView showGridLines="0" showRowColHeaders="0" zoomScaleNormal="100" workbookViewId="0">
      <pane ySplit="4" topLeftCell="A5" activePane="bottomLeft" state="frozen"/>
      <selection pane="bottomLeft" activeCell="O7" sqref="O7"/>
    </sheetView>
  </sheetViews>
  <sheetFormatPr defaultRowHeight="14.4" x14ac:dyDescent="0.3"/>
  <cols>
    <col min="1" max="1" width="8" customWidth="1"/>
    <col min="2" max="3" width="45.6640625" customWidth="1"/>
    <col min="4" max="4" width="10.33203125" customWidth="1"/>
    <col min="8" max="8" width="9.109375" customWidth="1"/>
    <col min="9" max="9" width="9.33203125" customWidth="1"/>
  </cols>
  <sheetData>
    <row r="1" spans="1:12" ht="17.25" customHeight="1" x14ac:dyDescent="0.35">
      <c r="A1" s="276" t="s">
        <v>5</v>
      </c>
      <c r="B1" s="276"/>
      <c r="C1" s="276"/>
      <c r="D1" s="276"/>
      <c r="E1" s="276"/>
      <c r="F1" s="276"/>
      <c r="G1" s="276"/>
      <c r="H1" s="276"/>
      <c r="I1" s="276"/>
      <c r="J1" s="274" t="s">
        <v>1</v>
      </c>
      <c r="K1" s="274"/>
      <c r="L1" s="275"/>
    </row>
    <row r="2" spans="1:12" x14ac:dyDescent="0.3">
      <c r="J2" s="339" t="s">
        <v>10</v>
      </c>
      <c r="K2" s="340"/>
      <c r="L2" s="340"/>
    </row>
    <row r="3" spans="1:12" x14ac:dyDescent="0.3">
      <c r="J3" s="334" t="s">
        <v>11</v>
      </c>
      <c r="K3" s="335"/>
      <c r="L3" s="335"/>
    </row>
    <row r="4" spans="1:12" ht="8.25" customHeight="1" x14ac:dyDescent="0.3">
      <c r="J4" s="334"/>
      <c r="K4" s="335"/>
      <c r="L4" s="335"/>
    </row>
    <row r="6" spans="1:12" x14ac:dyDescent="0.3">
      <c r="A6" s="480" t="s">
        <v>28</v>
      </c>
      <c r="B6" s="481"/>
      <c r="C6" s="481"/>
      <c r="D6" s="481"/>
      <c r="E6" s="481"/>
      <c r="F6" s="481"/>
      <c r="G6" s="481"/>
      <c r="H6" s="481"/>
      <c r="I6" s="481"/>
      <c r="J6" s="481"/>
      <c r="K6" s="481"/>
      <c r="L6" s="482"/>
    </row>
    <row r="7" spans="1:12" ht="60" customHeight="1" x14ac:dyDescent="0.3">
      <c r="A7" s="622"/>
      <c r="B7" s="623"/>
      <c r="C7" s="623"/>
      <c r="D7" s="623"/>
      <c r="E7" s="623"/>
      <c r="F7" s="623"/>
      <c r="G7" s="623"/>
      <c r="H7" s="623"/>
      <c r="I7" s="623"/>
      <c r="J7" s="623"/>
      <c r="K7" s="623"/>
      <c r="L7" s="624"/>
    </row>
    <row r="8" spans="1:12" x14ac:dyDescent="0.3">
      <c r="A8" s="2" t="s">
        <v>27</v>
      </c>
      <c r="B8" s="392" t="s">
        <v>641</v>
      </c>
      <c r="C8" s="392"/>
      <c r="D8" s="392"/>
      <c r="E8" s="392"/>
      <c r="F8" s="392"/>
      <c r="G8" s="392"/>
      <c r="H8" s="392"/>
      <c r="I8" s="392"/>
      <c r="J8" s="392"/>
      <c r="K8" s="392"/>
      <c r="L8" s="393"/>
    </row>
    <row r="9" spans="1:12" x14ac:dyDescent="0.3">
      <c r="A9" s="5"/>
      <c r="B9" s="4"/>
      <c r="C9" s="4"/>
      <c r="D9" s="4"/>
      <c r="E9" s="4"/>
      <c r="F9" s="4"/>
      <c r="G9" s="4"/>
      <c r="H9" s="4"/>
      <c r="I9" s="4"/>
      <c r="J9" s="4"/>
      <c r="K9" s="4"/>
      <c r="L9" s="4"/>
    </row>
    <row r="10" spans="1:12" x14ac:dyDescent="0.3">
      <c r="A10" s="5"/>
      <c r="B10" s="333" t="s">
        <v>477</v>
      </c>
      <c r="C10" s="333"/>
      <c r="D10" s="333"/>
      <c r="E10" s="333"/>
      <c r="F10" s="333"/>
      <c r="G10" s="333"/>
      <c r="H10" s="333"/>
      <c r="I10" s="333"/>
      <c r="J10" s="333"/>
      <c r="K10" s="333"/>
      <c r="L10" s="333"/>
    </row>
    <row r="11" spans="1:12" x14ac:dyDescent="0.3">
      <c r="A11" s="5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</row>
    <row r="12" spans="1:12" ht="15" thickBot="1" x14ac:dyDescent="0.35">
      <c r="A12" s="5"/>
      <c r="B12" s="146" t="s">
        <v>390</v>
      </c>
      <c r="C12" s="628" t="s">
        <v>391</v>
      </c>
      <c r="D12" s="628"/>
      <c r="E12" s="628"/>
      <c r="F12" s="628"/>
      <c r="G12" s="628"/>
      <c r="I12" s="145" t="s">
        <v>406</v>
      </c>
      <c r="J12" s="628" t="s">
        <v>408</v>
      </c>
      <c r="K12" s="628"/>
      <c r="L12" s="628"/>
    </row>
    <row r="13" spans="1:12" ht="15.6" thickTop="1" thickBot="1" x14ac:dyDescent="0.35">
      <c r="A13" s="5"/>
      <c r="B13" s="147" t="s">
        <v>403</v>
      </c>
      <c r="C13" s="632" t="s">
        <v>392</v>
      </c>
      <c r="D13" s="632"/>
      <c r="E13" s="632"/>
      <c r="F13" s="632"/>
      <c r="G13" s="629"/>
      <c r="I13" s="147">
        <v>1</v>
      </c>
      <c r="J13" s="629" t="s">
        <v>409</v>
      </c>
      <c r="K13" s="630"/>
      <c r="L13" s="631"/>
    </row>
    <row r="14" spans="1:12" ht="15.6" thickTop="1" thickBot="1" x14ac:dyDescent="0.35">
      <c r="A14" s="5"/>
      <c r="B14" s="147" t="s">
        <v>393</v>
      </c>
      <c r="C14" s="632" t="s">
        <v>394</v>
      </c>
      <c r="D14" s="632"/>
      <c r="E14" s="632"/>
      <c r="F14" s="632"/>
      <c r="G14" s="629"/>
      <c r="I14" s="147">
        <v>3</v>
      </c>
      <c r="J14" s="629" t="s">
        <v>410</v>
      </c>
      <c r="K14" s="630"/>
      <c r="L14" s="631"/>
    </row>
    <row r="15" spans="1:12" ht="15.6" thickTop="1" thickBot="1" x14ac:dyDescent="0.35">
      <c r="A15" s="5"/>
      <c r="B15" s="147" t="s">
        <v>395</v>
      </c>
      <c r="C15" s="632" t="s">
        <v>396</v>
      </c>
      <c r="D15" s="632"/>
      <c r="E15" s="632"/>
      <c r="F15" s="632"/>
      <c r="G15" s="629"/>
      <c r="I15" s="147">
        <v>5</v>
      </c>
      <c r="J15" s="632" t="s">
        <v>411</v>
      </c>
      <c r="K15" s="632"/>
      <c r="L15" s="632"/>
    </row>
    <row r="16" spans="1:12" ht="15.6" thickTop="1" thickBot="1" x14ac:dyDescent="0.35">
      <c r="A16" s="5"/>
      <c r="B16" s="147" t="s">
        <v>397</v>
      </c>
      <c r="C16" s="632" t="s">
        <v>398</v>
      </c>
      <c r="D16" s="632"/>
      <c r="E16" s="632"/>
      <c r="F16" s="632"/>
      <c r="G16" s="629"/>
    </row>
    <row r="17" spans="1:12" ht="15" thickTop="1" x14ac:dyDescent="0.3">
      <c r="A17" s="5"/>
      <c r="B17" s="148" t="s">
        <v>399</v>
      </c>
      <c r="C17" s="633" t="s">
        <v>400</v>
      </c>
      <c r="D17" s="633"/>
      <c r="E17" s="633"/>
      <c r="F17" s="633"/>
      <c r="G17" s="634"/>
    </row>
    <row r="18" spans="1:12" x14ac:dyDescent="0.3">
      <c r="A18" s="5"/>
      <c r="D18" s="4"/>
      <c r="E18" s="4"/>
      <c r="F18" s="4"/>
      <c r="G18" s="4"/>
      <c r="H18" s="4"/>
      <c r="I18" s="4"/>
      <c r="J18" s="4"/>
      <c r="K18" s="4"/>
      <c r="L18" s="4"/>
    </row>
    <row r="19" spans="1:12" x14ac:dyDescent="0.3">
      <c r="A19" s="5"/>
      <c r="D19" s="4"/>
      <c r="E19" s="4"/>
      <c r="F19" s="4"/>
      <c r="G19" s="4"/>
      <c r="H19" s="4"/>
      <c r="I19" s="4"/>
      <c r="J19" s="4"/>
      <c r="K19" s="4"/>
      <c r="L19" s="4"/>
    </row>
    <row r="20" spans="1:12" x14ac:dyDescent="0.3">
      <c r="A20" s="5"/>
      <c r="B20" s="333" t="s">
        <v>478</v>
      </c>
      <c r="C20" s="333"/>
      <c r="D20" s="333"/>
      <c r="E20" s="333"/>
      <c r="F20" s="333"/>
      <c r="G20" s="333"/>
      <c r="H20" s="333"/>
      <c r="I20" s="333"/>
      <c r="J20" s="333"/>
      <c r="K20" s="333"/>
    </row>
    <row r="22" spans="1:12" x14ac:dyDescent="0.3">
      <c r="D22" s="577" t="s">
        <v>390</v>
      </c>
      <c r="E22" s="577"/>
      <c r="F22" s="577"/>
      <c r="G22" s="577"/>
      <c r="H22" s="577"/>
    </row>
    <row r="23" spans="1:12" ht="15" thickBot="1" x14ac:dyDescent="0.35">
      <c r="B23" s="142" t="s">
        <v>401</v>
      </c>
      <c r="C23" s="113" t="s">
        <v>402</v>
      </c>
      <c r="D23" s="143" t="s">
        <v>404</v>
      </c>
      <c r="E23" s="144" t="s">
        <v>403</v>
      </c>
      <c r="F23" s="144" t="s">
        <v>399</v>
      </c>
      <c r="G23" s="144" t="s">
        <v>395</v>
      </c>
      <c r="H23" s="144" t="s">
        <v>393</v>
      </c>
      <c r="I23" s="155" t="s">
        <v>405</v>
      </c>
      <c r="J23" s="627" t="s">
        <v>407</v>
      </c>
      <c r="K23" s="627"/>
    </row>
    <row r="24" spans="1:12" ht="33" customHeight="1" thickTop="1" thickBot="1" x14ac:dyDescent="0.35">
      <c r="A24" s="150"/>
      <c r="B24" s="156" t="s">
        <v>441</v>
      </c>
      <c r="C24" s="157" t="s">
        <v>414</v>
      </c>
      <c r="D24" s="153">
        <v>1</v>
      </c>
      <c r="E24" s="154">
        <v>9</v>
      </c>
      <c r="F24" s="153">
        <v>9</v>
      </c>
      <c r="G24" s="154">
        <v>3</v>
      </c>
      <c r="H24" s="153">
        <v>1</v>
      </c>
      <c r="I24" s="149">
        <f>SUM(D24:H24)</f>
        <v>23</v>
      </c>
      <c r="J24" s="625" t="s">
        <v>412</v>
      </c>
      <c r="K24" s="626"/>
    </row>
    <row r="25" spans="1:12" ht="33" customHeight="1" thickTop="1" thickBot="1" x14ac:dyDescent="0.35">
      <c r="A25" s="150"/>
      <c r="B25" s="156" t="s">
        <v>441</v>
      </c>
      <c r="C25" s="157" t="s">
        <v>415</v>
      </c>
      <c r="D25" s="153">
        <v>1</v>
      </c>
      <c r="E25" s="154">
        <v>9</v>
      </c>
      <c r="F25" s="153">
        <v>9</v>
      </c>
      <c r="G25" s="154">
        <v>3</v>
      </c>
      <c r="H25" s="153">
        <v>1</v>
      </c>
      <c r="I25" s="149">
        <f t="shared" ref="I25:I50" si="0">SUM(D25:H25)</f>
        <v>23</v>
      </c>
      <c r="J25" s="625" t="s">
        <v>412</v>
      </c>
      <c r="K25" s="626"/>
    </row>
    <row r="26" spans="1:12" ht="33" customHeight="1" thickTop="1" thickBot="1" x14ac:dyDescent="0.35">
      <c r="A26" s="150"/>
      <c r="B26" s="156" t="s">
        <v>332</v>
      </c>
      <c r="C26" s="157" t="s">
        <v>416</v>
      </c>
      <c r="D26" s="153">
        <v>1</v>
      </c>
      <c r="E26" s="154">
        <v>1</v>
      </c>
      <c r="F26" s="153">
        <v>3</v>
      </c>
      <c r="G26" s="154">
        <v>1</v>
      </c>
      <c r="H26" s="153">
        <v>3</v>
      </c>
      <c r="I26" s="149">
        <f t="shared" si="0"/>
        <v>9</v>
      </c>
      <c r="J26" s="625" t="s">
        <v>412</v>
      </c>
      <c r="K26" s="626"/>
    </row>
    <row r="27" spans="1:12" ht="33" customHeight="1" thickTop="1" thickBot="1" x14ac:dyDescent="0.35">
      <c r="A27" s="150"/>
      <c r="B27" s="156" t="s">
        <v>332</v>
      </c>
      <c r="C27" s="157" t="s">
        <v>417</v>
      </c>
      <c r="D27" s="153">
        <v>3</v>
      </c>
      <c r="E27" s="154">
        <v>3</v>
      </c>
      <c r="F27" s="153">
        <v>3</v>
      </c>
      <c r="G27" s="154">
        <v>3</v>
      </c>
      <c r="H27" s="153">
        <v>3</v>
      </c>
      <c r="I27" s="149">
        <f t="shared" si="0"/>
        <v>15</v>
      </c>
      <c r="J27" s="625" t="s">
        <v>412</v>
      </c>
      <c r="K27" s="626"/>
    </row>
    <row r="28" spans="1:12" ht="33" customHeight="1" thickTop="1" thickBot="1" x14ac:dyDescent="0.35">
      <c r="A28" s="150"/>
      <c r="B28" s="156" t="s">
        <v>332</v>
      </c>
      <c r="C28" s="157" t="s">
        <v>418</v>
      </c>
      <c r="D28" s="153">
        <v>1</v>
      </c>
      <c r="E28" s="154">
        <v>1</v>
      </c>
      <c r="F28" s="153">
        <v>3</v>
      </c>
      <c r="G28" s="154">
        <v>1</v>
      </c>
      <c r="H28" s="153">
        <v>3</v>
      </c>
      <c r="I28" s="149">
        <f t="shared" si="0"/>
        <v>9</v>
      </c>
      <c r="J28" s="625" t="s">
        <v>412</v>
      </c>
      <c r="K28" s="626"/>
    </row>
    <row r="29" spans="1:12" ht="33" customHeight="1" thickTop="1" thickBot="1" x14ac:dyDescent="0.35">
      <c r="A29" s="150"/>
      <c r="B29" s="156" t="s">
        <v>333</v>
      </c>
      <c r="C29" s="157" t="s">
        <v>419</v>
      </c>
      <c r="D29" s="153">
        <v>1</v>
      </c>
      <c r="E29" s="154">
        <v>9</v>
      </c>
      <c r="F29" s="153">
        <v>9</v>
      </c>
      <c r="G29" s="154">
        <v>1</v>
      </c>
      <c r="H29" s="153">
        <v>1</v>
      </c>
      <c r="I29" s="149">
        <f t="shared" si="0"/>
        <v>21</v>
      </c>
      <c r="J29" s="625" t="s">
        <v>412</v>
      </c>
      <c r="K29" s="626"/>
    </row>
    <row r="30" spans="1:12" ht="33" customHeight="1" thickTop="1" thickBot="1" x14ac:dyDescent="0.35">
      <c r="A30" s="150"/>
      <c r="B30" s="156" t="s">
        <v>333</v>
      </c>
      <c r="C30" s="157" t="s">
        <v>420</v>
      </c>
      <c r="D30" s="153">
        <v>1</v>
      </c>
      <c r="E30" s="154">
        <v>3</v>
      </c>
      <c r="F30" s="153">
        <v>3</v>
      </c>
      <c r="G30" s="154">
        <v>3</v>
      </c>
      <c r="H30" s="153">
        <v>9</v>
      </c>
      <c r="I30" s="149">
        <f t="shared" si="0"/>
        <v>19</v>
      </c>
      <c r="J30" s="625" t="s">
        <v>412</v>
      </c>
      <c r="K30" s="626"/>
    </row>
    <row r="31" spans="1:12" ht="33" customHeight="1" thickTop="1" thickBot="1" x14ac:dyDescent="0.35">
      <c r="A31" s="150"/>
      <c r="B31" s="156" t="s">
        <v>335</v>
      </c>
      <c r="C31" s="157" t="s">
        <v>421</v>
      </c>
      <c r="D31" s="153">
        <v>9</v>
      </c>
      <c r="E31" s="154">
        <v>3</v>
      </c>
      <c r="F31" s="153">
        <v>1</v>
      </c>
      <c r="G31" s="154">
        <v>1</v>
      </c>
      <c r="H31" s="153">
        <v>1</v>
      </c>
      <c r="I31" s="149">
        <f t="shared" si="0"/>
        <v>15</v>
      </c>
      <c r="J31" s="625" t="s">
        <v>412</v>
      </c>
      <c r="K31" s="626"/>
    </row>
    <row r="32" spans="1:12" ht="33" customHeight="1" thickTop="1" thickBot="1" x14ac:dyDescent="0.35">
      <c r="A32" s="150"/>
      <c r="B32" s="156" t="s">
        <v>332</v>
      </c>
      <c r="C32" s="157" t="s">
        <v>422</v>
      </c>
      <c r="D32" s="153">
        <v>1</v>
      </c>
      <c r="E32" s="154">
        <v>9</v>
      </c>
      <c r="F32" s="153">
        <v>9</v>
      </c>
      <c r="G32" s="154">
        <v>1</v>
      </c>
      <c r="H32" s="153">
        <v>9</v>
      </c>
      <c r="I32" s="149">
        <f t="shared" si="0"/>
        <v>29</v>
      </c>
      <c r="J32" s="625" t="s">
        <v>413</v>
      </c>
      <c r="K32" s="626"/>
    </row>
    <row r="33" spans="1:11" ht="33" customHeight="1" thickTop="1" thickBot="1" x14ac:dyDescent="0.35">
      <c r="A33" s="150"/>
      <c r="B33" s="156" t="s">
        <v>441</v>
      </c>
      <c r="C33" s="157" t="s">
        <v>423</v>
      </c>
      <c r="D33" s="153">
        <v>1</v>
      </c>
      <c r="E33" s="154">
        <v>9</v>
      </c>
      <c r="F33" s="153">
        <v>9</v>
      </c>
      <c r="G33" s="154">
        <v>9</v>
      </c>
      <c r="H33" s="153">
        <v>9</v>
      </c>
      <c r="I33" s="149">
        <f t="shared" si="0"/>
        <v>37</v>
      </c>
      <c r="J33" s="625" t="s">
        <v>413</v>
      </c>
      <c r="K33" s="626"/>
    </row>
    <row r="34" spans="1:11" ht="33" customHeight="1" thickTop="1" thickBot="1" x14ac:dyDescent="0.35">
      <c r="A34" s="150"/>
      <c r="B34" s="156" t="s">
        <v>335</v>
      </c>
      <c r="C34" s="157" t="s">
        <v>424</v>
      </c>
      <c r="D34" s="153">
        <v>1</v>
      </c>
      <c r="E34" s="154">
        <v>9</v>
      </c>
      <c r="F34" s="153">
        <v>9</v>
      </c>
      <c r="G34" s="154">
        <v>3</v>
      </c>
      <c r="H34" s="153">
        <v>9</v>
      </c>
      <c r="I34" s="149">
        <f t="shared" si="0"/>
        <v>31</v>
      </c>
      <c r="J34" s="625" t="s">
        <v>413</v>
      </c>
      <c r="K34" s="626"/>
    </row>
    <row r="35" spans="1:11" ht="33" customHeight="1" thickTop="1" thickBot="1" x14ac:dyDescent="0.35">
      <c r="A35" s="150"/>
      <c r="B35" s="156" t="s">
        <v>332</v>
      </c>
      <c r="C35" s="157" t="s">
        <v>425</v>
      </c>
      <c r="D35" s="153">
        <v>1</v>
      </c>
      <c r="E35" s="154">
        <v>3</v>
      </c>
      <c r="F35" s="153">
        <v>3</v>
      </c>
      <c r="G35" s="154">
        <v>3</v>
      </c>
      <c r="H35" s="153">
        <v>9</v>
      </c>
      <c r="I35" s="149">
        <f t="shared" si="0"/>
        <v>19</v>
      </c>
      <c r="J35" s="625" t="s">
        <v>413</v>
      </c>
      <c r="K35" s="626"/>
    </row>
    <row r="36" spans="1:11" ht="33" customHeight="1" thickTop="1" thickBot="1" x14ac:dyDescent="0.35">
      <c r="A36" s="150"/>
      <c r="B36" s="156" t="s">
        <v>333</v>
      </c>
      <c r="C36" s="157" t="s">
        <v>426</v>
      </c>
      <c r="D36" s="153">
        <v>1</v>
      </c>
      <c r="E36" s="154">
        <v>3</v>
      </c>
      <c r="F36" s="153">
        <v>9</v>
      </c>
      <c r="G36" s="154">
        <v>3</v>
      </c>
      <c r="H36" s="153">
        <v>1</v>
      </c>
      <c r="I36" s="149">
        <f t="shared" si="0"/>
        <v>17</v>
      </c>
      <c r="J36" s="625" t="s">
        <v>412</v>
      </c>
      <c r="K36" s="626"/>
    </row>
    <row r="37" spans="1:11" ht="33" customHeight="1" thickTop="1" thickBot="1" x14ac:dyDescent="0.35">
      <c r="A37" s="150"/>
      <c r="B37" s="156" t="s">
        <v>333</v>
      </c>
      <c r="C37" s="157" t="s">
        <v>427</v>
      </c>
      <c r="D37" s="153">
        <v>1</v>
      </c>
      <c r="E37" s="154">
        <v>3</v>
      </c>
      <c r="F37" s="153">
        <v>9</v>
      </c>
      <c r="G37" s="154">
        <v>1</v>
      </c>
      <c r="H37" s="153">
        <v>1</v>
      </c>
      <c r="I37" s="149">
        <f t="shared" si="0"/>
        <v>15</v>
      </c>
      <c r="J37" s="625" t="s">
        <v>412</v>
      </c>
      <c r="K37" s="626"/>
    </row>
    <row r="38" spans="1:11" ht="33" customHeight="1" thickTop="1" thickBot="1" x14ac:dyDescent="0.35">
      <c r="A38" s="150"/>
      <c r="B38" s="156" t="s">
        <v>333</v>
      </c>
      <c r="C38" s="157" t="s">
        <v>428</v>
      </c>
      <c r="D38" s="153">
        <v>1</v>
      </c>
      <c r="E38" s="154">
        <v>3</v>
      </c>
      <c r="F38" s="153">
        <v>3</v>
      </c>
      <c r="G38" s="154">
        <v>1</v>
      </c>
      <c r="H38" s="153">
        <v>3</v>
      </c>
      <c r="I38" s="149">
        <f t="shared" si="0"/>
        <v>11</v>
      </c>
      <c r="J38" s="625" t="s">
        <v>412</v>
      </c>
      <c r="K38" s="626"/>
    </row>
    <row r="39" spans="1:11" ht="33" customHeight="1" thickTop="1" thickBot="1" x14ac:dyDescent="0.35">
      <c r="A39" s="150"/>
      <c r="B39" s="156" t="s">
        <v>333</v>
      </c>
      <c r="C39" s="157" t="s">
        <v>429</v>
      </c>
      <c r="D39" s="153">
        <v>1</v>
      </c>
      <c r="E39" s="154">
        <v>9</v>
      </c>
      <c r="F39" s="153">
        <v>9</v>
      </c>
      <c r="G39" s="154">
        <v>1</v>
      </c>
      <c r="H39" s="153">
        <v>1</v>
      </c>
      <c r="I39" s="149">
        <f t="shared" si="0"/>
        <v>21</v>
      </c>
      <c r="J39" s="625" t="s">
        <v>412</v>
      </c>
      <c r="K39" s="626"/>
    </row>
    <row r="40" spans="1:11" ht="33" customHeight="1" thickTop="1" thickBot="1" x14ac:dyDescent="0.35">
      <c r="A40" s="150"/>
      <c r="B40" s="156" t="s">
        <v>333</v>
      </c>
      <c r="C40" s="157" t="s">
        <v>430</v>
      </c>
      <c r="D40" s="153">
        <v>3</v>
      </c>
      <c r="E40" s="154">
        <v>9</v>
      </c>
      <c r="F40" s="153">
        <v>3</v>
      </c>
      <c r="G40" s="154">
        <v>3</v>
      </c>
      <c r="H40" s="153">
        <v>9</v>
      </c>
      <c r="I40" s="149">
        <f t="shared" si="0"/>
        <v>27</v>
      </c>
      <c r="J40" s="625" t="s">
        <v>413</v>
      </c>
      <c r="K40" s="626"/>
    </row>
    <row r="41" spans="1:11" ht="33" customHeight="1" thickTop="1" thickBot="1" x14ac:dyDescent="0.35">
      <c r="A41" s="150"/>
      <c r="B41" s="156" t="s">
        <v>441</v>
      </c>
      <c r="C41" s="157" t="s">
        <v>431</v>
      </c>
      <c r="D41" s="153">
        <v>1</v>
      </c>
      <c r="E41" s="154">
        <v>3</v>
      </c>
      <c r="F41" s="153">
        <v>9</v>
      </c>
      <c r="G41" s="154">
        <v>9</v>
      </c>
      <c r="H41" s="153">
        <v>9</v>
      </c>
      <c r="I41" s="149">
        <f t="shared" si="0"/>
        <v>31</v>
      </c>
      <c r="J41" s="625" t="s">
        <v>413</v>
      </c>
      <c r="K41" s="626"/>
    </row>
    <row r="42" spans="1:11" ht="33" customHeight="1" thickTop="1" thickBot="1" x14ac:dyDescent="0.35">
      <c r="A42" s="150"/>
      <c r="B42" s="156" t="s">
        <v>441</v>
      </c>
      <c r="C42" s="157" t="s">
        <v>432</v>
      </c>
      <c r="D42" s="153">
        <v>1</v>
      </c>
      <c r="E42" s="154">
        <v>3</v>
      </c>
      <c r="F42" s="153">
        <v>9</v>
      </c>
      <c r="G42" s="154">
        <v>9</v>
      </c>
      <c r="H42" s="153">
        <v>9</v>
      </c>
      <c r="I42" s="149">
        <f t="shared" si="0"/>
        <v>31</v>
      </c>
      <c r="J42" s="625" t="s">
        <v>413</v>
      </c>
      <c r="K42" s="626"/>
    </row>
    <row r="43" spans="1:11" ht="33" customHeight="1" thickTop="1" thickBot="1" x14ac:dyDescent="0.35">
      <c r="A43" s="150"/>
      <c r="B43" s="156" t="s">
        <v>441</v>
      </c>
      <c r="C43" s="157" t="s">
        <v>433</v>
      </c>
      <c r="D43" s="153">
        <v>1</v>
      </c>
      <c r="E43" s="154">
        <v>9</v>
      </c>
      <c r="F43" s="153">
        <v>9</v>
      </c>
      <c r="G43" s="154">
        <v>1</v>
      </c>
      <c r="H43" s="153">
        <v>1</v>
      </c>
      <c r="I43" s="149">
        <f t="shared" si="0"/>
        <v>21</v>
      </c>
      <c r="J43" s="625" t="s">
        <v>412</v>
      </c>
      <c r="K43" s="626"/>
    </row>
    <row r="44" spans="1:11" ht="33" customHeight="1" thickTop="1" thickBot="1" x14ac:dyDescent="0.35">
      <c r="A44" s="150"/>
      <c r="B44" s="156" t="s">
        <v>441</v>
      </c>
      <c r="C44" s="157" t="s">
        <v>434</v>
      </c>
      <c r="D44" s="153">
        <v>3</v>
      </c>
      <c r="E44" s="154">
        <v>9</v>
      </c>
      <c r="F44" s="153">
        <v>1</v>
      </c>
      <c r="G44" s="154">
        <v>1</v>
      </c>
      <c r="H44" s="153">
        <v>9</v>
      </c>
      <c r="I44" s="149">
        <f t="shared" si="0"/>
        <v>23</v>
      </c>
      <c r="J44" s="625" t="s">
        <v>413</v>
      </c>
      <c r="K44" s="626"/>
    </row>
    <row r="45" spans="1:11" ht="33" customHeight="1" thickTop="1" thickBot="1" x14ac:dyDescent="0.35">
      <c r="A45" s="150"/>
      <c r="B45" s="156" t="s">
        <v>441</v>
      </c>
      <c r="C45" s="157" t="s">
        <v>435</v>
      </c>
      <c r="D45" s="153">
        <v>3</v>
      </c>
      <c r="E45" s="154">
        <v>9</v>
      </c>
      <c r="F45" s="153">
        <v>1</v>
      </c>
      <c r="G45" s="154">
        <v>1</v>
      </c>
      <c r="H45" s="153">
        <v>9</v>
      </c>
      <c r="I45" s="149">
        <f t="shared" si="0"/>
        <v>23</v>
      </c>
      <c r="J45" s="625" t="s">
        <v>413</v>
      </c>
      <c r="K45" s="626"/>
    </row>
    <row r="46" spans="1:11" ht="33" customHeight="1" thickTop="1" thickBot="1" x14ac:dyDescent="0.35">
      <c r="A46" s="150"/>
      <c r="B46" s="156" t="s">
        <v>335</v>
      </c>
      <c r="C46" s="157" t="s">
        <v>436</v>
      </c>
      <c r="D46" s="153">
        <v>3</v>
      </c>
      <c r="E46" s="154">
        <v>3</v>
      </c>
      <c r="F46" s="153">
        <v>9</v>
      </c>
      <c r="G46" s="154">
        <v>3</v>
      </c>
      <c r="H46" s="153">
        <v>3</v>
      </c>
      <c r="I46" s="149">
        <f t="shared" si="0"/>
        <v>21</v>
      </c>
      <c r="J46" s="625" t="s">
        <v>412</v>
      </c>
      <c r="K46" s="626"/>
    </row>
    <row r="47" spans="1:11" ht="33" customHeight="1" thickTop="1" thickBot="1" x14ac:dyDescent="0.35">
      <c r="A47" s="150"/>
      <c r="B47" s="156" t="s">
        <v>333</v>
      </c>
      <c r="C47" s="157" t="s">
        <v>437</v>
      </c>
      <c r="D47" s="153">
        <v>9</v>
      </c>
      <c r="E47" s="154">
        <v>9</v>
      </c>
      <c r="F47" s="153">
        <v>1</v>
      </c>
      <c r="G47" s="154">
        <v>1</v>
      </c>
      <c r="H47" s="153">
        <v>9</v>
      </c>
      <c r="I47" s="149">
        <f t="shared" si="0"/>
        <v>29</v>
      </c>
      <c r="J47" s="625" t="s">
        <v>413</v>
      </c>
      <c r="K47" s="626"/>
    </row>
    <row r="48" spans="1:11" ht="33" customHeight="1" thickTop="1" thickBot="1" x14ac:dyDescent="0.35">
      <c r="A48" s="150"/>
      <c r="B48" s="156" t="s">
        <v>335</v>
      </c>
      <c r="C48" s="157" t="s">
        <v>438</v>
      </c>
      <c r="D48" s="153">
        <v>1</v>
      </c>
      <c r="E48" s="154">
        <v>9</v>
      </c>
      <c r="F48" s="153">
        <v>9</v>
      </c>
      <c r="G48" s="154">
        <v>3</v>
      </c>
      <c r="H48" s="153">
        <v>1</v>
      </c>
      <c r="I48" s="149">
        <f t="shared" si="0"/>
        <v>23</v>
      </c>
      <c r="J48" s="625" t="s">
        <v>412</v>
      </c>
      <c r="K48" s="626"/>
    </row>
    <row r="49" spans="1:11" ht="33" customHeight="1" thickTop="1" thickBot="1" x14ac:dyDescent="0.35">
      <c r="A49" s="150"/>
      <c r="B49" s="156" t="s">
        <v>335</v>
      </c>
      <c r="C49" s="157" t="s">
        <v>439</v>
      </c>
      <c r="D49" s="153">
        <v>1</v>
      </c>
      <c r="E49" s="154">
        <v>3</v>
      </c>
      <c r="F49" s="153">
        <v>3</v>
      </c>
      <c r="G49" s="154">
        <v>1</v>
      </c>
      <c r="H49" s="153">
        <v>3</v>
      </c>
      <c r="I49" s="149">
        <f t="shared" si="0"/>
        <v>11</v>
      </c>
      <c r="J49" s="625" t="s">
        <v>412</v>
      </c>
      <c r="K49" s="626"/>
    </row>
    <row r="50" spans="1:11" ht="33" customHeight="1" thickTop="1" thickBot="1" x14ac:dyDescent="0.35">
      <c r="A50" s="150"/>
      <c r="B50" s="156" t="s">
        <v>441</v>
      </c>
      <c r="C50" s="157" t="s">
        <v>440</v>
      </c>
      <c r="D50" s="153">
        <v>1</v>
      </c>
      <c r="E50" s="154">
        <v>9</v>
      </c>
      <c r="F50" s="153">
        <v>3</v>
      </c>
      <c r="G50" s="154">
        <v>1</v>
      </c>
      <c r="H50" s="153">
        <v>3</v>
      </c>
      <c r="I50" s="149">
        <f t="shared" si="0"/>
        <v>17</v>
      </c>
      <c r="J50" s="625" t="s">
        <v>412</v>
      </c>
      <c r="K50" s="626"/>
    </row>
    <row r="51" spans="1:11" ht="33" customHeight="1" thickTop="1" thickBot="1" x14ac:dyDescent="0.35">
      <c r="A51" s="150"/>
      <c r="B51" s="152"/>
      <c r="C51" s="151"/>
      <c r="D51" s="153"/>
      <c r="E51" s="154"/>
      <c r="F51" s="153"/>
      <c r="G51" s="154"/>
      <c r="H51" s="153"/>
      <c r="I51" s="149"/>
      <c r="J51" s="625"/>
      <c r="K51" s="626"/>
    </row>
    <row r="52" spans="1:11" ht="33" customHeight="1" thickTop="1" thickBot="1" x14ac:dyDescent="0.35">
      <c r="A52" s="150"/>
      <c r="B52" s="152"/>
      <c r="C52" s="151"/>
      <c r="D52" s="153"/>
      <c r="E52" s="154"/>
      <c r="F52" s="153"/>
      <c r="G52" s="154"/>
      <c r="H52" s="153"/>
      <c r="I52" s="149"/>
      <c r="J52" s="625"/>
      <c r="K52" s="626"/>
    </row>
    <row r="53" spans="1:11" ht="33" customHeight="1" thickTop="1" thickBot="1" x14ac:dyDescent="0.35">
      <c r="A53" s="150"/>
      <c r="B53" s="152"/>
      <c r="C53" s="151"/>
      <c r="D53" s="153"/>
      <c r="E53" s="154"/>
      <c r="F53" s="153"/>
      <c r="G53" s="154"/>
      <c r="H53" s="153"/>
      <c r="I53" s="149"/>
      <c r="J53" s="625"/>
      <c r="K53" s="626"/>
    </row>
    <row r="54" spans="1:11" ht="33" customHeight="1" thickTop="1" thickBot="1" x14ac:dyDescent="0.35">
      <c r="A54" s="150"/>
      <c r="B54" s="152"/>
      <c r="C54" s="151"/>
      <c r="D54" s="153"/>
      <c r="E54" s="154"/>
      <c r="F54" s="153"/>
      <c r="G54" s="154"/>
      <c r="H54" s="153"/>
      <c r="I54" s="149"/>
      <c r="J54" s="625"/>
      <c r="K54" s="626"/>
    </row>
    <row r="55" spans="1:11" ht="33" customHeight="1" thickTop="1" thickBot="1" x14ac:dyDescent="0.35">
      <c r="A55" s="150"/>
      <c r="B55" s="152"/>
      <c r="C55" s="151"/>
      <c r="D55" s="153"/>
      <c r="E55" s="154"/>
      <c r="F55" s="153"/>
      <c r="G55" s="154"/>
      <c r="H55" s="153"/>
      <c r="I55" s="149"/>
      <c r="J55" s="625"/>
      <c r="K55" s="626"/>
    </row>
    <row r="56" spans="1:11" ht="33" customHeight="1" thickTop="1" thickBot="1" x14ac:dyDescent="0.35">
      <c r="A56" s="150"/>
      <c r="B56" s="152"/>
      <c r="C56" s="151"/>
      <c r="D56" s="153"/>
      <c r="E56" s="154"/>
      <c r="F56" s="153"/>
      <c r="G56" s="154"/>
      <c r="H56" s="153"/>
      <c r="I56" s="149"/>
      <c r="J56" s="625"/>
      <c r="K56" s="626"/>
    </row>
    <row r="57" spans="1:11" ht="33" customHeight="1" thickTop="1" thickBot="1" x14ac:dyDescent="0.35">
      <c r="A57" s="150"/>
      <c r="B57" s="152"/>
      <c r="C57" s="151"/>
      <c r="D57" s="153"/>
      <c r="E57" s="154"/>
      <c r="F57" s="153"/>
      <c r="G57" s="154"/>
      <c r="H57" s="153"/>
      <c r="I57" s="149"/>
      <c r="J57" s="625"/>
      <c r="K57" s="626"/>
    </row>
    <row r="58" spans="1:11" ht="33" customHeight="1" thickTop="1" thickBot="1" x14ac:dyDescent="0.35">
      <c r="A58" s="150"/>
      <c r="B58" s="152"/>
      <c r="C58" s="151"/>
      <c r="D58" s="153"/>
      <c r="E58" s="154"/>
      <c r="F58" s="153"/>
      <c r="G58" s="154"/>
      <c r="H58" s="153"/>
      <c r="I58" s="149"/>
      <c r="J58" s="625"/>
      <c r="K58" s="626"/>
    </row>
    <row r="59" spans="1:11" ht="33" customHeight="1" thickTop="1" thickBot="1" x14ac:dyDescent="0.35">
      <c r="A59" s="150"/>
      <c r="B59" s="152"/>
      <c r="C59" s="151"/>
      <c r="D59" s="153"/>
      <c r="E59" s="154"/>
      <c r="F59" s="153"/>
      <c r="G59" s="154"/>
      <c r="H59" s="153"/>
      <c r="I59" s="149"/>
      <c r="J59" s="625"/>
      <c r="K59" s="626"/>
    </row>
    <row r="60" spans="1:11" ht="33" customHeight="1" thickTop="1" thickBot="1" x14ac:dyDescent="0.35">
      <c r="A60" s="150"/>
      <c r="B60" s="152"/>
      <c r="C60" s="151"/>
      <c r="D60" s="153"/>
      <c r="E60" s="154"/>
      <c r="F60" s="153"/>
      <c r="G60" s="154"/>
      <c r="H60" s="153"/>
      <c r="I60" s="149"/>
      <c r="J60" s="625"/>
      <c r="K60" s="626"/>
    </row>
    <row r="61" spans="1:11" ht="33" customHeight="1" thickTop="1" thickBot="1" x14ac:dyDescent="0.35">
      <c r="A61" s="150"/>
      <c r="B61" s="152"/>
      <c r="C61" s="151"/>
      <c r="D61" s="153"/>
      <c r="E61" s="154"/>
      <c r="F61" s="153"/>
      <c r="G61" s="154"/>
      <c r="H61" s="153"/>
      <c r="I61" s="149"/>
      <c r="J61" s="625"/>
      <c r="K61" s="626"/>
    </row>
    <row r="62" spans="1:11" ht="33" customHeight="1" thickTop="1" thickBot="1" x14ac:dyDescent="0.35">
      <c r="B62" s="152"/>
      <c r="C62" s="151"/>
      <c r="D62" s="153"/>
      <c r="E62" s="154"/>
      <c r="F62" s="153"/>
      <c r="G62" s="154"/>
      <c r="H62" s="153"/>
      <c r="I62" s="149"/>
      <c r="J62" s="625"/>
      <c r="K62" s="626"/>
    </row>
    <row r="63" spans="1:11" ht="33" customHeight="1" thickTop="1" thickBot="1" x14ac:dyDescent="0.35">
      <c r="B63" s="152"/>
      <c r="C63" s="151"/>
      <c r="D63" s="153"/>
      <c r="E63" s="154"/>
      <c r="F63" s="153"/>
      <c r="G63" s="154"/>
      <c r="H63" s="153"/>
      <c r="I63" s="149"/>
      <c r="J63" s="625"/>
      <c r="K63" s="626"/>
    </row>
    <row r="64" spans="1:11" ht="33" customHeight="1" thickTop="1" thickBot="1" x14ac:dyDescent="0.35">
      <c r="B64" s="152"/>
      <c r="C64" s="151"/>
      <c r="D64" s="153"/>
      <c r="E64" s="154"/>
      <c r="F64" s="153"/>
      <c r="G64" s="154"/>
      <c r="H64" s="153"/>
      <c r="I64" s="149"/>
      <c r="J64" s="625"/>
      <c r="K64" s="626"/>
    </row>
    <row r="65" spans="2:11" ht="33" customHeight="1" thickTop="1" thickBot="1" x14ac:dyDescent="0.35">
      <c r="B65" s="152"/>
      <c r="C65" s="151"/>
      <c r="D65" s="153"/>
      <c r="E65" s="154"/>
      <c r="F65" s="153"/>
      <c r="G65" s="154"/>
      <c r="H65" s="153"/>
      <c r="I65" s="149"/>
      <c r="J65" s="625"/>
      <c r="K65" s="626"/>
    </row>
    <row r="66" spans="2:11" ht="33" customHeight="1" thickTop="1" thickBot="1" x14ac:dyDescent="0.35">
      <c r="B66" s="152"/>
      <c r="C66" s="151"/>
      <c r="D66" s="153"/>
      <c r="E66" s="154"/>
      <c r="F66" s="153"/>
      <c r="G66" s="154"/>
      <c r="H66" s="153"/>
      <c r="I66" s="149"/>
      <c r="J66" s="625"/>
      <c r="K66" s="626"/>
    </row>
    <row r="67" spans="2:11" ht="33" customHeight="1" thickTop="1" thickBot="1" x14ac:dyDescent="0.35">
      <c r="B67" s="152"/>
      <c r="C67" s="151"/>
      <c r="D67" s="153"/>
      <c r="E67" s="154"/>
      <c r="F67" s="153"/>
      <c r="G67" s="154"/>
      <c r="H67" s="153"/>
      <c r="I67" s="149"/>
      <c r="J67" s="625"/>
      <c r="K67" s="626"/>
    </row>
    <row r="68" spans="2:11" ht="33" customHeight="1" thickTop="1" thickBot="1" x14ac:dyDescent="0.35">
      <c r="B68" s="152"/>
      <c r="C68" s="151"/>
      <c r="D68" s="153"/>
      <c r="E68" s="154"/>
      <c r="F68" s="153"/>
      <c r="G68" s="154"/>
      <c r="H68" s="153"/>
      <c r="I68" s="149"/>
      <c r="J68" s="625"/>
      <c r="K68" s="626"/>
    </row>
    <row r="69" spans="2:11" ht="33" customHeight="1" thickTop="1" thickBot="1" x14ac:dyDescent="0.35">
      <c r="B69" s="152"/>
      <c r="C69" s="151"/>
      <c r="D69" s="153"/>
      <c r="E69" s="154"/>
      <c r="F69" s="153"/>
      <c r="G69" s="154"/>
      <c r="H69" s="153"/>
      <c r="I69" s="149"/>
      <c r="J69" s="625"/>
      <c r="K69" s="626"/>
    </row>
    <row r="70" spans="2:11" ht="33" customHeight="1" thickTop="1" thickBot="1" x14ac:dyDescent="0.35">
      <c r="B70" s="152"/>
      <c r="C70" s="151"/>
      <c r="D70" s="153"/>
      <c r="E70" s="154"/>
      <c r="F70" s="153"/>
      <c r="G70" s="154"/>
      <c r="H70" s="153"/>
      <c r="I70" s="149"/>
      <c r="J70" s="625"/>
      <c r="K70" s="626"/>
    </row>
    <row r="71" spans="2:11" ht="33" customHeight="1" thickTop="1" thickBot="1" x14ac:dyDescent="0.35">
      <c r="B71" s="152"/>
      <c r="C71" s="151"/>
      <c r="D71" s="153"/>
      <c r="E71" s="154"/>
      <c r="F71" s="153"/>
      <c r="G71" s="154"/>
      <c r="H71" s="153"/>
      <c r="I71" s="149"/>
      <c r="J71" s="625"/>
      <c r="K71" s="626"/>
    </row>
    <row r="72" spans="2:11" ht="33" customHeight="1" thickTop="1" thickBot="1" x14ac:dyDescent="0.35">
      <c r="B72" s="152"/>
      <c r="C72" s="151"/>
      <c r="D72" s="153"/>
      <c r="E72" s="154"/>
      <c r="F72" s="153"/>
      <c r="G72" s="154"/>
      <c r="H72" s="153"/>
      <c r="I72" s="149"/>
      <c r="J72" s="625"/>
      <c r="K72" s="626"/>
    </row>
    <row r="73" spans="2:11" ht="33" customHeight="1" thickTop="1" thickBot="1" x14ac:dyDescent="0.35">
      <c r="B73" s="152"/>
      <c r="C73" s="151"/>
      <c r="D73" s="153"/>
      <c r="E73" s="154"/>
      <c r="F73" s="153"/>
      <c r="G73" s="154"/>
      <c r="H73" s="153"/>
      <c r="I73" s="149"/>
      <c r="J73" s="625"/>
      <c r="K73" s="626"/>
    </row>
    <row r="74" spans="2:11" ht="15" thickTop="1" x14ac:dyDescent="0.3"/>
  </sheetData>
  <mergeCells count="71">
    <mergeCell ref="A7:L7"/>
    <mergeCell ref="B8:L8"/>
    <mergeCell ref="A1:I1"/>
    <mergeCell ref="J2:L2"/>
    <mergeCell ref="J3:L4"/>
    <mergeCell ref="J1:L1"/>
    <mergeCell ref="A6:L6"/>
    <mergeCell ref="J12:L12"/>
    <mergeCell ref="J13:L13"/>
    <mergeCell ref="J14:L14"/>
    <mergeCell ref="J15:L15"/>
    <mergeCell ref="D22:H22"/>
    <mergeCell ref="C12:G12"/>
    <mergeCell ref="C13:G13"/>
    <mergeCell ref="C14:G14"/>
    <mergeCell ref="C15:G15"/>
    <mergeCell ref="C16:G16"/>
    <mergeCell ref="C17:G17"/>
    <mergeCell ref="J23:K23"/>
    <mergeCell ref="J24:K24"/>
    <mergeCell ref="J61:K61"/>
    <mergeCell ref="J59:K59"/>
    <mergeCell ref="J60:K60"/>
    <mergeCell ref="J25:K25"/>
    <mergeCell ref="J26:K26"/>
    <mergeCell ref="J27:K27"/>
    <mergeCell ref="J28:K28"/>
    <mergeCell ref="J29:K29"/>
    <mergeCell ref="J30:K30"/>
    <mergeCell ref="J31:K31"/>
    <mergeCell ref="J32:K32"/>
    <mergeCell ref="J33:K33"/>
    <mergeCell ref="J34:K34"/>
    <mergeCell ref="J35:K35"/>
    <mergeCell ref="J36:K36"/>
    <mergeCell ref="J37:K37"/>
    <mergeCell ref="J38:K38"/>
    <mergeCell ref="J39:K39"/>
    <mergeCell ref="J40:K40"/>
    <mergeCell ref="J41:K41"/>
    <mergeCell ref="J42:K42"/>
    <mergeCell ref="J43:K43"/>
    <mergeCell ref="J44:K44"/>
    <mergeCell ref="J45:K45"/>
    <mergeCell ref="J46:K46"/>
    <mergeCell ref="J47:K47"/>
    <mergeCell ref="J48:K48"/>
    <mergeCell ref="J56:K56"/>
    <mergeCell ref="J57:K57"/>
    <mergeCell ref="J58:K58"/>
    <mergeCell ref="J49:K49"/>
    <mergeCell ref="J50:K50"/>
    <mergeCell ref="J51:K51"/>
    <mergeCell ref="J52:K52"/>
    <mergeCell ref="J53:K53"/>
    <mergeCell ref="J72:K72"/>
    <mergeCell ref="J73:K73"/>
    <mergeCell ref="B10:L10"/>
    <mergeCell ref="B20:K20"/>
    <mergeCell ref="J67:K67"/>
    <mergeCell ref="J68:K68"/>
    <mergeCell ref="J69:K69"/>
    <mergeCell ref="J70:K70"/>
    <mergeCell ref="J71:K71"/>
    <mergeCell ref="J62:K62"/>
    <mergeCell ref="J63:K63"/>
    <mergeCell ref="J64:K64"/>
    <mergeCell ref="J65:K65"/>
    <mergeCell ref="J66:K66"/>
    <mergeCell ref="J54:K54"/>
    <mergeCell ref="J55:K55"/>
  </mergeCells>
  <conditionalFormatting sqref="J3:L4">
    <cfRule type="cellIs" dxfId="55" priority="5" operator="equal">
      <formula>"Não iniciada"</formula>
    </cfRule>
    <cfRule type="cellIs" dxfId="54" priority="6" operator="equal">
      <formula>"Em andamento"</formula>
    </cfRule>
    <cfRule type="cellIs" dxfId="53" priority="7" operator="equal">
      <formula>"Cancelada"</formula>
    </cfRule>
    <cfRule type="cellIs" dxfId="52" priority="8" operator="equal">
      <formula>"Concluída"</formula>
    </cfRule>
  </conditionalFormatting>
  <conditionalFormatting sqref="J24:K24">
    <cfRule type="cellIs" dxfId="51" priority="3" operator="equal">
      <formula>"Não priorizada"</formula>
    </cfRule>
    <cfRule type="cellIs" dxfId="50" priority="4" operator="equal">
      <formula>"Priorizada"</formula>
    </cfRule>
  </conditionalFormatting>
  <conditionalFormatting sqref="J25:K73">
    <cfRule type="cellIs" dxfId="49" priority="1" operator="equal">
      <formula>"Não priorizada"</formula>
    </cfRule>
    <cfRule type="cellIs" dxfId="48" priority="2" operator="equal">
      <formula>"Priorizada"</formula>
    </cfRule>
  </conditionalFormatting>
  <dataValidations count="3">
    <dataValidation type="list" allowBlank="1" showInputMessage="1" showErrorMessage="1" sqref="J3:L4" xr:uid="{00000000-0002-0000-1A00-000000000000}">
      <formula1>"Não iniciada, Concluída, Em andamento, Cancelada"</formula1>
    </dataValidation>
    <dataValidation type="list" allowBlank="1" showInputMessage="1" showErrorMessage="1" sqref="D24:H73" xr:uid="{00000000-0002-0000-1A00-000001000000}">
      <formula1>"1,3,5"</formula1>
    </dataValidation>
    <dataValidation type="list" allowBlank="1" showInputMessage="1" showErrorMessage="1" sqref="J24:K73" xr:uid="{00000000-0002-0000-1A00-000002000000}">
      <formula1>"Priorizada, Não priorizada"</formula1>
    </dataValidation>
  </dataValidations>
  <hyperlinks>
    <hyperlink ref="J1:L1" location="'1. Painel Principal'!A1" display="Menu Principal" xr:uid="{00000000-0004-0000-1A00-000000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T213"/>
  <sheetViews>
    <sheetView showGridLines="0" showRowColHeaders="0" workbookViewId="0">
      <pane ySplit="4" topLeftCell="A5" activePane="bottomLeft" state="frozen"/>
      <selection pane="bottomLeft" activeCell="R1" sqref="R1:T1"/>
    </sheetView>
  </sheetViews>
  <sheetFormatPr defaultRowHeight="14.4" x14ac:dyDescent="0.3"/>
  <cols>
    <col min="17" max="17" width="9.33203125" customWidth="1"/>
  </cols>
  <sheetData>
    <row r="1" spans="1:20" ht="17.25" customHeight="1" x14ac:dyDescent="0.35">
      <c r="A1" s="276" t="s">
        <v>5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4" t="s">
        <v>1</v>
      </c>
      <c r="S1" s="274"/>
      <c r="T1" s="275"/>
    </row>
    <row r="2" spans="1:20" x14ac:dyDescent="0.3">
      <c r="R2" s="339" t="s">
        <v>10</v>
      </c>
      <c r="S2" s="340"/>
      <c r="T2" s="340"/>
    </row>
    <row r="3" spans="1:20" x14ac:dyDescent="0.3">
      <c r="R3" s="334" t="s">
        <v>11</v>
      </c>
      <c r="S3" s="335"/>
      <c r="T3" s="335"/>
    </row>
    <row r="4" spans="1:20" ht="8.25" customHeight="1" x14ac:dyDescent="0.3">
      <c r="R4" s="334"/>
      <c r="S4" s="335"/>
      <c r="T4" s="335"/>
    </row>
    <row r="6" spans="1:20" x14ac:dyDescent="0.3">
      <c r="A6" s="480" t="s">
        <v>28</v>
      </c>
      <c r="B6" s="481"/>
      <c r="C6" s="481"/>
      <c r="D6" s="481"/>
      <c r="E6" s="481"/>
      <c r="F6" s="481"/>
      <c r="G6" s="481"/>
      <c r="H6" s="481"/>
      <c r="I6" s="481"/>
      <c r="J6" s="481"/>
      <c r="K6" s="481"/>
      <c r="L6" s="481"/>
      <c r="M6" s="481"/>
      <c r="N6" s="481"/>
      <c r="O6" s="481"/>
      <c r="P6" s="481"/>
      <c r="Q6" s="481"/>
      <c r="R6" s="481"/>
      <c r="S6" s="481"/>
      <c r="T6" s="482"/>
    </row>
    <row r="7" spans="1:20" ht="60" customHeight="1" x14ac:dyDescent="0.3">
      <c r="A7" s="622"/>
      <c r="B7" s="623"/>
      <c r="C7" s="623"/>
      <c r="D7" s="623"/>
      <c r="E7" s="623"/>
      <c r="F7" s="623"/>
      <c r="G7" s="623"/>
      <c r="H7" s="623"/>
      <c r="I7" s="623"/>
      <c r="J7" s="623"/>
      <c r="K7" s="623"/>
      <c r="L7" s="623"/>
      <c r="M7" s="623"/>
      <c r="N7" s="623"/>
      <c r="O7" s="623"/>
      <c r="P7" s="623"/>
      <c r="Q7" s="623"/>
      <c r="R7" s="623"/>
      <c r="S7" s="623"/>
      <c r="T7" s="624"/>
    </row>
    <row r="8" spans="1:20" x14ac:dyDescent="0.3">
      <c r="A8" s="2" t="s">
        <v>27</v>
      </c>
      <c r="B8" s="392" t="s">
        <v>642</v>
      </c>
      <c r="C8" s="392"/>
      <c r="D8" s="392"/>
      <c r="E8" s="392"/>
      <c r="F8" s="392"/>
      <c r="G8" s="392"/>
      <c r="H8" s="392"/>
      <c r="I8" s="392"/>
      <c r="J8" s="392"/>
      <c r="K8" s="392"/>
      <c r="L8" s="392"/>
      <c r="M8" s="392"/>
      <c r="N8" s="392"/>
      <c r="O8" s="392"/>
      <c r="P8" s="392"/>
      <c r="Q8" s="392"/>
      <c r="R8" s="392"/>
      <c r="S8" s="392"/>
      <c r="T8" s="393"/>
    </row>
    <row r="10" spans="1:20" x14ac:dyDescent="0.3">
      <c r="J10" s="474" t="s">
        <v>189</v>
      </c>
      <c r="K10" s="474"/>
      <c r="L10" s="474" t="s">
        <v>169</v>
      </c>
      <c r="M10" s="474"/>
    </row>
    <row r="11" spans="1:20" ht="28.8" x14ac:dyDescent="0.3">
      <c r="B11" s="87" t="s">
        <v>186</v>
      </c>
      <c r="C11" s="478" t="s">
        <v>307</v>
      </c>
      <c r="D11" s="478"/>
      <c r="E11" s="478"/>
      <c r="F11" s="478"/>
      <c r="G11" s="478"/>
      <c r="H11" s="473" t="s">
        <v>191</v>
      </c>
      <c r="I11" s="473"/>
      <c r="J11" s="88" t="s">
        <v>187</v>
      </c>
      <c r="K11" s="88" t="s">
        <v>188</v>
      </c>
      <c r="L11" s="88" t="s">
        <v>187</v>
      </c>
      <c r="M11" s="88" t="s">
        <v>188</v>
      </c>
      <c r="N11" s="483" t="s">
        <v>313</v>
      </c>
      <c r="O11" s="483"/>
      <c r="P11" s="483"/>
      <c r="Q11" s="483"/>
      <c r="R11" s="484" t="s">
        <v>190</v>
      </c>
      <c r="S11" s="484"/>
    </row>
    <row r="12" spans="1:20" x14ac:dyDescent="0.3">
      <c r="B12" s="94">
        <v>1</v>
      </c>
      <c r="C12" s="487" t="s">
        <v>312</v>
      </c>
      <c r="D12" s="488"/>
      <c r="E12" s="488"/>
      <c r="F12" s="488"/>
      <c r="G12" s="489"/>
      <c r="H12" s="485" t="s">
        <v>195</v>
      </c>
      <c r="I12" s="486"/>
      <c r="J12" s="95">
        <v>43466</v>
      </c>
      <c r="K12" s="95">
        <v>43524</v>
      </c>
      <c r="L12" s="95"/>
      <c r="M12" s="95"/>
      <c r="N12" s="485"/>
      <c r="O12" s="635"/>
      <c r="P12" s="635"/>
      <c r="Q12" s="486"/>
      <c r="R12" s="485" t="str">
        <f ca="1">IF(C12="","",IF(M12="-","Cancelada",IF(OR(J12="",K12=""),"Inserir Datas",IF(AND(M12="",K12&lt;TODAY()),"Atrasado",IF(AND(M12=""=FALSE,M12&lt;=TODAY()),"Concluído",IF(AND(L12&lt;=TODAY(),L12=""=FALSE),"Em Andamento",IF(AND(J12&lt;TODAY(),L12=""),"Início Atrasado","A Iniciar")))))))</f>
        <v>Atrasado</v>
      </c>
      <c r="S12" s="486"/>
      <c r="T12" s="39">
        <v>1</v>
      </c>
    </row>
    <row r="13" spans="1:20" x14ac:dyDescent="0.3">
      <c r="B13" s="94">
        <v>2</v>
      </c>
      <c r="C13" s="487" t="s">
        <v>312</v>
      </c>
      <c r="D13" s="488"/>
      <c r="E13" s="488"/>
      <c r="F13" s="488"/>
      <c r="G13" s="489"/>
      <c r="H13" s="485" t="s">
        <v>195</v>
      </c>
      <c r="I13" s="486"/>
      <c r="J13" s="95">
        <v>43466</v>
      </c>
      <c r="K13" s="95">
        <v>43476</v>
      </c>
      <c r="L13" s="95">
        <v>43466</v>
      </c>
      <c r="M13" s="95">
        <v>43476</v>
      </c>
      <c r="N13" s="485"/>
      <c r="O13" s="635"/>
      <c r="P13" s="635"/>
      <c r="Q13" s="486"/>
      <c r="R13" s="485" t="str">
        <f t="shared" ref="R13:R30" ca="1" si="0">IF(C13="","",IF(M13="-","Cancelada",IF(OR(J13="",K13=""),"Inserir Datas",IF(AND(M13="",K13&lt;TODAY()),"Atrasado",IF(AND(M13=""=FALSE,M13&lt;=TODAY()),"Concluído",IF(AND(L13&lt;=TODAY(),L13=""=FALSE),"Em Andamento",IF(AND(J13&lt;TODAY(),L13=""),"Início Atrasado","A Iniciar")))))))</f>
        <v>Concluído</v>
      </c>
      <c r="S13" s="486"/>
      <c r="T13" s="39">
        <v>1</v>
      </c>
    </row>
    <row r="14" spans="1:20" x14ac:dyDescent="0.3">
      <c r="B14" s="94">
        <v>3</v>
      </c>
      <c r="C14" s="487" t="s">
        <v>312</v>
      </c>
      <c r="D14" s="488"/>
      <c r="E14" s="488"/>
      <c r="F14" s="488"/>
      <c r="G14" s="489"/>
      <c r="H14" s="485" t="s">
        <v>195</v>
      </c>
      <c r="I14" s="486"/>
      <c r="J14" s="95">
        <v>43466</v>
      </c>
      <c r="K14" s="95">
        <v>43476</v>
      </c>
      <c r="L14" s="95">
        <v>43466</v>
      </c>
      <c r="M14" s="95">
        <v>43476</v>
      </c>
      <c r="N14" s="485"/>
      <c r="O14" s="635"/>
      <c r="P14" s="635"/>
      <c r="Q14" s="486"/>
      <c r="R14" s="485" t="str">
        <f t="shared" ca="1" si="0"/>
        <v>Concluído</v>
      </c>
      <c r="S14" s="486"/>
      <c r="T14" s="39">
        <v>1</v>
      </c>
    </row>
    <row r="15" spans="1:20" x14ac:dyDescent="0.3">
      <c r="B15" s="94">
        <v>4</v>
      </c>
      <c r="C15" s="487" t="s">
        <v>312</v>
      </c>
      <c r="D15" s="488"/>
      <c r="E15" s="488"/>
      <c r="F15" s="488"/>
      <c r="G15" s="489"/>
      <c r="H15" s="485" t="s">
        <v>195</v>
      </c>
      <c r="I15" s="486"/>
      <c r="J15" s="95">
        <v>43466</v>
      </c>
      <c r="K15" s="95">
        <v>43476</v>
      </c>
      <c r="L15" s="95">
        <v>43466</v>
      </c>
      <c r="M15" s="95">
        <v>43476</v>
      </c>
      <c r="N15" s="485"/>
      <c r="O15" s="635"/>
      <c r="P15" s="635"/>
      <c r="Q15" s="486"/>
      <c r="R15" s="485" t="str">
        <f t="shared" ca="1" si="0"/>
        <v>Concluído</v>
      </c>
      <c r="S15" s="486"/>
      <c r="T15" s="39">
        <v>1</v>
      </c>
    </row>
    <row r="16" spans="1:20" x14ac:dyDescent="0.3">
      <c r="B16" s="94">
        <v>5</v>
      </c>
      <c r="C16" s="487" t="s">
        <v>312</v>
      </c>
      <c r="D16" s="488"/>
      <c r="E16" s="488"/>
      <c r="F16" s="488"/>
      <c r="G16" s="489"/>
      <c r="H16" s="485" t="s">
        <v>195</v>
      </c>
      <c r="I16" s="486"/>
      <c r="J16" s="95">
        <v>43466</v>
      </c>
      <c r="K16" s="95">
        <v>43476</v>
      </c>
      <c r="L16" s="95">
        <v>43466</v>
      </c>
      <c r="M16" s="95">
        <v>43476</v>
      </c>
      <c r="N16" s="485"/>
      <c r="O16" s="635"/>
      <c r="P16" s="635"/>
      <c r="Q16" s="486"/>
      <c r="R16" s="485" t="str">
        <f t="shared" ca="1" si="0"/>
        <v>Concluído</v>
      </c>
      <c r="S16" s="486"/>
      <c r="T16" s="39">
        <v>1</v>
      </c>
    </row>
    <row r="17" spans="2:20" x14ac:dyDescent="0.3">
      <c r="B17" s="94">
        <v>6</v>
      </c>
      <c r="C17" s="487" t="s">
        <v>312</v>
      </c>
      <c r="D17" s="488"/>
      <c r="E17" s="488"/>
      <c r="F17" s="488"/>
      <c r="G17" s="489"/>
      <c r="H17" s="485" t="s">
        <v>195</v>
      </c>
      <c r="I17" s="486"/>
      <c r="J17" s="95">
        <v>43466</v>
      </c>
      <c r="K17" s="95">
        <v>43476</v>
      </c>
      <c r="L17" s="95">
        <v>43466</v>
      </c>
      <c r="M17" s="95"/>
      <c r="N17" s="485"/>
      <c r="O17" s="635"/>
      <c r="P17" s="635"/>
      <c r="Q17" s="486"/>
      <c r="R17" s="485" t="str">
        <f t="shared" ca="1" si="0"/>
        <v>Atrasado</v>
      </c>
      <c r="S17" s="486"/>
      <c r="T17" s="39">
        <v>1</v>
      </c>
    </row>
    <row r="18" spans="2:20" x14ac:dyDescent="0.3">
      <c r="B18" s="94">
        <v>7</v>
      </c>
      <c r="C18" s="487" t="s">
        <v>312</v>
      </c>
      <c r="D18" s="488"/>
      <c r="E18" s="488"/>
      <c r="F18" s="488"/>
      <c r="G18" s="489"/>
      <c r="H18" s="485" t="s">
        <v>195</v>
      </c>
      <c r="I18" s="486"/>
      <c r="J18" s="95">
        <v>43466</v>
      </c>
      <c r="K18" s="95">
        <v>43476</v>
      </c>
      <c r="L18" s="95">
        <v>43466</v>
      </c>
      <c r="M18" s="95">
        <v>43476</v>
      </c>
      <c r="N18" s="485"/>
      <c r="O18" s="635"/>
      <c r="P18" s="635"/>
      <c r="Q18" s="486"/>
      <c r="R18" s="485" t="str">
        <f t="shared" ca="1" si="0"/>
        <v>Concluído</v>
      </c>
      <c r="S18" s="486"/>
      <c r="T18" s="39">
        <v>1</v>
      </c>
    </row>
    <row r="19" spans="2:20" x14ac:dyDescent="0.3">
      <c r="B19" s="94">
        <v>8</v>
      </c>
      <c r="C19" s="487" t="s">
        <v>312</v>
      </c>
      <c r="D19" s="488"/>
      <c r="E19" s="488"/>
      <c r="F19" s="488"/>
      <c r="G19" s="489"/>
      <c r="H19" s="485" t="s">
        <v>195</v>
      </c>
      <c r="I19" s="486"/>
      <c r="J19" s="95">
        <v>43466</v>
      </c>
      <c r="K19" s="95">
        <v>43476</v>
      </c>
      <c r="L19" s="95">
        <v>43466</v>
      </c>
      <c r="M19" s="95"/>
      <c r="N19" s="485"/>
      <c r="O19" s="635"/>
      <c r="P19" s="635"/>
      <c r="Q19" s="486"/>
      <c r="R19" s="485" t="str">
        <f t="shared" ca="1" si="0"/>
        <v>Atrasado</v>
      </c>
      <c r="S19" s="486"/>
      <c r="T19" s="39">
        <v>1</v>
      </c>
    </row>
    <row r="20" spans="2:20" x14ac:dyDescent="0.3">
      <c r="B20" s="94">
        <v>9</v>
      </c>
      <c r="C20" s="487" t="s">
        <v>312</v>
      </c>
      <c r="D20" s="488"/>
      <c r="E20" s="488"/>
      <c r="F20" s="488"/>
      <c r="G20" s="489"/>
      <c r="H20" s="485" t="s">
        <v>195</v>
      </c>
      <c r="I20" s="486"/>
      <c r="J20" s="95">
        <v>43466</v>
      </c>
      <c r="K20" s="95">
        <v>43476</v>
      </c>
      <c r="L20" s="95">
        <v>43466</v>
      </c>
      <c r="M20" s="95">
        <v>43476</v>
      </c>
      <c r="N20" s="485"/>
      <c r="O20" s="635"/>
      <c r="P20" s="635"/>
      <c r="Q20" s="486"/>
      <c r="R20" s="485" t="str">
        <f t="shared" ca="1" si="0"/>
        <v>Concluído</v>
      </c>
      <c r="S20" s="486"/>
      <c r="T20" s="39">
        <v>1</v>
      </c>
    </row>
    <row r="21" spans="2:20" x14ac:dyDescent="0.3">
      <c r="B21" s="94">
        <v>10</v>
      </c>
      <c r="C21" s="487" t="s">
        <v>312</v>
      </c>
      <c r="D21" s="488"/>
      <c r="E21" s="488"/>
      <c r="F21" s="488"/>
      <c r="G21" s="489"/>
      <c r="H21" s="485" t="s">
        <v>195</v>
      </c>
      <c r="I21" s="486"/>
      <c r="J21" s="95">
        <v>43466</v>
      </c>
      <c r="K21" s="95">
        <v>43476</v>
      </c>
      <c r="L21" s="95">
        <v>43466</v>
      </c>
      <c r="M21" s="95">
        <v>43476</v>
      </c>
      <c r="N21" s="485"/>
      <c r="O21" s="635"/>
      <c r="P21" s="635"/>
      <c r="Q21" s="486"/>
      <c r="R21" s="485" t="str">
        <f t="shared" ca="1" si="0"/>
        <v>Concluído</v>
      </c>
      <c r="S21" s="486"/>
      <c r="T21" s="39">
        <v>1</v>
      </c>
    </row>
    <row r="22" spans="2:20" x14ac:dyDescent="0.3">
      <c r="B22" s="94">
        <v>11</v>
      </c>
      <c r="C22" s="487" t="s">
        <v>312</v>
      </c>
      <c r="D22" s="488"/>
      <c r="E22" s="488"/>
      <c r="F22" s="488"/>
      <c r="G22" s="489"/>
      <c r="H22" s="485" t="s">
        <v>195</v>
      </c>
      <c r="I22" s="486"/>
      <c r="J22" s="95">
        <v>43466</v>
      </c>
      <c r="K22" s="95">
        <v>43476</v>
      </c>
      <c r="L22" s="95">
        <v>43466</v>
      </c>
      <c r="M22" s="95">
        <v>43476</v>
      </c>
      <c r="N22" s="485"/>
      <c r="O22" s="635"/>
      <c r="P22" s="635"/>
      <c r="Q22" s="486"/>
      <c r="R22" s="485" t="str">
        <f t="shared" ca="1" si="0"/>
        <v>Concluído</v>
      </c>
      <c r="S22" s="486"/>
      <c r="T22" s="39">
        <v>1</v>
      </c>
    </row>
    <row r="23" spans="2:20" x14ac:dyDescent="0.3">
      <c r="B23" s="94">
        <v>12</v>
      </c>
      <c r="C23" s="487" t="s">
        <v>312</v>
      </c>
      <c r="D23" s="488"/>
      <c r="E23" s="488"/>
      <c r="F23" s="488"/>
      <c r="G23" s="489"/>
      <c r="H23" s="485" t="s">
        <v>195</v>
      </c>
      <c r="I23" s="486"/>
      <c r="J23" s="95">
        <v>43466</v>
      </c>
      <c r="K23" s="95">
        <v>43524</v>
      </c>
      <c r="L23" s="95">
        <v>43466</v>
      </c>
      <c r="M23" s="95"/>
      <c r="N23" s="485"/>
      <c r="O23" s="635"/>
      <c r="P23" s="635"/>
      <c r="Q23" s="486"/>
      <c r="R23" s="485" t="str">
        <f t="shared" ca="1" si="0"/>
        <v>Atrasado</v>
      </c>
      <c r="S23" s="486"/>
      <c r="T23" s="39">
        <v>1</v>
      </c>
    </row>
    <row r="24" spans="2:20" x14ac:dyDescent="0.3">
      <c r="B24" s="94">
        <v>13</v>
      </c>
      <c r="C24" s="487" t="s">
        <v>312</v>
      </c>
      <c r="D24" s="488"/>
      <c r="E24" s="488"/>
      <c r="F24" s="488"/>
      <c r="G24" s="489"/>
      <c r="H24" s="485" t="s">
        <v>195</v>
      </c>
      <c r="I24" s="486"/>
      <c r="J24" s="95">
        <v>43466</v>
      </c>
      <c r="K24" s="95">
        <v>43524</v>
      </c>
      <c r="L24" s="95">
        <v>43466</v>
      </c>
      <c r="M24" s="95"/>
      <c r="N24" s="485"/>
      <c r="O24" s="635"/>
      <c r="P24" s="635"/>
      <c r="Q24" s="486"/>
      <c r="R24" s="485" t="str">
        <f t="shared" ca="1" si="0"/>
        <v>Atrasado</v>
      </c>
      <c r="S24" s="486"/>
      <c r="T24" s="39">
        <v>1</v>
      </c>
    </row>
    <row r="25" spans="2:20" x14ac:dyDescent="0.3">
      <c r="B25" s="94">
        <v>14</v>
      </c>
      <c r="C25" s="487" t="s">
        <v>312</v>
      </c>
      <c r="D25" s="488"/>
      <c r="E25" s="488"/>
      <c r="F25" s="488"/>
      <c r="G25" s="489"/>
      <c r="H25" s="485" t="s">
        <v>195</v>
      </c>
      <c r="I25" s="486"/>
      <c r="J25" s="95">
        <v>43466</v>
      </c>
      <c r="K25" s="95">
        <v>43524</v>
      </c>
      <c r="L25" s="95">
        <v>43466</v>
      </c>
      <c r="M25" s="95"/>
      <c r="N25" s="485"/>
      <c r="O25" s="635"/>
      <c r="P25" s="635"/>
      <c r="Q25" s="486"/>
      <c r="R25" s="485" t="str">
        <f t="shared" ca="1" si="0"/>
        <v>Atrasado</v>
      </c>
      <c r="S25" s="486"/>
      <c r="T25" s="39">
        <v>1</v>
      </c>
    </row>
    <row r="26" spans="2:20" x14ac:dyDescent="0.3">
      <c r="B26" s="94">
        <v>15</v>
      </c>
      <c r="C26" s="487" t="s">
        <v>312</v>
      </c>
      <c r="D26" s="488"/>
      <c r="E26" s="488"/>
      <c r="F26" s="488"/>
      <c r="G26" s="489"/>
      <c r="H26" s="485" t="s">
        <v>195</v>
      </c>
      <c r="I26" s="486"/>
      <c r="J26" s="95">
        <v>43466</v>
      </c>
      <c r="K26" s="95">
        <v>43476</v>
      </c>
      <c r="L26" s="95">
        <v>43466</v>
      </c>
      <c r="M26" s="95"/>
      <c r="N26" s="485"/>
      <c r="O26" s="635"/>
      <c r="P26" s="635"/>
      <c r="Q26" s="486"/>
      <c r="R26" s="485" t="str">
        <f t="shared" ca="1" si="0"/>
        <v>Atrasado</v>
      </c>
      <c r="S26" s="486"/>
      <c r="T26" s="39">
        <v>1</v>
      </c>
    </row>
    <row r="27" spans="2:20" x14ac:dyDescent="0.3">
      <c r="B27" s="94">
        <v>16</v>
      </c>
      <c r="C27" s="487" t="s">
        <v>312</v>
      </c>
      <c r="D27" s="488"/>
      <c r="E27" s="488"/>
      <c r="F27" s="488"/>
      <c r="G27" s="489"/>
      <c r="H27" s="485" t="s">
        <v>195</v>
      </c>
      <c r="I27" s="486"/>
      <c r="J27" s="95">
        <v>43466</v>
      </c>
      <c r="K27" s="95">
        <v>43476</v>
      </c>
      <c r="L27" s="95">
        <v>43466</v>
      </c>
      <c r="M27" s="95"/>
      <c r="N27" s="485"/>
      <c r="O27" s="635"/>
      <c r="P27" s="635"/>
      <c r="Q27" s="486"/>
      <c r="R27" s="485" t="str">
        <f t="shared" ca="1" si="0"/>
        <v>Atrasado</v>
      </c>
      <c r="S27" s="486"/>
      <c r="T27" s="39">
        <v>1</v>
      </c>
    </row>
    <row r="28" spans="2:20" x14ac:dyDescent="0.3">
      <c r="B28" s="94">
        <v>17</v>
      </c>
      <c r="C28" s="487" t="s">
        <v>312</v>
      </c>
      <c r="D28" s="488"/>
      <c r="E28" s="488"/>
      <c r="F28" s="488"/>
      <c r="G28" s="489"/>
      <c r="H28" s="485" t="s">
        <v>195</v>
      </c>
      <c r="I28" s="486"/>
      <c r="J28" s="95">
        <v>43466</v>
      </c>
      <c r="K28" s="95">
        <v>43476</v>
      </c>
      <c r="L28" s="95">
        <v>43466</v>
      </c>
      <c r="M28" s="95"/>
      <c r="N28" s="485"/>
      <c r="O28" s="635"/>
      <c r="P28" s="635"/>
      <c r="Q28" s="486"/>
      <c r="R28" s="485" t="str">
        <f t="shared" ca="1" si="0"/>
        <v>Atrasado</v>
      </c>
      <c r="S28" s="486"/>
      <c r="T28" s="39">
        <v>1</v>
      </c>
    </row>
    <row r="29" spans="2:20" x14ac:dyDescent="0.3">
      <c r="B29" s="94">
        <v>18</v>
      </c>
      <c r="C29" s="487" t="s">
        <v>312</v>
      </c>
      <c r="D29" s="488"/>
      <c r="E29" s="488"/>
      <c r="F29" s="488"/>
      <c r="G29" s="489"/>
      <c r="H29" s="485" t="s">
        <v>195</v>
      </c>
      <c r="I29" s="486"/>
      <c r="J29" s="95">
        <v>43466</v>
      </c>
      <c r="K29" s="95">
        <v>43476</v>
      </c>
      <c r="L29" s="95">
        <v>43466</v>
      </c>
      <c r="M29" s="95">
        <v>43476</v>
      </c>
      <c r="N29" s="485"/>
      <c r="O29" s="635"/>
      <c r="P29" s="635"/>
      <c r="Q29" s="486"/>
      <c r="R29" s="485" t="str">
        <f t="shared" ca="1" si="0"/>
        <v>Concluído</v>
      </c>
      <c r="S29" s="486"/>
      <c r="T29" s="39">
        <v>1</v>
      </c>
    </row>
    <row r="30" spans="2:20" x14ac:dyDescent="0.3">
      <c r="B30" s="94">
        <v>19</v>
      </c>
      <c r="C30" s="487" t="s">
        <v>312</v>
      </c>
      <c r="D30" s="488"/>
      <c r="E30" s="488"/>
      <c r="F30" s="488"/>
      <c r="G30" s="489"/>
      <c r="H30" s="485" t="s">
        <v>195</v>
      </c>
      <c r="I30" s="486"/>
      <c r="J30" s="95">
        <v>43466</v>
      </c>
      <c r="K30" s="95">
        <v>43476</v>
      </c>
      <c r="L30" s="95">
        <v>43466</v>
      </c>
      <c r="M30" s="95">
        <v>43476</v>
      </c>
      <c r="N30" s="485"/>
      <c r="O30" s="635"/>
      <c r="P30" s="635"/>
      <c r="Q30" s="486"/>
      <c r="R30" s="485" t="str">
        <f t="shared" ca="1" si="0"/>
        <v>Concluído</v>
      </c>
      <c r="S30" s="486"/>
      <c r="T30" s="39">
        <v>1</v>
      </c>
    </row>
    <row r="31" spans="2:20" x14ac:dyDescent="0.3">
      <c r="B31" s="94">
        <v>20</v>
      </c>
      <c r="C31" s="487" t="s">
        <v>312</v>
      </c>
      <c r="D31" s="488"/>
      <c r="E31" s="488"/>
      <c r="F31" s="488"/>
      <c r="G31" s="489"/>
      <c r="H31" s="485" t="s">
        <v>195</v>
      </c>
      <c r="I31" s="486"/>
      <c r="J31" s="95">
        <v>43466</v>
      </c>
      <c r="K31" s="95">
        <v>43476</v>
      </c>
      <c r="L31" s="95">
        <v>43466</v>
      </c>
      <c r="M31" s="95">
        <v>43476</v>
      </c>
      <c r="N31" s="485"/>
      <c r="O31" s="635"/>
      <c r="P31" s="635"/>
      <c r="Q31" s="486"/>
      <c r="R31" s="485" t="str">
        <f t="shared" ref="R31:R53" ca="1" si="1">IF(C31="","",IF(M31="-","Cancelada",IF(OR(J31="",K31=""),"Inserir Datas",IF(AND(M31="",K31&lt;TODAY()),"Atrasado",IF(AND(M31=""=FALSE,M31&lt;=TODAY()),"Concluído",IF(AND(L31&lt;=TODAY(),L31=""=FALSE),"Em Andamento",IF(AND(J31&lt;TODAY(),L31=""),"Início Atrasado","A Iniciar")))))))</f>
        <v>Concluído</v>
      </c>
      <c r="S31" s="486"/>
      <c r="T31" s="39">
        <v>1</v>
      </c>
    </row>
    <row r="32" spans="2:20" x14ac:dyDescent="0.3">
      <c r="B32" s="94">
        <v>21</v>
      </c>
      <c r="C32" s="487" t="s">
        <v>312</v>
      </c>
      <c r="D32" s="488"/>
      <c r="E32" s="488"/>
      <c r="F32" s="488"/>
      <c r="G32" s="489"/>
      <c r="H32" s="485" t="s">
        <v>195</v>
      </c>
      <c r="I32" s="486"/>
      <c r="J32" s="95">
        <v>43466</v>
      </c>
      <c r="K32" s="95">
        <v>43476</v>
      </c>
      <c r="L32" s="95">
        <v>43466</v>
      </c>
      <c r="M32" s="95">
        <v>43476</v>
      </c>
      <c r="N32" s="485"/>
      <c r="O32" s="635"/>
      <c r="P32" s="635"/>
      <c r="Q32" s="486"/>
      <c r="R32" s="485" t="str">
        <f t="shared" ca="1" si="1"/>
        <v>Concluído</v>
      </c>
      <c r="S32" s="486"/>
      <c r="T32" s="39">
        <v>1</v>
      </c>
    </row>
    <row r="33" spans="2:20" x14ac:dyDescent="0.3">
      <c r="B33" s="94">
        <v>22</v>
      </c>
      <c r="C33" s="487" t="s">
        <v>312</v>
      </c>
      <c r="D33" s="488"/>
      <c r="E33" s="488"/>
      <c r="F33" s="488"/>
      <c r="G33" s="489"/>
      <c r="H33" s="485" t="s">
        <v>195</v>
      </c>
      <c r="I33" s="486"/>
      <c r="J33" s="95">
        <v>43466</v>
      </c>
      <c r="K33" s="95">
        <v>43476</v>
      </c>
      <c r="L33" s="95">
        <v>43466</v>
      </c>
      <c r="M33" s="95"/>
      <c r="N33" s="485"/>
      <c r="O33" s="635"/>
      <c r="P33" s="635"/>
      <c r="Q33" s="486"/>
      <c r="R33" s="485" t="str">
        <f t="shared" ca="1" si="1"/>
        <v>Atrasado</v>
      </c>
      <c r="S33" s="486"/>
      <c r="T33" s="39">
        <v>1</v>
      </c>
    </row>
    <row r="34" spans="2:20" x14ac:dyDescent="0.3">
      <c r="B34" s="94">
        <v>23</v>
      </c>
      <c r="C34" s="487" t="s">
        <v>312</v>
      </c>
      <c r="D34" s="488"/>
      <c r="E34" s="488"/>
      <c r="F34" s="488"/>
      <c r="G34" s="489"/>
      <c r="H34" s="485" t="s">
        <v>195</v>
      </c>
      <c r="I34" s="486"/>
      <c r="J34" s="95">
        <v>43466</v>
      </c>
      <c r="K34" s="95">
        <v>43476</v>
      </c>
      <c r="L34" s="95">
        <v>43466</v>
      </c>
      <c r="M34" s="95"/>
      <c r="N34" s="485"/>
      <c r="O34" s="635"/>
      <c r="P34" s="635"/>
      <c r="Q34" s="486"/>
      <c r="R34" s="485" t="str">
        <f t="shared" ca="1" si="1"/>
        <v>Atrasado</v>
      </c>
      <c r="S34" s="486"/>
      <c r="T34" s="39">
        <v>1</v>
      </c>
    </row>
    <row r="35" spans="2:20" x14ac:dyDescent="0.3">
      <c r="B35" s="94">
        <v>24</v>
      </c>
      <c r="C35" s="487" t="s">
        <v>312</v>
      </c>
      <c r="D35" s="488"/>
      <c r="E35" s="488"/>
      <c r="F35" s="488"/>
      <c r="G35" s="489"/>
      <c r="H35" s="485" t="s">
        <v>195</v>
      </c>
      <c r="I35" s="486"/>
      <c r="J35" s="95">
        <v>43466</v>
      </c>
      <c r="K35" s="95">
        <v>43476</v>
      </c>
      <c r="L35" s="95">
        <v>43466</v>
      </c>
      <c r="M35" s="95">
        <v>43476</v>
      </c>
      <c r="N35" s="485"/>
      <c r="O35" s="635"/>
      <c r="P35" s="635"/>
      <c r="Q35" s="486"/>
      <c r="R35" s="485" t="str">
        <f t="shared" ca="1" si="1"/>
        <v>Concluído</v>
      </c>
      <c r="S35" s="486"/>
      <c r="T35" s="39">
        <v>1</v>
      </c>
    </row>
    <row r="36" spans="2:20" x14ac:dyDescent="0.3">
      <c r="B36" s="94">
        <v>25</v>
      </c>
      <c r="C36" s="487" t="s">
        <v>312</v>
      </c>
      <c r="D36" s="488"/>
      <c r="E36" s="488"/>
      <c r="F36" s="488"/>
      <c r="G36" s="489"/>
      <c r="H36" s="485" t="s">
        <v>195</v>
      </c>
      <c r="I36" s="486"/>
      <c r="J36" s="95">
        <v>43466</v>
      </c>
      <c r="K36" s="95">
        <v>43476</v>
      </c>
      <c r="L36" s="95">
        <v>43466</v>
      </c>
      <c r="M36" s="95">
        <v>43476</v>
      </c>
      <c r="N36" s="485"/>
      <c r="O36" s="635"/>
      <c r="P36" s="635"/>
      <c r="Q36" s="486"/>
      <c r="R36" s="485" t="str">
        <f t="shared" ca="1" si="1"/>
        <v>Concluído</v>
      </c>
      <c r="S36" s="486"/>
      <c r="T36" s="39">
        <v>1</v>
      </c>
    </row>
    <row r="37" spans="2:20" x14ac:dyDescent="0.3">
      <c r="B37" s="94">
        <v>26</v>
      </c>
      <c r="C37" s="487" t="s">
        <v>312</v>
      </c>
      <c r="D37" s="488"/>
      <c r="E37" s="488"/>
      <c r="F37" s="488"/>
      <c r="G37" s="489"/>
      <c r="H37" s="485" t="s">
        <v>195</v>
      </c>
      <c r="I37" s="486"/>
      <c r="J37" s="95">
        <v>43466</v>
      </c>
      <c r="K37" s="95">
        <v>43476</v>
      </c>
      <c r="L37" s="95">
        <v>43466</v>
      </c>
      <c r="M37" s="95">
        <v>43476</v>
      </c>
      <c r="N37" s="485"/>
      <c r="O37" s="635"/>
      <c r="P37" s="635"/>
      <c r="Q37" s="486"/>
      <c r="R37" s="485" t="str">
        <f t="shared" ca="1" si="1"/>
        <v>Concluído</v>
      </c>
      <c r="S37" s="486"/>
      <c r="T37" s="39">
        <v>1</v>
      </c>
    </row>
    <row r="38" spans="2:20" x14ac:dyDescent="0.3">
      <c r="B38" s="94">
        <v>27</v>
      </c>
      <c r="C38" s="487" t="s">
        <v>312</v>
      </c>
      <c r="D38" s="488"/>
      <c r="E38" s="488"/>
      <c r="F38" s="488"/>
      <c r="G38" s="489"/>
      <c r="H38" s="485" t="s">
        <v>195</v>
      </c>
      <c r="I38" s="486"/>
      <c r="J38" s="95">
        <v>43466</v>
      </c>
      <c r="K38" s="95">
        <v>43476</v>
      </c>
      <c r="L38" s="95">
        <v>43466</v>
      </c>
      <c r="M38" s="95">
        <v>43476</v>
      </c>
      <c r="N38" s="485"/>
      <c r="O38" s="635"/>
      <c r="P38" s="635"/>
      <c r="Q38" s="486"/>
      <c r="R38" s="485" t="str">
        <f t="shared" ca="1" si="1"/>
        <v>Concluído</v>
      </c>
      <c r="S38" s="486"/>
      <c r="T38" s="39">
        <v>1</v>
      </c>
    </row>
    <row r="39" spans="2:20" x14ac:dyDescent="0.3">
      <c r="B39" s="94">
        <v>28</v>
      </c>
      <c r="C39" s="487" t="s">
        <v>312</v>
      </c>
      <c r="D39" s="488"/>
      <c r="E39" s="488"/>
      <c r="F39" s="488"/>
      <c r="G39" s="489"/>
      <c r="H39" s="485" t="s">
        <v>195</v>
      </c>
      <c r="I39" s="486"/>
      <c r="J39" s="95">
        <v>43466</v>
      </c>
      <c r="K39" s="95">
        <v>43476</v>
      </c>
      <c r="L39" s="95">
        <v>43466</v>
      </c>
      <c r="M39" s="95"/>
      <c r="N39" s="485"/>
      <c r="O39" s="635"/>
      <c r="P39" s="635"/>
      <c r="Q39" s="486"/>
      <c r="R39" s="485" t="str">
        <f t="shared" ca="1" si="1"/>
        <v>Atrasado</v>
      </c>
      <c r="S39" s="486"/>
      <c r="T39" s="39">
        <v>1</v>
      </c>
    </row>
    <row r="40" spans="2:20" x14ac:dyDescent="0.3">
      <c r="B40" s="94">
        <v>29</v>
      </c>
      <c r="C40" s="487" t="s">
        <v>312</v>
      </c>
      <c r="D40" s="488"/>
      <c r="E40" s="488"/>
      <c r="F40" s="488"/>
      <c r="G40" s="489"/>
      <c r="H40" s="485" t="s">
        <v>195</v>
      </c>
      <c r="I40" s="486"/>
      <c r="J40" s="95">
        <v>43466</v>
      </c>
      <c r="K40" s="95">
        <v>43476</v>
      </c>
      <c r="L40" s="95">
        <v>43466</v>
      </c>
      <c r="M40" s="95"/>
      <c r="N40" s="485"/>
      <c r="O40" s="635"/>
      <c r="P40" s="635"/>
      <c r="Q40" s="486"/>
      <c r="R40" s="485" t="str">
        <f t="shared" ca="1" si="1"/>
        <v>Atrasado</v>
      </c>
      <c r="S40" s="486"/>
      <c r="T40" s="39">
        <v>1</v>
      </c>
    </row>
    <row r="41" spans="2:20" x14ac:dyDescent="0.3">
      <c r="B41" s="94">
        <v>30</v>
      </c>
      <c r="C41" s="487" t="s">
        <v>312</v>
      </c>
      <c r="D41" s="488"/>
      <c r="E41" s="488"/>
      <c r="F41" s="488"/>
      <c r="G41" s="489"/>
      <c r="H41" s="485" t="s">
        <v>195</v>
      </c>
      <c r="I41" s="486"/>
      <c r="J41" s="95">
        <v>43466</v>
      </c>
      <c r="K41" s="95">
        <v>43476</v>
      </c>
      <c r="L41" s="95">
        <v>43466</v>
      </c>
      <c r="M41" s="95"/>
      <c r="N41" s="485"/>
      <c r="O41" s="635"/>
      <c r="P41" s="635"/>
      <c r="Q41" s="486"/>
      <c r="R41" s="485" t="str">
        <f t="shared" ca="1" si="1"/>
        <v>Atrasado</v>
      </c>
      <c r="S41" s="486"/>
      <c r="T41" s="39">
        <v>1</v>
      </c>
    </row>
    <row r="42" spans="2:20" x14ac:dyDescent="0.3">
      <c r="B42" s="94">
        <v>31</v>
      </c>
      <c r="C42" s="487" t="s">
        <v>312</v>
      </c>
      <c r="D42" s="488"/>
      <c r="E42" s="488"/>
      <c r="F42" s="488"/>
      <c r="G42" s="489"/>
      <c r="H42" s="485" t="s">
        <v>195</v>
      </c>
      <c r="I42" s="486"/>
      <c r="J42" s="95">
        <v>43466</v>
      </c>
      <c r="K42" s="95">
        <v>43476</v>
      </c>
      <c r="L42" s="95">
        <v>43466</v>
      </c>
      <c r="M42" s="95"/>
      <c r="N42" s="485"/>
      <c r="O42" s="635"/>
      <c r="P42" s="635"/>
      <c r="Q42" s="486"/>
      <c r="R42" s="485" t="str">
        <f t="shared" ca="1" si="1"/>
        <v>Atrasado</v>
      </c>
      <c r="S42" s="486"/>
      <c r="T42" s="39">
        <v>1</v>
      </c>
    </row>
    <row r="43" spans="2:20" x14ac:dyDescent="0.3">
      <c r="B43" s="94">
        <v>32</v>
      </c>
      <c r="C43" s="487" t="s">
        <v>312</v>
      </c>
      <c r="D43" s="488"/>
      <c r="E43" s="488"/>
      <c r="F43" s="488"/>
      <c r="G43" s="489"/>
      <c r="H43" s="485" t="s">
        <v>195</v>
      </c>
      <c r="I43" s="486"/>
      <c r="J43" s="95">
        <v>43466</v>
      </c>
      <c r="K43" s="95">
        <v>43476</v>
      </c>
      <c r="L43" s="95">
        <v>43466</v>
      </c>
      <c r="M43" s="95"/>
      <c r="N43" s="485"/>
      <c r="O43" s="635"/>
      <c r="P43" s="635"/>
      <c r="Q43" s="486"/>
      <c r="R43" s="485" t="str">
        <f t="shared" ca="1" si="1"/>
        <v>Atrasado</v>
      </c>
      <c r="S43" s="486"/>
      <c r="T43" s="39">
        <v>1</v>
      </c>
    </row>
    <row r="44" spans="2:20" x14ac:dyDescent="0.3">
      <c r="B44" s="94">
        <v>33</v>
      </c>
      <c r="C44" s="487" t="s">
        <v>312</v>
      </c>
      <c r="D44" s="488"/>
      <c r="E44" s="488"/>
      <c r="F44" s="488"/>
      <c r="G44" s="489"/>
      <c r="H44" s="485" t="s">
        <v>195</v>
      </c>
      <c r="I44" s="486"/>
      <c r="J44" s="95">
        <v>43466</v>
      </c>
      <c r="K44" s="95">
        <v>43476</v>
      </c>
      <c r="L44" s="95">
        <v>43466</v>
      </c>
      <c r="M44" s="95">
        <v>43476</v>
      </c>
      <c r="N44" s="485"/>
      <c r="O44" s="635"/>
      <c r="P44" s="635"/>
      <c r="Q44" s="486"/>
      <c r="R44" s="485" t="str">
        <f t="shared" ca="1" si="1"/>
        <v>Concluído</v>
      </c>
      <c r="S44" s="486"/>
      <c r="T44" s="39">
        <v>1</v>
      </c>
    </row>
    <row r="45" spans="2:20" x14ac:dyDescent="0.3">
      <c r="B45" s="94">
        <v>34</v>
      </c>
      <c r="C45" s="487" t="s">
        <v>312</v>
      </c>
      <c r="D45" s="488"/>
      <c r="E45" s="488"/>
      <c r="F45" s="488"/>
      <c r="G45" s="489"/>
      <c r="H45" s="485" t="s">
        <v>195</v>
      </c>
      <c r="I45" s="486"/>
      <c r="J45" s="95">
        <v>43466</v>
      </c>
      <c r="K45" s="95">
        <v>43476</v>
      </c>
      <c r="L45" s="95">
        <v>43466</v>
      </c>
      <c r="M45" s="95">
        <v>43476</v>
      </c>
      <c r="N45" s="485"/>
      <c r="O45" s="635"/>
      <c r="P45" s="635"/>
      <c r="Q45" s="486"/>
      <c r="R45" s="485" t="str">
        <f t="shared" ca="1" si="1"/>
        <v>Concluído</v>
      </c>
      <c r="S45" s="486"/>
      <c r="T45" s="39">
        <v>1</v>
      </c>
    </row>
    <row r="46" spans="2:20" x14ac:dyDescent="0.3">
      <c r="B46" s="94">
        <v>35</v>
      </c>
      <c r="C46" s="487" t="s">
        <v>312</v>
      </c>
      <c r="D46" s="488"/>
      <c r="E46" s="488"/>
      <c r="F46" s="488"/>
      <c r="G46" s="489"/>
      <c r="H46" s="485" t="s">
        <v>195</v>
      </c>
      <c r="I46" s="486"/>
      <c r="J46" s="95">
        <v>43466</v>
      </c>
      <c r="K46" s="95">
        <v>43476</v>
      </c>
      <c r="L46" s="95">
        <v>43466</v>
      </c>
      <c r="M46" s="95">
        <v>43476</v>
      </c>
      <c r="N46" s="485"/>
      <c r="O46" s="635"/>
      <c r="P46" s="635"/>
      <c r="Q46" s="486"/>
      <c r="R46" s="485" t="str">
        <f t="shared" ca="1" si="1"/>
        <v>Concluído</v>
      </c>
      <c r="S46" s="486"/>
      <c r="T46" s="39">
        <v>1</v>
      </c>
    </row>
    <row r="47" spans="2:20" x14ac:dyDescent="0.3">
      <c r="B47" s="94">
        <v>36</v>
      </c>
      <c r="C47" s="487" t="s">
        <v>312</v>
      </c>
      <c r="D47" s="488"/>
      <c r="E47" s="488"/>
      <c r="F47" s="488"/>
      <c r="G47" s="489"/>
      <c r="H47" s="485" t="s">
        <v>195</v>
      </c>
      <c r="I47" s="486"/>
      <c r="J47" s="95">
        <v>43466</v>
      </c>
      <c r="K47" s="95">
        <v>43476</v>
      </c>
      <c r="L47" s="95">
        <v>43466</v>
      </c>
      <c r="M47" s="95">
        <v>43476</v>
      </c>
      <c r="N47" s="485"/>
      <c r="O47" s="635"/>
      <c r="P47" s="635"/>
      <c r="Q47" s="486"/>
      <c r="R47" s="485" t="str">
        <f t="shared" ca="1" si="1"/>
        <v>Concluído</v>
      </c>
      <c r="S47" s="486"/>
      <c r="T47" s="39">
        <v>1</v>
      </c>
    </row>
    <row r="48" spans="2:20" x14ac:dyDescent="0.3">
      <c r="B48" s="94">
        <v>37</v>
      </c>
      <c r="C48" s="487" t="s">
        <v>312</v>
      </c>
      <c r="D48" s="488"/>
      <c r="E48" s="488"/>
      <c r="F48" s="488"/>
      <c r="G48" s="489"/>
      <c r="H48" s="485" t="s">
        <v>195</v>
      </c>
      <c r="I48" s="486"/>
      <c r="J48" s="95">
        <v>43466</v>
      </c>
      <c r="K48" s="95">
        <v>43476</v>
      </c>
      <c r="L48" s="95">
        <v>43466</v>
      </c>
      <c r="M48" s="95">
        <v>43476</v>
      </c>
      <c r="N48" s="485"/>
      <c r="O48" s="635"/>
      <c r="P48" s="635"/>
      <c r="Q48" s="486"/>
      <c r="R48" s="485" t="str">
        <f t="shared" ca="1" si="1"/>
        <v>Concluído</v>
      </c>
      <c r="S48" s="486"/>
      <c r="T48" s="39">
        <v>1</v>
      </c>
    </row>
    <row r="49" spans="2:20" x14ac:dyDescent="0.3">
      <c r="B49" s="94">
        <v>38</v>
      </c>
      <c r="C49" s="487" t="s">
        <v>312</v>
      </c>
      <c r="D49" s="488"/>
      <c r="E49" s="488"/>
      <c r="F49" s="488"/>
      <c r="G49" s="489"/>
      <c r="H49" s="485" t="s">
        <v>195</v>
      </c>
      <c r="I49" s="486"/>
      <c r="J49" s="95">
        <v>43466</v>
      </c>
      <c r="K49" s="95">
        <v>43476</v>
      </c>
      <c r="L49" s="95">
        <v>43466</v>
      </c>
      <c r="M49" s="95">
        <v>43476</v>
      </c>
      <c r="N49" s="485"/>
      <c r="O49" s="635"/>
      <c r="P49" s="635"/>
      <c r="Q49" s="486"/>
      <c r="R49" s="485" t="str">
        <f t="shared" ca="1" si="1"/>
        <v>Concluído</v>
      </c>
      <c r="S49" s="486"/>
      <c r="T49" s="39">
        <v>1</v>
      </c>
    </row>
    <row r="50" spans="2:20" x14ac:dyDescent="0.3">
      <c r="B50" s="94">
        <v>39</v>
      </c>
      <c r="C50" s="487" t="s">
        <v>312</v>
      </c>
      <c r="D50" s="488"/>
      <c r="E50" s="488"/>
      <c r="F50" s="488"/>
      <c r="G50" s="489"/>
      <c r="H50" s="485" t="s">
        <v>195</v>
      </c>
      <c r="I50" s="486"/>
      <c r="J50" s="95">
        <v>43466</v>
      </c>
      <c r="K50" s="95">
        <v>43476</v>
      </c>
      <c r="L50" s="95">
        <v>43466</v>
      </c>
      <c r="M50" s="95">
        <v>43476</v>
      </c>
      <c r="N50" s="485"/>
      <c r="O50" s="635"/>
      <c r="P50" s="635"/>
      <c r="Q50" s="486"/>
      <c r="R50" s="485" t="str">
        <f t="shared" ca="1" si="1"/>
        <v>Concluído</v>
      </c>
      <c r="S50" s="486"/>
      <c r="T50" s="39">
        <v>1</v>
      </c>
    </row>
    <row r="51" spans="2:20" x14ac:dyDescent="0.3">
      <c r="B51" s="94">
        <v>40</v>
      </c>
      <c r="C51" s="487" t="s">
        <v>312</v>
      </c>
      <c r="D51" s="488"/>
      <c r="E51" s="488"/>
      <c r="F51" s="488"/>
      <c r="G51" s="489"/>
      <c r="H51" s="485" t="s">
        <v>195</v>
      </c>
      <c r="I51" s="486"/>
      <c r="J51" s="95">
        <v>43466</v>
      </c>
      <c r="K51" s="95">
        <v>43476</v>
      </c>
      <c r="L51" s="95">
        <v>43466</v>
      </c>
      <c r="M51" s="95">
        <v>43476</v>
      </c>
      <c r="N51" s="485"/>
      <c r="O51" s="635"/>
      <c r="P51" s="635"/>
      <c r="Q51" s="486"/>
      <c r="R51" s="485" t="str">
        <f t="shared" ca="1" si="1"/>
        <v>Concluído</v>
      </c>
      <c r="S51" s="486"/>
      <c r="T51" s="39">
        <v>1</v>
      </c>
    </row>
    <row r="52" spans="2:20" x14ac:dyDescent="0.3">
      <c r="B52" s="94">
        <v>41</v>
      </c>
      <c r="C52" s="487" t="s">
        <v>312</v>
      </c>
      <c r="D52" s="488"/>
      <c r="E52" s="488"/>
      <c r="F52" s="488"/>
      <c r="G52" s="489"/>
      <c r="H52" s="485" t="s">
        <v>195</v>
      </c>
      <c r="I52" s="486"/>
      <c r="J52" s="95">
        <v>43466</v>
      </c>
      <c r="K52" s="95">
        <v>43476</v>
      </c>
      <c r="L52" s="95">
        <v>43466</v>
      </c>
      <c r="M52" s="95">
        <v>43476</v>
      </c>
      <c r="N52" s="485"/>
      <c r="O52" s="635"/>
      <c r="P52" s="635"/>
      <c r="Q52" s="486"/>
      <c r="R52" s="485" t="str">
        <f t="shared" ca="1" si="1"/>
        <v>Concluído</v>
      </c>
      <c r="S52" s="486"/>
      <c r="T52" s="39">
        <v>1</v>
      </c>
    </row>
    <row r="53" spans="2:20" x14ac:dyDescent="0.3">
      <c r="B53" s="94">
        <v>42</v>
      </c>
      <c r="C53" s="487" t="s">
        <v>312</v>
      </c>
      <c r="D53" s="488"/>
      <c r="E53" s="488"/>
      <c r="F53" s="488"/>
      <c r="G53" s="489"/>
      <c r="H53" s="485" t="s">
        <v>195</v>
      </c>
      <c r="I53" s="486"/>
      <c r="J53" s="95">
        <v>43466</v>
      </c>
      <c r="K53" s="95">
        <v>43476</v>
      </c>
      <c r="L53" s="95">
        <v>43466</v>
      </c>
      <c r="M53" s="95">
        <v>43476</v>
      </c>
      <c r="N53" s="485"/>
      <c r="O53" s="635"/>
      <c r="P53" s="635"/>
      <c r="Q53" s="486"/>
      <c r="R53" s="485" t="str">
        <f t="shared" ca="1" si="1"/>
        <v>Concluído</v>
      </c>
      <c r="S53" s="486"/>
      <c r="T53" s="39">
        <v>1</v>
      </c>
    </row>
    <row r="54" spans="2:20" x14ac:dyDescent="0.3">
      <c r="T54" s="39">
        <v>1</v>
      </c>
    </row>
    <row r="55" spans="2:20" x14ac:dyDescent="0.3">
      <c r="T55" s="39">
        <v>1</v>
      </c>
    </row>
    <row r="56" spans="2:20" x14ac:dyDescent="0.3">
      <c r="T56" s="39">
        <v>1</v>
      </c>
    </row>
    <row r="57" spans="2:20" x14ac:dyDescent="0.3">
      <c r="T57" s="39">
        <v>1</v>
      </c>
    </row>
    <row r="58" spans="2:20" x14ac:dyDescent="0.3">
      <c r="T58" s="39">
        <v>1</v>
      </c>
    </row>
    <row r="59" spans="2:20" x14ac:dyDescent="0.3">
      <c r="T59" s="39">
        <v>1</v>
      </c>
    </row>
    <row r="60" spans="2:20" x14ac:dyDescent="0.3">
      <c r="T60" s="39">
        <v>1</v>
      </c>
    </row>
    <row r="61" spans="2:20" x14ac:dyDescent="0.3">
      <c r="T61" s="39">
        <v>1</v>
      </c>
    </row>
    <row r="62" spans="2:20" x14ac:dyDescent="0.3">
      <c r="T62" s="39">
        <v>1</v>
      </c>
    </row>
    <row r="63" spans="2:20" x14ac:dyDescent="0.3">
      <c r="T63" s="39">
        <v>1</v>
      </c>
    </row>
    <row r="64" spans="2:20" x14ac:dyDescent="0.3">
      <c r="T64" s="39">
        <v>1</v>
      </c>
    </row>
    <row r="65" spans="20:20" x14ac:dyDescent="0.3">
      <c r="T65" s="39">
        <v>1</v>
      </c>
    </row>
    <row r="66" spans="20:20" x14ac:dyDescent="0.3">
      <c r="T66" s="39">
        <v>1</v>
      </c>
    </row>
    <row r="67" spans="20:20" x14ac:dyDescent="0.3">
      <c r="T67" s="39">
        <v>1</v>
      </c>
    </row>
    <row r="68" spans="20:20" x14ac:dyDescent="0.3">
      <c r="T68" s="39">
        <v>1</v>
      </c>
    </row>
    <row r="69" spans="20:20" x14ac:dyDescent="0.3">
      <c r="T69" s="39">
        <v>1</v>
      </c>
    </row>
    <row r="70" spans="20:20" x14ac:dyDescent="0.3">
      <c r="T70" s="39">
        <v>1</v>
      </c>
    </row>
    <row r="71" spans="20:20" x14ac:dyDescent="0.3">
      <c r="T71" s="39">
        <v>1</v>
      </c>
    </row>
    <row r="72" spans="20:20" x14ac:dyDescent="0.3">
      <c r="T72" s="39">
        <v>1</v>
      </c>
    </row>
    <row r="73" spans="20:20" x14ac:dyDescent="0.3">
      <c r="T73" s="39">
        <v>1</v>
      </c>
    </row>
    <row r="74" spans="20:20" x14ac:dyDescent="0.3">
      <c r="T74" s="39">
        <v>1</v>
      </c>
    </row>
    <row r="75" spans="20:20" x14ac:dyDescent="0.3">
      <c r="T75" s="39">
        <v>1</v>
      </c>
    </row>
    <row r="76" spans="20:20" x14ac:dyDescent="0.3">
      <c r="T76" s="39">
        <v>1</v>
      </c>
    </row>
    <row r="77" spans="20:20" x14ac:dyDescent="0.3">
      <c r="T77" s="39">
        <v>1</v>
      </c>
    </row>
    <row r="78" spans="20:20" x14ac:dyDescent="0.3">
      <c r="T78" s="39">
        <v>1</v>
      </c>
    </row>
    <row r="79" spans="20:20" x14ac:dyDescent="0.3">
      <c r="T79" s="39">
        <v>1</v>
      </c>
    </row>
    <row r="80" spans="20:20" x14ac:dyDescent="0.3">
      <c r="T80" s="39">
        <v>1</v>
      </c>
    </row>
    <row r="81" spans="20:20" x14ac:dyDescent="0.3">
      <c r="T81" s="39">
        <v>1</v>
      </c>
    </row>
    <row r="82" spans="20:20" x14ac:dyDescent="0.3">
      <c r="T82" s="39">
        <v>1</v>
      </c>
    </row>
    <row r="83" spans="20:20" x14ac:dyDescent="0.3">
      <c r="T83" s="39">
        <v>1</v>
      </c>
    </row>
    <row r="84" spans="20:20" x14ac:dyDescent="0.3">
      <c r="T84" s="39">
        <v>1</v>
      </c>
    </row>
    <row r="85" spans="20:20" x14ac:dyDescent="0.3">
      <c r="T85" s="39">
        <v>1</v>
      </c>
    </row>
    <row r="86" spans="20:20" x14ac:dyDescent="0.3">
      <c r="T86" s="39">
        <v>1</v>
      </c>
    </row>
    <row r="87" spans="20:20" x14ac:dyDescent="0.3">
      <c r="T87" s="39">
        <v>1</v>
      </c>
    </row>
    <row r="88" spans="20:20" x14ac:dyDescent="0.3">
      <c r="T88" s="39">
        <v>1</v>
      </c>
    </row>
    <row r="89" spans="20:20" x14ac:dyDescent="0.3">
      <c r="T89" s="39">
        <v>1</v>
      </c>
    </row>
    <row r="90" spans="20:20" x14ac:dyDescent="0.3">
      <c r="T90" s="39">
        <v>1</v>
      </c>
    </row>
    <row r="91" spans="20:20" x14ac:dyDescent="0.3">
      <c r="T91" s="39">
        <v>1</v>
      </c>
    </row>
    <row r="92" spans="20:20" x14ac:dyDescent="0.3">
      <c r="T92" s="39">
        <v>1</v>
      </c>
    </row>
    <row r="93" spans="20:20" x14ac:dyDescent="0.3">
      <c r="T93" s="39">
        <v>1</v>
      </c>
    </row>
    <row r="94" spans="20:20" x14ac:dyDescent="0.3">
      <c r="T94" s="39">
        <v>1</v>
      </c>
    </row>
    <row r="95" spans="20:20" x14ac:dyDescent="0.3">
      <c r="T95" s="39">
        <v>1</v>
      </c>
    </row>
    <row r="96" spans="20:20" x14ac:dyDescent="0.3">
      <c r="T96" s="39">
        <v>1</v>
      </c>
    </row>
    <row r="97" spans="20:20" x14ac:dyDescent="0.3">
      <c r="T97" s="39">
        <v>1</v>
      </c>
    </row>
    <row r="98" spans="20:20" x14ac:dyDescent="0.3">
      <c r="T98" s="39">
        <v>1</v>
      </c>
    </row>
    <row r="99" spans="20:20" x14ac:dyDescent="0.3">
      <c r="T99" s="39">
        <v>1</v>
      </c>
    </row>
    <row r="100" spans="20:20" x14ac:dyDescent="0.3">
      <c r="T100" s="39">
        <v>1</v>
      </c>
    </row>
    <row r="101" spans="20:20" x14ac:dyDescent="0.3">
      <c r="T101" s="39">
        <v>1</v>
      </c>
    </row>
    <row r="102" spans="20:20" x14ac:dyDescent="0.3">
      <c r="T102" s="39">
        <v>1</v>
      </c>
    </row>
    <row r="103" spans="20:20" x14ac:dyDescent="0.3">
      <c r="T103" s="39">
        <v>1</v>
      </c>
    </row>
    <row r="104" spans="20:20" x14ac:dyDescent="0.3">
      <c r="T104" s="39">
        <v>1</v>
      </c>
    </row>
    <row r="105" spans="20:20" x14ac:dyDescent="0.3">
      <c r="T105" s="39">
        <v>1</v>
      </c>
    </row>
    <row r="106" spans="20:20" x14ac:dyDescent="0.3">
      <c r="T106" s="39">
        <v>1</v>
      </c>
    </row>
    <row r="107" spans="20:20" x14ac:dyDescent="0.3">
      <c r="T107" s="39">
        <v>1</v>
      </c>
    </row>
    <row r="108" spans="20:20" x14ac:dyDescent="0.3">
      <c r="T108" s="39">
        <v>1</v>
      </c>
    </row>
    <row r="109" spans="20:20" x14ac:dyDescent="0.3">
      <c r="T109" s="39">
        <v>1</v>
      </c>
    </row>
    <row r="110" spans="20:20" x14ac:dyDescent="0.3">
      <c r="T110" s="39">
        <v>1</v>
      </c>
    </row>
    <row r="111" spans="20:20" x14ac:dyDescent="0.3">
      <c r="T111" s="39">
        <v>1</v>
      </c>
    </row>
    <row r="112" spans="20:20" x14ac:dyDescent="0.3">
      <c r="T112" s="39">
        <v>1</v>
      </c>
    </row>
    <row r="113" spans="20:20" x14ac:dyDescent="0.3">
      <c r="T113" s="39">
        <v>1</v>
      </c>
    </row>
    <row r="114" spans="20:20" x14ac:dyDescent="0.3">
      <c r="T114" s="39">
        <v>1</v>
      </c>
    </row>
    <row r="115" spans="20:20" x14ac:dyDescent="0.3">
      <c r="T115" s="39">
        <v>1</v>
      </c>
    </row>
    <row r="116" spans="20:20" x14ac:dyDescent="0.3">
      <c r="T116" s="39">
        <v>1</v>
      </c>
    </row>
    <row r="117" spans="20:20" x14ac:dyDescent="0.3">
      <c r="T117" s="39">
        <v>1</v>
      </c>
    </row>
    <row r="118" spans="20:20" x14ac:dyDescent="0.3">
      <c r="T118" s="39">
        <v>1</v>
      </c>
    </row>
    <row r="119" spans="20:20" x14ac:dyDescent="0.3">
      <c r="T119" s="39">
        <v>1</v>
      </c>
    </row>
    <row r="120" spans="20:20" x14ac:dyDescent="0.3">
      <c r="T120" s="39">
        <v>1</v>
      </c>
    </row>
    <row r="121" spans="20:20" x14ac:dyDescent="0.3">
      <c r="T121" s="39">
        <v>1</v>
      </c>
    </row>
    <row r="122" spans="20:20" x14ac:dyDescent="0.3">
      <c r="T122" s="39">
        <v>1</v>
      </c>
    </row>
    <row r="123" spans="20:20" x14ac:dyDescent="0.3">
      <c r="T123" s="39">
        <v>1</v>
      </c>
    </row>
    <row r="124" spans="20:20" x14ac:dyDescent="0.3">
      <c r="T124" s="39">
        <v>1</v>
      </c>
    </row>
    <row r="125" spans="20:20" x14ac:dyDescent="0.3">
      <c r="T125" s="39">
        <v>1</v>
      </c>
    </row>
    <row r="126" spans="20:20" x14ac:dyDescent="0.3">
      <c r="T126" s="39">
        <v>1</v>
      </c>
    </row>
    <row r="127" spans="20:20" x14ac:dyDescent="0.3">
      <c r="T127" s="39">
        <v>1</v>
      </c>
    </row>
    <row r="128" spans="20:20" x14ac:dyDescent="0.3">
      <c r="T128" s="39">
        <v>1</v>
      </c>
    </row>
    <row r="129" spans="20:20" x14ac:dyDescent="0.3">
      <c r="T129" s="39">
        <v>1</v>
      </c>
    </row>
    <row r="130" spans="20:20" x14ac:dyDescent="0.3">
      <c r="T130" s="39">
        <v>1</v>
      </c>
    </row>
    <row r="131" spans="20:20" x14ac:dyDescent="0.3">
      <c r="T131" s="39">
        <v>1</v>
      </c>
    </row>
    <row r="132" spans="20:20" x14ac:dyDescent="0.3">
      <c r="T132" s="39">
        <v>1</v>
      </c>
    </row>
    <row r="133" spans="20:20" x14ac:dyDescent="0.3">
      <c r="T133" s="39">
        <v>1</v>
      </c>
    </row>
    <row r="134" spans="20:20" x14ac:dyDescent="0.3">
      <c r="T134" s="39">
        <v>1</v>
      </c>
    </row>
    <row r="135" spans="20:20" x14ac:dyDescent="0.3">
      <c r="T135" s="39">
        <v>1</v>
      </c>
    </row>
    <row r="136" spans="20:20" x14ac:dyDescent="0.3">
      <c r="T136" s="39">
        <v>1</v>
      </c>
    </row>
    <row r="137" spans="20:20" x14ac:dyDescent="0.3">
      <c r="T137" s="39">
        <v>1</v>
      </c>
    </row>
    <row r="138" spans="20:20" x14ac:dyDescent="0.3">
      <c r="T138" s="39">
        <v>1</v>
      </c>
    </row>
    <row r="139" spans="20:20" x14ac:dyDescent="0.3">
      <c r="T139" s="39">
        <v>1</v>
      </c>
    </row>
    <row r="140" spans="20:20" x14ac:dyDescent="0.3">
      <c r="T140" s="39">
        <v>1</v>
      </c>
    </row>
    <row r="141" spans="20:20" x14ac:dyDescent="0.3">
      <c r="T141" s="39">
        <v>1</v>
      </c>
    </row>
    <row r="142" spans="20:20" x14ac:dyDescent="0.3">
      <c r="T142" s="39">
        <v>1</v>
      </c>
    </row>
    <row r="143" spans="20:20" x14ac:dyDescent="0.3">
      <c r="T143" s="39">
        <v>1</v>
      </c>
    </row>
    <row r="144" spans="20:20" x14ac:dyDescent="0.3">
      <c r="T144" s="39">
        <v>1</v>
      </c>
    </row>
    <row r="145" spans="20:20" x14ac:dyDescent="0.3">
      <c r="T145" s="39">
        <v>1</v>
      </c>
    </row>
    <row r="146" spans="20:20" x14ac:dyDescent="0.3">
      <c r="T146" s="39">
        <v>1</v>
      </c>
    </row>
    <row r="147" spans="20:20" x14ac:dyDescent="0.3">
      <c r="T147" s="39">
        <v>1</v>
      </c>
    </row>
    <row r="148" spans="20:20" x14ac:dyDescent="0.3">
      <c r="T148" s="39">
        <v>1</v>
      </c>
    </row>
    <row r="149" spans="20:20" x14ac:dyDescent="0.3">
      <c r="T149" s="39">
        <v>1</v>
      </c>
    </row>
    <row r="150" spans="20:20" x14ac:dyDescent="0.3">
      <c r="T150" s="39">
        <v>1</v>
      </c>
    </row>
    <row r="151" spans="20:20" x14ac:dyDescent="0.3">
      <c r="T151" s="39">
        <v>1</v>
      </c>
    </row>
    <row r="152" spans="20:20" x14ac:dyDescent="0.3">
      <c r="T152" s="39">
        <v>1</v>
      </c>
    </row>
    <row r="153" spans="20:20" x14ac:dyDescent="0.3">
      <c r="T153" s="39">
        <v>1</v>
      </c>
    </row>
    <row r="154" spans="20:20" x14ac:dyDescent="0.3">
      <c r="T154" s="39">
        <v>1</v>
      </c>
    </row>
    <row r="155" spans="20:20" x14ac:dyDescent="0.3">
      <c r="T155" s="39">
        <v>1</v>
      </c>
    </row>
    <row r="156" spans="20:20" x14ac:dyDescent="0.3">
      <c r="T156" s="39">
        <v>1</v>
      </c>
    </row>
    <row r="157" spans="20:20" x14ac:dyDescent="0.3">
      <c r="T157" s="39">
        <v>1</v>
      </c>
    </row>
    <row r="158" spans="20:20" x14ac:dyDescent="0.3">
      <c r="T158" s="39">
        <v>1</v>
      </c>
    </row>
    <row r="159" spans="20:20" x14ac:dyDescent="0.3">
      <c r="T159" s="39">
        <v>1</v>
      </c>
    </row>
    <row r="160" spans="20:20" x14ac:dyDescent="0.3">
      <c r="T160" s="39">
        <v>1</v>
      </c>
    </row>
    <row r="161" spans="20:20" x14ac:dyDescent="0.3">
      <c r="T161" s="39">
        <v>1</v>
      </c>
    </row>
    <row r="162" spans="20:20" x14ac:dyDescent="0.3">
      <c r="T162" s="39">
        <v>1</v>
      </c>
    </row>
    <row r="163" spans="20:20" x14ac:dyDescent="0.3">
      <c r="T163" s="39">
        <v>1</v>
      </c>
    </row>
    <row r="164" spans="20:20" x14ac:dyDescent="0.3">
      <c r="T164" s="39">
        <v>1</v>
      </c>
    </row>
    <row r="165" spans="20:20" x14ac:dyDescent="0.3">
      <c r="T165" s="39">
        <v>1</v>
      </c>
    </row>
    <row r="166" spans="20:20" x14ac:dyDescent="0.3">
      <c r="T166" s="39">
        <v>1</v>
      </c>
    </row>
    <row r="167" spans="20:20" x14ac:dyDescent="0.3">
      <c r="T167" s="39">
        <v>1</v>
      </c>
    </row>
    <row r="168" spans="20:20" x14ac:dyDescent="0.3">
      <c r="T168" s="39">
        <v>1</v>
      </c>
    </row>
    <row r="169" spans="20:20" x14ac:dyDescent="0.3">
      <c r="T169" s="39">
        <v>1</v>
      </c>
    </row>
    <row r="170" spans="20:20" x14ac:dyDescent="0.3">
      <c r="T170" s="39">
        <v>1</v>
      </c>
    </row>
    <row r="171" spans="20:20" x14ac:dyDescent="0.3">
      <c r="T171" s="39">
        <v>1</v>
      </c>
    </row>
    <row r="172" spans="20:20" x14ac:dyDescent="0.3">
      <c r="T172" s="39">
        <v>1</v>
      </c>
    </row>
    <row r="173" spans="20:20" x14ac:dyDescent="0.3">
      <c r="T173" s="39">
        <v>1</v>
      </c>
    </row>
    <row r="174" spans="20:20" x14ac:dyDescent="0.3">
      <c r="T174" s="39">
        <v>1</v>
      </c>
    </row>
    <row r="175" spans="20:20" x14ac:dyDescent="0.3">
      <c r="T175" s="39">
        <v>1</v>
      </c>
    </row>
    <row r="176" spans="20:20" x14ac:dyDescent="0.3">
      <c r="T176" s="39">
        <v>1</v>
      </c>
    </row>
    <row r="177" spans="20:20" x14ac:dyDescent="0.3">
      <c r="T177" s="39">
        <v>1</v>
      </c>
    </row>
    <row r="178" spans="20:20" x14ac:dyDescent="0.3">
      <c r="T178" s="39">
        <v>1</v>
      </c>
    </row>
    <row r="179" spans="20:20" x14ac:dyDescent="0.3">
      <c r="T179" s="39">
        <v>1</v>
      </c>
    </row>
    <row r="180" spans="20:20" x14ac:dyDescent="0.3">
      <c r="T180" s="39">
        <v>1</v>
      </c>
    </row>
    <row r="181" spans="20:20" x14ac:dyDescent="0.3">
      <c r="T181" s="39">
        <v>1</v>
      </c>
    </row>
    <row r="182" spans="20:20" x14ac:dyDescent="0.3">
      <c r="T182" s="39">
        <v>1</v>
      </c>
    </row>
    <row r="183" spans="20:20" x14ac:dyDescent="0.3">
      <c r="T183" s="39">
        <v>1</v>
      </c>
    </row>
    <row r="184" spans="20:20" x14ac:dyDescent="0.3">
      <c r="T184" s="39">
        <v>1</v>
      </c>
    </row>
    <row r="185" spans="20:20" x14ac:dyDescent="0.3">
      <c r="T185" s="39">
        <v>1</v>
      </c>
    </row>
    <row r="186" spans="20:20" x14ac:dyDescent="0.3">
      <c r="T186" s="39">
        <v>1</v>
      </c>
    </row>
    <row r="187" spans="20:20" x14ac:dyDescent="0.3">
      <c r="T187" s="39">
        <v>1</v>
      </c>
    </row>
    <row r="188" spans="20:20" x14ac:dyDescent="0.3">
      <c r="T188" s="39">
        <v>1</v>
      </c>
    </row>
    <row r="189" spans="20:20" x14ac:dyDescent="0.3">
      <c r="T189" s="39">
        <v>1</v>
      </c>
    </row>
    <row r="190" spans="20:20" x14ac:dyDescent="0.3">
      <c r="T190" s="39">
        <v>1</v>
      </c>
    </row>
    <row r="191" spans="20:20" x14ac:dyDescent="0.3">
      <c r="T191" s="39">
        <v>1</v>
      </c>
    </row>
    <row r="192" spans="20:20" x14ac:dyDescent="0.3">
      <c r="T192" s="39">
        <v>1</v>
      </c>
    </row>
    <row r="193" spans="20:20" x14ac:dyDescent="0.3">
      <c r="T193" s="39">
        <v>1</v>
      </c>
    </row>
    <row r="194" spans="20:20" x14ac:dyDescent="0.3">
      <c r="T194" s="39">
        <v>1</v>
      </c>
    </row>
    <row r="195" spans="20:20" x14ac:dyDescent="0.3">
      <c r="T195" s="39">
        <v>1</v>
      </c>
    </row>
    <row r="196" spans="20:20" x14ac:dyDescent="0.3">
      <c r="T196" s="39">
        <v>1</v>
      </c>
    </row>
    <row r="197" spans="20:20" x14ac:dyDescent="0.3">
      <c r="T197" s="39">
        <v>1</v>
      </c>
    </row>
    <row r="198" spans="20:20" x14ac:dyDescent="0.3">
      <c r="T198" s="39">
        <v>1</v>
      </c>
    </row>
    <row r="199" spans="20:20" x14ac:dyDescent="0.3">
      <c r="T199" s="39">
        <v>1</v>
      </c>
    </row>
    <row r="200" spans="20:20" x14ac:dyDescent="0.3">
      <c r="T200" s="39">
        <v>1</v>
      </c>
    </row>
    <row r="201" spans="20:20" x14ac:dyDescent="0.3">
      <c r="T201" s="39">
        <v>1</v>
      </c>
    </row>
    <row r="202" spans="20:20" x14ac:dyDescent="0.3">
      <c r="T202" s="39">
        <v>1</v>
      </c>
    </row>
    <row r="203" spans="20:20" x14ac:dyDescent="0.3">
      <c r="T203" s="39">
        <v>1</v>
      </c>
    </row>
    <row r="204" spans="20:20" x14ac:dyDescent="0.3">
      <c r="T204" s="39">
        <v>1</v>
      </c>
    </row>
    <row r="205" spans="20:20" x14ac:dyDescent="0.3">
      <c r="T205" s="39">
        <v>1</v>
      </c>
    </row>
    <row r="206" spans="20:20" x14ac:dyDescent="0.3">
      <c r="T206" s="39">
        <v>1</v>
      </c>
    </row>
    <row r="207" spans="20:20" x14ac:dyDescent="0.3">
      <c r="T207" s="39">
        <v>1</v>
      </c>
    </row>
    <row r="208" spans="20:20" x14ac:dyDescent="0.3">
      <c r="T208" s="39">
        <v>1</v>
      </c>
    </row>
    <row r="209" spans="20:20" x14ac:dyDescent="0.3">
      <c r="T209" s="39">
        <v>1</v>
      </c>
    </row>
    <row r="210" spans="20:20" x14ac:dyDescent="0.3">
      <c r="T210" s="39">
        <v>1</v>
      </c>
    </row>
    <row r="211" spans="20:20" x14ac:dyDescent="0.3">
      <c r="T211" s="39">
        <v>1</v>
      </c>
    </row>
    <row r="212" spans="20:20" x14ac:dyDescent="0.3">
      <c r="T212" s="39">
        <v>1</v>
      </c>
    </row>
    <row r="213" spans="20:20" x14ac:dyDescent="0.3">
      <c r="T213" s="39">
        <v>1</v>
      </c>
    </row>
  </sheetData>
  <mergeCells count="181">
    <mergeCell ref="C52:G52"/>
    <mergeCell ref="H52:I52"/>
    <mergeCell ref="R52:S52"/>
    <mergeCell ref="C53:G53"/>
    <mergeCell ref="H53:I53"/>
    <mergeCell ref="R53:S53"/>
    <mergeCell ref="C50:G50"/>
    <mergeCell ref="H50:I50"/>
    <mergeCell ref="R50:S50"/>
    <mergeCell ref="C51:G51"/>
    <mergeCell ref="H51:I51"/>
    <mergeCell ref="R51:S51"/>
    <mergeCell ref="N50:Q50"/>
    <mergeCell ref="N51:Q51"/>
    <mergeCell ref="N52:Q52"/>
    <mergeCell ref="N53:Q53"/>
    <mergeCell ref="C48:G48"/>
    <mergeCell ref="H48:I48"/>
    <mergeCell ref="R48:S48"/>
    <mergeCell ref="C49:G49"/>
    <mergeCell ref="H49:I49"/>
    <mergeCell ref="R49:S49"/>
    <mergeCell ref="C46:G46"/>
    <mergeCell ref="H46:I46"/>
    <mergeCell ref="R46:S46"/>
    <mergeCell ref="C47:G47"/>
    <mergeCell ref="H47:I47"/>
    <mergeCell ref="R47:S47"/>
    <mergeCell ref="N46:Q46"/>
    <mergeCell ref="N47:Q47"/>
    <mergeCell ref="N48:Q48"/>
    <mergeCell ref="N49:Q49"/>
    <mergeCell ref="C44:G44"/>
    <mergeCell ref="H44:I44"/>
    <mergeCell ref="R44:S44"/>
    <mergeCell ref="C45:G45"/>
    <mergeCell ref="H45:I45"/>
    <mergeCell ref="R45:S45"/>
    <mergeCell ref="C42:G42"/>
    <mergeCell ref="H42:I42"/>
    <mergeCell ref="R42:S42"/>
    <mergeCell ref="C43:G43"/>
    <mergeCell ref="H43:I43"/>
    <mergeCell ref="R43:S43"/>
    <mergeCell ref="N42:Q42"/>
    <mergeCell ref="N43:Q43"/>
    <mergeCell ref="N44:Q44"/>
    <mergeCell ref="N45:Q45"/>
    <mergeCell ref="C40:G40"/>
    <mergeCell ref="H40:I40"/>
    <mergeCell ref="R40:S40"/>
    <mergeCell ref="C41:G41"/>
    <mergeCell ref="H41:I41"/>
    <mergeCell ref="R41:S41"/>
    <mergeCell ref="C38:G38"/>
    <mergeCell ref="H38:I38"/>
    <mergeCell ref="R38:S38"/>
    <mergeCell ref="C39:G39"/>
    <mergeCell ref="H39:I39"/>
    <mergeCell ref="R39:S39"/>
    <mergeCell ref="N38:Q38"/>
    <mergeCell ref="N39:Q39"/>
    <mergeCell ref="N40:Q40"/>
    <mergeCell ref="N41:Q41"/>
    <mergeCell ref="C36:G36"/>
    <mergeCell ref="H36:I36"/>
    <mergeCell ref="R36:S36"/>
    <mergeCell ref="C37:G37"/>
    <mergeCell ref="H37:I37"/>
    <mergeCell ref="R37:S37"/>
    <mergeCell ref="C34:G34"/>
    <mergeCell ref="H34:I34"/>
    <mergeCell ref="R34:S34"/>
    <mergeCell ref="C35:G35"/>
    <mergeCell ref="H35:I35"/>
    <mergeCell ref="R35:S35"/>
    <mergeCell ref="N34:Q34"/>
    <mergeCell ref="N35:Q35"/>
    <mergeCell ref="N36:Q36"/>
    <mergeCell ref="N37:Q37"/>
    <mergeCell ref="C32:G32"/>
    <mergeCell ref="H32:I32"/>
    <mergeCell ref="R32:S32"/>
    <mergeCell ref="C33:G33"/>
    <mergeCell ref="H33:I33"/>
    <mergeCell ref="R33:S33"/>
    <mergeCell ref="C30:G30"/>
    <mergeCell ref="H30:I30"/>
    <mergeCell ref="R30:S30"/>
    <mergeCell ref="C31:G31"/>
    <mergeCell ref="H31:I31"/>
    <mergeCell ref="R31:S31"/>
    <mergeCell ref="N30:Q30"/>
    <mergeCell ref="N31:Q31"/>
    <mergeCell ref="N32:Q32"/>
    <mergeCell ref="N33:Q33"/>
    <mergeCell ref="C28:G28"/>
    <mergeCell ref="H28:I28"/>
    <mergeCell ref="R28:S28"/>
    <mergeCell ref="C29:G29"/>
    <mergeCell ref="H29:I29"/>
    <mergeCell ref="R29:S29"/>
    <mergeCell ref="C26:G26"/>
    <mergeCell ref="H26:I26"/>
    <mergeCell ref="R26:S26"/>
    <mergeCell ref="C27:G27"/>
    <mergeCell ref="H27:I27"/>
    <mergeCell ref="R27:S27"/>
    <mergeCell ref="N26:Q26"/>
    <mergeCell ref="N27:Q27"/>
    <mergeCell ref="N28:Q28"/>
    <mergeCell ref="N29:Q29"/>
    <mergeCell ref="C24:G24"/>
    <mergeCell ref="H24:I24"/>
    <mergeCell ref="R24:S24"/>
    <mergeCell ref="C25:G25"/>
    <mergeCell ref="H25:I25"/>
    <mergeCell ref="R25:S25"/>
    <mergeCell ref="C22:G22"/>
    <mergeCell ref="H22:I22"/>
    <mergeCell ref="R22:S22"/>
    <mergeCell ref="C23:G23"/>
    <mergeCell ref="H23:I23"/>
    <mergeCell ref="R23:S23"/>
    <mergeCell ref="N22:Q22"/>
    <mergeCell ref="N23:Q23"/>
    <mergeCell ref="N24:Q24"/>
    <mergeCell ref="N25:Q25"/>
    <mergeCell ref="C20:G20"/>
    <mergeCell ref="H20:I20"/>
    <mergeCell ref="R20:S20"/>
    <mergeCell ref="C21:G21"/>
    <mergeCell ref="H21:I21"/>
    <mergeCell ref="R21:S21"/>
    <mergeCell ref="C18:G18"/>
    <mergeCell ref="H18:I18"/>
    <mergeCell ref="R18:S18"/>
    <mergeCell ref="C19:G19"/>
    <mergeCell ref="H19:I19"/>
    <mergeCell ref="R19:S19"/>
    <mergeCell ref="N18:Q18"/>
    <mergeCell ref="N19:Q19"/>
    <mergeCell ref="N20:Q20"/>
    <mergeCell ref="N21:Q21"/>
    <mergeCell ref="C17:G17"/>
    <mergeCell ref="H17:I17"/>
    <mergeCell ref="R17:S17"/>
    <mergeCell ref="C14:G14"/>
    <mergeCell ref="H14:I14"/>
    <mergeCell ref="R14:S14"/>
    <mergeCell ref="C15:G15"/>
    <mergeCell ref="H15:I15"/>
    <mergeCell ref="R15:S15"/>
    <mergeCell ref="N17:Q17"/>
    <mergeCell ref="C13:G13"/>
    <mergeCell ref="H13:I13"/>
    <mergeCell ref="R13:S13"/>
    <mergeCell ref="J10:K10"/>
    <mergeCell ref="L10:M10"/>
    <mergeCell ref="C11:G11"/>
    <mergeCell ref="H11:I11"/>
    <mergeCell ref="N11:Q11"/>
    <mergeCell ref="C16:G16"/>
    <mergeCell ref="H16:I16"/>
    <mergeCell ref="R16:S16"/>
    <mergeCell ref="N13:Q13"/>
    <mergeCell ref="N14:Q14"/>
    <mergeCell ref="N15:Q15"/>
    <mergeCell ref="N16:Q16"/>
    <mergeCell ref="A7:T7"/>
    <mergeCell ref="B8:T8"/>
    <mergeCell ref="A1:Q1"/>
    <mergeCell ref="R1:T1"/>
    <mergeCell ref="R2:T2"/>
    <mergeCell ref="R3:T4"/>
    <mergeCell ref="A6:T6"/>
    <mergeCell ref="R11:S11"/>
    <mergeCell ref="C12:G12"/>
    <mergeCell ref="H12:I12"/>
    <mergeCell ref="R12:S12"/>
    <mergeCell ref="N12:Q12"/>
  </mergeCells>
  <conditionalFormatting sqref="R3:T4">
    <cfRule type="cellIs" dxfId="47" priority="6" operator="equal">
      <formula>"Não iniciada"</formula>
    </cfRule>
    <cfRule type="cellIs" dxfId="46" priority="7" operator="equal">
      <formula>"Em andamento"</formula>
    </cfRule>
    <cfRule type="cellIs" dxfId="45" priority="8" operator="equal">
      <formula>"Cancelada"</formula>
    </cfRule>
    <cfRule type="cellIs" dxfId="44" priority="9" operator="equal">
      <formula>"Concluída"</formula>
    </cfRule>
  </conditionalFormatting>
  <conditionalFormatting sqref="R12:R53">
    <cfRule type="cellIs" dxfId="43" priority="1" operator="equal">
      <formula>"Inserir Datas"</formula>
    </cfRule>
    <cfRule type="cellIs" dxfId="42" priority="2" operator="equal">
      <formula>"Em andamento"</formula>
    </cfRule>
    <cfRule type="cellIs" dxfId="41" priority="3" operator="equal">
      <formula>"Atrasado"</formula>
    </cfRule>
    <cfRule type="cellIs" dxfId="40" priority="4" operator="equal">
      <formula>"Concluído"</formula>
    </cfRule>
    <cfRule type="cellIs" dxfId="39" priority="5" operator="equal">
      <formula>"Início Atrasado"</formula>
    </cfRule>
  </conditionalFormatting>
  <dataValidations count="1">
    <dataValidation type="list" allowBlank="1" showInputMessage="1" showErrorMessage="1" sqref="R3:T4" xr:uid="{00000000-0002-0000-1B00-000000000000}">
      <formula1>"Não iniciada, Concluída, Em andamento, Cancelada"</formula1>
    </dataValidation>
  </dataValidations>
  <hyperlinks>
    <hyperlink ref="R1:T1" location="'1. Painel Principal'!A1" display="Menu Principal" xr:uid="{00000000-0004-0000-1B00-000000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T226"/>
  <sheetViews>
    <sheetView showGridLines="0" showRowColHeaders="0" workbookViewId="0">
      <pane ySplit="4" topLeftCell="A8" activePane="bottomLeft" state="frozen"/>
      <selection pane="bottomLeft" activeCell="R1" sqref="R1:T1"/>
    </sheetView>
  </sheetViews>
  <sheetFormatPr defaultRowHeight="14.4" x14ac:dyDescent="0.3"/>
  <cols>
    <col min="1" max="1" width="9.109375" customWidth="1"/>
    <col min="17" max="17" width="9.33203125" customWidth="1"/>
    <col min="19" max="19" width="10.5546875" customWidth="1"/>
    <col min="20" max="20" width="7.6640625" customWidth="1"/>
  </cols>
  <sheetData>
    <row r="1" spans="1:20" ht="17.25" customHeight="1" x14ac:dyDescent="0.35">
      <c r="A1" s="276" t="s">
        <v>5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4" t="s">
        <v>1</v>
      </c>
      <c r="S1" s="274"/>
      <c r="T1" s="275"/>
    </row>
    <row r="2" spans="1:20" x14ac:dyDescent="0.3">
      <c r="R2" s="339" t="s">
        <v>10</v>
      </c>
      <c r="S2" s="340"/>
      <c r="T2" s="340"/>
    </row>
    <row r="3" spans="1:20" x14ac:dyDescent="0.3">
      <c r="R3" s="334" t="s">
        <v>11</v>
      </c>
      <c r="S3" s="335"/>
      <c r="T3" s="335"/>
    </row>
    <row r="4" spans="1:20" ht="8.25" customHeight="1" x14ac:dyDescent="0.3">
      <c r="R4" s="334"/>
      <c r="S4" s="335"/>
      <c r="T4" s="335"/>
    </row>
    <row r="6" spans="1:20" x14ac:dyDescent="0.3">
      <c r="A6" s="480" t="s">
        <v>28</v>
      </c>
      <c r="B6" s="481"/>
      <c r="C6" s="481"/>
      <c r="D6" s="481"/>
      <c r="E6" s="481"/>
      <c r="F6" s="481"/>
      <c r="G6" s="481"/>
      <c r="H6" s="481"/>
      <c r="I6" s="481"/>
      <c r="J6" s="481"/>
      <c r="K6" s="481"/>
      <c r="L6" s="481"/>
      <c r="M6" s="481"/>
      <c r="N6" s="481"/>
      <c r="O6" s="481"/>
      <c r="P6" s="481"/>
      <c r="Q6" s="481"/>
      <c r="R6" s="481"/>
      <c r="S6" s="481"/>
      <c r="T6" s="482"/>
    </row>
    <row r="7" spans="1:20" ht="60" customHeight="1" x14ac:dyDescent="0.3">
      <c r="A7" s="622"/>
      <c r="B7" s="623"/>
      <c r="C7" s="623"/>
      <c r="D7" s="623"/>
      <c r="E7" s="623"/>
      <c r="F7" s="623"/>
      <c r="G7" s="623"/>
      <c r="H7" s="623"/>
      <c r="I7" s="623"/>
      <c r="J7" s="623"/>
      <c r="K7" s="623"/>
      <c r="L7" s="623"/>
      <c r="M7" s="623"/>
      <c r="N7" s="623"/>
      <c r="O7" s="623"/>
      <c r="P7" s="623"/>
      <c r="Q7" s="623"/>
      <c r="R7" s="623"/>
      <c r="S7" s="623"/>
      <c r="T7" s="624"/>
    </row>
    <row r="8" spans="1:20" x14ac:dyDescent="0.3">
      <c r="A8" s="2" t="s">
        <v>27</v>
      </c>
      <c r="B8" s="392" t="s">
        <v>642</v>
      </c>
      <c r="C8" s="392"/>
      <c r="D8" s="392"/>
      <c r="E8" s="392"/>
      <c r="F8" s="392"/>
      <c r="G8" s="392"/>
      <c r="H8" s="392"/>
      <c r="I8" s="392"/>
      <c r="J8" s="392"/>
      <c r="K8" s="392"/>
      <c r="L8" s="392"/>
      <c r="M8" s="392"/>
      <c r="N8" s="392"/>
      <c r="O8" s="392"/>
      <c r="P8" s="392"/>
      <c r="Q8" s="392"/>
      <c r="R8" s="392"/>
      <c r="S8" s="392"/>
      <c r="T8" s="393"/>
    </row>
    <row r="10" spans="1:20" x14ac:dyDescent="0.3">
      <c r="B10" s="333" t="s">
        <v>479</v>
      </c>
      <c r="C10" s="333"/>
      <c r="D10" s="333"/>
      <c r="E10" s="333"/>
      <c r="F10" s="333"/>
      <c r="G10" s="333"/>
      <c r="H10" s="333"/>
      <c r="I10" s="333"/>
      <c r="J10" s="333"/>
      <c r="K10" s="333"/>
      <c r="L10" s="333"/>
      <c r="M10" s="333"/>
      <c r="N10" s="333"/>
      <c r="O10" s="333"/>
      <c r="P10" s="333"/>
      <c r="Q10" s="333"/>
      <c r="R10" s="333"/>
      <c r="S10" s="333"/>
    </row>
    <row r="12" spans="1:20" x14ac:dyDescent="0.3">
      <c r="L12" s="577" t="s">
        <v>458</v>
      </c>
      <c r="M12" s="577"/>
      <c r="N12" s="577"/>
      <c r="O12" s="577"/>
      <c r="P12" s="577"/>
      <c r="Q12" s="577"/>
      <c r="R12" s="577"/>
      <c r="S12" s="577"/>
    </row>
    <row r="13" spans="1:20" ht="15" thickBot="1" x14ac:dyDescent="0.35">
      <c r="B13" s="576" t="s">
        <v>451</v>
      </c>
      <c r="C13" s="576"/>
      <c r="D13" s="576"/>
      <c r="E13" s="576"/>
      <c r="F13" s="645" t="s">
        <v>391</v>
      </c>
      <c r="G13" s="645"/>
      <c r="H13" s="645"/>
      <c r="I13" s="645"/>
      <c r="J13" s="645"/>
      <c r="K13" s="645"/>
      <c r="L13" s="641">
        <v>0</v>
      </c>
      <c r="M13" s="641"/>
      <c r="N13" s="663">
        <v>1</v>
      </c>
      <c r="O13" s="663"/>
      <c r="P13" s="662">
        <v>3</v>
      </c>
      <c r="Q13" s="662"/>
      <c r="R13" s="652">
        <v>5</v>
      </c>
      <c r="S13" s="652"/>
    </row>
    <row r="14" spans="1:20" ht="30" customHeight="1" thickTop="1" thickBot="1" x14ac:dyDescent="0.35">
      <c r="B14" s="638" t="s">
        <v>449</v>
      </c>
      <c r="C14" s="639"/>
      <c r="D14" s="639"/>
      <c r="E14" s="639"/>
      <c r="F14" s="660" t="s">
        <v>452</v>
      </c>
      <c r="G14" s="660"/>
      <c r="H14" s="660"/>
      <c r="I14" s="660"/>
      <c r="J14" s="660"/>
      <c r="K14" s="660"/>
      <c r="L14" s="636" t="s">
        <v>454</v>
      </c>
      <c r="M14" s="637"/>
      <c r="N14" s="637" t="s">
        <v>455</v>
      </c>
      <c r="O14" s="637"/>
      <c r="P14" s="637" t="s">
        <v>468</v>
      </c>
      <c r="Q14" s="637"/>
      <c r="R14" s="637" t="s">
        <v>459</v>
      </c>
      <c r="S14" s="640"/>
    </row>
    <row r="15" spans="1:20" ht="30" customHeight="1" thickTop="1" thickBot="1" x14ac:dyDescent="0.35">
      <c r="B15" s="638" t="s">
        <v>445</v>
      </c>
      <c r="C15" s="639"/>
      <c r="D15" s="639"/>
      <c r="E15" s="639"/>
      <c r="F15" s="660" t="s">
        <v>453</v>
      </c>
      <c r="G15" s="660"/>
      <c r="H15" s="660"/>
      <c r="I15" s="660"/>
      <c r="J15" s="660"/>
      <c r="K15" s="660"/>
      <c r="L15" s="636" t="s">
        <v>454</v>
      </c>
      <c r="M15" s="637"/>
      <c r="N15" s="637" t="s">
        <v>460</v>
      </c>
      <c r="O15" s="637"/>
      <c r="P15" s="637" t="s">
        <v>461</v>
      </c>
      <c r="Q15" s="637"/>
      <c r="R15" s="637" t="s">
        <v>462</v>
      </c>
      <c r="S15" s="640"/>
    </row>
    <row r="16" spans="1:20" ht="30" customHeight="1" thickTop="1" thickBot="1" x14ac:dyDescent="0.35">
      <c r="B16" s="638" t="s">
        <v>450</v>
      </c>
      <c r="C16" s="639"/>
      <c r="D16" s="639"/>
      <c r="E16" s="639"/>
      <c r="F16" s="660" t="s">
        <v>463</v>
      </c>
      <c r="G16" s="660"/>
      <c r="H16" s="660"/>
      <c r="I16" s="660"/>
      <c r="J16" s="660"/>
      <c r="K16" s="660"/>
      <c r="L16" s="636" t="s">
        <v>456</v>
      </c>
      <c r="M16" s="637"/>
      <c r="N16" s="637" t="s">
        <v>464</v>
      </c>
      <c r="O16" s="637"/>
      <c r="P16" s="637" t="s">
        <v>465</v>
      </c>
      <c r="Q16" s="637"/>
      <c r="R16" s="637" t="s">
        <v>466</v>
      </c>
      <c r="S16" s="640"/>
    </row>
    <row r="17" spans="2:19" ht="30" customHeight="1" thickTop="1" thickBot="1" x14ac:dyDescent="0.35">
      <c r="B17" s="638" t="s">
        <v>443</v>
      </c>
      <c r="C17" s="639"/>
      <c r="D17" s="639"/>
      <c r="E17" s="639"/>
      <c r="F17" s="660" t="s">
        <v>467</v>
      </c>
      <c r="G17" s="660"/>
      <c r="H17" s="660"/>
      <c r="I17" s="660"/>
      <c r="J17" s="660"/>
      <c r="K17" s="660"/>
      <c r="L17" s="636" t="s">
        <v>457</v>
      </c>
      <c r="M17" s="637"/>
      <c r="N17" s="637" t="s">
        <v>471</v>
      </c>
      <c r="O17" s="637"/>
      <c r="P17" s="637" t="s">
        <v>472</v>
      </c>
      <c r="Q17" s="637"/>
      <c r="R17" s="637" t="s">
        <v>473</v>
      </c>
      <c r="S17" s="640"/>
    </row>
    <row r="18" spans="2:19" ht="30" customHeight="1" thickTop="1" thickBot="1" x14ac:dyDescent="0.35">
      <c r="B18" s="657" t="s">
        <v>446</v>
      </c>
      <c r="C18" s="658"/>
      <c r="D18" s="658"/>
      <c r="E18" s="658"/>
      <c r="F18" s="661" t="s">
        <v>469</v>
      </c>
      <c r="G18" s="661"/>
      <c r="H18" s="661"/>
      <c r="I18" s="661"/>
      <c r="J18" s="661"/>
      <c r="K18" s="661"/>
      <c r="L18" s="659" t="s">
        <v>470</v>
      </c>
      <c r="M18" s="643"/>
      <c r="N18" s="643" t="s">
        <v>474</v>
      </c>
      <c r="O18" s="643"/>
      <c r="P18" s="643" t="s">
        <v>475</v>
      </c>
      <c r="Q18" s="643"/>
      <c r="R18" s="643" t="s">
        <v>476</v>
      </c>
      <c r="S18" s="644"/>
    </row>
    <row r="21" spans="2:19" x14ac:dyDescent="0.3">
      <c r="B21" s="333" t="s">
        <v>480</v>
      </c>
      <c r="C21" s="333"/>
      <c r="D21" s="333"/>
      <c r="E21" s="333"/>
      <c r="F21" s="333"/>
      <c r="G21" s="333"/>
      <c r="H21" s="333"/>
      <c r="I21" s="333"/>
      <c r="J21" s="333"/>
      <c r="K21" s="333"/>
      <c r="L21" s="333"/>
      <c r="M21" s="333"/>
      <c r="N21" s="333"/>
      <c r="O21" s="333"/>
      <c r="P21" s="333"/>
      <c r="Q21" s="333"/>
      <c r="R21" s="333"/>
      <c r="S21" s="333"/>
    </row>
    <row r="23" spans="2:19" x14ac:dyDescent="0.3">
      <c r="J23" s="158"/>
      <c r="K23" s="158"/>
      <c r="L23" s="281" t="s">
        <v>448</v>
      </c>
      <c r="M23" s="281"/>
      <c r="N23" s="281"/>
      <c r="O23" s="281"/>
      <c r="P23" s="281"/>
      <c r="Q23" s="281"/>
      <c r="R23" s="281"/>
    </row>
    <row r="24" spans="2:19" ht="28.8" x14ac:dyDescent="0.3">
      <c r="B24" s="87" t="s">
        <v>186</v>
      </c>
      <c r="C24" s="478" t="s">
        <v>307</v>
      </c>
      <c r="D24" s="478"/>
      <c r="E24" s="478"/>
      <c r="F24" s="478"/>
      <c r="G24" s="478"/>
      <c r="H24" s="473" t="s">
        <v>191</v>
      </c>
      <c r="I24" s="473"/>
      <c r="J24" s="88" t="s">
        <v>187</v>
      </c>
      <c r="K24" s="88" t="s">
        <v>188</v>
      </c>
      <c r="L24" s="653" t="s">
        <v>442</v>
      </c>
      <c r="M24" s="653"/>
      <c r="N24" s="654" t="s">
        <v>445</v>
      </c>
      <c r="O24" s="654"/>
      <c r="P24" s="87" t="s">
        <v>444</v>
      </c>
      <c r="Q24" s="159" t="s">
        <v>443</v>
      </c>
      <c r="R24" s="162" t="s">
        <v>446</v>
      </c>
      <c r="S24" s="160" t="s">
        <v>447</v>
      </c>
    </row>
    <row r="25" spans="2:19" ht="15" customHeight="1" x14ac:dyDescent="0.3">
      <c r="B25" s="94">
        <v>1</v>
      </c>
      <c r="C25" s="487" t="s">
        <v>312</v>
      </c>
      <c r="D25" s="488"/>
      <c r="E25" s="488"/>
      <c r="F25" s="488"/>
      <c r="G25" s="489"/>
      <c r="H25" s="485" t="s">
        <v>195</v>
      </c>
      <c r="I25" s="486"/>
      <c r="J25" s="95">
        <v>43466</v>
      </c>
      <c r="K25" s="95">
        <v>43524</v>
      </c>
      <c r="L25" s="655">
        <v>1</v>
      </c>
      <c r="M25" s="656"/>
      <c r="N25" s="635">
        <v>5</v>
      </c>
      <c r="O25" s="486"/>
      <c r="P25" s="98">
        <v>3</v>
      </c>
      <c r="Q25" s="98">
        <v>4</v>
      </c>
      <c r="R25" s="98">
        <v>3</v>
      </c>
      <c r="S25" s="163">
        <f>IF(L25=0,0%,IF(N25=0,0%,IF(P25=0,0%,IF(Q25=0,0%,IF(R25=0,0%,(SUM(L25:R25)/25))))))</f>
        <v>0.64</v>
      </c>
    </row>
    <row r="26" spans="2:19" ht="15" customHeight="1" x14ac:dyDescent="0.3">
      <c r="B26" s="94">
        <v>2</v>
      </c>
      <c r="C26" s="487" t="s">
        <v>312</v>
      </c>
      <c r="D26" s="488"/>
      <c r="E26" s="488"/>
      <c r="F26" s="488"/>
      <c r="G26" s="489"/>
      <c r="H26" s="485" t="s">
        <v>195</v>
      </c>
      <c r="I26" s="486"/>
      <c r="J26" s="95">
        <v>43466</v>
      </c>
      <c r="K26" s="95">
        <v>43476</v>
      </c>
      <c r="L26" s="646">
        <v>3</v>
      </c>
      <c r="M26" s="647"/>
      <c r="N26" s="635">
        <v>1</v>
      </c>
      <c r="O26" s="486"/>
      <c r="P26" s="98">
        <v>5</v>
      </c>
      <c r="Q26" s="98"/>
      <c r="R26" s="98">
        <v>5</v>
      </c>
      <c r="S26" s="163">
        <f t="shared" ref="S26:S66" si="0">IF(L26=0,0%,IF(N26=0,0%,IF(P26=0,0%,IF(Q26=0,0%,IF(R26=0,0%,(SUM(L26:R26)/25))))))</f>
        <v>0</v>
      </c>
    </row>
    <row r="27" spans="2:19" ht="15" customHeight="1" x14ac:dyDescent="0.3">
      <c r="B27" s="94">
        <v>3</v>
      </c>
      <c r="C27" s="487" t="s">
        <v>312</v>
      </c>
      <c r="D27" s="488"/>
      <c r="E27" s="488"/>
      <c r="F27" s="488"/>
      <c r="G27" s="489"/>
      <c r="H27" s="485" t="s">
        <v>195</v>
      </c>
      <c r="I27" s="486"/>
      <c r="J27" s="95">
        <v>43466</v>
      </c>
      <c r="K27" s="95">
        <v>43476</v>
      </c>
      <c r="L27" s="646">
        <v>5</v>
      </c>
      <c r="M27" s="647"/>
      <c r="N27" s="635">
        <v>5</v>
      </c>
      <c r="O27" s="486"/>
      <c r="P27" s="98">
        <v>1</v>
      </c>
      <c r="Q27" s="98">
        <v>3</v>
      </c>
      <c r="R27" s="98">
        <v>3</v>
      </c>
      <c r="S27" s="163">
        <f t="shared" si="0"/>
        <v>0.68</v>
      </c>
    </row>
    <row r="28" spans="2:19" ht="15" customHeight="1" x14ac:dyDescent="0.3">
      <c r="B28" s="94">
        <v>4</v>
      </c>
      <c r="C28" s="487" t="s">
        <v>312</v>
      </c>
      <c r="D28" s="488"/>
      <c r="E28" s="488"/>
      <c r="F28" s="488"/>
      <c r="G28" s="489"/>
      <c r="H28" s="485" t="s">
        <v>195</v>
      </c>
      <c r="I28" s="486"/>
      <c r="J28" s="95">
        <v>43466</v>
      </c>
      <c r="K28" s="95">
        <v>43476</v>
      </c>
      <c r="L28" s="646">
        <v>1</v>
      </c>
      <c r="M28" s="647"/>
      <c r="N28" s="635">
        <v>3</v>
      </c>
      <c r="O28" s="486"/>
      <c r="P28" s="98">
        <v>5</v>
      </c>
      <c r="Q28" s="98">
        <v>1</v>
      </c>
      <c r="R28" s="98">
        <v>5</v>
      </c>
      <c r="S28" s="163">
        <f t="shared" si="0"/>
        <v>0.6</v>
      </c>
    </row>
    <row r="29" spans="2:19" ht="15" customHeight="1" x14ac:dyDescent="0.3">
      <c r="B29" s="94">
        <v>5</v>
      </c>
      <c r="C29" s="487" t="s">
        <v>312</v>
      </c>
      <c r="D29" s="488"/>
      <c r="E29" s="488"/>
      <c r="F29" s="488"/>
      <c r="G29" s="489"/>
      <c r="H29" s="485" t="s">
        <v>195</v>
      </c>
      <c r="I29" s="486"/>
      <c r="J29" s="95">
        <v>43466</v>
      </c>
      <c r="K29" s="95">
        <v>43476</v>
      </c>
      <c r="L29" s="646">
        <v>3</v>
      </c>
      <c r="M29" s="647"/>
      <c r="N29" s="650">
        <v>5</v>
      </c>
      <c r="O29" s="651"/>
      <c r="P29" s="98">
        <v>5</v>
      </c>
      <c r="Q29" s="98">
        <v>5</v>
      </c>
      <c r="R29" s="98">
        <v>1</v>
      </c>
      <c r="S29" s="163">
        <f t="shared" si="0"/>
        <v>0.76</v>
      </c>
    </row>
    <row r="30" spans="2:19" x14ac:dyDescent="0.3">
      <c r="B30" s="94">
        <v>6</v>
      </c>
      <c r="C30" s="487" t="s">
        <v>312</v>
      </c>
      <c r="D30" s="488"/>
      <c r="E30" s="488"/>
      <c r="F30" s="488"/>
      <c r="G30" s="489"/>
      <c r="H30" s="485" t="s">
        <v>195</v>
      </c>
      <c r="I30" s="486"/>
      <c r="J30" s="95">
        <v>43466</v>
      </c>
      <c r="K30" s="95">
        <v>43476</v>
      </c>
      <c r="L30" s="646">
        <v>3</v>
      </c>
      <c r="M30" s="647"/>
      <c r="N30" s="650">
        <v>1</v>
      </c>
      <c r="O30" s="651"/>
      <c r="P30" s="98">
        <v>3</v>
      </c>
      <c r="Q30" s="98">
        <v>3</v>
      </c>
      <c r="R30" s="98">
        <v>5</v>
      </c>
      <c r="S30" s="163">
        <f t="shared" si="0"/>
        <v>0.6</v>
      </c>
    </row>
    <row r="31" spans="2:19" ht="15" customHeight="1" x14ac:dyDescent="0.3">
      <c r="B31" s="94">
        <v>7</v>
      </c>
      <c r="C31" s="487" t="s">
        <v>312</v>
      </c>
      <c r="D31" s="488"/>
      <c r="E31" s="488"/>
      <c r="F31" s="488"/>
      <c r="G31" s="489"/>
      <c r="H31" s="485" t="s">
        <v>195</v>
      </c>
      <c r="I31" s="486"/>
      <c r="J31" s="95">
        <v>43466</v>
      </c>
      <c r="K31" s="95">
        <v>43476</v>
      </c>
      <c r="L31" s="646">
        <v>5</v>
      </c>
      <c r="M31" s="647"/>
      <c r="N31" s="650">
        <v>5</v>
      </c>
      <c r="O31" s="651"/>
      <c r="P31" s="98">
        <v>5</v>
      </c>
      <c r="Q31" s="98">
        <v>5</v>
      </c>
      <c r="R31" s="98">
        <v>5</v>
      </c>
      <c r="S31" s="163">
        <f t="shared" si="0"/>
        <v>1</v>
      </c>
    </row>
    <row r="32" spans="2:19" x14ac:dyDescent="0.3">
      <c r="B32" s="94">
        <v>8</v>
      </c>
      <c r="C32" s="487" t="s">
        <v>312</v>
      </c>
      <c r="D32" s="488"/>
      <c r="E32" s="488"/>
      <c r="F32" s="488"/>
      <c r="G32" s="489"/>
      <c r="H32" s="485" t="s">
        <v>195</v>
      </c>
      <c r="I32" s="486"/>
      <c r="J32" s="95">
        <v>43466</v>
      </c>
      <c r="K32" s="95">
        <v>43476</v>
      </c>
      <c r="L32" s="646">
        <v>1</v>
      </c>
      <c r="M32" s="647"/>
      <c r="N32" s="650">
        <v>5</v>
      </c>
      <c r="O32" s="651"/>
      <c r="P32" s="98">
        <v>5</v>
      </c>
      <c r="Q32" s="98">
        <v>5</v>
      </c>
      <c r="R32" s="98">
        <v>5</v>
      </c>
      <c r="S32" s="163">
        <f t="shared" si="0"/>
        <v>0.84</v>
      </c>
    </row>
    <row r="33" spans="2:19" ht="15" customHeight="1" x14ac:dyDescent="0.3">
      <c r="B33" s="94">
        <v>9</v>
      </c>
      <c r="C33" s="487" t="s">
        <v>312</v>
      </c>
      <c r="D33" s="488"/>
      <c r="E33" s="488"/>
      <c r="F33" s="488"/>
      <c r="G33" s="489"/>
      <c r="H33" s="485" t="s">
        <v>195</v>
      </c>
      <c r="I33" s="486"/>
      <c r="J33" s="95">
        <v>43466</v>
      </c>
      <c r="K33" s="95">
        <v>43476</v>
      </c>
      <c r="L33" s="646">
        <v>0</v>
      </c>
      <c r="M33" s="647"/>
      <c r="N33" s="650">
        <v>5</v>
      </c>
      <c r="O33" s="651"/>
      <c r="P33" s="98">
        <v>3</v>
      </c>
      <c r="Q33" s="98">
        <v>1</v>
      </c>
      <c r="R33" s="98">
        <v>3</v>
      </c>
      <c r="S33" s="163">
        <f t="shared" si="0"/>
        <v>0</v>
      </c>
    </row>
    <row r="34" spans="2:19" ht="15" customHeight="1" x14ac:dyDescent="0.3">
      <c r="B34" s="94">
        <v>10</v>
      </c>
      <c r="C34" s="487" t="s">
        <v>312</v>
      </c>
      <c r="D34" s="488"/>
      <c r="E34" s="488"/>
      <c r="F34" s="488"/>
      <c r="G34" s="489"/>
      <c r="H34" s="485" t="s">
        <v>195</v>
      </c>
      <c r="I34" s="486"/>
      <c r="J34" s="95">
        <v>43466</v>
      </c>
      <c r="K34" s="95">
        <v>43476</v>
      </c>
      <c r="L34" s="646">
        <v>0</v>
      </c>
      <c r="M34" s="647"/>
      <c r="N34" s="650">
        <v>5</v>
      </c>
      <c r="O34" s="651"/>
      <c r="P34" s="98">
        <v>5</v>
      </c>
      <c r="Q34" s="98">
        <v>3</v>
      </c>
      <c r="R34" s="98">
        <v>1</v>
      </c>
      <c r="S34" s="163">
        <f t="shared" si="0"/>
        <v>0</v>
      </c>
    </row>
    <row r="35" spans="2:19" ht="15" customHeight="1" x14ac:dyDescent="0.3">
      <c r="B35" s="94">
        <v>11</v>
      </c>
      <c r="C35" s="487" t="s">
        <v>312</v>
      </c>
      <c r="D35" s="488"/>
      <c r="E35" s="488"/>
      <c r="F35" s="488"/>
      <c r="G35" s="489"/>
      <c r="H35" s="485" t="s">
        <v>195</v>
      </c>
      <c r="I35" s="486"/>
      <c r="J35" s="95">
        <v>43466</v>
      </c>
      <c r="K35" s="95">
        <v>43476</v>
      </c>
      <c r="L35" s="646">
        <v>1</v>
      </c>
      <c r="M35" s="647"/>
      <c r="N35" s="650">
        <v>3</v>
      </c>
      <c r="O35" s="651"/>
      <c r="P35" s="98">
        <v>1</v>
      </c>
      <c r="Q35" s="98">
        <v>5</v>
      </c>
      <c r="R35" s="98">
        <v>3</v>
      </c>
      <c r="S35" s="163">
        <f t="shared" si="0"/>
        <v>0.52</v>
      </c>
    </row>
    <row r="36" spans="2:19" ht="15" customHeight="1" x14ac:dyDescent="0.3">
      <c r="B36" s="94">
        <v>12</v>
      </c>
      <c r="C36" s="487" t="s">
        <v>312</v>
      </c>
      <c r="D36" s="488"/>
      <c r="E36" s="488"/>
      <c r="F36" s="488"/>
      <c r="G36" s="489"/>
      <c r="H36" s="485" t="s">
        <v>195</v>
      </c>
      <c r="I36" s="486"/>
      <c r="J36" s="95">
        <v>43466</v>
      </c>
      <c r="K36" s="95">
        <v>43524</v>
      </c>
      <c r="L36" s="646">
        <v>1</v>
      </c>
      <c r="M36" s="647"/>
      <c r="N36" s="650">
        <v>1</v>
      </c>
      <c r="O36" s="651"/>
      <c r="P36" s="98">
        <v>3</v>
      </c>
      <c r="Q36" s="98">
        <v>3</v>
      </c>
      <c r="R36" s="98">
        <v>5</v>
      </c>
      <c r="S36" s="163">
        <f t="shared" si="0"/>
        <v>0.52</v>
      </c>
    </row>
    <row r="37" spans="2:19" ht="15" customHeight="1" x14ac:dyDescent="0.3">
      <c r="B37" s="94">
        <v>13</v>
      </c>
      <c r="C37" s="487" t="s">
        <v>312</v>
      </c>
      <c r="D37" s="488"/>
      <c r="E37" s="488"/>
      <c r="F37" s="488"/>
      <c r="G37" s="489"/>
      <c r="H37" s="485" t="s">
        <v>195</v>
      </c>
      <c r="I37" s="486"/>
      <c r="J37" s="95">
        <v>43466</v>
      </c>
      <c r="K37" s="95">
        <v>43524</v>
      </c>
      <c r="L37" s="646">
        <v>3</v>
      </c>
      <c r="M37" s="647"/>
      <c r="N37" s="650">
        <v>1</v>
      </c>
      <c r="O37" s="651"/>
      <c r="P37" s="98">
        <v>3</v>
      </c>
      <c r="Q37" s="98">
        <v>3</v>
      </c>
      <c r="R37" s="98">
        <v>5</v>
      </c>
      <c r="S37" s="163">
        <f t="shared" si="0"/>
        <v>0.6</v>
      </c>
    </row>
    <row r="38" spans="2:19" ht="15" customHeight="1" x14ac:dyDescent="0.3">
      <c r="B38" s="94">
        <v>14</v>
      </c>
      <c r="C38" s="487" t="s">
        <v>312</v>
      </c>
      <c r="D38" s="488"/>
      <c r="E38" s="488"/>
      <c r="F38" s="488"/>
      <c r="G38" s="489"/>
      <c r="H38" s="485" t="s">
        <v>195</v>
      </c>
      <c r="I38" s="486"/>
      <c r="J38" s="95">
        <v>43466</v>
      </c>
      <c r="K38" s="95">
        <v>43524</v>
      </c>
      <c r="L38" s="646">
        <v>1</v>
      </c>
      <c r="M38" s="647"/>
      <c r="N38" s="635">
        <v>1</v>
      </c>
      <c r="O38" s="486"/>
      <c r="P38" s="98">
        <v>5</v>
      </c>
      <c r="Q38" s="98">
        <v>5</v>
      </c>
      <c r="R38" s="98">
        <v>5</v>
      </c>
      <c r="S38" s="163">
        <f t="shared" si="0"/>
        <v>0.68</v>
      </c>
    </row>
    <row r="39" spans="2:19" x14ac:dyDescent="0.3">
      <c r="B39" s="94">
        <v>15</v>
      </c>
      <c r="C39" s="487" t="s">
        <v>312</v>
      </c>
      <c r="D39" s="488"/>
      <c r="E39" s="488"/>
      <c r="F39" s="488"/>
      <c r="G39" s="489"/>
      <c r="H39" s="485" t="s">
        <v>195</v>
      </c>
      <c r="I39" s="486"/>
      <c r="J39" s="95">
        <v>43466</v>
      </c>
      <c r="K39" s="95">
        <v>43476</v>
      </c>
      <c r="L39" s="646">
        <v>5</v>
      </c>
      <c r="M39" s="647"/>
      <c r="N39" s="635">
        <v>5</v>
      </c>
      <c r="O39" s="486"/>
      <c r="P39" s="98">
        <v>5</v>
      </c>
      <c r="Q39" s="98">
        <v>1</v>
      </c>
      <c r="R39" s="98">
        <v>5</v>
      </c>
      <c r="S39" s="163">
        <f t="shared" si="0"/>
        <v>0.84</v>
      </c>
    </row>
    <row r="40" spans="2:19" x14ac:dyDescent="0.3">
      <c r="B40" s="94">
        <v>16</v>
      </c>
      <c r="C40" s="487" t="s">
        <v>312</v>
      </c>
      <c r="D40" s="488"/>
      <c r="E40" s="488"/>
      <c r="F40" s="488"/>
      <c r="G40" s="489"/>
      <c r="H40" s="485" t="s">
        <v>195</v>
      </c>
      <c r="I40" s="486"/>
      <c r="J40" s="95">
        <v>43466</v>
      </c>
      <c r="K40" s="95">
        <v>43476</v>
      </c>
      <c r="L40" s="646">
        <v>3</v>
      </c>
      <c r="M40" s="647"/>
      <c r="N40" s="635">
        <v>5</v>
      </c>
      <c r="O40" s="486"/>
      <c r="P40" s="98">
        <v>3</v>
      </c>
      <c r="Q40" s="98">
        <v>1</v>
      </c>
      <c r="R40" s="98">
        <v>1</v>
      </c>
      <c r="S40" s="163">
        <f t="shared" si="0"/>
        <v>0.52</v>
      </c>
    </row>
    <row r="41" spans="2:19" x14ac:dyDescent="0.3">
      <c r="B41" s="94">
        <v>17</v>
      </c>
      <c r="C41" s="487" t="s">
        <v>312</v>
      </c>
      <c r="D41" s="488"/>
      <c r="E41" s="488"/>
      <c r="F41" s="488"/>
      <c r="G41" s="489"/>
      <c r="H41" s="485" t="s">
        <v>195</v>
      </c>
      <c r="I41" s="486"/>
      <c r="J41" s="95">
        <v>43466</v>
      </c>
      <c r="K41" s="95">
        <v>43476</v>
      </c>
      <c r="L41" s="646">
        <v>5</v>
      </c>
      <c r="M41" s="647"/>
      <c r="N41" s="635">
        <v>3</v>
      </c>
      <c r="O41" s="486"/>
      <c r="P41" s="98">
        <v>3</v>
      </c>
      <c r="Q41" s="98">
        <v>3</v>
      </c>
      <c r="R41" s="98">
        <v>1</v>
      </c>
      <c r="S41" s="163">
        <f t="shared" si="0"/>
        <v>0.6</v>
      </c>
    </row>
    <row r="42" spans="2:19" ht="15" customHeight="1" x14ac:dyDescent="0.3">
      <c r="B42" s="94">
        <v>18</v>
      </c>
      <c r="C42" s="487" t="s">
        <v>312</v>
      </c>
      <c r="D42" s="488"/>
      <c r="E42" s="488"/>
      <c r="F42" s="488"/>
      <c r="G42" s="489"/>
      <c r="H42" s="485" t="s">
        <v>195</v>
      </c>
      <c r="I42" s="486"/>
      <c r="J42" s="95">
        <v>43466</v>
      </c>
      <c r="K42" s="95">
        <v>43476</v>
      </c>
      <c r="L42" s="646">
        <v>5</v>
      </c>
      <c r="M42" s="647"/>
      <c r="N42" s="635">
        <v>5</v>
      </c>
      <c r="O42" s="486"/>
      <c r="P42" s="98">
        <v>5</v>
      </c>
      <c r="Q42" s="98">
        <v>1</v>
      </c>
      <c r="R42" s="98">
        <v>5</v>
      </c>
      <c r="S42" s="163">
        <f t="shared" si="0"/>
        <v>0.84</v>
      </c>
    </row>
    <row r="43" spans="2:19" ht="15" customHeight="1" x14ac:dyDescent="0.3">
      <c r="B43" s="94">
        <v>19</v>
      </c>
      <c r="C43" s="487" t="s">
        <v>312</v>
      </c>
      <c r="D43" s="488"/>
      <c r="E43" s="488"/>
      <c r="F43" s="488"/>
      <c r="G43" s="489"/>
      <c r="H43" s="485" t="s">
        <v>195</v>
      </c>
      <c r="I43" s="486"/>
      <c r="J43" s="95">
        <v>43466</v>
      </c>
      <c r="K43" s="95">
        <v>43476</v>
      </c>
      <c r="L43" s="646">
        <v>3</v>
      </c>
      <c r="M43" s="647"/>
      <c r="N43" s="635">
        <v>3</v>
      </c>
      <c r="O43" s="486"/>
      <c r="P43" s="98">
        <v>5</v>
      </c>
      <c r="Q43" s="98">
        <v>3</v>
      </c>
      <c r="R43" s="98">
        <v>1</v>
      </c>
      <c r="S43" s="163">
        <f t="shared" si="0"/>
        <v>0.6</v>
      </c>
    </row>
    <row r="44" spans="2:19" ht="15" customHeight="1" x14ac:dyDescent="0.3">
      <c r="B44" s="94">
        <v>20</v>
      </c>
      <c r="C44" s="487" t="s">
        <v>312</v>
      </c>
      <c r="D44" s="488"/>
      <c r="E44" s="488"/>
      <c r="F44" s="488"/>
      <c r="G44" s="489"/>
      <c r="H44" s="485" t="s">
        <v>195</v>
      </c>
      <c r="I44" s="486"/>
      <c r="J44" s="95">
        <v>43466</v>
      </c>
      <c r="K44" s="95">
        <v>43476</v>
      </c>
      <c r="L44" s="646">
        <v>5</v>
      </c>
      <c r="M44" s="647"/>
      <c r="N44" s="635">
        <v>1</v>
      </c>
      <c r="O44" s="486"/>
      <c r="P44" s="98">
        <v>5</v>
      </c>
      <c r="Q44" s="98">
        <v>3</v>
      </c>
      <c r="R44" s="98">
        <v>3</v>
      </c>
      <c r="S44" s="163">
        <f t="shared" si="0"/>
        <v>0.68</v>
      </c>
    </row>
    <row r="45" spans="2:19" ht="15" customHeight="1" x14ac:dyDescent="0.3">
      <c r="B45" s="94">
        <v>21</v>
      </c>
      <c r="C45" s="487" t="s">
        <v>312</v>
      </c>
      <c r="D45" s="488"/>
      <c r="E45" s="488"/>
      <c r="F45" s="488"/>
      <c r="G45" s="489"/>
      <c r="H45" s="485" t="s">
        <v>195</v>
      </c>
      <c r="I45" s="486"/>
      <c r="J45" s="95">
        <v>43466</v>
      </c>
      <c r="K45" s="95">
        <v>43476</v>
      </c>
      <c r="L45" s="646">
        <v>1</v>
      </c>
      <c r="M45" s="647"/>
      <c r="N45" s="635">
        <v>3</v>
      </c>
      <c r="O45" s="486"/>
      <c r="P45" s="98">
        <v>3</v>
      </c>
      <c r="Q45" s="98">
        <v>5</v>
      </c>
      <c r="R45" s="98">
        <v>5</v>
      </c>
      <c r="S45" s="163">
        <f t="shared" si="0"/>
        <v>0.68</v>
      </c>
    </row>
    <row r="46" spans="2:19" x14ac:dyDescent="0.3">
      <c r="B46" s="94">
        <v>22</v>
      </c>
      <c r="C46" s="487" t="s">
        <v>312</v>
      </c>
      <c r="D46" s="488"/>
      <c r="E46" s="488"/>
      <c r="F46" s="488"/>
      <c r="G46" s="489"/>
      <c r="H46" s="485" t="s">
        <v>195</v>
      </c>
      <c r="I46" s="486"/>
      <c r="J46" s="95">
        <v>43466</v>
      </c>
      <c r="K46" s="95">
        <v>43476</v>
      </c>
      <c r="L46" s="646">
        <v>3</v>
      </c>
      <c r="M46" s="647"/>
      <c r="N46" s="635">
        <v>5</v>
      </c>
      <c r="O46" s="486"/>
      <c r="P46" s="98">
        <v>5</v>
      </c>
      <c r="Q46" s="98">
        <v>5</v>
      </c>
      <c r="R46" s="98">
        <v>1</v>
      </c>
      <c r="S46" s="163">
        <f t="shared" si="0"/>
        <v>0.76</v>
      </c>
    </row>
    <row r="47" spans="2:19" x14ac:dyDescent="0.3">
      <c r="B47" s="94">
        <v>23</v>
      </c>
      <c r="C47" s="487" t="s">
        <v>312</v>
      </c>
      <c r="D47" s="488"/>
      <c r="E47" s="488"/>
      <c r="F47" s="488"/>
      <c r="G47" s="489"/>
      <c r="H47" s="485" t="s">
        <v>195</v>
      </c>
      <c r="I47" s="486"/>
      <c r="J47" s="95">
        <v>43466</v>
      </c>
      <c r="K47" s="95">
        <v>43476</v>
      </c>
      <c r="L47" s="646">
        <v>3</v>
      </c>
      <c r="M47" s="647"/>
      <c r="N47" s="635">
        <v>5</v>
      </c>
      <c r="O47" s="486"/>
      <c r="P47" s="98">
        <v>5</v>
      </c>
      <c r="Q47" s="98">
        <v>5</v>
      </c>
      <c r="R47" s="98">
        <v>5</v>
      </c>
      <c r="S47" s="163">
        <f t="shared" si="0"/>
        <v>0.92</v>
      </c>
    </row>
    <row r="48" spans="2:19" ht="15" customHeight="1" x14ac:dyDescent="0.3">
      <c r="B48" s="94">
        <v>24</v>
      </c>
      <c r="C48" s="487" t="s">
        <v>312</v>
      </c>
      <c r="D48" s="488"/>
      <c r="E48" s="488"/>
      <c r="F48" s="488"/>
      <c r="G48" s="489"/>
      <c r="H48" s="485" t="s">
        <v>195</v>
      </c>
      <c r="I48" s="486"/>
      <c r="J48" s="95">
        <v>43466</v>
      </c>
      <c r="K48" s="95">
        <v>43476</v>
      </c>
      <c r="L48" s="646">
        <v>5</v>
      </c>
      <c r="M48" s="647"/>
      <c r="N48" s="635">
        <v>3</v>
      </c>
      <c r="O48" s="486"/>
      <c r="P48" s="98">
        <v>5</v>
      </c>
      <c r="Q48" s="98">
        <v>5</v>
      </c>
      <c r="R48" s="98">
        <v>1</v>
      </c>
      <c r="S48" s="163">
        <f t="shared" si="0"/>
        <v>0.76</v>
      </c>
    </row>
    <row r="49" spans="2:19" ht="15" customHeight="1" x14ac:dyDescent="0.3">
      <c r="B49" s="94">
        <v>25</v>
      </c>
      <c r="C49" s="487" t="s">
        <v>312</v>
      </c>
      <c r="D49" s="488"/>
      <c r="E49" s="488"/>
      <c r="F49" s="488"/>
      <c r="G49" s="489"/>
      <c r="H49" s="485" t="s">
        <v>195</v>
      </c>
      <c r="I49" s="486"/>
      <c r="J49" s="95">
        <v>43466</v>
      </c>
      <c r="K49" s="95">
        <v>43476</v>
      </c>
      <c r="L49" s="646">
        <v>1</v>
      </c>
      <c r="M49" s="647"/>
      <c r="N49" s="635">
        <v>3</v>
      </c>
      <c r="O49" s="486"/>
      <c r="P49" s="98">
        <v>5</v>
      </c>
      <c r="Q49" s="98">
        <v>3</v>
      </c>
      <c r="R49" s="98">
        <v>5</v>
      </c>
      <c r="S49" s="163">
        <f t="shared" si="0"/>
        <v>0.68</v>
      </c>
    </row>
    <row r="50" spans="2:19" ht="15" customHeight="1" x14ac:dyDescent="0.3">
      <c r="B50" s="94">
        <v>26</v>
      </c>
      <c r="C50" s="487" t="s">
        <v>312</v>
      </c>
      <c r="D50" s="488"/>
      <c r="E50" s="488"/>
      <c r="F50" s="488"/>
      <c r="G50" s="489"/>
      <c r="H50" s="485" t="s">
        <v>195</v>
      </c>
      <c r="I50" s="486"/>
      <c r="J50" s="95">
        <v>43466</v>
      </c>
      <c r="K50" s="95">
        <v>43476</v>
      </c>
      <c r="L50" s="646">
        <v>0</v>
      </c>
      <c r="M50" s="647"/>
      <c r="N50" s="635">
        <v>5</v>
      </c>
      <c r="O50" s="486"/>
      <c r="P50" s="98">
        <v>5</v>
      </c>
      <c r="Q50" s="98">
        <v>5</v>
      </c>
      <c r="R50" s="98">
        <v>1</v>
      </c>
      <c r="S50" s="163">
        <f t="shared" si="0"/>
        <v>0</v>
      </c>
    </row>
    <row r="51" spans="2:19" ht="15" customHeight="1" x14ac:dyDescent="0.3">
      <c r="B51" s="94">
        <v>27</v>
      </c>
      <c r="C51" s="487" t="s">
        <v>312</v>
      </c>
      <c r="D51" s="488"/>
      <c r="E51" s="488"/>
      <c r="F51" s="488"/>
      <c r="G51" s="489"/>
      <c r="H51" s="485" t="s">
        <v>195</v>
      </c>
      <c r="I51" s="486"/>
      <c r="J51" s="95">
        <v>43466</v>
      </c>
      <c r="K51" s="95">
        <v>43476</v>
      </c>
      <c r="L51" s="646">
        <v>0</v>
      </c>
      <c r="M51" s="647"/>
      <c r="N51" s="635">
        <v>1</v>
      </c>
      <c r="O51" s="486"/>
      <c r="P51" s="98">
        <v>5</v>
      </c>
      <c r="Q51" s="98">
        <v>5</v>
      </c>
      <c r="R51" s="98">
        <v>5</v>
      </c>
      <c r="S51" s="163">
        <f t="shared" si="0"/>
        <v>0</v>
      </c>
    </row>
    <row r="52" spans="2:19" x14ac:dyDescent="0.3">
      <c r="B52" s="94">
        <v>28</v>
      </c>
      <c r="C52" s="487" t="s">
        <v>312</v>
      </c>
      <c r="D52" s="488"/>
      <c r="E52" s="488"/>
      <c r="F52" s="488"/>
      <c r="G52" s="489"/>
      <c r="H52" s="485" t="s">
        <v>195</v>
      </c>
      <c r="I52" s="486"/>
      <c r="J52" s="95">
        <v>43466</v>
      </c>
      <c r="K52" s="95">
        <v>43476</v>
      </c>
      <c r="L52" s="646">
        <v>1</v>
      </c>
      <c r="M52" s="647"/>
      <c r="N52" s="635">
        <v>5</v>
      </c>
      <c r="O52" s="486"/>
      <c r="P52" s="98">
        <v>5</v>
      </c>
      <c r="Q52" s="98">
        <v>1</v>
      </c>
      <c r="R52" s="98">
        <v>3</v>
      </c>
      <c r="S52" s="163">
        <f t="shared" si="0"/>
        <v>0.6</v>
      </c>
    </row>
    <row r="53" spans="2:19" x14ac:dyDescent="0.3">
      <c r="B53" s="94">
        <v>29</v>
      </c>
      <c r="C53" s="487" t="s">
        <v>312</v>
      </c>
      <c r="D53" s="488"/>
      <c r="E53" s="488"/>
      <c r="F53" s="488"/>
      <c r="G53" s="489"/>
      <c r="H53" s="485" t="s">
        <v>195</v>
      </c>
      <c r="I53" s="486"/>
      <c r="J53" s="95">
        <v>43466</v>
      </c>
      <c r="K53" s="95">
        <v>43476</v>
      </c>
      <c r="L53" s="646">
        <v>1</v>
      </c>
      <c r="M53" s="647"/>
      <c r="N53" s="635">
        <v>1</v>
      </c>
      <c r="O53" s="486"/>
      <c r="P53" s="98">
        <v>5</v>
      </c>
      <c r="Q53" s="98">
        <v>1</v>
      </c>
      <c r="R53" s="98">
        <v>3</v>
      </c>
      <c r="S53" s="163">
        <f t="shared" si="0"/>
        <v>0.44</v>
      </c>
    </row>
    <row r="54" spans="2:19" x14ac:dyDescent="0.3">
      <c r="B54" s="94">
        <v>30</v>
      </c>
      <c r="C54" s="487" t="s">
        <v>312</v>
      </c>
      <c r="D54" s="488"/>
      <c r="E54" s="488"/>
      <c r="F54" s="488"/>
      <c r="G54" s="489"/>
      <c r="H54" s="485" t="s">
        <v>195</v>
      </c>
      <c r="I54" s="486"/>
      <c r="J54" s="95">
        <v>43466</v>
      </c>
      <c r="K54" s="95">
        <v>43476</v>
      </c>
      <c r="L54" s="646">
        <v>1</v>
      </c>
      <c r="M54" s="647"/>
      <c r="N54" s="635">
        <v>5</v>
      </c>
      <c r="O54" s="486"/>
      <c r="P54" s="98">
        <v>3</v>
      </c>
      <c r="Q54" s="98">
        <v>5</v>
      </c>
      <c r="R54" s="98">
        <v>3</v>
      </c>
      <c r="S54" s="163">
        <f t="shared" si="0"/>
        <v>0.68</v>
      </c>
    </row>
    <row r="55" spans="2:19" x14ac:dyDescent="0.3">
      <c r="B55" s="94">
        <v>31</v>
      </c>
      <c r="C55" s="487" t="s">
        <v>312</v>
      </c>
      <c r="D55" s="488"/>
      <c r="E55" s="488"/>
      <c r="F55" s="488"/>
      <c r="G55" s="489"/>
      <c r="H55" s="485" t="s">
        <v>195</v>
      </c>
      <c r="I55" s="486"/>
      <c r="J55" s="95">
        <v>43466</v>
      </c>
      <c r="K55" s="95">
        <v>43476</v>
      </c>
      <c r="L55" s="646">
        <v>3</v>
      </c>
      <c r="M55" s="647"/>
      <c r="N55" s="635">
        <v>3</v>
      </c>
      <c r="O55" s="486"/>
      <c r="P55" s="98">
        <v>1</v>
      </c>
      <c r="Q55" s="98">
        <v>3</v>
      </c>
      <c r="R55" s="98">
        <v>3</v>
      </c>
      <c r="S55" s="163">
        <f t="shared" si="0"/>
        <v>0.52</v>
      </c>
    </row>
    <row r="56" spans="2:19" x14ac:dyDescent="0.3">
      <c r="B56" s="94">
        <v>32</v>
      </c>
      <c r="C56" s="487" t="s">
        <v>312</v>
      </c>
      <c r="D56" s="488"/>
      <c r="E56" s="488"/>
      <c r="F56" s="488"/>
      <c r="G56" s="489"/>
      <c r="H56" s="485" t="s">
        <v>195</v>
      </c>
      <c r="I56" s="486"/>
      <c r="J56" s="95">
        <v>43466</v>
      </c>
      <c r="K56" s="95">
        <v>43476</v>
      </c>
      <c r="L56" s="646">
        <v>3</v>
      </c>
      <c r="M56" s="647"/>
      <c r="N56" s="635">
        <v>3</v>
      </c>
      <c r="O56" s="486"/>
      <c r="P56" s="98">
        <v>1</v>
      </c>
      <c r="Q56" s="98">
        <v>1</v>
      </c>
      <c r="R56" s="98">
        <v>3</v>
      </c>
      <c r="S56" s="163">
        <f t="shared" si="0"/>
        <v>0.44</v>
      </c>
    </row>
    <row r="57" spans="2:19" ht="15" customHeight="1" x14ac:dyDescent="0.3">
      <c r="B57" s="94">
        <v>33</v>
      </c>
      <c r="C57" s="487" t="s">
        <v>312</v>
      </c>
      <c r="D57" s="488"/>
      <c r="E57" s="488"/>
      <c r="F57" s="488"/>
      <c r="G57" s="489"/>
      <c r="H57" s="485" t="s">
        <v>195</v>
      </c>
      <c r="I57" s="486"/>
      <c r="J57" s="95">
        <v>43466</v>
      </c>
      <c r="K57" s="95">
        <v>43476</v>
      </c>
      <c r="L57" s="646">
        <v>3</v>
      </c>
      <c r="M57" s="647"/>
      <c r="N57" s="635">
        <v>1</v>
      </c>
      <c r="O57" s="486"/>
      <c r="P57" s="98">
        <v>5</v>
      </c>
      <c r="Q57" s="98">
        <v>5</v>
      </c>
      <c r="R57" s="98">
        <v>3</v>
      </c>
      <c r="S57" s="163">
        <f t="shared" si="0"/>
        <v>0.68</v>
      </c>
    </row>
    <row r="58" spans="2:19" ht="15" customHeight="1" x14ac:dyDescent="0.3">
      <c r="B58" s="94">
        <v>34</v>
      </c>
      <c r="C58" s="487" t="s">
        <v>312</v>
      </c>
      <c r="D58" s="488"/>
      <c r="E58" s="488"/>
      <c r="F58" s="488"/>
      <c r="G58" s="489"/>
      <c r="H58" s="485" t="s">
        <v>195</v>
      </c>
      <c r="I58" s="486"/>
      <c r="J58" s="95">
        <v>43466</v>
      </c>
      <c r="K58" s="95">
        <v>43476</v>
      </c>
      <c r="L58" s="646">
        <v>1</v>
      </c>
      <c r="M58" s="647"/>
      <c r="N58" s="635">
        <v>3</v>
      </c>
      <c r="O58" s="486"/>
      <c r="P58" s="98">
        <v>3</v>
      </c>
      <c r="Q58" s="98">
        <v>5</v>
      </c>
      <c r="R58" s="98">
        <v>3</v>
      </c>
      <c r="S58" s="163">
        <f t="shared" si="0"/>
        <v>0.6</v>
      </c>
    </row>
    <row r="59" spans="2:19" ht="15" customHeight="1" x14ac:dyDescent="0.3">
      <c r="B59" s="94">
        <v>35</v>
      </c>
      <c r="C59" s="487" t="s">
        <v>312</v>
      </c>
      <c r="D59" s="488"/>
      <c r="E59" s="488"/>
      <c r="F59" s="488"/>
      <c r="G59" s="489"/>
      <c r="H59" s="485" t="s">
        <v>195</v>
      </c>
      <c r="I59" s="486"/>
      <c r="J59" s="95">
        <v>43466</v>
      </c>
      <c r="K59" s="95">
        <v>43476</v>
      </c>
      <c r="L59" s="646">
        <v>5</v>
      </c>
      <c r="M59" s="647"/>
      <c r="N59" s="635">
        <v>5</v>
      </c>
      <c r="O59" s="486"/>
      <c r="P59" s="98">
        <v>5</v>
      </c>
      <c r="Q59" s="98">
        <v>5</v>
      </c>
      <c r="R59" s="98">
        <v>3</v>
      </c>
      <c r="S59" s="163">
        <f t="shared" si="0"/>
        <v>0.92</v>
      </c>
    </row>
    <row r="60" spans="2:19" ht="15" customHeight="1" x14ac:dyDescent="0.3">
      <c r="B60" s="94">
        <v>36</v>
      </c>
      <c r="C60" s="487" t="s">
        <v>312</v>
      </c>
      <c r="D60" s="488"/>
      <c r="E60" s="488"/>
      <c r="F60" s="488"/>
      <c r="G60" s="489"/>
      <c r="H60" s="485" t="s">
        <v>195</v>
      </c>
      <c r="I60" s="486"/>
      <c r="J60" s="95">
        <v>43466</v>
      </c>
      <c r="K60" s="95">
        <v>43476</v>
      </c>
      <c r="L60" s="646">
        <v>0</v>
      </c>
      <c r="M60" s="647"/>
      <c r="N60" s="635">
        <v>1</v>
      </c>
      <c r="O60" s="486"/>
      <c r="P60" s="98">
        <v>5</v>
      </c>
      <c r="Q60" s="98">
        <v>1</v>
      </c>
      <c r="R60" s="98">
        <v>3</v>
      </c>
      <c r="S60" s="163">
        <f t="shared" si="0"/>
        <v>0</v>
      </c>
    </row>
    <row r="61" spans="2:19" ht="15" customHeight="1" x14ac:dyDescent="0.3">
      <c r="B61" s="94">
        <v>37</v>
      </c>
      <c r="C61" s="487" t="s">
        <v>312</v>
      </c>
      <c r="D61" s="488"/>
      <c r="E61" s="488"/>
      <c r="F61" s="488"/>
      <c r="G61" s="489"/>
      <c r="H61" s="485" t="s">
        <v>195</v>
      </c>
      <c r="I61" s="486"/>
      <c r="J61" s="95">
        <v>43466</v>
      </c>
      <c r="K61" s="95">
        <v>43476</v>
      </c>
      <c r="L61" s="646">
        <v>3</v>
      </c>
      <c r="M61" s="647"/>
      <c r="N61" s="635">
        <v>3</v>
      </c>
      <c r="O61" s="486"/>
      <c r="P61" s="98">
        <v>5</v>
      </c>
      <c r="Q61" s="98">
        <v>1</v>
      </c>
      <c r="R61" s="98">
        <v>3</v>
      </c>
      <c r="S61" s="163">
        <f t="shared" si="0"/>
        <v>0.6</v>
      </c>
    </row>
    <row r="62" spans="2:19" ht="15" customHeight="1" x14ac:dyDescent="0.3">
      <c r="B62" s="94">
        <v>38</v>
      </c>
      <c r="C62" s="487" t="s">
        <v>312</v>
      </c>
      <c r="D62" s="488"/>
      <c r="E62" s="488"/>
      <c r="F62" s="488"/>
      <c r="G62" s="489"/>
      <c r="H62" s="485" t="s">
        <v>195</v>
      </c>
      <c r="I62" s="486"/>
      <c r="J62" s="95">
        <v>43466</v>
      </c>
      <c r="K62" s="95">
        <v>43476</v>
      </c>
      <c r="L62" s="646">
        <v>0</v>
      </c>
      <c r="M62" s="647"/>
      <c r="N62" s="635">
        <v>0</v>
      </c>
      <c r="O62" s="486"/>
      <c r="P62" s="98">
        <v>1</v>
      </c>
      <c r="Q62" s="98">
        <v>3</v>
      </c>
      <c r="R62" s="98">
        <v>0</v>
      </c>
      <c r="S62" s="163">
        <f t="shared" si="0"/>
        <v>0</v>
      </c>
    </row>
    <row r="63" spans="2:19" ht="15" customHeight="1" x14ac:dyDescent="0.3">
      <c r="B63" s="94">
        <v>39</v>
      </c>
      <c r="C63" s="487" t="s">
        <v>312</v>
      </c>
      <c r="D63" s="488"/>
      <c r="E63" s="488"/>
      <c r="F63" s="488"/>
      <c r="G63" s="489"/>
      <c r="H63" s="485" t="s">
        <v>195</v>
      </c>
      <c r="I63" s="486"/>
      <c r="J63" s="95">
        <v>43466</v>
      </c>
      <c r="K63" s="95">
        <v>43476</v>
      </c>
      <c r="L63" s="646">
        <v>0</v>
      </c>
      <c r="M63" s="647"/>
      <c r="N63" s="635">
        <v>1</v>
      </c>
      <c r="O63" s="486"/>
      <c r="P63" s="98">
        <v>0</v>
      </c>
      <c r="Q63" s="98">
        <v>3</v>
      </c>
      <c r="R63" s="98">
        <v>5</v>
      </c>
      <c r="S63" s="163">
        <f t="shared" si="0"/>
        <v>0</v>
      </c>
    </row>
    <row r="64" spans="2:19" ht="15" customHeight="1" x14ac:dyDescent="0.3">
      <c r="B64" s="94">
        <v>40</v>
      </c>
      <c r="C64" s="487" t="s">
        <v>312</v>
      </c>
      <c r="D64" s="488"/>
      <c r="E64" s="488"/>
      <c r="F64" s="488"/>
      <c r="G64" s="489"/>
      <c r="H64" s="485" t="s">
        <v>195</v>
      </c>
      <c r="I64" s="486"/>
      <c r="J64" s="95">
        <v>43466</v>
      </c>
      <c r="K64" s="95">
        <v>43476</v>
      </c>
      <c r="L64" s="646">
        <v>1</v>
      </c>
      <c r="M64" s="647"/>
      <c r="N64" s="635">
        <v>3</v>
      </c>
      <c r="O64" s="486"/>
      <c r="P64" s="98">
        <v>3</v>
      </c>
      <c r="Q64" s="98">
        <v>1</v>
      </c>
      <c r="R64" s="98">
        <v>5</v>
      </c>
      <c r="S64" s="163">
        <f t="shared" si="0"/>
        <v>0.52</v>
      </c>
    </row>
    <row r="65" spans="2:20" ht="15" customHeight="1" x14ac:dyDescent="0.3">
      <c r="B65" s="94">
        <v>41</v>
      </c>
      <c r="C65" s="487" t="s">
        <v>312</v>
      </c>
      <c r="D65" s="488"/>
      <c r="E65" s="488"/>
      <c r="F65" s="488"/>
      <c r="G65" s="489"/>
      <c r="H65" s="485" t="s">
        <v>195</v>
      </c>
      <c r="I65" s="486"/>
      <c r="J65" s="95">
        <v>43466</v>
      </c>
      <c r="K65" s="95">
        <v>43476</v>
      </c>
      <c r="L65" s="646">
        <v>3</v>
      </c>
      <c r="M65" s="647"/>
      <c r="N65" s="635">
        <v>1</v>
      </c>
      <c r="O65" s="486"/>
      <c r="P65" s="98">
        <v>5</v>
      </c>
      <c r="Q65" s="98">
        <v>1</v>
      </c>
      <c r="R65" s="98">
        <v>3</v>
      </c>
      <c r="S65" s="163">
        <f t="shared" si="0"/>
        <v>0.52</v>
      </c>
    </row>
    <row r="66" spans="2:20" ht="15" customHeight="1" thickBot="1" x14ac:dyDescent="0.35">
      <c r="B66" s="94">
        <v>42</v>
      </c>
      <c r="C66" s="487" t="s">
        <v>312</v>
      </c>
      <c r="D66" s="488"/>
      <c r="E66" s="488"/>
      <c r="F66" s="488"/>
      <c r="G66" s="489"/>
      <c r="H66" s="485" t="s">
        <v>195</v>
      </c>
      <c r="I66" s="486"/>
      <c r="J66" s="95">
        <v>43466</v>
      </c>
      <c r="K66" s="95">
        <v>43476</v>
      </c>
      <c r="L66" s="646">
        <v>3</v>
      </c>
      <c r="M66" s="647"/>
      <c r="N66" s="648">
        <v>5</v>
      </c>
      <c r="O66" s="649"/>
      <c r="P66" s="166">
        <v>1</v>
      </c>
      <c r="Q66" s="166">
        <v>1</v>
      </c>
      <c r="R66" s="166">
        <v>3</v>
      </c>
      <c r="S66" s="165">
        <f t="shared" si="0"/>
        <v>0.52</v>
      </c>
    </row>
    <row r="67" spans="2:20" x14ac:dyDescent="0.3">
      <c r="L67" s="164"/>
      <c r="M67" s="164"/>
      <c r="N67" s="642" t="s">
        <v>481</v>
      </c>
      <c r="O67" s="642"/>
      <c r="P67" s="642"/>
      <c r="Q67" s="642"/>
      <c r="R67" s="642"/>
      <c r="S67" s="167">
        <f>SUM($L$25:R66)/(5*COUNTA($L$25:R66))</f>
        <v>0.62583732057416264</v>
      </c>
      <c r="T67" s="39">
        <v>1</v>
      </c>
    </row>
    <row r="68" spans="2:20" x14ac:dyDescent="0.3">
      <c r="T68" s="39">
        <v>1</v>
      </c>
    </row>
    <row r="69" spans="2:20" x14ac:dyDescent="0.3">
      <c r="T69" s="39">
        <v>1</v>
      </c>
    </row>
    <row r="70" spans="2:20" x14ac:dyDescent="0.3">
      <c r="T70" s="39">
        <v>1</v>
      </c>
    </row>
    <row r="71" spans="2:20" x14ac:dyDescent="0.3">
      <c r="T71" s="39">
        <v>1</v>
      </c>
    </row>
    <row r="72" spans="2:20" x14ac:dyDescent="0.3">
      <c r="T72" s="39">
        <v>1</v>
      </c>
    </row>
    <row r="73" spans="2:20" x14ac:dyDescent="0.3">
      <c r="T73" s="39">
        <v>1</v>
      </c>
    </row>
    <row r="74" spans="2:20" x14ac:dyDescent="0.3">
      <c r="T74" s="39">
        <v>1</v>
      </c>
    </row>
    <row r="75" spans="2:20" x14ac:dyDescent="0.3">
      <c r="T75" s="39">
        <v>1</v>
      </c>
    </row>
    <row r="76" spans="2:20" x14ac:dyDescent="0.3">
      <c r="T76" s="39">
        <v>1</v>
      </c>
    </row>
    <row r="77" spans="2:20" x14ac:dyDescent="0.3">
      <c r="T77" s="39">
        <v>1</v>
      </c>
    </row>
    <row r="78" spans="2:20" x14ac:dyDescent="0.3">
      <c r="T78" s="39">
        <v>1</v>
      </c>
    </row>
    <row r="79" spans="2:20" x14ac:dyDescent="0.3">
      <c r="T79" s="39">
        <v>1</v>
      </c>
    </row>
    <row r="80" spans="2:20" x14ac:dyDescent="0.3">
      <c r="T80" s="39">
        <v>1</v>
      </c>
    </row>
    <row r="81" spans="20:20" x14ac:dyDescent="0.3">
      <c r="T81" s="39">
        <v>1</v>
      </c>
    </row>
    <row r="82" spans="20:20" x14ac:dyDescent="0.3">
      <c r="T82" s="39">
        <v>1</v>
      </c>
    </row>
    <row r="83" spans="20:20" x14ac:dyDescent="0.3">
      <c r="T83" s="39">
        <v>1</v>
      </c>
    </row>
    <row r="84" spans="20:20" x14ac:dyDescent="0.3">
      <c r="T84" s="39">
        <v>1</v>
      </c>
    </row>
    <row r="85" spans="20:20" x14ac:dyDescent="0.3">
      <c r="T85" s="39">
        <v>1</v>
      </c>
    </row>
    <row r="86" spans="20:20" x14ac:dyDescent="0.3">
      <c r="T86" s="39">
        <v>1</v>
      </c>
    </row>
    <row r="87" spans="20:20" x14ac:dyDescent="0.3">
      <c r="T87" s="39">
        <v>1</v>
      </c>
    </row>
    <row r="88" spans="20:20" x14ac:dyDescent="0.3">
      <c r="T88" s="39">
        <v>1</v>
      </c>
    </row>
    <row r="89" spans="20:20" x14ac:dyDescent="0.3">
      <c r="T89" s="39">
        <v>1</v>
      </c>
    </row>
    <row r="90" spans="20:20" x14ac:dyDescent="0.3">
      <c r="T90" s="39">
        <v>1</v>
      </c>
    </row>
    <row r="91" spans="20:20" x14ac:dyDescent="0.3">
      <c r="T91" s="39">
        <v>1</v>
      </c>
    </row>
    <row r="92" spans="20:20" x14ac:dyDescent="0.3">
      <c r="T92" s="39">
        <v>1</v>
      </c>
    </row>
    <row r="93" spans="20:20" x14ac:dyDescent="0.3">
      <c r="T93" s="39">
        <v>1</v>
      </c>
    </row>
    <row r="94" spans="20:20" x14ac:dyDescent="0.3">
      <c r="T94" s="39">
        <v>1</v>
      </c>
    </row>
    <row r="95" spans="20:20" x14ac:dyDescent="0.3">
      <c r="T95" s="39">
        <v>1</v>
      </c>
    </row>
    <row r="96" spans="20:20" x14ac:dyDescent="0.3">
      <c r="T96" s="39">
        <v>1</v>
      </c>
    </row>
    <row r="97" spans="20:20" x14ac:dyDescent="0.3">
      <c r="T97" s="39">
        <v>1</v>
      </c>
    </row>
    <row r="98" spans="20:20" x14ac:dyDescent="0.3">
      <c r="T98" s="39">
        <v>1</v>
      </c>
    </row>
    <row r="99" spans="20:20" x14ac:dyDescent="0.3">
      <c r="T99" s="39">
        <v>1</v>
      </c>
    </row>
    <row r="100" spans="20:20" x14ac:dyDescent="0.3">
      <c r="T100" s="39">
        <v>1</v>
      </c>
    </row>
    <row r="101" spans="20:20" x14ac:dyDescent="0.3">
      <c r="T101" s="39">
        <v>1</v>
      </c>
    </row>
    <row r="102" spans="20:20" x14ac:dyDescent="0.3">
      <c r="T102" s="39">
        <v>1</v>
      </c>
    </row>
    <row r="103" spans="20:20" x14ac:dyDescent="0.3">
      <c r="T103" s="39">
        <v>1</v>
      </c>
    </row>
    <row r="104" spans="20:20" x14ac:dyDescent="0.3">
      <c r="T104" s="39">
        <v>1</v>
      </c>
    </row>
    <row r="105" spans="20:20" x14ac:dyDescent="0.3">
      <c r="T105" s="39">
        <v>1</v>
      </c>
    </row>
    <row r="106" spans="20:20" x14ac:dyDescent="0.3">
      <c r="T106" s="39">
        <v>1</v>
      </c>
    </row>
    <row r="107" spans="20:20" x14ac:dyDescent="0.3">
      <c r="T107" s="39">
        <v>1</v>
      </c>
    </row>
    <row r="108" spans="20:20" x14ac:dyDescent="0.3">
      <c r="T108" s="39">
        <v>1</v>
      </c>
    </row>
    <row r="109" spans="20:20" x14ac:dyDescent="0.3">
      <c r="T109" s="39">
        <v>1</v>
      </c>
    </row>
    <row r="110" spans="20:20" x14ac:dyDescent="0.3">
      <c r="T110" s="39">
        <v>1</v>
      </c>
    </row>
    <row r="111" spans="20:20" x14ac:dyDescent="0.3">
      <c r="T111" s="39">
        <v>1</v>
      </c>
    </row>
    <row r="112" spans="20:20" x14ac:dyDescent="0.3">
      <c r="T112" s="39">
        <v>1</v>
      </c>
    </row>
    <row r="113" spans="20:20" x14ac:dyDescent="0.3">
      <c r="T113" s="39">
        <v>1</v>
      </c>
    </row>
    <row r="114" spans="20:20" x14ac:dyDescent="0.3">
      <c r="T114" s="39">
        <v>1</v>
      </c>
    </row>
    <row r="115" spans="20:20" x14ac:dyDescent="0.3">
      <c r="T115" s="39">
        <v>1</v>
      </c>
    </row>
    <row r="116" spans="20:20" x14ac:dyDescent="0.3">
      <c r="T116" s="39">
        <v>1</v>
      </c>
    </row>
    <row r="117" spans="20:20" x14ac:dyDescent="0.3">
      <c r="T117" s="39">
        <v>1</v>
      </c>
    </row>
    <row r="118" spans="20:20" x14ac:dyDescent="0.3">
      <c r="T118" s="39">
        <v>1</v>
      </c>
    </row>
    <row r="119" spans="20:20" x14ac:dyDescent="0.3">
      <c r="T119" s="39">
        <v>1</v>
      </c>
    </row>
    <row r="120" spans="20:20" x14ac:dyDescent="0.3">
      <c r="T120" s="39">
        <v>1</v>
      </c>
    </row>
    <row r="121" spans="20:20" x14ac:dyDescent="0.3">
      <c r="T121" s="39">
        <v>1</v>
      </c>
    </row>
    <row r="122" spans="20:20" x14ac:dyDescent="0.3">
      <c r="T122" s="39">
        <v>1</v>
      </c>
    </row>
    <row r="123" spans="20:20" x14ac:dyDescent="0.3">
      <c r="T123" s="39">
        <v>1</v>
      </c>
    </row>
    <row r="124" spans="20:20" x14ac:dyDescent="0.3">
      <c r="T124" s="39">
        <v>1</v>
      </c>
    </row>
    <row r="125" spans="20:20" x14ac:dyDescent="0.3">
      <c r="T125" s="39">
        <v>1</v>
      </c>
    </row>
    <row r="126" spans="20:20" x14ac:dyDescent="0.3">
      <c r="T126" s="39">
        <v>1</v>
      </c>
    </row>
    <row r="127" spans="20:20" x14ac:dyDescent="0.3">
      <c r="T127" s="39">
        <v>1</v>
      </c>
    </row>
    <row r="128" spans="20:20" x14ac:dyDescent="0.3">
      <c r="T128" s="39">
        <v>1</v>
      </c>
    </row>
    <row r="129" spans="20:20" x14ac:dyDescent="0.3">
      <c r="T129" s="39">
        <v>1</v>
      </c>
    </row>
    <row r="130" spans="20:20" x14ac:dyDescent="0.3">
      <c r="T130" s="39">
        <v>1</v>
      </c>
    </row>
    <row r="131" spans="20:20" x14ac:dyDescent="0.3">
      <c r="T131" s="39">
        <v>1</v>
      </c>
    </row>
    <row r="132" spans="20:20" x14ac:dyDescent="0.3">
      <c r="T132" s="39">
        <v>1</v>
      </c>
    </row>
    <row r="133" spans="20:20" x14ac:dyDescent="0.3">
      <c r="T133" s="39">
        <v>1</v>
      </c>
    </row>
    <row r="134" spans="20:20" x14ac:dyDescent="0.3">
      <c r="T134" s="39">
        <v>1</v>
      </c>
    </row>
    <row r="135" spans="20:20" x14ac:dyDescent="0.3">
      <c r="T135" s="39">
        <v>1</v>
      </c>
    </row>
    <row r="136" spans="20:20" x14ac:dyDescent="0.3">
      <c r="T136" s="39">
        <v>1</v>
      </c>
    </row>
    <row r="137" spans="20:20" x14ac:dyDescent="0.3">
      <c r="T137" s="39">
        <v>1</v>
      </c>
    </row>
    <row r="138" spans="20:20" x14ac:dyDescent="0.3">
      <c r="T138" s="39">
        <v>1</v>
      </c>
    </row>
    <row r="139" spans="20:20" x14ac:dyDescent="0.3">
      <c r="T139" s="39">
        <v>1</v>
      </c>
    </row>
    <row r="140" spans="20:20" x14ac:dyDescent="0.3">
      <c r="T140" s="39">
        <v>1</v>
      </c>
    </row>
    <row r="141" spans="20:20" x14ac:dyDescent="0.3">
      <c r="T141" s="39">
        <v>1</v>
      </c>
    </row>
    <row r="142" spans="20:20" x14ac:dyDescent="0.3">
      <c r="T142" s="39">
        <v>1</v>
      </c>
    </row>
    <row r="143" spans="20:20" x14ac:dyDescent="0.3">
      <c r="T143" s="39">
        <v>1</v>
      </c>
    </row>
    <row r="144" spans="20:20" x14ac:dyDescent="0.3">
      <c r="T144" s="39">
        <v>1</v>
      </c>
    </row>
    <row r="145" spans="20:20" x14ac:dyDescent="0.3">
      <c r="T145" s="39">
        <v>1</v>
      </c>
    </row>
    <row r="146" spans="20:20" x14ac:dyDescent="0.3">
      <c r="T146" s="39">
        <v>1</v>
      </c>
    </row>
    <row r="147" spans="20:20" x14ac:dyDescent="0.3">
      <c r="T147" s="39">
        <v>1</v>
      </c>
    </row>
    <row r="148" spans="20:20" x14ac:dyDescent="0.3">
      <c r="T148" s="39">
        <v>1</v>
      </c>
    </row>
    <row r="149" spans="20:20" x14ac:dyDescent="0.3">
      <c r="T149" s="39">
        <v>1</v>
      </c>
    </row>
    <row r="150" spans="20:20" x14ac:dyDescent="0.3">
      <c r="T150" s="39">
        <v>1</v>
      </c>
    </row>
    <row r="151" spans="20:20" x14ac:dyDescent="0.3">
      <c r="T151" s="39">
        <v>1</v>
      </c>
    </row>
    <row r="152" spans="20:20" x14ac:dyDescent="0.3">
      <c r="T152" s="39">
        <v>1</v>
      </c>
    </row>
    <row r="153" spans="20:20" x14ac:dyDescent="0.3">
      <c r="T153" s="39">
        <v>1</v>
      </c>
    </row>
    <row r="154" spans="20:20" x14ac:dyDescent="0.3">
      <c r="T154" s="39">
        <v>1</v>
      </c>
    </row>
    <row r="155" spans="20:20" x14ac:dyDescent="0.3">
      <c r="T155" s="39">
        <v>1</v>
      </c>
    </row>
    <row r="156" spans="20:20" x14ac:dyDescent="0.3">
      <c r="T156" s="39">
        <v>1</v>
      </c>
    </row>
    <row r="157" spans="20:20" x14ac:dyDescent="0.3">
      <c r="T157" s="39">
        <v>1</v>
      </c>
    </row>
    <row r="158" spans="20:20" x14ac:dyDescent="0.3">
      <c r="T158" s="39">
        <v>1</v>
      </c>
    </row>
    <row r="159" spans="20:20" x14ac:dyDescent="0.3">
      <c r="T159" s="39">
        <v>1</v>
      </c>
    </row>
    <row r="160" spans="20:20" x14ac:dyDescent="0.3">
      <c r="T160" s="39">
        <v>1</v>
      </c>
    </row>
    <row r="161" spans="20:20" x14ac:dyDescent="0.3">
      <c r="T161" s="39">
        <v>1</v>
      </c>
    </row>
    <row r="162" spans="20:20" x14ac:dyDescent="0.3">
      <c r="T162" s="39">
        <v>1</v>
      </c>
    </row>
    <row r="163" spans="20:20" x14ac:dyDescent="0.3">
      <c r="T163" s="39">
        <v>1</v>
      </c>
    </row>
    <row r="164" spans="20:20" x14ac:dyDescent="0.3">
      <c r="T164" s="39">
        <v>1</v>
      </c>
    </row>
    <row r="165" spans="20:20" x14ac:dyDescent="0.3">
      <c r="T165" s="39">
        <v>1</v>
      </c>
    </row>
    <row r="166" spans="20:20" x14ac:dyDescent="0.3">
      <c r="T166" s="39">
        <v>1</v>
      </c>
    </row>
    <row r="167" spans="20:20" x14ac:dyDescent="0.3">
      <c r="T167" s="39">
        <v>1</v>
      </c>
    </row>
    <row r="168" spans="20:20" x14ac:dyDescent="0.3">
      <c r="T168" s="39">
        <v>1</v>
      </c>
    </row>
    <row r="169" spans="20:20" x14ac:dyDescent="0.3">
      <c r="T169" s="39">
        <v>1</v>
      </c>
    </row>
    <row r="170" spans="20:20" x14ac:dyDescent="0.3">
      <c r="T170" s="39">
        <v>1</v>
      </c>
    </row>
    <row r="171" spans="20:20" x14ac:dyDescent="0.3">
      <c r="T171" s="39">
        <v>1</v>
      </c>
    </row>
    <row r="172" spans="20:20" x14ac:dyDescent="0.3">
      <c r="T172" s="39">
        <v>1</v>
      </c>
    </row>
    <row r="173" spans="20:20" x14ac:dyDescent="0.3">
      <c r="T173" s="39">
        <v>1</v>
      </c>
    </row>
    <row r="174" spans="20:20" x14ac:dyDescent="0.3">
      <c r="T174" s="39">
        <v>1</v>
      </c>
    </row>
    <row r="175" spans="20:20" x14ac:dyDescent="0.3">
      <c r="T175" s="39">
        <v>1</v>
      </c>
    </row>
    <row r="176" spans="20:20" x14ac:dyDescent="0.3">
      <c r="T176" s="39">
        <v>1</v>
      </c>
    </row>
    <row r="177" spans="20:20" x14ac:dyDescent="0.3">
      <c r="T177" s="39">
        <v>1</v>
      </c>
    </row>
    <row r="178" spans="20:20" x14ac:dyDescent="0.3">
      <c r="T178" s="39">
        <v>1</v>
      </c>
    </row>
    <row r="179" spans="20:20" x14ac:dyDescent="0.3">
      <c r="T179" s="39">
        <v>1</v>
      </c>
    </row>
    <row r="180" spans="20:20" x14ac:dyDescent="0.3">
      <c r="T180" s="39">
        <v>1</v>
      </c>
    </row>
    <row r="181" spans="20:20" x14ac:dyDescent="0.3">
      <c r="T181" s="39">
        <v>1</v>
      </c>
    </row>
    <row r="182" spans="20:20" x14ac:dyDescent="0.3">
      <c r="T182" s="39">
        <v>1</v>
      </c>
    </row>
    <row r="183" spans="20:20" x14ac:dyDescent="0.3">
      <c r="T183" s="39">
        <v>1</v>
      </c>
    </row>
    <row r="184" spans="20:20" x14ac:dyDescent="0.3">
      <c r="T184" s="39">
        <v>1</v>
      </c>
    </row>
    <row r="185" spans="20:20" x14ac:dyDescent="0.3">
      <c r="T185" s="39">
        <v>1</v>
      </c>
    </row>
    <row r="186" spans="20:20" x14ac:dyDescent="0.3">
      <c r="T186" s="39">
        <v>1</v>
      </c>
    </row>
    <row r="187" spans="20:20" x14ac:dyDescent="0.3">
      <c r="T187" s="39">
        <v>1</v>
      </c>
    </row>
    <row r="188" spans="20:20" x14ac:dyDescent="0.3">
      <c r="T188" s="39">
        <v>1</v>
      </c>
    </row>
    <row r="189" spans="20:20" x14ac:dyDescent="0.3">
      <c r="T189" s="39">
        <v>1</v>
      </c>
    </row>
    <row r="190" spans="20:20" x14ac:dyDescent="0.3">
      <c r="T190" s="39">
        <v>1</v>
      </c>
    </row>
    <row r="191" spans="20:20" x14ac:dyDescent="0.3">
      <c r="T191" s="39">
        <v>1</v>
      </c>
    </row>
    <row r="192" spans="20:20" x14ac:dyDescent="0.3">
      <c r="T192" s="39">
        <v>1</v>
      </c>
    </row>
    <row r="193" spans="20:20" x14ac:dyDescent="0.3">
      <c r="T193" s="39">
        <v>1</v>
      </c>
    </row>
    <row r="194" spans="20:20" x14ac:dyDescent="0.3">
      <c r="T194" s="39">
        <v>1</v>
      </c>
    </row>
    <row r="195" spans="20:20" x14ac:dyDescent="0.3">
      <c r="T195" s="39">
        <v>1</v>
      </c>
    </row>
    <row r="196" spans="20:20" x14ac:dyDescent="0.3">
      <c r="T196" s="39">
        <v>1</v>
      </c>
    </row>
    <row r="197" spans="20:20" x14ac:dyDescent="0.3">
      <c r="T197" s="39">
        <v>1</v>
      </c>
    </row>
    <row r="198" spans="20:20" x14ac:dyDescent="0.3">
      <c r="T198" s="39">
        <v>1</v>
      </c>
    </row>
    <row r="199" spans="20:20" x14ac:dyDescent="0.3">
      <c r="T199" s="39">
        <v>1</v>
      </c>
    </row>
    <row r="200" spans="20:20" x14ac:dyDescent="0.3">
      <c r="T200" s="39">
        <v>1</v>
      </c>
    </row>
    <row r="201" spans="20:20" x14ac:dyDescent="0.3">
      <c r="T201" s="39">
        <v>1</v>
      </c>
    </row>
    <row r="202" spans="20:20" x14ac:dyDescent="0.3">
      <c r="T202" s="39">
        <v>1</v>
      </c>
    </row>
    <row r="203" spans="20:20" x14ac:dyDescent="0.3">
      <c r="T203" s="39">
        <v>1</v>
      </c>
    </row>
    <row r="204" spans="20:20" x14ac:dyDescent="0.3">
      <c r="T204" s="39">
        <v>1</v>
      </c>
    </row>
    <row r="205" spans="20:20" x14ac:dyDescent="0.3">
      <c r="T205" s="39">
        <v>1</v>
      </c>
    </row>
    <row r="206" spans="20:20" x14ac:dyDescent="0.3">
      <c r="T206" s="39">
        <v>1</v>
      </c>
    </row>
    <row r="207" spans="20:20" x14ac:dyDescent="0.3">
      <c r="T207" s="39">
        <v>1</v>
      </c>
    </row>
    <row r="208" spans="20:20" x14ac:dyDescent="0.3">
      <c r="T208" s="39">
        <v>1</v>
      </c>
    </row>
    <row r="209" spans="20:20" x14ac:dyDescent="0.3">
      <c r="T209" s="39">
        <v>1</v>
      </c>
    </row>
    <row r="210" spans="20:20" x14ac:dyDescent="0.3">
      <c r="T210" s="39">
        <v>1</v>
      </c>
    </row>
    <row r="211" spans="20:20" x14ac:dyDescent="0.3">
      <c r="T211" s="39">
        <v>1</v>
      </c>
    </row>
    <row r="212" spans="20:20" x14ac:dyDescent="0.3">
      <c r="T212" s="39">
        <v>1</v>
      </c>
    </row>
    <row r="213" spans="20:20" x14ac:dyDescent="0.3">
      <c r="T213" s="39">
        <v>1</v>
      </c>
    </row>
    <row r="214" spans="20:20" x14ac:dyDescent="0.3">
      <c r="T214" s="39">
        <v>1</v>
      </c>
    </row>
    <row r="215" spans="20:20" x14ac:dyDescent="0.3">
      <c r="T215" s="39">
        <v>1</v>
      </c>
    </row>
    <row r="216" spans="20:20" x14ac:dyDescent="0.3">
      <c r="T216" s="39">
        <v>1</v>
      </c>
    </row>
    <row r="217" spans="20:20" x14ac:dyDescent="0.3">
      <c r="T217" s="39">
        <v>1</v>
      </c>
    </row>
    <row r="218" spans="20:20" x14ac:dyDescent="0.3">
      <c r="T218" s="39">
        <v>1</v>
      </c>
    </row>
    <row r="219" spans="20:20" x14ac:dyDescent="0.3">
      <c r="T219" s="39">
        <v>1</v>
      </c>
    </row>
    <row r="220" spans="20:20" x14ac:dyDescent="0.3">
      <c r="T220" s="39">
        <v>1</v>
      </c>
    </row>
    <row r="221" spans="20:20" x14ac:dyDescent="0.3">
      <c r="T221" s="39">
        <v>1</v>
      </c>
    </row>
    <row r="222" spans="20:20" x14ac:dyDescent="0.3">
      <c r="T222" s="39">
        <v>1</v>
      </c>
    </row>
    <row r="223" spans="20:20" x14ac:dyDescent="0.3">
      <c r="T223" s="39">
        <v>1</v>
      </c>
    </row>
    <row r="224" spans="20:20" x14ac:dyDescent="0.3">
      <c r="T224" s="39">
        <v>1</v>
      </c>
    </row>
    <row r="225" spans="20:20" x14ac:dyDescent="0.3">
      <c r="T225" s="39">
        <v>1</v>
      </c>
    </row>
    <row r="226" spans="20:20" x14ac:dyDescent="0.3">
      <c r="T226" s="39">
        <v>1</v>
      </c>
    </row>
  </sheetData>
  <mergeCells count="220">
    <mergeCell ref="A1:Q1"/>
    <mergeCell ref="R1:T1"/>
    <mergeCell ref="R2:T2"/>
    <mergeCell ref="R3:T4"/>
    <mergeCell ref="A6:T6"/>
    <mergeCell ref="A7:T7"/>
    <mergeCell ref="B21:S21"/>
    <mergeCell ref="L23:R23"/>
    <mergeCell ref="L18:M18"/>
    <mergeCell ref="F14:K14"/>
    <mergeCell ref="F15:K15"/>
    <mergeCell ref="F16:K16"/>
    <mergeCell ref="F17:K17"/>
    <mergeCell ref="F18:K18"/>
    <mergeCell ref="P13:Q13"/>
    <mergeCell ref="N13:O13"/>
    <mergeCell ref="B13:E13"/>
    <mergeCell ref="B14:E14"/>
    <mergeCell ref="B10:S10"/>
    <mergeCell ref="R16:S16"/>
    <mergeCell ref="N17:O17"/>
    <mergeCell ref="P17:Q17"/>
    <mergeCell ref="R17:S17"/>
    <mergeCell ref="N14:O14"/>
    <mergeCell ref="C27:G27"/>
    <mergeCell ref="H27:I27"/>
    <mergeCell ref="C28:G28"/>
    <mergeCell ref="H28:I28"/>
    <mergeCell ref="C25:G25"/>
    <mergeCell ref="H25:I25"/>
    <mergeCell ref="C26:G26"/>
    <mergeCell ref="H26:I26"/>
    <mergeCell ref="B8:T8"/>
    <mergeCell ref="C24:G24"/>
    <mergeCell ref="H24:I24"/>
    <mergeCell ref="R13:S13"/>
    <mergeCell ref="L24:M24"/>
    <mergeCell ref="N24:O24"/>
    <mergeCell ref="L25:M25"/>
    <mergeCell ref="N25:O25"/>
    <mergeCell ref="L26:M26"/>
    <mergeCell ref="N26:O26"/>
    <mergeCell ref="L27:M27"/>
    <mergeCell ref="N27:O27"/>
    <mergeCell ref="L28:M28"/>
    <mergeCell ref="N28:O28"/>
    <mergeCell ref="B18:E18"/>
    <mergeCell ref="B17:E17"/>
    <mergeCell ref="C33:G33"/>
    <mergeCell ref="H33:I33"/>
    <mergeCell ref="C34:G34"/>
    <mergeCell ref="H34:I34"/>
    <mergeCell ref="C31:G31"/>
    <mergeCell ref="H31:I31"/>
    <mergeCell ref="C32:G32"/>
    <mergeCell ref="H32:I32"/>
    <mergeCell ref="C29:G29"/>
    <mergeCell ref="H29:I29"/>
    <mergeCell ref="C30:G30"/>
    <mergeCell ref="H30:I30"/>
    <mergeCell ref="C39:G39"/>
    <mergeCell ref="H39:I39"/>
    <mergeCell ref="C40:G40"/>
    <mergeCell ref="H40:I40"/>
    <mergeCell ref="C37:G37"/>
    <mergeCell ref="H37:I37"/>
    <mergeCell ref="C38:G38"/>
    <mergeCell ref="H38:I38"/>
    <mergeCell ref="C35:G35"/>
    <mergeCell ref="H35:I35"/>
    <mergeCell ref="C36:G36"/>
    <mergeCell ref="H36:I36"/>
    <mergeCell ref="C45:G45"/>
    <mergeCell ref="H45:I45"/>
    <mergeCell ref="C46:G46"/>
    <mergeCell ref="H46:I46"/>
    <mergeCell ref="C43:G43"/>
    <mergeCell ref="H43:I43"/>
    <mergeCell ref="C44:G44"/>
    <mergeCell ref="H44:I44"/>
    <mergeCell ref="C41:G41"/>
    <mergeCell ref="H41:I41"/>
    <mergeCell ref="C42:G42"/>
    <mergeCell ref="H42:I42"/>
    <mergeCell ref="C51:G51"/>
    <mergeCell ref="H51:I51"/>
    <mergeCell ref="C52:G52"/>
    <mergeCell ref="H52:I52"/>
    <mergeCell ref="C49:G49"/>
    <mergeCell ref="H49:I49"/>
    <mergeCell ref="C50:G50"/>
    <mergeCell ref="H50:I50"/>
    <mergeCell ref="C47:G47"/>
    <mergeCell ref="H47:I47"/>
    <mergeCell ref="C48:G48"/>
    <mergeCell ref="H48:I48"/>
    <mergeCell ref="C58:G58"/>
    <mergeCell ref="H58:I58"/>
    <mergeCell ref="C55:G55"/>
    <mergeCell ref="H55:I55"/>
    <mergeCell ref="C56:G56"/>
    <mergeCell ref="H56:I56"/>
    <mergeCell ref="C53:G53"/>
    <mergeCell ref="H53:I53"/>
    <mergeCell ref="C54:G54"/>
    <mergeCell ref="H54:I54"/>
    <mergeCell ref="C65:G65"/>
    <mergeCell ref="H65:I65"/>
    <mergeCell ref="C66:G66"/>
    <mergeCell ref="H66:I66"/>
    <mergeCell ref="C63:G63"/>
    <mergeCell ref="H63:I63"/>
    <mergeCell ref="C64:G64"/>
    <mergeCell ref="H64:I64"/>
    <mergeCell ref="C61:G61"/>
    <mergeCell ref="H61:I61"/>
    <mergeCell ref="C62:G62"/>
    <mergeCell ref="H62:I62"/>
    <mergeCell ref="C59:G59"/>
    <mergeCell ref="H59:I59"/>
    <mergeCell ref="C60:G60"/>
    <mergeCell ref="H60:I60"/>
    <mergeCell ref="C57:G57"/>
    <mergeCell ref="H57:I57"/>
    <mergeCell ref="L31:M31"/>
    <mergeCell ref="N31:O31"/>
    <mergeCell ref="L32:M32"/>
    <mergeCell ref="N32:O32"/>
    <mergeCell ref="L33:M33"/>
    <mergeCell ref="N33:O33"/>
    <mergeCell ref="L43:M43"/>
    <mergeCell ref="N43:O43"/>
    <mergeCell ref="L44:M44"/>
    <mergeCell ref="N44:O44"/>
    <mergeCell ref="L45:M45"/>
    <mergeCell ref="N45:O45"/>
    <mergeCell ref="L40:M40"/>
    <mergeCell ref="N40:O40"/>
    <mergeCell ref="L41:M41"/>
    <mergeCell ref="N41:O41"/>
    <mergeCell ref="L42:M42"/>
    <mergeCell ref="N42:O42"/>
    <mergeCell ref="L29:M29"/>
    <mergeCell ref="N29:O29"/>
    <mergeCell ref="L30:M30"/>
    <mergeCell ref="N30:O30"/>
    <mergeCell ref="L37:M37"/>
    <mergeCell ref="N37:O37"/>
    <mergeCell ref="L38:M38"/>
    <mergeCell ref="N38:O38"/>
    <mergeCell ref="L39:M39"/>
    <mergeCell ref="N39:O39"/>
    <mergeCell ref="L34:M34"/>
    <mergeCell ref="N34:O34"/>
    <mergeCell ref="L35:M35"/>
    <mergeCell ref="N35:O35"/>
    <mergeCell ref="L36:M36"/>
    <mergeCell ref="N36:O36"/>
    <mergeCell ref="L49:M49"/>
    <mergeCell ref="N49:O49"/>
    <mergeCell ref="L50:M50"/>
    <mergeCell ref="N50:O50"/>
    <mergeCell ref="L51:M51"/>
    <mergeCell ref="N51:O51"/>
    <mergeCell ref="L46:M46"/>
    <mergeCell ref="N46:O46"/>
    <mergeCell ref="L47:M47"/>
    <mergeCell ref="N47:O47"/>
    <mergeCell ref="L48:M48"/>
    <mergeCell ref="N48:O48"/>
    <mergeCell ref="L61:M61"/>
    <mergeCell ref="N61:O61"/>
    <mergeCell ref="L62:M62"/>
    <mergeCell ref="N62:O62"/>
    <mergeCell ref="L63:M63"/>
    <mergeCell ref="N63:O63"/>
    <mergeCell ref="L57:M57"/>
    <mergeCell ref="N57:O57"/>
    <mergeCell ref="L52:M52"/>
    <mergeCell ref="N52:O52"/>
    <mergeCell ref="L53:M53"/>
    <mergeCell ref="N53:O53"/>
    <mergeCell ref="L54:M54"/>
    <mergeCell ref="N54:O54"/>
    <mergeCell ref="N67:R67"/>
    <mergeCell ref="N18:O18"/>
    <mergeCell ref="P18:Q18"/>
    <mergeCell ref="R18:S18"/>
    <mergeCell ref="L12:S12"/>
    <mergeCell ref="F13:K13"/>
    <mergeCell ref="L58:M58"/>
    <mergeCell ref="N58:O58"/>
    <mergeCell ref="L59:M59"/>
    <mergeCell ref="N59:O59"/>
    <mergeCell ref="L60:M60"/>
    <mergeCell ref="N60:O60"/>
    <mergeCell ref="L55:M55"/>
    <mergeCell ref="N55:O55"/>
    <mergeCell ref="L56:M56"/>
    <mergeCell ref="N56:O56"/>
    <mergeCell ref="L64:M64"/>
    <mergeCell ref="N64:O64"/>
    <mergeCell ref="L65:M65"/>
    <mergeCell ref="N65:O65"/>
    <mergeCell ref="L66:M66"/>
    <mergeCell ref="N66:O66"/>
    <mergeCell ref="N16:O16"/>
    <mergeCell ref="P16:Q16"/>
    <mergeCell ref="L17:M17"/>
    <mergeCell ref="B15:E15"/>
    <mergeCell ref="B16:E16"/>
    <mergeCell ref="P14:Q14"/>
    <mergeCell ref="R14:S14"/>
    <mergeCell ref="N15:O15"/>
    <mergeCell ref="P15:Q15"/>
    <mergeCell ref="R15:S15"/>
    <mergeCell ref="L13:M13"/>
    <mergeCell ref="L14:M14"/>
    <mergeCell ref="L15:M15"/>
    <mergeCell ref="L16:M16"/>
  </mergeCells>
  <conditionalFormatting sqref="R3:T4">
    <cfRule type="cellIs" dxfId="38" priority="10" operator="equal">
      <formula>"Não iniciada"</formula>
    </cfRule>
    <cfRule type="cellIs" dxfId="37" priority="11" operator="equal">
      <formula>"Em andamento"</formula>
    </cfRule>
    <cfRule type="cellIs" dxfId="36" priority="12" operator="equal">
      <formula>"Cancelada"</formula>
    </cfRule>
    <cfRule type="cellIs" dxfId="35" priority="13" operator="equal">
      <formula>"Concluída"</formula>
    </cfRule>
  </conditionalFormatting>
  <conditionalFormatting sqref="S25:S67">
    <cfRule type="cellIs" dxfId="34" priority="1" operator="lessThan">
      <formula>0.7</formula>
    </cfRule>
    <cfRule type="cellIs" dxfId="33" priority="2" operator="between">
      <formula>0.7</formula>
      <formula>0.9</formula>
    </cfRule>
    <cfRule type="cellIs" dxfId="32" priority="3" operator="greaterThanOrEqual">
      <formula>0.9</formula>
    </cfRule>
    <cfRule type="iconSet" priority="4">
      <iconSet>
        <cfvo type="percent" val="0"/>
        <cfvo type="num" val="0.7"/>
        <cfvo type="num" val="0.9"/>
      </iconSet>
    </cfRule>
  </conditionalFormatting>
  <dataValidations disablePrompts="1" count="1">
    <dataValidation type="list" allowBlank="1" showInputMessage="1" showErrorMessage="1" sqref="R3:T4" xr:uid="{00000000-0002-0000-1C00-000000000000}">
      <formula1>"Não iniciada, Concluída, Em andamento, Cancelada"</formula1>
    </dataValidation>
  </dataValidations>
  <hyperlinks>
    <hyperlink ref="R1:T1" location="'1. Painel Principal'!A1" display="Menu Principal" xr:uid="{00000000-0004-0000-1C00-000000000000}"/>
  </hyperlinks>
  <pageMargins left="0.511811024" right="0.511811024" top="0.78740157499999996" bottom="0.78740157499999996" header="0.31496062000000002" footer="0.31496062000000002"/>
  <ignoredErrors>
    <ignoredError sqref="S25:S66" formulaRange="1"/>
  </ignoredErrors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T8"/>
  <sheetViews>
    <sheetView showGridLines="0" showRowColHeaders="0" workbookViewId="0">
      <pane ySplit="4" topLeftCell="A5" activePane="bottomLeft" state="frozen"/>
      <selection pane="bottomLeft" activeCell="A6" sqref="A6:T8"/>
    </sheetView>
  </sheetViews>
  <sheetFormatPr defaultRowHeight="14.4" x14ac:dyDescent="0.3"/>
  <cols>
    <col min="17" max="17" width="9.33203125" customWidth="1"/>
  </cols>
  <sheetData>
    <row r="1" spans="1:20" ht="17.25" customHeight="1" x14ac:dyDescent="0.35">
      <c r="A1" s="276" t="s">
        <v>5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4" t="s">
        <v>1</v>
      </c>
      <c r="S1" s="274"/>
      <c r="T1" s="275"/>
    </row>
    <row r="2" spans="1:20" x14ac:dyDescent="0.3">
      <c r="R2" s="339" t="s">
        <v>10</v>
      </c>
      <c r="S2" s="340"/>
      <c r="T2" s="340"/>
    </row>
    <row r="3" spans="1:20" x14ac:dyDescent="0.3">
      <c r="R3" s="334" t="s">
        <v>11</v>
      </c>
      <c r="S3" s="335"/>
      <c r="T3" s="335"/>
    </row>
    <row r="4" spans="1:20" ht="8.25" customHeight="1" x14ac:dyDescent="0.3">
      <c r="R4" s="334"/>
      <c r="S4" s="335"/>
      <c r="T4" s="335"/>
    </row>
    <row r="6" spans="1:20" x14ac:dyDescent="0.3">
      <c r="A6" s="333" t="s">
        <v>28</v>
      </c>
      <c r="B6" s="333"/>
      <c r="C6" s="333"/>
      <c r="D6" s="333"/>
      <c r="E6" s="333"/>
      <c r="F6" s="333"/>
      <c r="G6" s="333"/>
      <c r="H6" s="333"/>
      <c r="I6" s="333"/>
      <c r="J6" s="333"/>
      <c r="K6" s="333"/>
      <c r="L6" s="333"/>
      <c r="M6" s="333"/>
      <c r="N6" s="333"/>
      <c r="O6" s="333"/>
      <c r="P6" s="333"/>
      <c r="Q6" s="333"/>
      <c r="R6" s="333"/>
      <c r="S6" s="333"/>
      <c r="T6" s="333"/>
    </row>
    <row r="7" spans="1:20" ht="60" customHeight="1" x14ac:dyDescent="0.3">
      <c r="A7" s="336" t="s">
        <v>707</v>
      </c>
      <c r="B7" s="421"/>
      <c r="C7" s="421"/>
      <c r="D7" s="421"/>
      <c r="E7" s="421"/>
      <c r="F7" s="421"/>
      <c r="G7" s="421"/>
      <c r="H7" s="421"/>
      <c r="I7" s="421"/>
      <c r="J7" s="421"/>
      <c r="K7" s="421"/>
      <c r="L7" s="421"/>
      <c r="M7" s="421"/>
      <c r="N7" s="421"/>
      <c r="O7" s="421"/>
      <c r="P7" s="421"/>
      <c r="Q7" s="421"/>
      <c r="R7" s="421"/>
      <c r="S7" s="421"/>
      <c r="T7" s="422"/>
    </row>
    <row r="8" spans="1:20" ht="14.4" customHeight="1" x14ac:dyDescent="0.3">
      <c r="A8" s="2" t="s">
        <v>27</v>
      </c>
      <c r="B8" s="392" t="s">
        <v>633</v>
      </c>
      <c r="C8" s="392"/>
      <c r="D8" s="392"/>
      <c r="E8" s="392"/>
      <c r="F8" s="392"/>
      <c r="G8" s="392"/>
      <c r="H8" s="392"/>
      <c r="I8" s="392"/>
      <c r="J8" s="392"/>
      <c r="K8" s="392"/>
      <c r="L8" s="392"/>
      <c r="M8" s="392"/>
      <c r="N8" s="392"/>
      <c r="O8" s="392"/>
      <c r="P8" s="392"/>
      <c r="Q8" s="392"/>
      <c r="R8" s="392"/>
      <c r="S8" s="392"/>
      <c r="T8" s="393"/>
    </row>
  </sheetData>
  <mergeCells count="7">
    <mergeCell ref="A7:T7"/>
    <mergeCell ref="B8:T8"/>
    <mergeCell ref="A1:Q1"/>
    <mergeCell ref="R1:T1"/>
    <mergeCell ref="R2:T2"/>
    <mergeCell ref="R3:T4"/>
    <mergeCell ref="A6:T6"/>
  </mergeCells>
  <conditionalFormatting sqref="R3:T4">
    <cfRule type="cellIs" dxfId="31" priority="1" operator="equal">
      <formula>"Não iniciada"</formula>
    </cfRule>
    <cfRule type="cellIs" dxfId="30" priority="2" operator="equal">
      <formula>"Em andamento"</formula>
    </cfRule>
    <cfRule type="cellIs" dxfId="29" priority="3" operator="equal">
      <formula>"Cancelada"</formula>
    </cfRule>
    <cfRule type="cellIs" dxfId="28" priority="4" operator="equal">
      <formula>"Concluída"</formula>
    </cfRule>
  </conditionalFormatting>
  <dataValidations count="1">
    <dataValidation type="list" allowBlank="1" showInputMessage="1" showErrorMessage="1" sqref="R3:T4" xr:uid="{00000000-0002-0000-1D00-000000000000}">
      <formula1>"Não iniciada, Concluída, Em andamento, Cancelada"</formula1>
    </dataValidation>
  </dataValidations>
  <hyperlinks>
    <hyperlink ref="R1:T1" location="'1. Painel Principal'!A1" display="Menu Principal" xr:uid="{00000000-0004-0000-1D00-000000000000}"/>
  </hyperlinks>
  <pageMargins left="0.511811024" right="0.511811024" top="0.78740157499999996" bottom="0.78740157499999996" header="0.31496062000000002" footer="0.31496062000000002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V45"/>
  <sheetViews>
    <sheetView showGridLines="0" showRowColHeaders="0" zoomScaleNormal="100" workbookViewId="0">
      <pane ySplit="4" topLeftCell="A5" activePane="bottomLeft" state="frozen"/>
      <selection pane="bottomLeft" activeCell="W6" sqref="W6"/>
    </sheetView>
  </sheetViews>
  <sheetFormatPr defaultRowHeight="14.4" x14ac:dyDescent="0.3"/>
  <cols>
    <col min="17" max="17" width="9.33203125" customWidth="1"/>
  </cols>
  <sheetData>
    <row r="1" spans="1:22" ht="17.25" customHeight="1" x14ac:dyDescent="0.35">
      <c r="A1" s="276" t="s">
        <v>6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4" t="s">
        <v>1</v>
      </c>
      <c r="S1" s="274"/>
      <c r="T1" s="275"/>
    </row>
    <row r="2" spans="1:22" x14ac:dyDescent="0.3">
      <c r="R2" s="339" t="s">
        <v>10</v>
      </c>
      <c r="S2" s="340"/>
      <c r="T2" s="340"/>
    </row>
    <row r="3" spans="1:22" x14ac:dyDescent="0.3">
      <c r="R3" s="334" t="s">
        <v>11</v>
      </c>
      <c r="S3" s="335"/>
      <c r="T3" s="335"/>
    </row>
    <row r="4" spans="1:22" ht="6.75" customHeight="1" x14ac:dyDescent="0.3">
      <c r="R4" s="334"/>
      <c r="S4" s="335"/>
      <c r="T4" s="335"/>
    </row>
    <row r="6" spans="1:22" x14ac:dyDescent="0.3">
      <c r="A6" s="480" t="s">
        <v>28</v>
      </c>
      <c r="B6" s="481"/>
      <c r="C6" s="481"/>
      <c r="D6" s="481"/>
      <c r="E6" s="481"/>
      <c r="F6" s="481"/>
      <c r="G6" s="481"/>
      <c r="H6" s="481"/>
      <c r="I6" s="481"/>
      <c r="J6" s="481"/>
      <c r="K6" s="481"/>
      <c r="L6" s="481"/>
      <c r="M6" s="481"/>
      <c r="N6" s="481"/>
      <c r="O6" s="481"/>
      <c r="P6" s="481"/>
      <c r="Q6" s="481"/>
      <c r="R6" s="481"/>
      <c r="S6" s="481"/>
      <c r="T6" s="482"/>
    </row>
    <row r="7" spans="1:22" ht="60" customHeight="1" x14ac:dyDescent="0.3">
      <c r="A7" s="336" t="s">
        <v>711</v>
      </c>
      <c r="B7" s="421"/>
      <c r="C7" s="421"/>
      <c r="D7" s="421"/>
      <c r="E7" s="421"/>
      <c r="F7" s="421"/>
      <c r="G7" s="421"/>
      <c r="H7" s="421"/>
      <c r="I7" s="421"/>
      <c r="J7" s="421"/>
      <c r="K7" s="421"/>
      <c r="L7" s="421"/>
      <c r="M7" s="421"/>
      <c r="N7" s="421"/>
      <c r="O7" s="421"/>
      <c r="P7" s="421"/>
      <c r="Q7" s="421"/>
      <c r="R7" s="421"/>
      <c r="S7" s="421"/>
      <c r="T7" s="422"/>
    </row>
    <row r="8" spans="1:22" x14ac:dyDescent="0.3">
      <c r="A8" s="2" t="s">
        <v>27</v>
      </c>
      <c r="B8" s="392" t="s">
        <v>634</v>
      </c>
      <c r="C8" s="392"/>
      <c r="D8" s="392"/>
      <c r="E8" s="392"/>
      <c r="F8" s="392"/>
      <c r="G8" s="392"/>
      <c r="H8" s="392"/>
      <c r="I8" s="392"/>
      <c r="J8" s="392"/>
      <c r="K8" s="392"/>
      <c r="L8" s="392"/>
      <c r="M8" s="392"/>
      <c r="N8" s="392"/>
      <c r="O8" s="392"/>
      <c r="P8" s="392"/>
      <c r="Q8" s="392"/>
      <c r="R8" s="392"/>
      <c r="S8" s="392"/>
      <c r="T8" s="393"/>
    </row>
    <row r="10" spans="1:22" x14ac:dyDescent="0.3">
      <c r="A10" s="664" t="s">
        <v>518</v>
      </c>
      <c r="B10" s="664"/>
      <c r="C10" s="664"/>
      <c r="D10" s="664"/>
      <c r="E10" s="664"/>
      <c r="F10" s="664"/>
      <c r="G10" s="664"/>
      <c r="H10" s="664"/>
      <c r="I10" s="664"/>
      <c r="J10" s="664"/>
      <c r="K10" s="664"/>
      <c r="L10" s="664"/>
      <c r="M10" s="664"/>
      <c r="N10" s="664"/>
      <c r="O10" s="664"/>
      <c r="P10" s="664"/>
      <c r="Q10" s="664"/>
      <c r="R10" s="664"/>
      <c r="S10" s="664"/>
      <c r="T10" s="664"/>
      <c r="U10" s="664"/>
      <c r="V10" s="664"/>
    </row>
    <row r="11" spans="1:22" ht="15" thickBot="1" x14ac:dyDescent="0.35"/>
    <row r="12" spans="1:22" ht="15" thickBot="1" x14ac:dyDescent="0.35">
      <c r="A12" s="689" t="s">
        <v>485</v>
      </c>
      <c r="B12" s="690"/>
      <c r="C12" s="690"/>
      <c r="D12" s="690"/>
      <c r="E12" s="693" t="s">
        <v>484</v>
      </c>
      <c r="F12" s="693"/>
      <c r="G12" s="693"/>
      <c r="H12" s="693"/>
      <c r="I12" s="695" t="s">
        <v>482</v>
      </c>
      <c r="J12" s="695"/>
      <c r="K12" s="695"/>
      <c r="L12" s="696"/>
    </row>
    <row r="13" spans="1:22" ht="15" thickBot="1" x14ac:dyDescent="0.35">
      <c r="A13" s="691"/>
      <c r="B13" s="692"/>
      <c r="C13" s="692"/>
      <c r="D13" s="692"/>
      <c r="E13" s="694"/>
      <c r="F13" s="694"/>
      <c r="G13" s="694"/>
      <c r="H13" s="694"/>
      <c r="I13" s="697" t="s">
        <v>483</v>
      </c>
      <c r="J13" s="697"/>
      <c r="K13" s="697"/>
      <c r="L13" s="698"/>
    </row>
    <row r="14" spans="1:22" ht="15" thickBot="1" x14ac:dyDescent="0.35">
      <c r="A14" s="699" t="s">
        <v>486</v>
      </c>
      <c r="B14" s="700"/>
      <c r="C14" s="700"/>
      <c r="D14" s="700"/>
      <c r="E14" s="700"/>
      <c r="F14" s="700"/>
      <c r="G14" s="700"/>
      <c r="H14" s="700"/>
      <c r="I14" s="703" t="s">
        <v>487</v>
      </c>
      <c r="J14" s="703"/>
      <c r="K14" s="703"/>
      <c r="L14" s="704"/>
    </row>
    <row r="15" spans="1:22" x14ac:dyDescent="0.3">
      <c r="A15" s="701"/>
      <c r="B15" s="702"/>
      <c r="C15" s="702"/>
      <c r="D15" s="702"/>
      <c r="E15" s="702"/>
      <c r="F15" s="702"/>
      <c r="G15" s="702"/>
      <c r="H15" s="702"/>
      <c r="I15" s="705" t="s">
        <v>488</v>
      </c>
      <c r="J15" s="705"/>
      <c r="K15" s="705"/>
      <c r="L15" s="706"/>
    </row>
    <row r="16" spans="1:22" x14ac:dyDescent="0.3">
      <c r="A16" s="168"/>
      <c r="L16" s="169"/>
    </row>
    <row r="17" spans="1:12" ht="15" thickBot="1" x14ac:dyDescent="0.35">
      <c r="A17" s="665" t="s">
        <v>500</v>
      </c>
      <c r="B17" s="666"/>
      <c r="C17" s="666"/>
      <c r="D17" s="666"/>
      <c r="E17" s="666"/>
      <c r="F17" s="666"/>
      <c r="G17" s="666"/>
      <c r="H17" s="666"/>
      <c r="I17" s="666"/>
      <c r="J17" s="666"/>
      <c r="K17" s="666"/>
      <c r="L17" s="667"/>
    </row>
    <row r="18" spans="1:12" x14ac:dyDescent="0.3">
      <c r="A18" s="674" t="s">
        <v>489</v>
      </c>
      <c r="B18" s="675"/>
      <c r="C18" s="675"/>
      <c r="D18" s="675"/>
      <c r="E18" s="675"/>
      <c r="F18" s="85">
        <v>1</v>
      </c>
      <c r="G18" s="675" t="s">
        <v>495</v>
      </c>
      <c r="H18" s="675"/>
      <c r="I18" s="675"/>
      <c r="J18" s="675"/>
      <c r="K18" s="675"/>
      <c r="L18" s="173">
        <v>1</v>
      </c>
    </row>
    <row r="19" spans="1:12" x14ac:dyDescent="0.3">
      <c r="A19" s="676" t="s">
        <v>490</v>
      </c>
      <c r="B19" s="677"/>
      <c r="C19" s="677"/>
      <c r="D19" s="677"/>
      <c r="E19" s="677"/>
      <c r="F19" s="86" t="s">
        <v>499</v>
      </c>
      <c r="G19" s="677" t="s">
        <v>496</v>
      </c>
      <c r="H19" s="677"/>
      <c r="I19" s="677"/>
      <c r="J19" s="677"/>
      <c r="K19" s="677"/>
      <c r="L19" s="170">
        <v>1</v>
      </c>
    </row>
    <row r="20" spans="1:12" x14ac:dyDescent="0.3">
      <c r="A20" s="676" t="s">
        <v>491</v>
      </c>
      <c r="B20" s="677"/>
      <c r="C20" s="677"/>
      <c r="D20" s="677"/>
      <c r="E20" s="677"/>
      <c r="F20" s="86">
        <v>1</v>
      </c>
      <c r="G20" s="677" t="s">
        <v>497</v>
      </c>
      <c r="H20" s="677"/>
      <c r="I20" s="677"/>
      <c r="J20" s="677"/>
      <c r="K20" s="677"/>
      <c r="L20" s="170">
        <v>1</v>
      </c>
    </row>
    <row r="21" spans="1:12" x14ac:dyDescent="0.3">
      <c r="A21" s="676" t="s">
        <v>492</v>
      </c>
      <c r="B21" s="677"/>
      <c r="C21" s="677"/>
      <c r="D21" s="677"/>
      <c r="E21" s="677"/>
      <c r="F21" s="86">
        <v>1</v>
      </c>
      <c r="G21" s="677" t="s">
        <v>498</v>
      </c>
      <c r="H21" s="677"/>
      <c r="I21" s="677"/>
      <c r="J21" s="677"/>
      <c r="K21" s="677"/>
      <c r="L21" s="170">
        <v>1</v>
      </c>
    </row>
    <row r="22" spans="1:12" x14ac:dyDescent="0.3">
      <c r="A22" s="678" t="s">
        <v>493</v>
      </c>
      <c r="B22" s="679"/>
      <c r="C22" s="679"/>
      <c r="D22" s="679"/>
      <c r="E22" s="679"/>
      <c r="F22" s="171">
        <v>1</v>
      </c>
      <c r="G22" s="679"/>
      <c r="H22" s="679"/>
      <c r="I22" s="679"/>
      <c r="J22" s="679"/>
      <c r="K22" s="679"/>
      <c r="L22" s="172"/>
    </row>
    <row r="23" spans="1:12" x14ac:dyDescent="0.3">
      <c r="A23" s="168"/>
      <c r="L23" s="169"/>
    </row>
    <row r="24" spans="1:12" ht="15" thickBot="1" x14ac:dyDescent="0.35">
      <c r="A24" s="665" t="s">
        <v>501</v>
      </c>
      <c r="B24" s="666"/>
      <c r="C24" s="666"/>
      <c r="D24" s="666"/>
      <c r="E24" s="666"/>
      <c r="F24" s="666"/>
      <c r="G24" s="666"/>
      <c r="H24" s="666"/>
      <c r="I24" s="666"/>
      <c r="J24" s="666"/>
      <c r="K24" s="666"/>
      <c r="L24" s="667"/>
    </row>
    <row r="25" spans="1:12" x14ac:dyDescent="0.3">
      <c r="A25" s="668" t="s">
        <v>510</v>
      </c>
      <c r="B25" s="669"/>
      <c r="C25" s="669"/>
      <c r="D25" s="669"/>
      <c r="E25" s="669"/>
      <c r="F25" s="669"/>
      <c r="G25" s="669"/>
      <c r="H25" s="669"/>
      <c r="I25" s="669"/>
      <c r="J25" s="669"/>
      <c r="K25" s="669"/>
      <c r="L25" s="670"/>
    </row>
    <row r="26" spans="1:12" x14ac:dyDescent="0.3">
      <c r="A26" s="671" t="s">
        <v>511</v>
      </c>
      <c r="B26" s="672"/>
      <c r="C26" s="672"/>
      <c r="D26" s="672"/>
      <c r="E26" s="672"/>
      <c r="F26" s="672"/>
      <c r="G26" s="672"/>
      <c r="H26" s="672"/>
      <c r="I26" s="672"/>
      <c r="J26" s="672"/>
      <c r="K26" s="672"/>
      <c r="L26" s="673"/>
    </row>
    <row r="27" spans="1:12" x14ac:dyDescent="0.3">
      <c r="A27" s="671" t="s">
        <v>512</v>
      </c>
      <c r="B27" s="672"/>
      <c r="C27" s="672"/>
      <c r="D27" s="672"/>
      <c r="E27" s="672"/>
      <c r="F27" s="672"/>
      <c r="G27" s="672"/>
      <c r="H27" s="672"/>
      <c r="I27" s="672"/>
      <c r="J27" s="672"/>
      <c r="K27" s="672"/>
      <c r="L27" s="673"/>
    </row>
    <row r="28" spans="1:12" x14ac:dyDescent="0.3">
      <c r="A28" s="671" t="s">
        <v>513</v>
      </c>
      <c r="B28" s="672"/>
      <c r="C28" s="672"/>
      <c r="D28" s="672"/>
      <c r="E28" s="672"/>
      <c r="F28" s="672"/>
      <c r="G28" s="672"/>
      <c r="H28" s="672"/>
      <c r="I28" s="672"/>
      <c r="J28" s="672"/>
      <c r="K28" s="672"/>
      <c r="L28" s="673"/>
    </row>
    <row r="29" spans="1:12" x14ac:dyDescent="0.3">
      <c r="A29" s="671" t="s">
        <v>514</v>
      </c>
      <c r="B29" s="672"/>
      <c r="C29" s="672"/>
      <c r="D29" s="672"/>
      <c r="E29" s="672"/>
      <c r="F29" s="672"/>
      <c r="G29" s="672"/>
      <c r="H29" s="672"/>
      <c r="I29" s="672"/>
      <c r="J29" s="672"/>
      <c r="K29" s="672"/>
      <c r="L29" s="673"/>
    </row>
    <row r="30" spans="1:12" x14ac:dyDescent="0.3">
      <c r="A30" s="671" t="s">
        <v>515</v>
      </c>
      <c r="B30" s="672"/>
      <c r="C30" s="672"/>
      <c r="D30" s="672"/>
      <c r="E30" s="672"/>
      <c r="F30" s="672"/>
      <c r="G30" s="672"/>
      <c r="H30" s="672"/>
      <c r="I30" s="672"/>
      <c r="J30" s="672"/>
      <c r="K30" s="672"/>
      <c r="L30" s="673"/>
    </row>
    <row r="31" spans="1:12" x14ac:dyDescent="0.3">
      <c r="A31" s="671" t="s">
        <v>516</v>
      </c>
      <c r="B31" s="672"/>
      <c r="C31" s="672"/>
      <c r="D31" s="672"/>
      <c r="E31" s="672"/>
      <c r="F31" s="672"/>
      <c r="G31" s="672"/>
      <c r="H31" s="672"/>
      <c r="I31" s="672"/>
      <c r="J31" s="672"/>
      <c r="K31" s="672"/>
      <c r="L31" s="673"/>
    </row>
    <row r="32" spans="1:12" x14ac:dyDescent="0.3">
      <c r="A32" s="686" t="s">
        <v>517</v>
      </c>
      <c r="B32" s="687"/>
      <c r="C32" s="687"/>
      <c r="D32" s="687"/>
      <c r="E32" s="687"/>
      <c r="F32" s="687"/>
      <c r="G32" s="687"/>
      <c r="H32" s="687"/>
      <c r="I32" s="687"/>
      <c r="J32" s="687"/>
      <c r="K32" s="687"/>
      <c r="L32" s="688"/>
    </row>
    <row r="33" spans="1:12" x14ac:dyDescent="0.3">
      <c r="A33" s="168"/>
      <c r="L33" s="169"/>
    </row>
    <row r="34" spans="1:12" ht="15" thickBot="1" x14ac:dyDescent="0.35">
      <c r="A34" s="665" t="s">
        <v>502</v>
      </c>
      <c r="B34" s="666"/>
      <c r="C34" s="666"/>
      <c r="D34" s="666"/>
      <c r="E34" s="666"/>
      <c r="F34" s="666"/>
      <c r="G34" s="666"/>
      <c r="H34" s="666"/>
      <c r="I34" s="666"/>
      <c r="J34" s="666"/>
      <c r="K34" s="666"/>
      <c r="L34" s="667"/>
    </row>
    <row r="35" spans="1:12" x14ac:dyDescent="0.3">
      <c r="A35" s="668" t="s">
        <v>508</v>
      </c>
      <c r="B35" s="669"/>
      <c r="C35" s="669"/>
      <c r="D35" s="669"/>
      <c r="E35" s="669"/>
      <c r="F35" s="669"/>
      <c r="G35" s="669"/>
      <c r="H35" s="669"/>
      <c r="I35" s="669"/>
      <c r="J35" s="669"/>
      <c r="K35" s="669"/>
      <c r="L35" s="670"/>
    </row>
    <row r="36" spans="1:12" x14ac:dyDescent="0.3">
      <c r="A36" s="686" t="s">
        <v>509</v>
      </c>
      <c r="B36" s="687"/>
      <c r="C36" s="687"/>
      <c r="D36" s="687"/>
      <c r="E36" s="687"/>
      <c r="F36" s="687"/>
      <c r="G36" s="687"/>
      <c r="H36" s="687"/>
      <c r="I36" s="687"/>
      <c r="J36" s="687"/>
      <c r="K36" s="687"/>
      <c r="L36" s="688"/>
    </row>
    <row r="37" spans="1:12" x14ac:dyDescent="0.3">
      <c r="A37" s="168"/>
      <c r="L37" s="169"/>
    </row>
    <row r="38" spans="1:12" ht="15" thickBot="1" x14ac:dyDescent="0.35">
      <c r="A38" s="665" t="s">
        <v>503</v>
      </c>
      <c r="B38" s="666"/>
      <c r="C38" s="666"/>
      <c r="D38" s="666"/>
      <c r="E38" s="666"/>
      <c r="F38" s="666"/>
      <c r="G38" s="666"/>
      <c r="H38" s="666"/>
      <c r="I38" s="666"/>
      <c r="J38" s="666"/>
      <c r="K38" s="666"/>
      <c r="L38" s="667"/>
    </row>
    <row r="39" spans="1:12" x14ac:dyDescent="0.3">
      <c r="A39" s="671" t="s">
        <v>506</v>
      </c>
      <c r="B39" s="672"/>
      <c r="C39" s="672"/>
      <c r="D39" s="672"/>
      <c r="E39" s="672"/>
      <c r="F39" s="672"/>
      <c r="G39" s="672"/>
      <c r="H39" s="672"/>
      <c r="I39" s="672"/>
      <c r="J39" s="672"/>
      <c r="K39" s="672"/>
      <c r="L39" s="673"/>
    </row>
    <row r="40" spans="1:12" x14ac:dyDescent="0.3">
      <c r="A40" s="686" t="s">
        <v>507</v>
      </c>
      <c r="B40" s="687"/>
      <c r="C40" s="687"/>
      <c r="D40" s="687"/>
      <c r="E40" s="687"/>
      <c r="F40" s="687"/>
      <c r="G40" s="687"/>
      <c r="H40" s="687"/>
      <c r="I40" s="687"/>
      <c r="J40" s="687"/>
      <c r="K40" s="687"/>
      <c r="L40" s="688"/>
    </row>
    <row r="41" spans="1:12" x14ac:dyDescent="0.3">
      <c r="A41" s="168"/>
      <c r="L41" s="169"/>
    </row>
    <row r="42" spans="1:12" ht="15" thickBot="1" x14ac:dyDescent="0.35">
      <c r="A42" s="665" t="s">
        <v>504</v>
      </c>
      <c r="B42" s="666"/>
      <c r="C42" s="666"/>
      <c r="D42" s="666"/>
      <c r="E42" s="666"/>
      <c r="F42" s="666"/>
      <c r="G42" s="666"/>
      <c r="H42" s="666"/>
      <c r="I42" s="666"/>
      <c r="J42" s="666"/>
      <c r="K42" s="666"/>
      <c r="L42" s="667"/>
    </row>
    <row r="43" spans="1:12" x14ac:dyDescent="0.3">
      <c r="A43" s="680" t="s">
        <v>505</v>
      </c>
      <c r="B43" s="681"/>
      <c r="C43" s="681"/>
      <c r="D43" s="681"/>
      <c r="E43" s="681"/>
      <c r="F43" s="681"/>
      <c r="G43" s="681"/>
      <c r="H43" s="681"/>
      <c r="I43" s="681"/>
      <c r="J43" s="681"/>
      <c r="K43" s="681"/>
      <c r="L43" s="682"/>
    </row>
    <row r="44" spans="1:12" x14ac:dyDescent="0.3">
      <c r="A44" s="680"/>
      <c r="B44" s="681"/>
      <c r="C44" s="681"/>
      <c r="D44" s="681"/>
      <c r="E44" s="681"/>
      <c r="F44" s="681"/>
      <c r="G44" s="681"/>
      <c r="H44" s="681"/>
      <c r="I44" s="681"/>
      <c r="J44" s="681"/>
      <c r="K44" s="681"/>
      <c r="L44" s="682"/>
    </row>
    <row r="45" spans="1:12" ht="15" thickBot="1" x14ac:dyDescent="0.35">
      <c r="A45" s="683"/>
      <c r="B45" s="684"/>
      <c r="C45" s="684"/>
      <c r="D45" s="684"/>
      <c r="E45" s="684"/>
      <c r="F45" s="684"/>
      <c r="G45" s="684"/>
      <c r="H45" s="684"/>
      <c r="I45" s="684"/>
      <c r="J45" s="684"/>
      <c r="K45" s="684"/>
      <c r="L45" s="685"/>
    </row>
  </sheetData>
  <mergeCells count="43">
    <mergeCell ref="A7:T7"/>
    <mergeCell ref="B8:T8"/>
    <mergeCell ref="A1:Q1"/>
    <mergeCell ref="R2:T2"/>
    <mergeCell ref="R3:T4"/>
    <mergeCell ref="R1:T1"/>
    <mergeCell ref="A6:T6"/>
    <mergeCell ref="G21:K21"/>
    <mergeCell ref="G22:K22"/>
    <mergeCell ref="A17:L17"/>
    <mergeCell ref="A12:D13"/>
    <mergeCell ref="E12:H13"/>
    <mergeCell ref="I12:L12"/>
    <mergeCell ref="I13:L13"/>
    <mergeCell ref="A14:H15"/>
    <mergeCell ref="I14:L14"/>
    <mergeCell ref="I15:L15"/>
    <mergeCell ref="A43:L45"/>
    <mergeCell ref="A39:L39"/>
    <mergeCell ref="A40:L40"/>
    <mergeCell ref="A29:L29"/>
    <mergeCell ref="A30:L30"/>
    <mergeCell ref="A31:L31"/>
    <mergeCell ref="A32:L32"/>
    <mergeCell ref="A34:L34"/>
    <mergeCell ref="A35:L35"/>
    <mergeCell ref="A36:L36"/>
    <mergeCell ref="A10:V10"/>
    <mergeCell ref="A38:L38"/>
    <mergeCell ref="A42:L42"/>
    <mergeCell ref="A24:L24"/>
    <mergeCell ref="A25:L25"/>
    <mergeCell ref="A26:L26"/>
    <mergeCell ref="A27:L27"/>
    <mergeCell ref="A28:L28"/>
    <mergeCell ref="A18:E18"/>
    <mergeCell ref="A19:E19"/>
    <mergeCell ref="A20:E20"/>
    <mergeCell ref="A21:E21"/>
    <mergeCell ref="A22:E22"/>
    <mergeCell ref="G18:K18"/>
    <mergeCell ref="G19:K19"/>
    <mergeCell ref="G20:K20"/>
  </mergeCells>
  <conditionalFormatting sqref="R3:T4">
    <cfRule type="cellIs" dxfId="27" priority="1" operator="equal">
      <formula>"Não iniciada"</formula>
    </cfRule>
    <cfRule type="cellIs" dxfId="26" priority="2" operator="equal">
      <formula>"Em andamento"</formula>
    </cfRule>
    <cfRule type="cellIs" dxfId="25" priority="3" operator="equal">
      <formula>"Cancelada"</formula>
    </cfRule>
    <cfRule type="cellIs" dxfId="24" priority="4" operator="equal">
      <formula>"Concluída"</formula>
    </cfRule>
  </conditionalFormatting>
  <dataValidations disablePrompts="1" count="1">
    <dataValidation type="list" allowBlank="1" showInputMessage="1" showErrorMessage="1" sqref="R3:T4" xr:uid="{00000000-0002-0000-1E00-000000000000}">
      <formula1>"Não iniciada, Concluída, Em andamento, Cancelada"</formula1>
    </dataValidation>
  </dataValidations>
  <hyperlinks>
    <hyperlink ref="R1:T1" location="'1. Painel Principal'!A1" display="Menu Principal" xr:uid="{00000000-0004-0000-1E00-000000000000}"/>
  </hyperlinks>
  <pageMargins left="0.511811024" right="0.511811024" top="0.78740157499999996" bottom="0.78740157499999996" header="0.31496062000000002" footer="0.31496062000000002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T24"/>
  <sheetViews>
    <sheetView showGridLines="0" showRowColHeaders="0" zoomScaleNormal="100" workbookViewId="0">
      <pane ySplit="4" topLeftCell="A5" activePane="bottomLeft" state="frozen"/>
      <selection pane="bottomLeft" activeCell="B6" sqref="A6:T6"/>
    </sheetView>
  </sheetViews>
  <sheetFormatPr defaultRowHeight="14.4" x14ac:dyDescent="0.3"/>
  <cols>
    <col min="2" max="2" width="3.44140625" customWidth="1"/>
    <col min="3" max="3" width="14.88671875" customWidth="1"/>
    <col min="11" max="11" width="4.88671875" customWidth="1"/>
    <col min="12" max="12" width="13.44140625" customWidth="1"/>
    <col min="17" max="17" width="9.33203125" customWidth="1"/>
  </cols>
  <sheetData>
    <row r="1" spans="1:20" ht="17.25" customHeight="1" x14ac:dyDescent="0.35">
      <c r="A1" s="276" t="s">
        <v>6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4" t="s">
        <v>1</v>
      </c>
      <c r="S1" s="274"/>
      <c r="T1" s="275"/>
    </row>
    <row r="2" spans="1:20" x14ac:dyDescent="0.3">
      <c r="R2" s="339" t="s">
        <v>10</v>
      </c>
      <c r="S2" s="340"/>
      <c r="T2" s="340"/>
    </row>
    <row r="3" spans="1:20" x14ac:dyDescent="0.3">
      <c r="R3" s="334" t="s">
        <v>11</v>
      </c>
      <c r="S3" s="335"/>
      <c r="T3" s="335"/>
    </row>
    <row r="4" spans="1:20" ht="6.75" customHeight="1" x14ac:dyDescent="0.3">
      <c r="R4" s="334"/>
      <c r="S4" s="335"/>
      <c r="T4" s="335"/>
    </row>
    <row r="6" spans="1:20" ht="14.4" customHeight="1" x14ac:dyDescent="0.3">
      <c r="A6" s="235" t="s">
        <v>27</v>
      </c>
      <c r="B6" s="747" t="s">
        <v>634</v>
      </c>
      <c r="C6" s="747"/>
      <c r="D6" s="747"/>
      <c r="E6" s="747"/>
      <c r="F6" s="747"/>
      <c r="G6" s="747"/>
      <c r="H6" s="747"/>
      <c r="I6" s="747"/>
      <c r="J6" s="747"/>
      <c r="K6" s="747"/>
      <c r="L6" s="747"/>
      <c r="M6" s="747"/>
      <c r="N6" s="747"/>
      <c r="O6" s="747"/>
      <c r="P6" s="747"/>
      <c r="Q6" s="747"/>
      <c r="R6" s="747"/>
      <c r="S6" s="747"/>
      <c r="T6" s="748"/>
    </row>
    <row r="9" spans="1:20" x14ac:dyDescent="0.3">
      <c r="A9" s="479" t="s">
        <v>555</v>
      </c>
      <c r="B9" s="479"/>
      <c r="C9" s="479"/>
      <c r="D9" s="479"/>
      <c r="E9" s="479"/>
      <c r="F9" s="479"/>
      <c r="G9" s="479"/>
      <c r="H9" s="479"/>
      <c r="I9" s="479"/>
      <c r="J9" s="479"/>
      <c r="K9" s="479"/>
      <c r="L9" s="479"/>
      <c r="M9" s="479"/>
      <c r="N9" s="479"/>
      <c r="O9" s="479"/>
      <c r="P9" s="479"/>
      <c r="Q9" s="479"/>
      <c r="R9" s="479"/>
      <c r="S9" s="479"/>
      <c r="T9" s="479"/>
    </row>
    <row r="11" spans="1:20" x14ac:dyDescent="0.3">
      <c r="A11" s="493" t="s">
        <v>524</v>
      </c>
      <c r="B11" s="493"/>
      <c r="C11" s="493"/>
      <c r="D11" s="742" t="s">
        <v>527</v>
      </c>
      <c r="E11" s="493"/>
      <c r="F11" s="493"/>
      <c r="G11" s="493"/>
      <c r="H11" s="493"/>
      <c r="I11" s="743"/>
      <c r="J11" s="742" t="s">
        <v>532</v>
      </c>
      <c r="K11" s="493"/>
      <c r="L11" s="493"/>
      <c r="M11" s="742" t="s">
        <v>533</v>
      </c>
      <c r="N11" s="493"/>
      <c r="O11" s="493"/>
      <c r="P11" s="493"/>
      <c r="Q11" s="742" t="s">
        <v>538</v>
      </c>
      <c r="R11" s="493"/>
      <c r="S11" s="493"/>
      <c r="T11" s="493"/>
    </row>
    <row r="12" spans="1:20" s="124" customFormat="1" ht="30" customHeight="1" x14ac:dyDescent="0.3">
      <c r="A12" s="726" t="s">
        <v>525</v>
      </c>
      <c r="B12" s="727"/>
      <c r="C12" s="176" t="s">
        <v>526</v>
      </c>
      <c r="D12" s="729" t="s">
        <v>528</v>
      </c>
      <c r="E12" s="727"/>
      <c r="F12" s="727"/>
      <c r="G12" s="727" t="s">
        <v>529</v>
      </c>
      <c r="H12" s="727"/>
      <c r="I12" s="728"/>
      <c r="J12" s="729" t="s">
        <v>530</v>
      </c>
      <c r="K12" s="727"/>
      <c r="L12" s="175" t="s">
        <v>531</v>
      </c>
      <c r="M12" s="177" t="s">
        <v>534</v>
      </c>
      <c r="N12" s="178" t="s">
        <v>535</v>
      </c>
      <c r="O12" s="178" t="s">
        <v>536</v>
      </c>
      <c r="P12" s="175" t="s">
        <v>537</v>
      </c>
      <c r="Q12" s="729" t="s">
        <v>539</v>
      </c>
      <c r="R12" s="727"/>
      <c r="S12" s="727" t="s">
        <v>540</v>
      </c>
      <c r="T12" s="746"/>
    </row>
    <row r="13" spans="1:20" ht="25.5" customHeight="1" x14ac:dyDescent="0.3">
      <c r="A13" s="721"/>
      <c r="B13" s="721"/>
      <c r="C13" s="736" t="s">
        <v>542</v>
      </c>
      <c r="D13" s="712" t="s">
        <v>520</v>
      </c>
      <c r="E13" s="712"/>
      <c r="F13" s="712"/>
      <c r="G13" s="744" t="s">
        <v>541</v>
      </c>
      <c r="H13" s="744"/>
      <c r="I13" s="744"/>
      <c r="J13" s="725" t="s">
        <v>543</v>
      </c>
      <c r="K13" s="725"/>
      <c r="L13" s="179" t="s">
        <v>547</v>
      </c>
      <c r="M13" s="179" t="s">
        <v>548</v>
      </c>
      <c r="N13" s="179" t="s">
        <v>549</v>
      </c>
      <c r="O13" s="179" t="s">
        <v>521</v>
      </c>
      <c r="P13" s="179" t="s">
        <v>551</v>
      </c>
      <c r="Q13" s="725" t="s">
        <v>552</v>
      </c>
      <c r="R13" s="725"/>
      <c r="S13" s="725" t="s">
        <v>523</v>
      </c>
      <c r="T13" s="725"/>
    </row>
    <row r="14" spans="1:20" ht="36" x14ac:dyDescent="0.3">
      <c r="A14" s="721"/>
      <c r="B14" s="721"/>
      <c r="C14" s="736"/>
      <c r="D14" s="712"/>
      <c r="E14" s="712"/>
      <c r="F14" s="712"/>
      <c r="G14" s="744"/>
      <c r="H14" s="744"/>
      <c r="I14" s="744"/>
      <c r="J14" s="724" t="s">
        <v>544</v>
      </c>
      <c r="K14" s="724"/>
      <c r="L14" s="180" t="s">
        <v>546</v>
      </c>
      <c r="M14" s="180" t="s">
        <v>548</v>
      </c>
      <c r="N14" s="180" t="s">
        <v>549</v>
      </c>
      <c r="O14" s="180" t="s">
        <v>553</v>
      </c>
      <c r="P14" s="180" t="s">
        <v>551</v>
      </c>
      <c r="Q14" s="724" t="s">
        <v>552</v>
      </c>
      <c r="R14" s="724"/>
      <c r="S14" s="724" t="s">
        <v>523</v>
      </c>
      <c r="T14" s="724"/>
    </row>
    <row r="15" spans="1:20" ht="38.25" customHeight="1" thickBot="1" x14ac:dyDescent="0.35">
      <c r="A15" s="721"/>
      <c r="B15" s="721"/>
      <c r="C15" s="736"/>
      <c r="D15" s="713"/>
      <c r="E15" s="713"/>
      <c r="F15" s="713"/>
      <c r="G15" s="745"/>
      <c r="H15" s="745"/>
      <c r="I15" s="745"/>
      <c r="J15" s="711" t="s">
        <v>522</v>
      </c>
      <c r="K15" s="711"/>
      <c r="L15" s="181" t="s">
        <v>545</v>
      </c>
      <c r="M15" s="181" t="s">
        <v>548</v>
      </c>
      <c r="N15" s="181" t="s">
        <v>549</v>
      </c>
      <c r="O15" s="181" t="s">
        <v>550</v>
      </c>
      <c r="P15" s="181" t="s">
        <v>551</v>
      </c>
      <c r="Q15" s="711" t="s">
        <v>552</v>
      </c>
      <c r="R15" s="711"/>
      <c r="S15" s="711" t="s">
        <v>523</v>
      </c>
      <c r="T15" s="711"/>
    </row>
    <row r="16" spans="1:20" ht="15.6" x14ac:dyDescent="0.3">
      <c r="A16" s="721"/>
      <c r="B16" s="721"/>
      <c r="C16" s="736"/>
      <c r="D16" s="733" t="s">
        <v>554</v>
      </c>
      <c r="E16" s="733"/>
      <c r="F16" s="733"/>
      <c r="G16" s="739" t="s">
        <v>554</v>
      </c>
      <c r="H16" s="739"/>
      <c r="I16" s="739"/>
      <c r="J16" s="723" t="s">
        <v>554</v>
      </c>
      <c r="K16" s="723"/>
      <c r="L16" s="182" t="s">
        <v>554</v>
      </c>
      <c r="M16" s="182" t="s">
        <v>554</v>
      </c>
      <c r="N16" s="182" t="s">
        <v>554</v>
      </c>
      <c r="O16" s="182" t="s">
        <v>554</v>
      </c>
      <c r="P16" s="182" t="s">
        <v>554</v>
      </c>
      <c r="Q16" s="182" t="s">
        <v>554</v>
      </c>
      <c r="R16" s="182"/>
      <c r="S16" s="738" t="s">
        <v>554</v>
      </c>
      <c r="T16" s="738"/>
    </row>
    <row r="17" spans="1:20" ht="15.6" x14ac:dyDescent="0.3">
      <c r="A17" s="721"/>
      <c r="B17" s="721"/>
      <c r="C17" s="736"/>
      <c r="D17" s="734"/>
      <c r="E17" s="734"/>
      <c r="F17" s="734"/>
      <c r="G17" s="740"/>
      <c r="H17" s="740"/>
      <c r="I17" s="740"/>
      <c r="J17" s="719" t="s">
        <v>554</v>
      </c>
      <c r="K17" s="719"/>
      <c r="L17" s="183" t="s">
        <v>554</v>
      </c>
      <c r="M17" s="183" t="s">
        <v>554</v>
      </c>
      <c r="N17" s="183" t="s">
        <v>554</v>
      </c>
      <c r="O17" s="183" t="s">
        <v>554</v>
      </c>
      <c r="P17" s="183" t="s">
        <v>554</v>
      </c>
      <c r="Q17" s="183" t="s">
        <v>554</v>
      </c>
      <c r="R17" s="183"/>
      <c r="S17" s="720" t="s">
        <v>554</v>
      </c>
      <c r="T17" s="720"/>
    </row>
    <row r="18" spans="1:20" ht="15.6" x14ac:dyDescent="0.3">
      <c r="A18" s="721"/>
      <c r="B18" s="721"/>
      <c r="C18" s="736"/>
      <c r="D18" s="734"/>
      <c r="E18" s="734"/>
      <c r="F18" s="734"/>
      <c r="G18" s="740" t="s">
        <v>554</v>
      </c>
      <c r="H18" s="740"/>
      <c r="I18" s="740"/>
      <c r="J18" s="716" t="s">
        <v>554</v>
      </c>
      <c r="K18" s="716"/>
      <c r="L18" s="184" t="s">
        <v>554</v>
      </c>
      <c r="M18" s="184" t="s">
        <v>554</v>
      </c>
      <c r="N18" s="184" t="s">
        <v>554</v>
      </c>
      <c r="O18" s="184" t="s">
        <v>554</v>
      </c>
      <c r="P18" s="184" t="s">
        <v>554</v>
      </c>
      <c r="Q18" s="184" t="s">
        <v>554</v>
      </c>
      <c r="R18" s="184"/>
      <c r="S18" s="730" t="s">
        <v>554</v>
      </c>
      <c r="T18" s="730"/>
    </row>
    <row r="19" spans="1:20" ht="16.2" thickBot="1" x14ac:dyDescent="0.35">
      <c r="A19" s="721"/>
      <c r="B19" s="721"/>
      <c r="C19" s="737"/>
      <c r="D19" s="735"/>
      <c r="E19" s="735"/>
      <c r="F19" s="735"/>
      <c r="G19" s="741"/>
      <c r="H19" s="741"/>
      <c r="I19" s="741"/>
      <c r="J19" s="731" t="s">
        <v>554</v>
      </c>
      <c r="K19" s="731"/>
      <c r="L19" s="185" t="s">
        <v>554</v>
      </c>
      <c r="M19" s="185" t="s">
        <v>554</v>
      </c>
      <c r="N19" s="185" t="s">
        <v>554</v>
      </c>
      <c r="O19" s="185" t="s">
        <v>554</v>
      </c>
      <c r="P19" s="185" t="s">
        <v>554</v>
      </c>
      <c r="Q19" s="185" t="s">
        <v>554</v>
      </c>
      <c r="R19" s="185"/>
      <c r="S19" s="732" t="s">
        <v>554</v>
      </c>
      <c r="T19" s="732"/>
    </row>
    <row r="20" spans="1:20" ht="16.2" thickTop="1" x14ac:dyDescent="0.3">
      <c r="A20" s="721"/>
      <c r="B20" s="721"/>
      <c r="C20" s="709" t="s">
        <v>519</v>
      </c>
      <c r="D20" s="734" t="s">
        <v>554</v>
      </c>
      <c r="E20" s="734"/>
      <c r="F20" s="734"/>
      <c r="G20" s="707" t="s">
        <v>554</v>
      </c>
      <c r="H20" s="707"/>
      <c r="I20" s="707"/>
      <c r="J20" s="717" t="s">
        <v>554</v>
      </c>
      <c r="K20" s="717"/>
      <c r="L20" s="186" t="s">
        <v>554</v>
      </c>
      <c r="M20" s="186" t="s">
        <v>554</v>
      </c>
      <c r="N20" s="186" t="s">
        <v>554</v>
      </c>
      <c r="O20" s="186" t="s">
        <v>554</v>
      </c>
      <c r="P20" s="186" t="s">
        <v>554</v>
      </c>
      <c r="Q20" s="186" t="s">
        <v>554</v>
      </c>
      <c r="R20" s="186"/>
      <c r="S20" s="718" t="s">
        <v>554</v>
      </c>
      <c r="T20" s="718"/>
    </row>
    <row r="21" spans="1:20" ht="15.6" x14ac:dyDescent="0.3">
      <c r="A21" s="721"/>
      <c r="B21" s="721"/>
      <c r="C21" s="709"/>
      <c r="D21" s="734"/>
      <c r="E21" s="734"/>
      <c r="F21" s="734"/>
      <c r="G21" s="708"/>
      <c r="H21" s="708"/>
      <c r="I21" s="708"/>
      <c r="J21" s="719" t="s">
        <v>554</v>
      </c>
      <c r="K21" s="719"/>
      <c r="L21" s="183" t="s">
        <v>554</v>
      </c>
      <c r="M21" s="183" t="s">
        <v>554</v>
      </c>
      <c r="N21" s="183" t="s">
        <v>554</v>
      </c>
      <c r="O21" s="183" t="s">
        <v>554</v>
      </c>
      <c r="P21" s="183" t="s">
        <v>554</v>
      </c>
      <c r="Q21" s="183" t="s">
        <v>554</v>
      </c>
      <c r="R21" s="183"/>
      <c r="S21" s="720" t="s">
        <v>554</v>
      </c>
      <c r="T21" s="720"/>
    </row>
    <row r="22" spans="1:20" ht="15.6" x14ac:dyDescent="0.3">
      <c r="A22" s="721"/>
      <c r="B22" s="721"/>
      <c r="C22" s="709"/>
      <c r="D22" s="734"/>
      <c r="E22" s="734"/>
      <c r="F22" s="734"/>
      <c r="G22" s="335" t="s">
        <v>554</v>
      </c>
      <c r="H22" s="335"/>
      <c r="I22" s="335"/>
      <c r="J22" s="716" t="s">
        <v>554</v>
      </c>
      <c r="K22" s="716"/>
      <c r="L22" s="184" t="s">
        <v>554</v>
      </c>
      <c r="M22" s="184" t="s">
        <v>554</v>
      </c>
      <c r="N22" s="184" t="s">
        <v>554</v>
      </c>
      <c r="O22" s="184" t="s">
        <v>554</v>
      </c>
      <c r="P22" s="184" t="s">
        <v>554</v>
      </c>
      <c r="Q22" s="184" t="s">
        <v>554</v>
      </c>
      <c r="R22" s="184"/>
      <c r="S22" s="730" t="s">
        <v>554</v>
      </c>
      <c r="T22" s="730"/>
    </row>
    <row r="23" spans="1:20" ht="16.2" thickBot="1" x14ac:dyDescent="0.35">
      <c r="A23" s="722"/>
      <c r="B23" s="722"/>
      <c r="C23" s="710"/>
      <c r="D23" s="735"/>
      <c r="E23" s="735"/>
      <c r="F23" s="735"/>
      <c r="G23" s="715"/>
      <c r="H23" s="715"/>
      <c r="I23" s="715"/>
      <c r="J23" s="731" t="s">
        <v>554</v>
      </c>
      <c r="K23" s="731"/>
      <c r="L23" s="185" t="s">
        <v>554</v>
      </c>
      <c r="M23" s="185" t="s">
        <v>554</v>
      </c>
      <c r="N23" s="185" t="s">
        <v>554</v>
      </c>
      <c r="O23" s="185" t="s">
        <v>554</v>
      </c>
      <c r="P23" s="185" t="s">
        <v>554</v>
      </c>
      <c r="Q23" s="185" t="s">
        <v>554</v>
      </c>
      <c r="R23" s="185"/>
      <c r="S23" s="732" t="s">
        <v>554</v>
      </c>
      <c r="T23" s="732"/>
    </row>
    <row r="24" spans="1:20" ht="15" thickTop="1" x14ac:dyDescent="0.3">
      <c r="A24" s="714" t="s">
        <v>554</v>
      </c>
      <c r="B24" s="714"/>
    </row>
  </sheetData>
  <mergeCells count="54">
    <mergeCell ref="B6:T6"/>
    <mergeCell ref="A1:Q1"/>
    <mergeCell ref="R1:T1"/>
    <mergeCell ref="R2:T2"/>
    <mergeCell ref="R3:T4"/>
    <mergeCell ref="S12:T12"/>
    <mergeCell ref="Q11:T11"/>
    <mergeCell ref="M11:P11"/>
    <mergeCell ref="J12:K12"/>
    <mergeCell ref="J11:L11"/>
    <mergeCell ref="D11:I11"/>
    <mergeCell ref="G13:I15"/>
    <mergeCell ref="J14:K14"/>
    <mergeCell ref="J15:K15"/>
    <mergeCell ref="Q12:R12"/>
    <mergeCell ref="S22:T22"/>
    <mergeCell ref="J23:K23"/>
    <mergeCell ref="S23:T23"/>
    <mergeCell ref="D16:F19"/>
    <mergeCell ref="C13:C19"/>
    <mergeCell ref="D20:F23"/>
    <mergeCell ref="Q13:R13"/>
    <mergeCell ref="Q14:R14"/>
    <mergeCell ref="S17:T17"/>
    <mergeCell ref="S16:T16"/>
    <mergeCell ref="G16:I17"/>
    <mergeCell ref="G18:I19"/>
    <mergeCell ref="J18:K18"/>
    <mergeCell ref="S18:T18"/>
    <mergeCell ref="J19:K19"/>
    <mergeCell ref="S19:T19"/>
    <mergeCell ref="A9:T9"/>
    <mergeCell ref="J20:K20"/>
    <mergeCell ref="S20:T20"/>
    <mergeCell ref="J21:K21"/>
    <mergeCell ref="S21:T21"/>
    <mergeCell ref="A13:B23"/>
    <mergeCell ref="J16:K16"/>
    <mergeCell ref="J17:K17"/>
    <mergeCell ref="S15:T15"/>
    <mergeCell ref="S14:T14"/>
    <mergeCell ref="S13:T13"/>
    <mergeCell ref="A12:B12"/>
    <mergeCell ref="A11:C11"/>
    <mergeCell ref="J13:K13"/>
    <mergeCell ref="G12:I12"/>
    <mergeCell ref="D12:F12"/>
    <mergeCell ref="G20:I21"/>
    <mergeCell ref="C20:C23"/>
    <mergeCell ref="Q15:R15"/>
    <mergeCell ref="D13:F15"/>
    <mergeCell ref="A24:B24"/>
    <mergeCell ref="G22:I23"/>
    <mergeCell ref="J22:K22"/>
  </mergeCells>
  <conditionalFormatting sqref="R3:T4">
    <cfRule type="cellIs" dxfId="23" priority="1" operator="equal">
      <formula>"Não iniciada"</formula>
    </cfRule>
    <cfRule type="cellIs" dxfId="22" priority="2" operator="equal">
      <formula>"Em andamento"</formula>
    </cfRule>
    <cfRule type="cellIs" dxfId="21" priority="3" operator="equal">
      <formula>"Cancelada"</formula>
    </cfRule>
    <cfRule type="cellIs" dxfId="20" priority="4" operator="equal">
      <formula>"Concluída"</formula>
    </cfRule>
  </conditionalFormatting>
  <dataValidations count="1">
    <dataValidation type="list" allowBlank="1" showInputMessage="1" showErrorMessage="1" sqref="R3:T4" xr:uid="{00000000-0002-0000-1F00-000000000000}">
      <formula1>"Não iniciada, Concluída, Em andamento, Cancelada"</formula1>
    </dataValidation>
  </dataValidations>
  <hyperlinks>
    <hyperlink ref="R1:T1" location="'1. Painel Principal'!A1" display="Menu Principal" xr:uid="{00000000-0004-0000-1F00-000000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T26"/>
  <sheetViews>
    <sheetView showGridLines="0" workbookViewId="0">
      <pane ySplit="4" topLeftCell="A5" activePane="bottomLeft" state="frozen"/>
      <selection pane="bottomLeft" activeCell="A6" sqref="A6:T6"/>
    </sheetView>
  </sheetViews>
  <sheetFormatPr defaultRowHeight="14.4" x14ac:dyDescent="0.3"/>
  <cols>
    <col min="17" max="17" width="9.33203125" customWidth="1"/>
  </cols>
  <sheetData>
    <row r="1" spans="1:20" ht="17.25" customHeight="1" x14ac:dyDescent="0.35">
      <c r="A1" s="276" t="s">
        <v>6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4" t="s">
        <v>1</v>
      </c>
      <c r="S1" s="274"/>
      <c r="T1" s="275"/>
    </row>
    <row r="2" spans="1:20" x14ac:dyDescent="0.3">
      <c r="R2" s="339" t="s">
        <v>10</v>
      </c>
      <c r="S2" s="340"/>
      <c r="T2" s="340"/>
    </row>
    <row r="3" spans="1:20" x14ac:dyDescent="0.3">
      <c r="R3" s="334" t="s">
        <v>11</v>
      </c>
      <c r="S3" s="335"/>
      <c r="T3" s="335"/>
    </row>
    <row r="4" spans="1:20" ht="6.75" customHeight="1" x14ac:dyDescent="0.3">
      <c r="R4" s="334"/>
      <c r="S4" s="335"/>
      <c r="T4" s="335"/>
    </row>
    <row r="6" spans="1:20" ht="33" customHeight="1" x14ac:dyDescent="0.3">
      <c r="A6" s="239" t="s">
        <v>27</v>
      </c>
      <c r="B6" s="765" t="s">
        <v>635</v>
      </c>
      <c r="C6" s="765"/>
      <c r="D6" s="765"/>
      <c r="E6" s="765"/>
      <c r="F6" s="765"/>
      <c r="G6" s="765"/>
      <c r="H6" s="765"/>
      <c r="I6" s="765"/>
      <c r="J6" s="765"/>
      <c r="K6" s="765"/>
      <c r="L6" s="765"/>
      <c r="M6" s="765"/>
      <c r="N6" s="765"/>
      <c r="O6" s="765"/>
      <c r="P6" s="765"/>
      <c r="Q6" s="765"/>
      <c r="R6" s="765"/>
      <c r="S6" s="765"/>
      <c r="T6" s="766"/>
    </row>
    <row r="9" spans="1:20" x14ac:dyDescent="0.3">
      <c r="A9" s="760" t="s">
        <v>556</v>
      </c>
      <c r="B9" s="760"/>
      <c r="C9" s="760"/>
      <c r="D9" s="760"/>
      <c r="E9" s="760"/>
      <c r="F9" s="760"/>
      <c r="G9" s="760"/>
      <c r="H9" s="760"/>
      <c r="I9" s="760"/>
      <c r="J9" s="760"/>
      <c r="K9" s="760"/>
      <c r="L9" s="760"/>
      <c r="M9" s="760"/>
      <c r="N9" s="760"/>
      <c r="O9" s="760"/>
      <c r="P9" s="760"/>
      <c r="Q9" s="760"/>
      <c r="R9" s="760"/>
      <c r="S9" s="760"/>
      <c r="T9" s="760"/>
    </row>
    <row r="10" spans="1:20" x14ac:dyDescent="0.3">
      <c r="A10" s="52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</row>
    <row r="11" spans="1:20" x14ac:dyDescent="0.3">
      <c r="A11" s="52"/>
      <c r="B11" s="749">
        <v>2016</v>
      </c>
      <c r="C11" s="750"/>
      <c r="D11" s="750"/>
      <c r="E11" s="750"/>
      <c r="F11" s="750"/>
      <c r="G11" s="751"/>
      <c r="H11" s="752">
        <v>2017</v>
      </c>
      <c r="I11" s="753"/>
      <c r="J11" s="753"/>
      <c r="K11" s="753"/>
      <c r="L11" s="753"/>
      <c r="M11" s="754"/>
      <c r="N11" s="755">
        <v>2018</v>
      </c>
      <c r="O11" s="756"/>
      <c r="P11" s="756"/>
      <c r="Q11" s="756"/>
      <c r="R11" s="756"/>
      <c r="S11" s="757"/>
    </row>
    <row r="12" spans="1:20" ht="30" customHeight="1" x14ac:dyDescent="0.3">
      <c r="A12" s="67" t="s">
        <v>145</v>
      </c>
      <c r="B12" s="62" t="s">
        <v>146</v>
      </c>
      <c r="C12" s="63" t="s">
        <v>170</v>
      </c>
      <c r="D12" s="63" t="s">
        <v>147</v>
      </c>
      <c r="E12" s="63" t="s">
        <v>148</v>
      </c>
      <c r="F12" s="63" t="s">
        <v>149</v>
      </c>
      <c r="G12" s="64" t="s">
        <v>150</v>
      </c>
      <c r="H12" s="65" t="s">
        <v>146</v>
      </c>
      <c r="I12" s="63" t="s">
        <v>170</v>
      </c>
      <c r="J12" s="63" t="s">
        <v>147</v>
      </c>
      <c r="K12" s="63" t="s">
        <v>148</v>
      </c>
      <c r="L12" s="63" t="s">
        <v>149</v>
      </c>
      <c r="M12" s="66" t="s">
        <v>150</v>
      </c>
      <c r="N12" s="65" t="s">
        <v>146</v>
      </c>
      <c r="O12" s="63" t="s">
        <v>170</v>
      </c>
      <c r="P12" s="63" t="s">
        <v>147</v>
      </c>
      <c r="Q12" s="63" t="s">
        <v>148</v>
      </c>
      <c r="R12" s="63" t="s">
        <v>149</v>
      </c>
      <c r="S12" s="64" t="s">
        <v>150</v>
      </c>
    </row>
    <row r="13" spans="1:20" x14ac:dyDescent="0.3">
      <c r="A13" s="53" t="s">
        <v>151</v>
      </c>
      <c r="B13" s="54">
        <v>8.9999999999999998E-4</v>
      </c>
      <c r="C13" s="55">
        <v>-9.7799999999999998E-2</v>
      </c>
      <c r="D13" s="55">
        <v>-0.2364</v>
      </c>
      <c r="E13" s="55" t="s">
        <v>152</v>
      </c>
      <c r="F13" s="55">
        <v>-0.25040000000000001</v>
      </c>
      <c r="G13" s="70">
        <v>-386754</v>
      </c>
      <c r="H13" s="54">
        <v>1.1000000000000001E-3</v>
      </c>
      <c r="I13" s="55">
        <v>-5.2999999999999999E-2</v>
      </c>
      <c r="J13" s="55">
        <v>-0.25109999999999999</v>
      </c>
      <c r="K13" s="55">
        <v>0.1363</v>
      </c>
      <c r="L13" s="55">
        <v>-8.5000000000000006E-2</v>
      </c>
      <c r="M13" s="68">
        <v>-232630</v>
      </c>
      <c r="N13" s="54">
        <v>0</v>
      </c>
      <c r="O13" s="56">
        <v>-1.3599999999999999E-2</v>
      </c>
      <c r="P13" s="55">
        <v>-0.19370000000000001</v>
      </c>
      <c r="Q13" s="55">
        <v>0.19370000000000001</v>
      </c>
      <c r="R13" s="56">
        <v>-1.3599999999999999E-2</v>
      </c>
      <c r="S13" s="57">
        <v>-37703</v>
      </c>
    </row>
    <row r="14" spans="1:20" x14ac:dyDescent="0.3">
      <c r="A14" s="53" t="s">
        <v>153</v>
      </c>
      <c r="B14" s="54">
        <v>8.9999999999999998E-4</v>
      </c>
      <c r="C14" s="55">
        <v>-9.7799999999999998E-2</v>
      </c>
      <c r="D14" s="55">
        <v>-0.2364</v>
      </c>
      <c r="E14" s="55" t="s">
        <v>152</v>
      </c>
      <c r="F14" s="55">
        <v>-7.7799999999999994E-2</v>
      </c>
      <c r="G14" s="70">
        <v>-250004</v>
      </c>
      <c r="H14" s="54">
        <v>1.1000000000000001E-3</v>
      </c>
      <c r="I14" s="55">
        <v>-5.2999999999999999E-2</v>
      </c>
      <c r="J14" s="55">
        <v>-0.25109999999999999</v>
      </c>
      <c r="K14" s="55">
        <v>0.1363</v>
      </c>
      <c r="L14" s="55">
        <v>-0.1142</v>
      </c>
      <c r="M14" s="68">
        <v>-291260</v>
      </c>
      <c r="N14" s="54">
        <v>0</v>
      </c>
      <c r="O14" s="56">
        <v>-1.3599999999999999E-2</v>
      </c>
      <c r="P14" s="55">
        <v>-0.19370000000000001</v>
      </c>
      <c r="Q14" s="55">
        <v>0.19370000000000001</v>
      </c>
      <c r="R14" s="56" t="s">
        <v>168</v>
      </c>
      <c r="S14" s="57" t="s">
        <v>168</v>
      </c>
    </row>
    <row r="15" spans="1:20" x14ac:dyDescent="0.3">
      <c r="A15" s="53" t="s">
        <v>154</v>
      </c>
      <c r="B15" s="54">
        <v>8.9999999999999998E-4</v>
      </c>
      <c r="C15" s="55">
        <v>-9.7799999999999998E-2</v>
      </c>
      <c r="D15" s="55">
        <v>-0.2364</v>
      </c>
      <c r="E15" s="55" t="s">
        <v>152</v>
      </c>
      <c r="F15" s="55">
        <v>-3.8600000000000002E-2</v>
      </c>
      <c r="G15" s="70">
        <v>-146972</v>
      </c>
      <c r="H15" s="54">
        <v>1.1000000000000001E-3</v>
      </c>
      <c r="I15" s="55">
        <v>-5.2999999999999999E-2</v>
      </c>
      <c r="J15" s="55">
        <v>-0.25109999999999999</v>
      </c>
      <c r="K15" s="55">
        <v>0.1363</v>
      </c>
      <c r="L15" s="55">
        <v>-3.5099999999999999E-2</v>
      </c>
      <c r="M15" s="68">
        <v>-124098</v>
      </c>
      <c r="N15" s="54">
        <v>0</v>
      </c>
      <c r="O15" s="56">
        <v>-1.3599999999999999E-2</v>
      </c>
      <c r="P15" s="55">
        <v>-0.19370000000000001</v>
      </c>
      <c r="Q15" s="55">
        <v>0.19370000000000001</v>
      </c>
      <c r="R15" s="56" t="s">
        <v>168</v>
      </c>
      <c r="S15" s="57" t="s">
        <v>168</v>
      </c>
    </row>
    <row r="16" spans="1:20" x14ac:dyDescent="0.3">
      <c r="A16" s="53" t="s">
        <v>155</v>
      </c>
      <c r="B16" s="54">
        <v>8.9999999999999998E-4</v>
      </c>
      <c r="C16" s="55">
        <v>-9.7799999999999998E-2</v>
      </c>
      <c r="D16" s="55">
        <v>-0.2364</v>
      </c>
      <c r="E16" s="55" t="s">
        <v>152</v>
      </c>
      <c r="F16" s="55">
        <v>-6.5000000000000002E-2</v>
      </c>
      <c r="G16" s="70">
        <v>-213030</v>
      </c>
      <c r="H16" s="54">
        <v>1.1000000000000001E-3</v>
      </c>
      <c r="I16" s="55">
        <v>-5.2999999999999999E-2</v>
      </c>
      <c r="J16" s="55">
        <v>-0.25109999999999999</v>
      </c>
      <c r="K16" s="55">
        <v>0.1363</v>
      </c>
      <c r="L16" s="55">
        <v>-5.0299999999999997E-2</v>
      </c>
      <c r="M16" s="68">
        <v>-192815</v>
      </c>
      <c r="N16" s="54">
        <v>0</v>
      </c>
      <c r="O16" s="56">
        <v>-1.3599999999999999E-2</v>
      </c>
      <c r="P16" s="55">
        <v>-0.19370000000000001</v>
      </c>
      <c r="Q16" s="55">
        <v>0.19370000000000001</v>
      </c>
      <c r="R16" s="56" t="s">
        <v>168</v>
      </c>
      <c r="S16" s="57" t="s">
        <v>168</v>
      </c>
    </row>
    <row r="17" spans="1:19" x14ac:dyDescent="0.3">
      <c r="A17" s="53" t="s">
        <v>156</v>
      </c>
      <c r="B17" s="54">
        <v>8.9999999999999998E-4</v>
      </c>
      <c r="C17" s="55">
        <v>-9.7799999999999998E-2</v>
      </c>
      <c r="D17" s="55">
        <v>-0.2364</v>
      </c>
      <c r="E17" s="55" t="s">
        <v>152</v>
      </c>
      <c r="F17" s="55">
        <v>-0.1235</v>
      </c>
      <c r="G17" s="70">
        <v>-439412</v>
      </c>
      <c r="H17" s="54">
        <v>1.1000000000000001E-3</v>
      </c>
      <c r="I17" s="55">
        <v>-5.2999999999999999E-2</v>
      </c>
      <c r="J17" s="55">
        <v>-0.25109999999999999</v>
      </c>
      <c r="K17" s="55">
        <v>0.1363</v>
      </c>
      <c r="L17" s="55">
        <v>-5.67E-2</v>
      </c>
      <c r="M17" s="68">
        <v>-183290</v>
      </c>
      <c r="N17" s="54">
        <v>0</v>
      </c>
      <c r="O17" s="56">
        <v>-1.3599999999999999E-2</v>
      </c>
      <c r="P17" s="55">
        <v>-0.19370000000000001</v>
      </c>
      <c r="Q17" s="55">
        <v>0.19370000000000001</v>
      </c>
      <c r="R17" s="56" t="s">
        <v>168</v>
      </c>
      <c r="S17" s="57" t="s">
        <v>168</v>
      </c>
    </row>
    <row r="18" spans="1:19" x14ac:dyDescent="0.3">
      <c r="A18" s="53" t="s">
        <v>157</v>
      </c>
      <c r="B18" s="54">
        <v>8.9999999999999998E-4</v>
      </c>
      <c r="C18" s="55">
        <v>-9.7799999999999998E-2</v>
      </c>
      <c r="D18" s="55">
        <v>-0.2364</v>
      </c>
      <c r="E18" s="55" t="s">
        <v>152</v>
      </c>
      <c r="F18" s="55">
        <v>-0.1492</v>
      </c>
      <c r="G18" s="70">
        <v>-452119</v>
      </c>
      <c r="H18" s="54">
        <v>1.1000000000000001E-3</v>
      </c>
      <c r="I18" s="55">
        <v>-5.2999999999999999E-2</v>
      </c>
      <c r="J18" s="55">
        <v>-0.25109999999999999</v>
      </c>
      <c r="K18" s="55">
        <v>0.1363</v>
      </c>
      <c r="L18" s="55">
        <v>5.3E-3</v>
      </c>
      <c r="M18" s="68">
        <v>18248</v>
      </c>
      <c r="N18" s="54">
        <v>0</v>
      </c>
      <c r="O18" s="56">
        <v>-1.3599999999999999E-2</v>
      </c>
      <c r="P18" s="55">
        <v>-0.19370000000000001</v>
      </c>
      <c r="Q18" s="55">
        <v>0.19370000000000001</v>
      </c>
      <c r="R18" s="56" t="s">
        <v>168</v>
      </c>
      <c r="S18" s="57" t="s">
        <v>168</v>
      </c>
    </row>
    <row r="19" spans="1:19" x14ac:dyDescent="0.3">
      <c r="A19" s="53" t="s">
        <v>158</v>
      </c>
      <c r="B19" s="54">
        <v>8.9999999999999998E-4</v>
      </c>
      <c r="C19" s="55">
        <v>-9.7799999999999998E-2</v>
      </c>
      <c r="D19" s="55">
        <v>-0.2364</v>
      </c>
      <c r="E19" s="55" t="s">
        <v>152</v>
      </c>
      <c r="F19" s="55">
        <v>-5.0900000000000001E-2</v>
      </c>
      <c r="G19" s="70">
        <v>-183940</v>
      </c>
      <c r="H19" s="54">
        <v>1.1000000000000001E-3</v>
      </c>
      <c r="I19" s="55">
        <v>-5.2999999999999999E-2</v>
      </c>
      <c r="J19" s="55">
        <v>-0.25109999999999999</v>
      </c>
      <c r="K19" s="55">
        <v>0.1363</v>
      </c>
      <c r="L19" s="55">
        <v>-9.1999999999999998E-2</v>
      </c>
      <c r="M19" s="68">
        <v>-247023</v>
      </c>
      <c r="N19" s="54">
        <v>0</v>
      </c>
      <c r="O19" s="56">
        <v>-1.3599999999999999E-2</v>
      </c>
      <c r="P19" s="55">
        <v>-0.19370000000000001</v>
      </c>
      <c r="Q19" s="55">
        <v>0.19370000000000001</v>
      </c>
      <c r="R19" s="56" t="s">
        <v>168</v>
      </c>
      <c r="S19" s="57" t="s">
        <v>168</v>
      </c>
    </row>
    <row r="20" spans="1:19" x14ac:dyDescent="0.3">
      <c r="A20" s="53" t="s">
        <v>159</v>
      </c>
      <c r="B20" s="54">
        <v>8.9999999999999998E-4</v>
      </c>
      <c r="C20" s="55">
        <v>-9.7799999999999998E-2</v>
      </c>
      <c r="D20" s="55">
        <v>-0.2364</v>
      </c>
      <c r="E20" s="55" t="s">
        <v>152</v>
      </c>
      <c r="F20" s="55">
        <v>-4.4200000000000003E-2</v>
      </c>
      <c r="G20" s="70">
        <v>-152537</v>
      </c>
      <c r="H20" s="54">
        <v>1.1000000000000001E-3</v>
      </c>
      <c r="I20" s="55">
        <v>-5.2999999999999999E-2</v>
      </c>
      <c r="J20" s="55">
        <v>-0.25109999999999999</v>
      </c>
      <c r="K20" s="55">
        <v>0.1363</v>
      </c>
      <c r="L20" s="55">
        <v>6.3E-3</v>
      </c>
      <c r="M20" s="68">
        <v>23950</v>
      </c>
      <c r="N20" s="54">
        <v>0</v>
      </c>
      <c r="O20" s="56">
        <v>-1.3599999999999999E-2</v>
      </c>
      <c r="P20" s="55">
        <v>-0.19370000000000001</v>
      </c>
      <c r="Q20" s="55">
        <v>0.19370000000000001</v>
      </c>
      <c r="R20" s="56" t="s">
        <v>168</v>
      </c>
      <c r="S20" s="57" t="s">
        <v>168</v>
      </c>
    </row>
    <row r="21" spans="1:19" x14ac:dyDescent="0.3">
      <c r="A21" s="53" t="s">
        <v>160</v>
      </c>
      <c r="B21" s="54">
        <v>8.9999999999999998E-4</v>
      </c>
      <c r="C21" s="55">
        <v>-9.7799999999999998E-2</v>
      </c>
      <c r="D21" s="55">
        <v>-0.2364</v>
      </c>
      <c r="E21" s="55" t="s">
        <v>152</v>
      </c>
      <c r="F21" s="55">
        <v>-0.12809999999999999</v>
      </c>
      <c r="G21" s="70">
        <v>-552711</v>
      </c>
      <c r="H21" s="54">
        <v>1.1000000000000001E-3</v>
      </c>
      <c r="I21" s="55">
        <v>-5.2999999999999999E-2</v>
      </c>
      <c r="J21" s="55">
        <v>-0.25109999999999999</v>
      </c>
      <c r="K21" s="55">
        <v>0.1363</v>
      </c>
      <c r="L21" s="55">
        <v>-3.6900000000000002E-2</v>
      </c>
      <c r="M21" s="68">
        <v>-160451</v>
      </c>
      <c r="N21" s="54">
        <v>0</v>
      </c>
      <c r="O21" s="56">
        <v>-1.3599999999999999E-2</v>
      </c>
      <c r="P21" s="55">
        <v>-0.19370000000000001</v>
      </c>
      <c r="Q21" s="55">
        <v>0.19370000000000001</v>
      </c>
      <c r="R21" s="56" t="s">
        <v>168</v>
      </c>
      <c r="S21" s="57" t="s">
        <v>168</v>
      </c>
    </row>
    <row r="22" spans="1:19" x14ac:dyDescent="0.3">
      <c r="A22" s="53" t="s">
        <v>161</v>
      </c>
      <c r="B22" s="54">
        <v>8.9999999999999998E-4</v>
      </c>
      <c r="C22" s="55">
        <v>-9.7799999999999998E-2</v>
      </c>
      <c r="D22" s="55">
        <v>-0.2364</v>
      </c>
      <c r="E22" s="55" t="s">
        <v>152</v>
      </c>
      <c r="F22" s="55">
        <v>-0.1147</v>
      </c>
      <c r="G22" s="70">
        <v>-402650</v>
      </c>
      <c r="H22" s="54">
        <v>1.1000000000000001E-3</v>
      </c>
      <c r="I22" s="55">
        <v>-5.2999999999999999E-2</v>
      </c>
      <c r="J22" s="55">
        <v>-0.25109999999999999</v>
      </c>
      <c r="K22" s="55">
        <v>0.1363</v>
      </c>
      <c r="L22" s="55">
        <v>2.93E-2</v>
      </c>
      <c r="M22" s="68">
        <v>142900</v>
      </c>
      <c r="N22" s="54">
        <v>0</v>
      </c>
      <c r="O22" s="56">
        <v>-1.3599999999999999E-2</v>
      </c>
      <c r="P22" s="55">
        <v>-0.19370000000000001</v>
      </c>
      <c r="Q22" s="55">
        <v>0.19370000000000001</v>
      </c>
      <c r="R22" s="56" t="s">
        <v>168</v>
      </c>
      <c r="S22" s="57" t="s">
        <v>168</v>
      </c>
    </row>
    <row r="23" spans="1:19" x14ac:dyDescent="0.3">
      <c r="A23" s="53" t="s">
        <v>162</v>
      </c>
      <c r="B23" s="54">
        <v>8.9999999999999998E-4</v>
      </c>
      <c r="C23" s="55">
        <v>-9.7799999999999998E-2</v>
      </c>
      <c r="D23" s="55">
        <v>-0.2364</v>
      </c>
      <c r="E23" s="55" t="s">
        <v>152</v>
      </c>
      <c r="F23" s="55">
        <v>-0.10390000000000001</v>
      </c>
      <c r="G23" s="70">
        <v>-322977</v>
      </c>
      <c r="H23" s="54">
        <v>1.1000000000000001E-3</v>
      </c>
      <c r="I23" s="55">
        <v>-5.2999999999999999E-2</v>
      </c>
      <c r="J23" s="55">
        <v>-0.25109999999999999</v>
      </c>
      <c r="K23" s="55">
        <v>0.1363</v>
      </c>
      <c r="L23" s="55">
        <v>-0.2021</v>
      </c>
      <c r="M23" s="68">
        <v>-506050</v>
      </c>
      <c r="N23" s="54">
        <v>0</v>
      </c>
      <c r="O23" s="56">
        <v>-1.3599999999999999E-2</v>
      </c>
      <c r="P23" s="55">
        <v>-0.19370000000000001</v>
      </c>
      <c r="Q23" s="55">
        <v>0.19370000000000001</v>
      </c>
      <c r="R23" s="56" t="s">
        <v>168</v>
      </c>
      <c r="S23" s="57" t="s">
        <v>168</v>
      </c>
    </row>
    <row r="24" spans="1:19" x14ac:dyDescent="0.3">
      <c r="A24" s="53" t="s">
        <v>163</v>
      </c>
      <c r="B24" s="54">
        <v>8.9999999999999998E-4</v>
      </c>
      <c r="C24" s="55">
        <v>-9.7799999999999998E-2</v>
      </c>
      <c r="D24" s="55">
        <v>-0.2364</v>
      </c>
      <c r="E24" s="55" t="s">
        <v>152</v>
      </c>
      <c r="F24" s="55">
        <v>-0.11219999999999999</v>
      </c>
      <c r="G24" s="70">
        <v>-459894</v>
      </c>
      <c r="H24" s="54">
        <v>1.1000000000000001E-3</v>
      </c>
      <c r="I24" s="55">
        <v>-5.2999999999999999E-2</v>
      </c>
      <c r="J24" s="55">
        <v>-0.25109999999999999</v>
      </c>
      <c r="K24" s="55">
        <v>0.1363</v>
      </c>
      <c r="L24" s="55">
        <v>-0.129</v>
      </c>
      <c r="M24" s="69">
        <v>-391908</v>
      </c>
      <c r="N24" s="54">
        <v>0</v>
      </c>
      <c r="O24" s="56">
        <v>-1.3599999999999999E-2</v>
      </c>
      <c r="P24" s="55">
        <v>-0.19370000000000001</v>
      </c>
      <c r="Q24" s="55">
        <v>0.19370000000000001</v>
      </c>
      <c r="R24" s="56" t="s">
        <v>168</v>
      </c>
      <c r="S24" s="57" t="s">
        <v>168</v>
      </c>
    </row>
    <row r="25" spans="1:19" x14ac:dyDescent="0.3">
      <c r="A25" s="52"/>
      <c r="B25" s="58" t="s">
        <v>164</v>
      </c>
      <c r="C25" s="59">
        <v>-0.8</v>
      </c>
      <c r="D25" s="762" t="s">
        <v>165</v>
      </c>
      <c r="E25" s="762"/>
      <c r="F25" s="763">
        <v>-0.6</v>
      </c>
      <c r="G25" s="764"/>
      <c r="H25" s="58" t="s">
        <v>164</v>
      </c>
      <c r="I25" s="59">
        <v>-0.3</v>
      </c>
      <c r="J25" s="762" t="s">
        <v>165</v>
      </c>
      <c r="K25" s="762"/>
      <c r="L25" s="763">
        <v>-0.31</v>
      </c>
      <c r="M25" s="764"/>
      <c r="N25" s="58" t="s">
        <v>164</v>
      </c>
      <c r="O25" s="59"/>
      <c r="P25" s="762" t="s">
        <v>165</v>
      </c>
      <c r="Q25" s="762"/>
      <c r="R25" s="763"/>
      <c r="S25" s="764"/>
    </row>
    <row r="26" spans="1:19" x14ac:dyDescent="0.3">
      <c r="A26" s="52"/>
      <c r="B26" s="60" t="s">
        <v>166</v>
      </c>
      <c r="C26" s="61">
        <v>-2.41</v>
      </c>
      <c r="D26" s="761" t="s">
        <v>167</v>
      </c>
      <c r="E26" s="761"/>
      <c r="F26" s="758">
        <v>-1.81</v>
      </c>
      <c r="G26" s="759"/>
      <c r="H26" s="60" t="s">
        <v>166</v>
      </c>
      <c r="I26" s="61">
        <v>-0.9</v>
      </c>
      <c r="J26" s="761" t="s">
        <v>167</v>
      </c>
      <c r="K26" s="761"/>
      <c r="L26" s="758">
        <v>-0.94</v>
      </c>
      <c r="M26" s="759"/>
      <c r="N26" s="60" t="s">
        <v>166</v>
      </c>
      <c r="O26" s="61"/>
      <c r="P26" s="761" t="s">
        <v>167</v>
      </c>
      <c r="Q26" s="761"/>
      <c r="R26" s="758"/>
      <c r="S26" s="759"/>
    </row>
  </sheetData>
  <mergeCells count="21">
    <mergeCell ref="A1:Q1"/>
    <mergeCell ref="R1:T1"/>
    <mergeCell ref="R2:T2"/>
    <mergeCell ref="R3:T4"/>
    <mergeCell ref="B6:T6"/>
    <mergeCell ref="B11:G11"/>
    <mergeCell ref="H11:M11"/>
    <mergeCell ref="N11:S11"/>
    <mergeCell ref="R26:S26"/>
    <mergeCell ref="A9:T9"/>
    <mergeCell ref="D26:E26"/>
    <mergeCell ref="F26:G26"/>
    <mergeCell ref="J26:K26"/>
    <mergeCell ref="L26:M26"/>
    <mergeCell ref="P26:Q26"/>
    <mergeCell ref="D25:E25"/>
    <mergeCell ref="F25:G25"/>
    <mergeCell ref="J25:K25"/>
    <mergeCell ref="L25:M25"/>
    <mergeCell ref="P25:Q25"/>
    <mergeCell ref="R25:S25"/>
  </mergeCells>
  <conditionalFormatting sqref="R3:T4">
    <cfRule type="cellIs" dxfId="19" priority="1" operator="equal">
      <formula>"Não iniciada"</formula>
    </cfRule>
    <cfRule type="cellIs" dxfId="18" priority="2" operator="equal">
      <formula>"Em andamento"</formula>
    </cfRule>
    <cfRule type="cellIs" dxfId="17" priority="3" operator="equal">
      <formula>"Cancelada"</formula>
    </cfRule>
    <cfRule type="cellIs" dxfId="16" priority="4" operator="equal">
      <formula>"Concluída"</formula>
    </cfRule>
  </conditionalFormatting>
  <dataValidations disablePrompts="1" count="1">
    <dataValidation type="list" allowBlank="1" showInputMessage="1" showErrorMessage="1" sqref="R3:T4" xr:uid="{00000000-0002-0000-2000-000000000000}">
      <formula1>"Não iniciada, Concluída, Em andamento, Cancelada"</formula1>
    </dataValidation>
  </dataValidations>
  <hyperlinks>
    <hyperlink ref="R1:T1" location="'1. Painel Principal'!A1" display="Menu Principal" xr:uid="{00000000-0004-0000-2000-000000000000}"/>
  </hyperlinks>
  <pageMargins left="0.511811024" right="0.511811024" top="0.78740157499999996" bottom="0.78740157499999996" header="0.31496062000000002" footer="0.31496062000000002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T69"/>
  <sheetViews>
    <sheetView showGridLines="0" showRowColHeaders="0" zoomScaleNormal="100" workbookViewId="0">
      <pane ySplit="4" topLeftCell="A5" activePane="bottomLeft" state="frozen"/>
      <selection pane="bottomLeft" activeCell="V8" sqref="V8"/>
    </sheetView>
  </sheetViews>
  <sheetFormatPr defaultRowHeight="14.4" x14ac:dyDescent="0.3"/>
  <cols>
    <col min="17" max="17" width="9.33203125" customWidth="1"/>
  </cols>
  <sheetData>
    <row r="1" spans="1:20" ht="17.25" customHeight="1" x14ac:dyDescent="0.35">
      <c r="A1" s="276" t="s">
        <v>6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4" t="s">
        <v>1</v>
      </c>
      <c r="S1" s="274"/>
      <c r="T1" s="275"/>
    </row>
    <row r="2" spans="1:20" x14ac:dyDescent="0.3">
      <c r="R2" s="339" t="s">
        <v>10</v>
      </c>
      <c r="S2" s="340"/>
      <c r="T2" s="340"/>
    </row>
    <row r="3" spans="1:20" x14ac:dyDescent="0.3">
      <c r="R3" s="334" t="s">
        <v>11</v>
      </c>
      <c r="S3" s="335"/>
      <c r="T3" s="335"/>
    </row>
    <row r="4" spans="1:20" ht="6.75" customHeight="1" x14ac:dyDescent="0.3">
      <c r="R4" s="334"/>
      <c r="S4" s="335"/>
      <c r="T4" s="335"/>
    </row>
    <row r="6" spans="1:20" ht="14.4" customHeight="1" x14ac:dyDescent="0.3">
      <c r="A6" s="235" t="s">
        <v>27</v>
      </c>
      <c r="B6" s="747" t="s">
        <v>634</v>
      </c>
      <c r="C6" s="747"/>
      <c r="D6" s="747"/>
      <c r="E6" s="747"/>
      <c r="F6" s="747"/>
      <c r="G6" s="747"/>
      <c r="H6" s="747"/>
      <c r="I6" s="747"/>
      <c r="J6" s="747"/>
      <c r="K6" s="747"/>
      <c r="L6" s="747"/>
      <c r="M6" s="747"/>
      <c r="N6" s="747"/>
      <c r="O6" s="747"/>
      <c r="P6" s="747"/>
      <c r="Q6" s="747"/>
      <c r="R6" s="747"/>
      <c r="S6" s="747"/>
      <c r="T6" s="748"/>
    </row>
    <row r="8" spans="1:20" x14ac:dyDescent="0.3">
      <c r="A8" s="479" t="s">
        <v>565</v>
      </c>
      <c r="B8" s="479"/>
      <c r="C8" s="479"/>
      <c r="D8" s="479"/>
      <c r="E8" s="479"/>
      <c r="F8" s="479"/>
      <c r="G8" s="479"/>
      <c r="H8" s="479"/>
      <c r="I8" s="479"/>
      <c r="J8" s="479"/>
      <c r="K8" s="479"/>
      <c r="L8" s="479"/>
      <c r="M8" s="479"/>
      <c r="N8" s="479"/>
      <c r="O8" s="479"/>
      <c r="P8" s="479"/>
      <c r="Q8" s="479"/>
      <c r="R8" s="479"/>
      <c r="S8" s="479"/>
      <c r="T8" s="479"/>
    </row>
    <row r="30" spans="1:16" x14ac:dyDescent="0.3">
      <c r="A30" t="s">
        <v>559</v>
      </c>
      <c r="B30" s="281" t="s">
        <v>562</v>
      </c>
      <c r="C30" s="281"/>
      <c r="D30" s="281"/>
      <c r="E30" s="281"/>
      <c r="F30" s="281"/>
      <c r="G30" s="575" t="s">
        <v>563</v>
      </c>
      <c r="H30" s="575"/>
      <c r="I30" s="575"/>
      <c r="J30" s="575"/>
      <c r="K30" s="575"/>
      <c r="L30" s="576" t="s">
        <v>564</v>
      </c>
      <c r="M30" s="576"/>
      <c r="N30" s="576"/>
      <c r="O30" s="576"/>
      <c r="P30" s="576"/>
    </row>
    <row r="31" spans="1:16" s="124" customFormat="1" ht="27.6" x14ac:dyDescent="0.3">
      <c r="B31" s="189" t="s">
        <v>146</v>
      </c>
      <c r="C31" s="189" t="s">
        <v>170</v>
      </c>
      <c r="D31" s="189" t="s">
        <v>147</v>
      </c>
      <c r="E31" s="189" t="s">
        <v>148</v>
      </c>
      <c r="F31" s="189" t="s">
        <v>149</v>
      </c>
      <c r="G31" s="188" t="s">
        <v>560</v>
      </c>
      <c r="H31" s="188" t="s">
        <v>170</v>
      </c>
      <c r="I31" s="188" t="s">
        <v>147</v>
      </c>
      <c r="J31" s="188" t="s">
        <v>148</v>
      </c>
      <c r="K31" s="188" t="s">
        <v>561</v>
      </c>
      <c r="L31" s="187" t="s">
        <v>146</v>
      </c>
      <c r="M31" s="187" t="s">
        <v>170</v>
      </c>
      <c r="N31" s="187" t="s">
        <v>147</v>
      </c>
      <c r="O31" s="187" t="s">
        <v>148</v>
      </c>
      <c r="P31" s="187" t="s">
        <v>561</v>
      </c>
    </row>
    <row r="32" spans="1:16" x14ac:dyDescent="0.3">
      <c r="A32" s="191">
        <v>42370</v>
      </c>
      <c r="B32" s="199">
        <v>8.9999999999999998E-4</v>
      </c>
      <c r="C32" s="164">
        <v>-9.7799999999999998E-2</v>
      </c>
      <c r="D32" s="164">
        <v>-0.2364</v>
      </c>
      <c r="E32" s="164" t="s">
        <v>152</v>
      </c>
      <c r="F32" s="192">
        <v>-0.25040000000000001</v>
      </c>
      <c r="G32" s="164">
        <v>0.2</v>
      </c>
      <c r="H32" s="164">
        <v>0.26</v>
      </c>
      <c r="I32" s="164">
        <v>1.21E-2</v>
      </c>
      <c r="J32" s="164">
        <v>0.48120000000000002</v>
      </c>
      <c r="K32" s="164">
        <v>0.46</v>
      </c>
      <c r="L32" s="199">
        <v>1.69</v>
      </c>
      <c r="M32" s="164">
        <v>1.52</v>
      </c>
      <c r="N32" s="164">
        <v>1.0900000000000001</v>
      </c>
      <c r="O32" s="164">
        <v>1.929</v>
      </c>
      <c r="P32" s="192">
        <v>1.10053</v>
      </c>
    </row>
    <row r="33" spans="1:16" x14ac:dyDescent="0.3">
      <c r="A33" s="193">
        <v>42401</v>
      </c>
      <c r="B33" s="200">
        <v>8.9999999999999998E-4</v>
      </c>
      <c r="C33">
        <v>-9.7799999999999998E-2</v>
      </c>
      <c r="D33">
        <v>-0.2364</v>
      </c>
      <c r="E33" t="s">
        <v>152</v>
      </c>
      <c r="F33" s="194">
        <v>-7.7799999999999994E-2</v>
      </c>
      <c r="G33">
        <v>0.2</v>
      </c>
      <c r="H33">
        <v>0.26</v>
      </c>
      <c r="I33">
        <v>1.21E-2</v>
      </c>
      <c r="J33">
        <v>0.48120000000000002</v>
      </c>
      <c r="K33">
        <v>0.16</v>
      </c>
      <c r="L33" s="200">
        <v>1.69</v>
      </c>
      <c r="M33">
        <v>1.52</v>
      </c>
      <c r="N33">
        <v>1.0900000000000001</v>
      </c>
      <c r="O33">
        <v>1.929</v>
      </c>
      <c r="P33" s="194">
        <v>1.7512799999999999</v>
      </c>
    </row>
    <row r="34" spans="1:16" x14ac:dyDescent="0.3">
      <c r="A34" s="193">
        <v>42430</v>
      </c>
      <c r="B34" s="200">
        <v>8.9999999999999998E-4</v>
      </c>
      <c r="C34">
        <v>-9.7799999999999998E-2</v>
      </c>
      <c r="D34">
        <v>-0.2364</v>
      </c>
      <c r="E34" t="s">
        <v>152</v>
      </c>
      <c r="F34" s="194">
        <v>-3.8600000000000002E-2</v>
      </c>
      <c r="G34">
        <v>0.2</v>
      </c>
      <c r="H34">
        <v>0.26</v>
      </c>
      <c r="I34">
        <v>1.21E-2</v>
      </c>
      <c r="J34">
        <v>0.48120000000000002</v>
      </c>
      <c r="K34">
        <v>0.23</v>
      </c>
      <c r="L34" s="200">
        <v>1.69</v>
      </c>
      <c r="M34">
        <v>1.52</v>
      </c>
      <c r="N34">
        <v>1.0900000000000001</v>
      </c>
      <c r="O34">
        <v>1.929</v>
      </c>
      <c r="P34" s="194">
        <v>1.5284199999999999</v>
      </c>
    </row>
    <row r="35" spans="1:16" x14ac:dyDescent="0.3">
      <c r="A35" s="193">
        <v>42461</v>
      </c>
      <c r="B35" s="200">
        <v>8.9999999999999998E-4</v>
      </c>
      <c r="C35">
        <v>-9.7799999999999998E-2</v>
      </c>
      <c r="D35">
        <v>-0.2364</v>
      </c>
      <c r="E35" t="s">
        <v>152</v>
      </c>
      <c r="F35" s="194">
        <v>-6.5000000000000002E-2</v>
      </c>
      <c r="G35">
        <v>0.2</v>
      </c>
      <c r="H35">
        <v>0.26</v>
      </c>
      <c r="I35">
        <v>1.21E-2</v>
      </c>
      <c r="J35">
        <v>0.48120000000000002</v>
      </c>
      <c r="K35">
        <v>0.27</v>
      </c>
      <c r="L35" s="200">
        <v>1.69</v>
      </c>
      <c r="M35">
        <v>1.52</v>
      </c>
      <c r="N35">
        <v>1.0900000000000001</v>
      </c>
      <c r="O35">
        <v>1.929</v>
      </c>
      <c r="P35" s="194">
        <v>1.45519</v>
      </c>
    </row>
    <row r="36" spans="1:16" x14ac:dyDescent="0.3">
      <c r="A36" s="193">
        <v>42491</v>
      </c>
      <c r="B36" s="200">
        <v>8.9999999999999998E-4</v>
      </c>
      <c r="C36">
        <v>-9.7799999999999998E-2</v>
      </c>
      <c r="D36">
        <v>-0.2364</v>
      </c>
      <c r="E36" t="s">
        <v>152</v>
      </c>
      <c r="F36" s="194">
        <v>-0.1235</v>
      </c>
      <c r="G36">
        <v>0.2</v>
      </c>
      <c r="H36">
        <v>0.26</v>
      </c>
      <c r="I36">
        <v>1.21E-2</v>
      </c>
      <c r="J36">
        <v>0.48120000000000002</v>
      </c>
      <c r="K36">
        <v>0.2</v>
      </c>
      <c r="L36" s="200">
        <v>1.69</v>
      </c>
      <c r="M36">
        <v>1.52</v>
      </c>
      <c r="N36">
        <v>1.0900000000000001</v>
      </c>
      <c r="O36">
        <v>1.929</v>
      </c>
      <c r="P36" s="194">
        <v>1.6098699999999999</v>
      </c>
    </row>
    <row r="37" spans="1:16" x14ac:dyDescent="0.3">
      <c r="A37" s="193">
        <v>42522</v>
      </c>
      <c r="B37" s="200">
        <v>8.9999999999999998E-4</v>
      </c>
      <c r="C37">
        <v>-9.7799999999999998E-2</v>
      </c>
      <c r="D37">
        <v>-0.2364</v>
      </c>
      <c r="E37" t="s">
        <v>152</v>
      </c>
      <c r="F37" s="194">
        <v>-0.1492</v>
      </c>
      <c r="G37">
        <v>0.2</v>
      </c>
      <c r="H37">
        <v>0.26</v>
      </c>
      <c r="I37">
        <v>1.21E-2</v>
      </c>
      <c r="J37">
        <v>0.48120000000000002</v>
      </c>
      <c r="K37">
        <v>0.15</v>
      </c>
      <c r="L37" s="200">
        <v>1.69</v>
      </c>
      <c r="M37">
        <v>1.52</v>
      </c>
      <c r="N37">
        <v>1.0900000000000001</v>
      </c>
      <c r="O37">
        <v>1.929</v>
      </c>
      <c r="P37" s="194">
        <v>1.5650299999999999</v>
      </c>
    </row>
    <row r="38" spans="1:16" x14ac:dyDescent="0.3">
      <c r="A38" s="193">
        <v>42552</v>
      </c>
      <c r="B38" s="200">
        <v>8.9999999999999998E-4</v>
      </c>
      <c r="C38">
        <v>-9.7799999999999998E-2</v>
      </c>
      <c r="D38" s="195">
        <v>-0.2364</v>
      </c>
      <c r="E38" t="s">
        <v>152</v>
      </c>
      <c r="F38" s="194">
        <v>-5.0900000000000001E-2</v>
      </c>
      <c r="G38">
        <v>0.2</v>
      </c>
      <c r="H38">
        <v>0.26</v>
      </c>
      <c r="I38">
        <v>1.21E-2</v>
      </c>
      <c r="J38">
        <v>0.48120000000000002</v>
      </c>
      <c r="K38">
        <v>0.16</v>
      </c>
      <c r="L38" s="200">
        <v>1.69</v>
      </c>
      <c r="M38">
        <v>1.52</v>
      </c>
      <c r="N38">
        <v>1.0900000000000001</v>
      </c>
      <c r="O38">
        <v>1.929</v>
      </c>
      <c r="P38" s="194">
        <v>1.66133</v>
      </c>
    </row>
    <row r="39" spans="1:16" x14ac:dyDescent="0.3">
      <c r="A39" s="193">
        <v>42583</v>
      </c>
      <c r="B39" s="200">
        <v>8.9999999999999998E-4</v>
      </c>
      <c r="C39">
        <v>-9.7799999999999998E-2</v>
      </c>
      <c r="D39">
        <v>-0.2364</v>
      </c>
      <c r="E39" t="s">
        <v>152</v>
      </c>
      <c r="F39" s="194">
        <v>-4.4200000000000003E-2</v>
      </c>
      <c r="G39">
        <v>0.2</v>
      </c>
      <c r="H39">
        <v>0.26</v>
      </c>
      <c r="I39">
        <v>1.21E-2</v>
      </c>
      <c r="J39">
        <v>0.48120000000000002</v>
      </c>
      <c r="K39">
        <v>0.14000000000000001</v>
      </c>
      <c r="L39" s="200">
        <v>1.69</v>
      </c>
      <c r="M39">
        <v>1.52</v>
      </c>
      <c r="N39">
        <v>1.0900000000000001</v>
      </c>
      <c r="O39">
        <v>1.929</v>
      </c>
      <c r="P39" s="194">
        <v>1.6789499999999999</v>
      </c>
    </row>
    <row r="40" spans="1:16" x14ac:dyDescent="0.3">
      <c r="A40" s="193">
        <v>42614</v>
      </c>
      <c r="B40" s="200">
        <v>8.9999999999999998E-4</v>
      </c>
      <c r="C40">
        <v>-9.7799999999999998E-2</v>
      </c>
      <c r="D40">
        <v>-0.2364</v>
      </c>
      <c r="E40" t="s">
        <v>152</v>
      </c>
      <c r="F40" s="194">
        <v>-0.12809999999999999</v>
      </c>
      <c r="G40">
        <v>0.2</v>
      </c>
      <c r="H40">
        <v>0.26</v>
      </c>
      <c r="I40">
        <v>1.21E-2</v>
      </c>
      <c r="J40">
        <v>0.48120000000000002</v>
      </c>
      <c r="K40">
        <v>0.39</v>
      </c>
      <c r="L40" s="200">
        <v>1.69</v>
      </c>
      <c r="M40">
        <v>1.52</v>
      </c>
      <c r="N40">
        <v>1.0900000000000001</v>
      </c>
      <c r="O40">
        <v>1.929</v>
      </c>
      <c r="P40" s="194">
        <v>1.36941</v>
      </c>
    </row>
    <row r="41" spans="1:16" x14ac:dyDescent="0.3">
      <c r="A41" s="193">
        <v>42644</v>
      </c>
      <c r="B41" s="200">
        <v>8.9999999999999998E-4</v>
      </c>
      <c r="C41">
        <v>-9.7799999999999998E-2</v>
      </c>
      <c r="D41">
        <v>-0.2364</v>
      </c>
      <c r="E41" t="s">
        <v>152</v>
      </c>
      <c r="F41" s="194">
        <v>-0.1147</v>
      </c>
      <c r="G41">
        <v>0.2</v>
      </c>
      <c r="H41">
        <v>0.26</v>
      </c>
      <c r="I41">
        <v>1.21E-2</v>
      </c>
      <c r="J41">
        <v>0.48120000000000002</v>
      </c>
      <c r="K41">
        <v>0.31</v>
      </c>
      <c r="L41" s="200">
        <v>1.69</v>
      </c>
      <c r="M41">
        <v>1.52</v>
      </c>
      <c r="N41">
        <v>1.0900000000000001</v>
      </c>
      <c r="O41">
        <v>1.929</v>
      </c>
      <c r="P41" s="194">
        <v>1.37384</v>
      </c>
    </row>
    <row r="42" spans="1:16" x14ac:dyDescent="0.3">
      <c r="A42" s="193">
        <v>42675</v>
      </c>
      <c r="B42" s="200">
        <v>8.9999999999999998E-4</v>
      </c>
      <c r="C42">
        <v>-9.7799999999999998E-2</v>
      </c>
      <c r="D42">
        <v>-0.2364</v>
      </c>
      <c r="E42" t="s">
        <v>152</v>
      </c>
      <c r="F42" s="194">
        <v>-0.10390000000000001</v>
      </c>
      <c r="G42">
        <v>0.2</v>
      </c>
      <c r="H42">
        <v>0.26</v>
      </c>
      <c r="I42">
        <v>1.21E-2</v>
      </c>
      <c r="J42">
        <v>0.48120000000000002</v>
      </c>
      <c r="K42">
        <v>0.24</v>
      </c>
      <c r="L42" s="200">
        <v>1.69</v>
      </c>
      <c r="M42">
        <v>1.52</v>
      </c>
      <c r="N42">
        <v>1.0900000000000001</v>
      </c>
      <c r="O42">
        <v>1.929</v>
      </c>
      <c r="P42" s="194">
        <v>1.4815799999999999</v>
      </c>
    </row>
    <row r="43" spans="1:16" x14ac:dyDescent="0.3">
      <c r="A43" s="196">
        <v>42705</v>
      </c>
      <c r="B43" s="201">
        <v>8.9999999999999998E-4</v>
      </c>
      <c r="C43" s="197">
        <v>-9.7799999999999998E-2</v>
      </c>
      <c r="D43" s="197">
        <v>-0.2364</v>
      </c>
      <c r="E43" s="197" t="s">
        <v>152</v>
      </c>
      <c r="F43" s="198">
        <v>-0.11219999999999999</v>
      </c>
      <c r="G43" s="197">
        <v>0.2</v>
      </c>
      <c r="H43" s="197">
        <v>0.26</v>
      </c>
      <c r="I43" s="197">
        <v>1.21E-2</v>
      </c>
      <c r="J43" s="197">
        <v>0.48120000000000002</v>
      </c>
      <c r="K43" s="197">
        <v>0.25</v>
      </c>
      <c r="L43" s="201">
        <v>1.69</v>
      </c>
      <c r="M43" s="197">
        <v>1.52</v>
      </c>
      <c r="N43" s="197">
        <v>1.0900000000000001</v>
      </c>
      <c r="O43" s="197">
        <v>1.929</v>
      </c>
      <c r="P43" s="198">
        <v>1.5352600000000001</v>
      </c>
    </row>
    <row r="44" spans="1:16" x14ac:dyDescent="0.3">
      <c r="A44" s="190">
        <v>42705</v>
      </c>
    </row>
    <row r="45" spans="1:16" x14ac:dyDescent="0.3">
      <c r="A45" s="191">
        <v>42736</v>
      </c>
      <c r="B45" s="199">
        <v>1.1000000000000001E-3</v>
      </c>
      <c r="C45" s="164">
        <v>-5.2999999999999999E-2</v>
      </c>
      <c r="D45" s="164">
        <v>-0.25109999999999999</v>
      </c>
      <c r="E45" s="164">
        <v>0.1363</v>
      </c>
      <c r="F45" s="192">
        <v>-8.5000000000000006E-2</v>
      </c>
      <c r="G45" s="164">
        <v>0.18</v>
      </c>
      <c r="H45" s="164">
        <v>0.17344800341337968</v>
      </c>
      <c r="I45" s="164">
        <v>6.0600000000000001E-2</v>
      </c>
      <c r="J45" s="164">
        <v>0.28920000000000001</v>
      </c>
      <c r="K45" s="164">
        <v>0.24099999999999999</v>
      </c>
      <c r="L45" s="199">
        <v>1.68</v>
      </c>
      <c r="M45" s="164">
        <v>1.7990505496737965</v>
      </c>
      <c r="N45" s="164">
        <v>1.361</v>
      </c>
      <c r="O45" s="164">
        <v>2.1539999999999999</v>
      </c>
      <c r="P45" s="192">
        <v>1.5619000000000001</v>
      </c>
    </row>
    <row r="46" spans="1:16" x14ac:dyDescent="0.3">
      <c r="A46" s="193">
        <v>42767</v>
      </c>
      <c r="B46" s="200">
        <v>1.1000000000000001E-3</v>
      </c>
      <c r="C46">
        <v>-5.2999999999999999E-2</v>
      </c>
      <c r="D46">
        <v>-0.25109999999999999</v>
      </c>
      <c r="E46">
        <v>0.1363</v>
      </c>
      <c r="F46" s="194">
        <v>-0.1142</v>
      </c>
      <c r="G46">
        <v>0.18</v>
      </c>
      <c r="H46">
        <v>0.17344800341337968</v>
      </c>
      <c r="I46">
        <v>6.0600000000000001E-2</v>
      </c>
      <c r="J46">
        <v>0.28920000000000001</v>
      </c>
      <c r="K46">
        <v>0.249</v>
      </c>
      <c r="L46" s="200">
        <v>1.68</v>
      </c>
      <c r="M46">
        <v>1.7990505496737965</v>
      </c>
      <c r="N46">
        <v>1.361</v>
      </c>
      <c r="O46">
        <v>2.1539999999999999</v>
      </c>
      <c r="P46" s="194">
        <v>1.5831200000000001</v>
      </c>
    </row>
    <row r="47" spans="1:16" x14ac:dyDescent="0.3">
      <c r="A47" s="193">
        <v>42795</v>
      </c>
      <c r="B47" s="200">
        <v>1.1000000000000001E-3</v>
      </c>
      <c r="C47">
        <v>-5.2999999999999999E-2</v>
      </c>
      <c r="D47">
        <v>-0.25109999999999999</v>
      </c>
      <c r="E47">
        <v>0.1363</v>
      </c>
      <c r="F47" s="194">
        <v>-3.5099999999999999E-2</v>
      </c>
      <c r="G47">
        <v>0.18</v>
      </c>
      <c r="H47">
        <v>0.17344800341337968</v>
      </c>
      <c r="I47">
        <v>6.0600000000000001E-2</v>
      </c>
      <c r="J47">
        <v>0.28920000000000001</v>
      </c>
      <c r="K47">
        <v>0.16300000000000001</v>
      </c>
      <c r="L47" s="200">
        <v>1.68</v>
      </c>
      <c r="M47">
        <v>1.7990505496737965</v>
      </c>
      <c r="N47">
        <v>1.361</v>
      </c>
      <c r="O47">
        <v>2.1539999999999999</v>
      </c>
      <c r="P47" s="194">
        <v>1.8003</v>
      </c>
    </row>
    <row r="48" spans="1:16" x14ac:dyDescent="0.3">
      <c r="A48" s="193">
        <v>42826</v>
      </c>
      <c r="B48" s="200">
        <v>1.1000000000000001E-3</v>
      </c>
      <c r="C48">
        <v>-5.2999999999999999E-2</v>
      </c>
      <c r="D48">
        <v>-0.25109999999999999</v>
      </c>
      <c r="E48">
        <v>0.1363</v>
      </c>
      <c r="F48" s="194">
        <v>-5.0299999999999997E-2</v>
      </c>
      <c r="G48">
        <v>0.18</v>
      </c>
      <c r="H48">
        <v>0.17344800341337968</v>
      </c>
      <c r="I48">
        <v>6.0600000000000001E-2</v>
      </c>
      <c r="J48">
        <v>0.28920000000000001</v>
      </c>
      <c r="K48">
        <v>0.14199999999999999</v>
      </c>
      <c r="L48" s="200">
        <v>1.68</v>
      </c>
      <c r="M48">
        <v>1.7990505496737965</v>
      </c>
      <c r="N48">
        <v>1.361</v>
      </c>
      <c r="O48">
        <v>2.1539999999999999</v>
      </c>
      <c r="P48" s="194">
        <v>1.7888299999999999</v>
      </c>
    </row>
    <row r="49" spans="1:16" x14ac:dyDescent="0.3">
      <c r="A49" s="193">
        <v>42856</v>
      </c>
      <c r="B49" s="200">
        <v>1.1000000000000001E-3</v>
      </c>
      <c r="C49">
        <v>-5.2999999999999999E-2</v>
      </c>
      <c r="D49">
        <v>-0.25109999999999999</v>
      </c>
      <c r="E49">
        <v>0.1363</v>
      </c>
      <c r="F49" s="194">
        <v>-5.67E-2</v>
      </c>
      <c r="G49">
        <v>0.18</v>
      </c>
      <c r="H49">
        <v>0.17344800341337968</v>
      </c>
      <c r="I49">
        <v>6.0600000000000001E-2</v>
      </c>
      <c r="J49">
        <v>0.28920000000000001</v>
      </c>
      <c r="K49">
        <v>0.114</v>
      </c>
      <c r="L49" s="200">
        <v>1.68</v>
      </c>
      <c r="M49">
        <v>1.7990505496737965</v>
      </c>
      <c r="N49">
        <v>1.361</v>
      </c>
      <c r="O49">
        <v>2.1539999999999999</v>
      </c>
      <c r="P49" s="194">
        <v>1.6310500000000001</v>
      </c>
    </row>
    <row r="50" spans="1:16" x14ac:dyDescent="0.3">
      <c r="A50" s="193">
        <v>42887</v>
      </c>
      <c r="B50" s="200">
        <v>1.1000000000000001E-3</v>
      </c>
      <c r="C50">
        <v>-5.2999999999999999E-2</v>
      </c>
      <c r="D50">
        <v>-0.25109999999999999</v>
      </c>
      <c r="E50">
        <v>0.1363</v>
      </c>
      <c r="F50" s="194">
        <v>5.3E-3</v>
      </c>
      <c r="G50">
        <v>0.18</v>
      </c>
      <c r="H50">
        <v>0.17344800341337968</v>
      </c>
      <c r="I50">
        <v>6.0600000000000001E-2</v>
      </c>
      <c r="J50">
        <v>0.28920000000000001</v>
      </c>
      <c r="K50">
        <v>0.123</v>
      </c>
      <c r="L50" s="200">
        <v>1.68</v>
      </c>
      <c r="M50">
        <v>1.7990505496737965</v>
      </c>
      <c r="N50">
        <v>1.361</v>
      </c>
      <c r="O50">
        <v>2.1539999999999999</v>
      </c>
      <c r="P50" s="194">
        <v>1.7029399999999999</v>
      </c>
    </row>
    <row r="51" spans="1:16" x14ac:dyDescent="0.3">
      <c r="A51" s="193">
        <v>42917</v>
      </c>
      <c r="B51" s="200">
        <v>1.1000000000000001E-3</v>
      </c>
      <c r="C51">
        <v>-5.2999999999999999E-2</v>
      </c>
      <c r="D51" s="195">
        <v>-0.25109999999999999</v>
      </c>
      <c r="E51">
        <v>0.1363</v>
      </c>
      <c r="F51" s="194">
        <v>-9.1999999999999998E-2</v>
      </c>
      <c r="G51">
        <v>0.18</v>
      </c>
      <c r="H51">
        <v>0.17344800341337968</v>
      </c>
      <c r="I51">
        <v>6.0600000000000001E-2</v>
      </c>
      <c r="J51">
        <v>0.28920000000000001</v>
      </c>
      <c r="K51">
        <v>0.22700000000000001</v>
      </c>
      <c r="L51" s="200">
        <v>1.68</v>
      </c>
      <c r="M51">
        <v>1.7990505496737965</v>
      </c>
      <c r="N51">
        <v>1.361</v>
      </c>
      <c r="O51">
        <v>2.1539999999999999</v>
      </c>
      <c r="P51" s="194">
        <v>1.62635</v>
      </c>
    </row>
    <row r="52" spans="1:16" x14ac:dyDescent="0.3">
      <c r="A52" s="193">
        <v>42948</v>
      </c>
      <c r="B52" s="200">
        <v>1.1000000000000001E-3</v>
      </c>
      <c r="C52">
        <v>-5.2999999999999999E-2</v>
      </c>
      <c r="D52">
        <v>-0.25109999999999999</v>
      </c>
      <c r="E52">
        <v>0.1363</v>
      </c>
      <c r="F52" s="194">
        <v>6.3E-3</v>
      </c>
      <c r="G52">
        <v>0.18</v>
      </c>
      <c r="H52">
        <v>0.17344800341337968</v>
      </c>
      <c r="I52">
        <v>6.0600000000000001E-2</v>
      </c>
      <c r="J52">
        <v>0.28920000000000001</v>
      </c>
      <c r="K52">
        <v>0.17199999999999999</v>
      </c>
      <c r="L52" s="200">
        <v>1.68</v>
      </c>
      <c r="M52">
        <v>1.7990505496737965</v>
      </c>
      <c r="N52">
        <v>1.361</v>
      </c>
      <c r="O52">
        <v>2.1539999999999999</v>
      </c>
      <c r="P52" s="194">
        <v>1.851</v>
      </c>
    </row>
    <row r="53" spans="1:16" x14ac:dyDescent="0.3">
      <c r="A53" s="193">
        <v>42979</v>
      </c>
      <c r="B53" s="200">
        <v>1.1000000000000001E-3</v>
      </c>
      <c r="C53">
        <v>-5.2999999999999999E-2</v>
      </c>
      <c r="D53">
        <v>-0.25109999999999999</v>
      </c>
      <c r="E53">
        <v>0.1363</v>
      </c>
      <c r="F53" s="194">
        <v>-3.6900000000000002E-2</v>
      </c>
      <c r="G53">
        <v>0.18</v>
      </c>
      <c r="H53">
        <v>0.17344800341337968</v>
      </c>
      <c r="I53">
        <v>6.0600000000000001E-2</v>
      </c>
      <c r="J53">
        <v>0.28920000000000001</v>
      </c>
      <c r="K53">
        <v>0.122</v>
      </c>
      <c r="L53" s="200">
        <v>1.68</v>
      </c>
      <c r="M53">
        <v>1.7990505496737965</v>
      </c>
      <c r="N53">
        <v>1.361</v>
      </c>
      <c r="O53">
        <v>2.1539999999999999</v>
      </c>
      <c r="P53" s="194">
        <v>2.0405199999999999</v>
      </c>
    </row>
    <row r="54" spans="1:16" x14ac:dyDescent="0.3">
      <c r="A54" s="193">
        <v>43009</v>
      </c>
      <c r="B54" s="200">
        <v>1.1000000000000001E-3</v>
      </c>
      <c r="C54">
        <v>-5.2999999999999999E-2</v>
      </c>
      <c r="D54">
        <v>-0.25109999999999999</v>
      </c>
      <c r="E54">
        <v>0.1363</v>
      </c>
      <c r="F54" s="194">
        <v>2.93E-2</v>
      </c>
      <c r="G54">
        <v>0.18</v>
      </c>
      <c r="H54">
        <v>0.17344800341337968</v>
      </c>
      <c r="I54">
        <v>6.0600000000000001E-2</v>
      </c>
      <c r="J54">
        <v>0.28920000000000001</v>
      </c>
      <c r="K54">
        <v>0.18049999999999999</v>
      </c>
      <c r="L54" s="200">
        <v>1.68</v>
      </c>
      <c r="M54">
        <v>1.7990505496737965</v>
      </c>
      <c r="N54">
        <v>1.361</v>
      </c>
      <c r="O54">
        <v>2.1539999999999999</v>
      </c>
      <c r="P54" s="194">
        <v>2.1030099999999998</v>
      </c>
    </row>
    <row r="55" spans="1:16" x14ac:dyDescent="0.3">
      <c r="A55" s="193">
        <v>43040</v>
      </c>
      <c r="B55" s="200">
        <v>1.1000000000000001E-3</v>
      </c>
      <c r="C55">
        <v>-5.2999999999999999E-2</v>
      </c>
      <c r="D55">
        <v>-0.25109999999999999</v>
      </c>
      <c r="E55">
        <v>0.1363</v>
      </c>
      <c r="F55" s="194">
        <v>-0.2021</v>
      </c>
      <c r="G55">
        <v>0.18</v>
      </c>
      <c r="H55">
        <v>0.17344800341337968</v>
      </c>
      <c r="I55">
        <v>6.0600000000000001E-2</v>
      </c>
      <c r="J55">
        <v>0.28920000000000001</v>
      </c>
      <c r="K55">
        <v>0.19</v>
      </c>
      <c r="L55" s="200">
        <v>1.68</v>
      </c>
      <c r="M55">
        <v>1.7990505496737965</v>
      </c>
      <c r="N55">
        <v>1.361</v>
      </c>
      <c r="O55">
        <v>2.1539999999999999</v>
      </c>
      <c r="P55" s="194">
        <v>1.6454</v>
      </c>
    </row>
    <row r="56" spans="1:16" x14ac:dyDescent="0.3">
      <c r="A56" s="196">
        <v>43070</v>
      </c>
      <c r="B56" s="201">
        <v>1.1000000000000001E-3</v>
      </c>
      <c r="C56" s="197">
        <v>-5.2999999999999999E-2</v>
      </c>
      <c r="D56" s="197">
        <v>-0.25109999999999999</v>
      </c>
      <c r="E56" s="197">
        <v>0.1363</v>
      </c>
      <c r="F56" s="198">
        <v>-0.129</v>
      </c>
      <c r="G56" s="197">
        <v>0.18</v>
      </c>
      <c r="H56" s="197">
        <v>0.17344800341337968</v>
      </c>
      <c r="I56" s="197">
        <v>6.0600000000000001E-2</v>
      </c>
      <c r="J56" s="197">
        <v>0.28920000000000001</v>
      </c>
      <c r="K56" s="197">
        <v>0.15654373667554827</v>
      </c>
      <c r="L56" s="201">
        <v>1.68</v>
      </c>
      <c r="M56" s="197">
        <v>1.7990505496737965</v>
      </c>
      <c r="N56" s="197">
        <v>1.361</v>
      </c>
      <c r="O56" s="197">
        <v>2.1539999999999999</v>
      </c>
      <c r="P56" s="198"/>
    </row>
    <row r="57" spans="1:16" x14ac:dyDescent="0.3">
      <c r="A57" s="190">
        <v>43070</v>
      </c>
    </row>
    <row r="58" spans="1:16" x14ac:dyDescent="0.3">
      <c r="A58" s="191">
        <v>43101</v>
      </c>
      <c r="B58" s="199">
        <v>0</v>
      </c>
      <c r="C58" s="164">
        <v>-1.3599999999999999E-2</v>
      </c>
      <c r="D58" s="164">
        <v>-0.19370000000000001</v>
      </c>
      <c r="E58" s="164">
        <v>0.19370000000000001</v>
      </c>
      <c r="F58" s="192">
        <v>-1.3599999999999999E-2</v>
      </c>
      <c r="G58" s="164">
        <v>0.161</v>
      </c>
      <c r="H58" s="164">
        <v>0.10806457907814797</v>
      </c>
      <c r="I58" s="164">
        <v>4.7800000000000002E-2</v>
      </c>
      <c r="J58" s="164">
        <v>0.27100000000000002</v>
      </c>
      <c r="K58" s="164">
        <v>0.10806457907814797</v>
      </c>
      <c r="L58" s="199">
        <v>1.7989999999999999</v>
      </c>
      <c r="M58" s="164">
        <v>1.7437669394321793</v>
      </c>
      <c r="N58" s="164">
        <v>1.383</v>
      </c>
      <c r="O58" s="164">
        <v>2.2149999999999999</v>
      </c>
      <c r="P58" s="192">
        <v>1.7437669394321793</v>
      </c>
    </row>
    <row r="59" spans="1:16" x14ac:dyDescent="0.3">
      <c r="A59" s="193">
        <v>43132</v>
      </c>
      <c r="B59" s="200">
        <v>0</v>
      </c>
      <c r="C59">
        <v>-1.3599999999999999E-2</v>
      </c>
      <c r="D59">
        <v>-0.19370000000000001</v>
      </c>
      <c r="E59">
        <v>0.19370000000000001</v>
      </c>
      <c r="F59" s="194"/>
      <c r="G59">
        <v>0.161</v>
      </c>
      <c r="H59">
        <v>0.10806457907814797</v>
      </c>
      <c r="I59">
        <v>4.7800000000000002E-2</v>
      </c>
      <c r="J59">
        <v>0.27100000000000002</v>
      </c>
      <c r="L59" s="200">
        <v>1.7989999999999999</v>
      </c>
      <c r="M59">
        <v>1.7437669394321793</v>
      </c>
      <c r="N59">
        <v>1.383</v>
      </c>
      <c r="O59">
        <v>2.2149999999999999</v>
      </c>
      <c r="P59" s="194"/>
    </row>
    <row r="60" spans="1:16" x14ac:dyDescent="0.3">
      <c r="A60" s="193">
        <v>43160</v>
      </c>
      <c r="B60" s="200">
        <v>0</v>
      </c>
      <c r="C60">
        <v>-1.3599999999999999E-2</v>
      </c>
      <c r="D60">
        <v>-0.19370000000000001</v>
      </c>
      <c r="E60">
        <v>0.19370000000000001</v>
      </c>
      <c r="F60" s="194"/>
      <c r="G60">
        <v>0.161</v>
      </c>
      <c r="H60">
        <v>0.10806457907814797</v>
      </c>
      <c r="I60">
        <v>4.7800000000000002E-2</v>
      </c>
      <c r="J60">
        <v>0.27100000000000002</v>
      </c>
      <c r="L60" s="200">
        <v>1.7989999999999999</v>
      </c>
      <c r="M60">
        <v>1.7437669394321793</v>
      </c>
      <c r="N60">
        <v>1.383</v>
      </c>
      <c r="O60">
        <v>2.2149999999999999</v>
      </c>
      <c r="P60" s="194"/>
    </row>
    <row r="61" spans="1:16" x14ac:dyDescent="0.3">
      <c r="A61" s="193">
        <v>43191</v>
      </c>
      <c r="B61" s="200">
        <v>0</v>
      </c>
      <c r="C61">
        <v>-1.3599999999999999E-2</v>
      </c>
      <c r="D61">
        <v>-0.19370000000000001</v>
      </c>
      <c r="E61">
        <v>0.19370000000000001</v>
      </c>
      <c r="F61" s="194"/>
      <c r="G61">
        <v>0.161</v>
      </c>
      <c r="H61">
        <v>0.10806457907814797</v>
      </c>
      <c r="I61">
        <v>4.7800000000000002E-2</v>
      </c>
      <c r="J61">
        <v>0.27100000000000002</v>
      </c>
      <c r="L61" s="200">
        <v>1.7989999999999999</v>
      </c>
      <c r="M61">
        <v>1.7437669394321793</v>
      </c>
      <c r="N61">
        <v>1.383</v>
      </c>
      <c r="O61">
        <v>2.2149999999999999</v>
      </c>
      <c r="P61" s="194"/>
    </row>
    <row r="62" spans="1:16" x14ac:dyDescent="0.3">
      <c r="A62" s="193">
        <v>43221</v>
      </c>
      <c r="B62" s="200">
        <v>0</v>
      </c>
      <c r="C62">
        <v>-1.3599999999999999E-2</v>
      </c>
      <c r="D62">
        <v>-0.19370000000000001</v>
      </c>
      <c r="E62">
        <v>0.19370000000000001</v>
      </c>
      <c r="F62" s="194"/>
      <c r="G62">
        <v>0.161</v>
      </c>
      <c r="H62">
        <v>0.10806457907814797</v>
      </c>
      <c r="I62">
        <v>4.7800000000000002E-2</v>
      </c>
      <c r="J62">
        <v>0.27100000000000002</v>
      </c>
      <c r="L62" s="200">
        <v>1.7989999999999999</v>
      </c>
      <c r="M62">
        <v>1.7437669394321793</v>
      </c>
      <c r="N62">
        <v>1.383</v>
      </c>
      <c r="O62">
        <v>2.2149999999999999</v>
      </c>
      <c r="P62" s="194"/>
    </row>
    <row r="63" spans="1:16" x14ac:dyDescent="0.3">
      <c r="A63" s="193">
        <v>43252</v>
      </c>
      <c r="B63" s="200">
        <v>0</v>
      </c>
      <c r="C63">
        <v>-1.3599999999999999E-2</v>
      </c>
      <c r="D63">
        <v>-0.19370000000000001</v>
      </c>
      <c r="E63">
        <v>0.19370000000000001</v>
      </c>
      <c r="F63" s="194"/>
      <c r="G63">
        <v>0.161</v>
      </c>
      <c r="H63">
        <v>0.10806457907814797</v>
      </c>
      <c r="I63">
        <v>4.7800000000000002E-2</v>
      </c>
      <c r="J63">
        <v>0.27100000000000002</v>
      </c>
      <c r="L63" s="200">
        <v>1.7989999999999999</v>
      </c>
      <c r="M63">
        <v>1.7437669394321793</v>
      </c>
      <c r="N63">
        <v>1.383</v>
      </c>
      <c r="O63">
        <v>2.2149999999999999</v>
      </c>
      <c r="P63" s="194"/>
    </row>
    <row r="64" spans="1:16" x14ac:dyDescent="0.3">
      <c r="A64" s="193">
        <v>43282</v>
      </c>
      <c r="B64" s="200">
        <v>0</v>
      </c>
      <c r="C64">
        <v>-1.3599999999999999E-2</v>
      </c>
      <c r="D64" s="195">
        <v>-0.19370000000000001</v>
      </c>
      <c r="E64">
        <v>0.19370000000000001</v>
      </c>
      <c r="F64" s="194"/>
      <c r="G64">
        <v>0.161</v>
      </c>
      <c r="H64">
        <v>0.10806457907814797</v>
      </c>
      <c r="I64">
        <v>4.7800000000000002E-2</v>
      </c>
      <c r="J64">
        <v>0.27100000000000002</v>
      </c>
      <c r="L64" s="200">
        <v>1.7989999999999999</v>
      </c>
      <c r="M64">
        <v>1.7437669394321793</v>
      </c>
      <c r="N64">
        <v>1.383</v>
      </c>
      <c r="O64">
        <v>2.2149999999999999</v>
      </c>
      <c r="P64" s="194"/>
    </row>
    <row r="65" spans="1:16" x14ac:dyDescent="0.3">
      <c r="A65" s="193">
        <v>43313</v>
      </c>
      <c r="B65" s="200">
        <v>0</v>
      </c>
      <c r="C65">
        <v>-1.3599999999999999E-2</v>
      </c>
      <c r="D65">
        <v>-0.19370000000000001</v>
      </c>
      <c r="E65">
        <v>0.19370000000000001</v>
      </c>
      <c r="F65" s="194"/>
      <c r="G65">
        <v>0.161</v>
      </c>
      <c r="H65">
        <v>0.10806457907814797</v>
      </c>
      <c r="I65">
        <v>4.7800000000000002E-2</v>
      </c>
      <c r="J65">
        <v>0.27100000000000002</v>
      </c>
      <c r="L65" s="200">
        <v>1.7989999999999999</v>
      </c>
      <c r="M65">
        <v>1.7437669394321793</v>
      </c>
      <c r="N65">
        <v>1.383</v>
      </c>
      <c r="O65">
        <v>2.2149999999999999</v>
      </c>
      <c r="P65" s="194"/>
    </row>
    <row r="66" spans="1:16" x14ac:dyDescent="0.3">
      <c r="A66" s="193">
        <v>43344</v>
      </c>
      <c r="B66" s="200">
        <v>0</v>
      </c>
      <c r="C66">
        <v>-1.3599999999999999E-2</v>
      </c>
      <c r="D66">
        <v>-0.19370000000000001</v>
      </c>
      <c r="E66">
        <v>0.19370000000000001</v>
      </c>
      <c r="F66" s="194"/>
      <c r="G66">
        <v>0.161</v>
      </c>
      <c r="H66">
        <v>0.10806457907814797</v>
      </c>
      <c r="I66">
        <v>4.7800000000000002E-2</v>
      </c>
      <c r="J66">
        <v>0.27100000000000002</v>
      </c>
      <c r="L66" s="200">
        <v>1.7989999999999999</v>
      </c>
      <c r="M66">
        <v>1.7437669394321793</v>
      </c>
      <c r="N66">
        <v>1.383</v>
      </c>
      <c r="O66">
        <v>2.2149999999999999</v>
      </c>
      <c r="P66" s="194"/>
    </row>
    <row r="67" spans="1:16" x14ac:dyDescent="0.3">
      <c r="A67" s="193">
        <v>43374</v>
      </c>
      <c r="B67" s="200">
        <v>0</v>
      </c>
      <c r="C67">
        <v>-1.3599999999999999E-2</v>
      </c>
      <c r="D67">
        <v>-0.19370000000000001</v>
      </c>
      <c r="E67">
        <v>0.19370000000000001</v>
      </c>
      <c r="F67" s="194"/>
      <c r="G67">
        <v>0.161</v>
      </c>
      <c r="H67">
        <v>0.10806457907814797</v>
      </c>
      <c r="I67">
        <v>4.7800000000000002E-2</v>
      </c>
      <c r="J67">
        <v>0.27100000000000002</v>
      </c>
      <c r="L67" s="200">
        <v>1.7989999999999999</v>
      </c>
      <c r="M67">
        <v>1.7437669394321793</v>
      </c>
      <c r="N67">
        <v>1.383</v>
      </c>
      <c r="O67">
        <v>2.2149999999999999</v>
      </c>
      <c r="P67" s="194"/>
    </row>
    <row r="68" spans="1:16" x14ac:dyDescent="0.3">
      <c r="A68" s="193">
        <v>43405</v>
      </c>
      <c r="B68" s="200">
        <v>0</v>
      </c>
      <c r="C68">
        <v>-1.3599999999999999E-2</v>
      </c>
      <c r="D68">
        <v>-0.19370000000000001</v>
      </c>
      <c r="E68">
        <v>0.19370000000000001</v>
      </c>
      <c r="F68" s="194"/>
      <c r="G68">
        <v>0.161</v>
      </c>
      <c r="H68">
        <v>0.10806457907814797</v>
      </c>
      <c r="I68">
        <v>4.7800000000000002E-2</v>
      </c>
      <c r="J68">
        <v>0.27100000000000002</v>
      </c>
      <c r="L68" s="200">
        <v>1.7989999999999999</v>
      </c>
      <c r="M68">
        <v>1.7437669394321793</v>
      </c>
      <c r="N68">
        <v>1.383</v>
      </c>
      <c r="O68">
        <v>2.2149999999999999</v>
      </c>
      <c r="P68" s="194"/>
    </row>
    <row r="69" spans="1:16" x14ac:dyDescent="0.3">
      <c r="A69" s="196">
        <v>43435</v>
      </c>
      <c r="B69" s="201">
        <v>0</v>
      </c>
      <c r="C69" s="197">
        <v>-1.3599999999999999E-2</v>
      </c>
      <c r="D69" s="197">
        <v>-0.19370000000000001</v>
      </c>
      <c r="E69" s="197">
        <v>0.19370000000000001</v>
      </c>
      <c r="F69" s="198"/>
      <c r="G69" s="197">
        <v>0.161</v>
      </c>
      <c r="H69" s="197">
        <v>0.10806457907814797</v>
      </c>
      <c r="I69" s="197">
        <v>4.7800000000000002E-2</v>
      </c>
      <c r="J69" s="197">
        <v>0.27100000000000002</v>
      </c>
      <c r="K69" s="197"/>
      <c r="L69" s="201">
        <v>1.7989999999999999</v>
      </c>
      <c r="M69" s="197">
        <v>1.7437669394321793</v>
      </c>
      <c r="N69" s="197">
        <v>1.383</v>
      </c>
      <c r="O69" s="197">
        <v>2.2149999999999999</v>
      </c>
      <c r="P69" s="198"/>
    </row>
  </sheetData>
  <mergeCells count="9">
    <mergeCell ref="B30:F30"/>
    <mergeCell ref="G30:K30"/>
    <mergeCell ref="L30:P30"/>
    <mergeCell ref="B6:T6"/>
    <mergeCell ref="A1:Q1"/>
    <mergeCell ref="R1:T1"/>
    <mergeCell ref="R2:T2"/>
    <mergeCell ref="R3:T4"/>
    <mergeCell ref="A8:T8"/>
  </mergeCells>
  <conditionalFormatting sqref="R3:T4">
    <cfRule type="cellIs" dxfId="15" priority="1" operator="equal">
      <formula>"Não iniciada"</formula>
    </cfRule>
    <cfRule type="cellIs" dxfId="14" priority="2" operator="equal">
      <formula>"Em andamento"</formula>
    </cfRule>
    <cfRule type="cellIs" dxfId="13" priority="3" operator="equal">
      <formula>"Cancelada"</formula>
    </cfRule>
    <cfRule type="cellIs" dxfId="12" priority="4" operator="equal">
      <formula>"Concluída"</formula>
    </cfRule>
  </conditionalFormatting>
  <dataValidations disablePrompts="1" count="1">
    <dataValidation type="list" allowBlank="1" showInputMessage="1" showErrorMessage="1" sqref="R3:T4" xr:uid="{00000000-0002-0000-2100-000000000000}">
      <formula1>"Não iniciada, Concluída, Em andamento, Cancelada"</formula1>
    </dataValidation>
  </dataValidations>
  <hyperlinks>
    <hyperlink ref="R1:T1" location="'1. Painel Principal'!A1" display="Menu Principal" xr:uid="{00000000-0004-0000-2100-000000000000}"/>
  </hyperlinks>
  <pageMargins left="0.511811024" right="0.511811024" top="0.78740157499999996" bottom="0.78740157499999996" header="0.31496062000000002" footer="0.31496062000000002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T17"/>
  <sheetViews>
    <sheetView showGridLines="0" showRowColHeaders="0" workbookViewId="0">
      <pane ySplit="4" topLeftCell="A5" activePane="bottomLeft" state="frozen"/>
      <selection pane="bottomLeft" activeCell="A18" sqref="A18"/>
    </sheetView>
  </sheetViews>
  <sheetFormatPr defaultRowHeight="14.4" x14ac:dyDescent="0.3"/>
  <cols>
    <col min="17" max="17" width="9.33203125" customWidth="1"/>
  </cols>
  <sheetData>
    <row r="1" spans="1:20" ht="17.25" customHeight="1" x14ac:dyDescent="0.35">
      <c r="A1" s="276" t="s">
        <v>6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4" t="s">
        <v>1</v>
      </c>
      <c r="S1" s="274"/>
      <c r="T1" s="275"/>
    </row>
    <row r="2" spans="1:20" x14ac:dyDescent="0.3">
      <c r="R2" s="339" t="s">
        <v>10</v>
      </c>
      <c r="S2" s="340"/>
      <c r="T2" s="340"/>
    </row>
    <row r="3" spans="1:20" x14ac:dyDescent="0.3">
      <c r="R3" s="334" t="s">
        <v>11</v>
      </c>
      <c r="S3" s="335"/>
      <c r="T3" s="335"/>
    </row>
    <row r="4" spans="1:20" ht="6.75" customHeight="1" x14ac:dyDescent="0.3">
      <c r="R4" s="334"/>
      <c r="S4" s="335"/>
      <c r="T4" s="335"/>
    </row>
    <row r="6" spans="1:20" ht="15" thickBot="1" x14ac:dyDescent="0.35">
      <c r="A6" s="620" t="s">
        <v>712</v>
      </c>
      <c r="B6" s="620"/>
      <c r="C6" s="620"/>
      <c r="D6" s="620"/>
      <c r="E6" s="620"/>
      <c r="F6" s="621" t="s">
        <v>713</v>
      </c>
      <c r="G6" s="621"/>
      <c r="H6" s="621"/>
      <c r="I6" s="770" t="s">
        <v>190</v>
      </c>
      <c r="J6" s="770"/>
    </row>
    <row r="7" spans="1:20" ht="15" thickBot="1" x14ac:dyDescent="0.35">
      <c r="A7" s="767"/>
      <c r="B7" s="768"/>
      <c r="C7" s="768"/>
      <c r="D7" s="768"/>
      <c r="E7" s="768"/>
      <c r="F7" s="768"/>
      <c r="G7" s="768"/>
      <c r="H7" s="768"/>
      <c r="I7" s="768"/>
      <c r="J7" s="769"/>
    </row>
    <row r="8" spans="1:20" ht="15" thickBot="1" x14ac:dyDescent="0.35">
      <c r="A8" s="767"/>
      <c r="B8" s="768"/>
      <c r="C8" s="768"/>
      <c r="D8" s="768"/>
      <c r="E8" s="768"/>
      <c r="F8" s="768"/>
      <c r="G8" s="768"/>
      <c r="H8" s="768"/>
      <c r="I8" s="768"/>
      <c r="J8" s="769"/>
    </row>
    <row r="9" spans="1:20" ht="15" thickBot="1" x14ac:dyDescent="0.35">
      <c r="A9" s="767"/>
      <c r="B9" s="768"/>
      <c r="C9" s="768"/>
      <c r="D9" s="768"/>
      <c r="E9" s="768"/>
      <c r="F9" s="768"/>
      <c r="G9" s="768"/>
      <c r="H9" s="768"/>
      <c r="I9" s="768"/>
      <c r="J9" s="769"/>
    </row>
    <row r="10" spans="1:20" ht="15" thickBot="1" x14ac:dyDescent="0.35">
      <c r="A10" s="767"/>
      <c r="B10" s="768"/>
      <c r="C10" s="768"/>
      <c r="D10" s="768"/>
      <c r="E10" s="768"/>
      <c r="F10" s="768"/>
      <c r="G10" s="768"/>
      <c r="H10" s="768"/>
      <c r="I10" s="768"/>
      <c r="J10" s="769"/>
    </row>
    <row r="11" spans="1:20" ht="15" thickBot="1" x14ac:dyDescent="0.35">
      <c r="A11" s="767"/>
      <c r="B11" s="768"/>
      <c r="C11" s="768"/>
      <c r="D11" s="768"/>
      <c r="E11" s="768"/>
      <c r="F11" s="768"/>
      <c r="G11" s="768"/>
      <c r="H11" s="768"/>
      <c r="I11" s="768"/>
      <c r="J11" s="769"/>
    </row>
    <row r="12" spans="1:20" ht="15" thickBot="1" x14ac:dyDescent="0.35">
      <c r="A12" s="767"/>
      <c r="B12" s="768"/>
      <c r="C12" s="768"/>
      <c r="D12" s="768"/>
      <c r="E12" s="768"/>
      <c r="F12" s="768"/>
      <c r="G12" s="768"/>
      <c r="H12" s="768"/>
      <c r="I12" s="768"/>
      <c r="J12" s="769"/>
    </row>
    <row r="13" spans="1:20" ht="15" thickBot="1" x14ac:dyDescent="0.35">
      <c r="A13" s="767"/>
      <c r="B13" s="768"/>
      <c r="C13" s="768"/>
      <c r="D13" s="768"/>
      <c r="E13" s="768"/>
      <c r="F13" s="768"/>
      <c r="G13" s="768"/>
      <c r="H13" s="768"/>
      <c r="I13" s="768"/>
      <c r="J13" s="769"/>
    </row>
    <row r="14" spans="1:20" ht="15" thickBot="1" x14ac:dyDescent="0.35">
      <c r="A14" s="767"/>
      <c r="B14" s="768"/>
      <c r="C14" s="768"/>
      <c r="D14" s="768"/>
      <c r="E14" s="768"/>
      <c r="F14" s="768"/>
      <c r="G14" s="768"/>
      <c r="H14" s="768"/>
      <c r="I14" s="768"/>
      <c r="J14" s="769"/>
    </row>
    <row r="15" spans="1:20" ht="15" thickBot="1" x14ac:dyDescent="0.35">
      <c r="A15" s="767"/>
      <c r="B15" s="768"/>
      <c r="C15" s="768"/>
      <c r="D15" s="768"/>
      <c r="E15" s="768"/>
      <c r="F15" s="768"/>
      <c r="G15" s="768"/>
      <c r="H15" s="768"/>
      <c r="I15" s="768"/>
      <c r="J15" s="769"/>
    </row>
    <row r="16" spans="1:20" ht="15" thickBot="1" x14ac:dyDescent="0.35">
      <c r="A16" s="767"/>
      <c r="B16" s="768"/>
      <c r="C16" s="768"/>
      <c r="D16" s="768"/>
      <c r="E16" s="768"/>
      <c r="F16" s="768"/>
      <c r="G16" s="768"/>
      <c r="H16" s="768"/>
      <c r="I16" s="768"/>
      <c r="J16" s="769"/>
    </row>
    <row r="17" spans="1:10" ht="15" thickBot="1" x14ac:dyDescent="0.35">
      <c r="A17" s="767"/>
      <c r="B17" s="768"/>
      <c r="C17" s="768"/>
      <c r="D17" s="768"/>
      <c r="E17" s="768"/>
      <c r="F17" s="768"/>
      <c r="G17" s="768"/>
      <c r="H17" s="768"/>
      <c r="I17" s="768"/>
      <c r="J17" s="769"/>
    </row>
  </sheetData>
  <mergeCells count="40">
    <mergeCell ref="A17:E17"/>
    <mergeCell ref="F17:H17"/>
    <mergeCell ref="I17:J17"/>
    <mergeCell ref="A15:E15"/>
    <mergeCell ref="F15:H15"/>
    <mergeCell ref="I15:J15"/>
    <mergeCell ref="A16:E16"/>
    <mergeCell ref="F16:H16"/>
    <mergeCell ref="I16:J16"/>
    <mergeCell ref="A13:E13"/>
    <mergeCell ref="F13:H13"/>
    <mergeCell ref="I13:J13"/>
    <mergeCell ref="A14:E14"/>
    <mergeCell ref="F14:H14"/>
    <mergeCell ref="I14:J14"/>
    <mergeCell ref="A11:E11"/>
    <mergeCell ref="F11:H11"/>
    <mergeCell ref="I11:J11"/>
    <mergeCell ref="A12:E12"/>
    <mergeCell ref="F12:H12"/>
    <mergeCell ref="I12:J12"/>
    <mergeCell ref="A9:E9"/>
    <mergeCell ref="F9:H9"/>
    <mergeCell ref="I9:J9"/>
    <mergeCell ref="A10:E10"/>
    <mergeCell ref="F10:H10"/>
    <mergeCell ref="I10:J10"/>
    <mergeCell ref="A1:Q1"/>
    <mergeCell ref="R1:T1"/>
    <mergeCell ref="R2:T2"/>
    <mergeCell ref="R3:T4"/>
    <mergeCell ref="A6:E6"/>
    <mergeCell ref="F6:H6"/>
    <mergeCell ref="I6:J6"/>
    <mergeCell ref="A7:E7"/>
    <mergeCell ref="F7:H7"/>
    <mergeCell ref="I7:J7"/>
    <mergeCell ref="A8:E8"/>
    <mergeCell ref="F8:H8"/>
    <mergeCell ref="I8:J8"/>
  </mergeCells>
  <conditionalFormatting sqref="R3:T4">
    <cfRule type="cellIs" dxfId="11" priority="1" operator="equal">
      <formula>"Não iniciada"</formula>
    </cfRule>
    <cfRule type="cellIs" dxfId="10" priority="2" operator="equal">
      <formula>"Em andamento"</formula>
    </cfRule>
    <cfRule type="cellIs" dxfId="9" priority="3" operator="equal">
      <formula>"Cancelada"</formula>
    </cfRule>
    <cfRule type="cellIs" dxfId="8" priority="4" operator="equal">
      <formula>"Concluída"</formula>
    </cfRule>
  </conditionalFormatting>
  <dataValidations count="1">
    <dataValidation type="list" allowBlank="1" showInputMessage="1" showErrorMessage="1" sqref="R3:T4" xr:uid="{00000000-0002-0000-2200-000000000000}">
      <formula1>"Não iniciada, Concluída, Em andamento, Cancelada"</formula1>
    </dataValidation>
  </dataValidations>
  <hyperlinks>
    <hyperlink ref="R1:T1" location="'1. Painel Principal'!A1" display="Menu Principal" xr:uid="{00000000-0004-0000-2200-000000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T32"/>
  <sheetViews>
    <sheetView showGridLines="0" showRowColHeaders="0" workbookViewId="0">
      <pane ySplit="4" topLeftCell="A5" activePane="bottomLeft" state="frozen"/>
      <selection pane="bottomLeft" activeCell="A6" sqref="A6:XFD9"/>
    </sheetView>
  </sheetViews>
  <sheetFormatPr defaultRowHeight="14.4" x14ac:dyDescent="0.3"/>
  <cols>
    <col min="17" max="17" width="9.33203125" customWidth="1"/>
  </cols>
  <sheetData>
    <row r="1" spans="1:20" ht="17.25" customHeight="1" x14ac:dyDescent="0.35">
      <c r="A1" s="276" t="s">
        <v>6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4" t="s">
        <v>1</v>
      </c>
      <c r="S1" s="274"/>
      <c r="T1" s="275"/>
    </row>
    <row r="2" spans="1:20" x14ac:dyDescent="0.3">
      <c r="R2" s="339" t="s">
        <v>10</v>
      </c>
      <c r="S2" s="340"/>
      <c r="T2" s="340"/>
    </row>
    <row r="3" spans="1:20" x14ac:dyDescent="0.3">
      <c r="R3" s="334" t="s">
        <v>11</v>
      </c>
      <c r="S3" s="335"/>
      <c r="T3" s="335"/>
    </row>
    <row r="4" spans="1:20" ht="6.75" customHeight="1" x14ac:dyDescent="0.3">
      <c r="R4" s="334"/>
      <c r="S4" s="335"/>
      <c r="T4" s="335"/>
    </row>
    <row r="6" spans="1:20" ht="15.6" x14ac:dyDescent="0.3">
      <c r="A6" s="453" t="s">
        <v>181</v>
      </c>
      <c r="B6" s="453"/>
      <c r="C6" s="453"/>
      <c r="D6" s="453"/>
      <c r="E6" s="453"/>
      <c r="F6" s="453"/>
      <c r="G6" s="453"/>
      <c r="H6" s="453"/>
      <c r="I6" s="453"/>
      <c r="L6" s="453" t="s">
        <v>661</v>
      </c>
      <c r="M6" s="453"/>
      <c r="N6" s="453"/>
      <c r="O6" s="453"/>
      <c r="P6" s="453"/>
      <c r="Q6" s="453"/>
      <c r="R6" s="453"/>
      <c r="S6" s="453"/>
      <c r="T6" s="453"/>
    </row>
    <row r="23" spans="1:18" x14ac:dyDescent="0.3">
      <c r="E23" s="73" t="s">
        <v>178</v>
      </c>
      <c r="F23" s="72"/>
      <c r="G23" s="1" t="s">
        <v>179</v>
      </c>
      <c r="P23" s="73" t="s">
        <v>178</v>
      </c>
      <c r="Q23" s="72"/>
      <c r="R23" s="1" t="s">
        <v>179</v>
      </c>
    </row>
    <row r="24" spans="1:18" x14ac:dyDescent="0.3">
      <c r="A24" s="71"/>
      <c r="B24" s="74" t="s">
        <v>177</v>
      </c>
      <c r="C24" s="456" t="s">
        <v>176</v>
      </c>
      <c r="D24" s="456"/>
      <c r="E24" s="80">
        <v>0.28999999999999998</v>
      </c>
      <c r="F24" s="80"/>
      <c r="G24" t="s">
        <v>116</v>
      </c>
      <c r="M24" s="74" t="s">
        <v>183</v>
      </c>
      <c r="N24" s="456" t="s">
        <v>176</v>
      </c>
      <c r="O24" s="456"/>
      <c r="P24" s="80">
        <f>E24*P27</f>
        <v>710500</v>
      </c>
      <c r="Q24" s="80"/>
      <c r="R24" t="s">
        <v>183</v>
      </c>
    </row>
    <row r="25" spans="1:18" x14ac:dyDescent="0.3">
      <c r="B25" s="74" t="s">
        <v>177</v>
      </c>
      <c r="C25" s="454" t="s">
        <v>171</v>
      </c>
      <c r="D25" s="454"/>
      <c r="E25" s="81">
        <v>0.1</v>
      </c>
      <c r="F25" s="81"/>
      <c r="G25" t="s">
        <v>116</v>
      </c>
      <c r="M25" s="74" t="s">
        <v>183</v>
      </c>
      <c r="N25" s="454" t="s">
        <v>174</v>
      </c>
      <c r="O25" s="454"/>
      <c r="P25" s="84">
        <f>P26</f>
        <v>465500</v>
      </c>
      <c r="Q25" s="83">
        <f>P24-P26</f>
        <v>245000</v>
      </c>
      <c r="R25" t="s">
        <v>183</v>
      </c>
    </row>
    <row r="26" spans="1:18" x14ac:dyDescent="0.3">
      <c r="B26" s="74" t="s">
        <v>177</v>
      </c>
      <c r="C26" s="454" t="s">
        <v>172</v>
      </c>
      <c r="D26" s="454"/>
      <c r="E26" s="84">
        <f>E25</f>
        <v>0.1</v>
      </c>
      <c r="F26" s="81">
        <f>E24-E25</f>
        <v>0.18999999999999997</v>
      </c>
      <c r="G26" t="s">
        <v>116</v>
      </c>
      <c r="M26" s="74" t="s">
        <v>183</v>
      </c>
      <c r="N26" s="454" t="s">
        <v>169</v>
      </c>
      <c r="O26" s="454"/>
      <c r="P26" s="83">
        <f>E28*P27</f>
        <v>465500</v>
      </c>
      <c r="Q26" s="81"/>
      <c r="R26" s="4" t="s">
        <v>183</v>
      </c>
    </row>
    <row r="27" spans="1:18" x14ac:dyDescent="0.3">
      <c r="B27" s="74" t="s">
        <v>177</v>
      </c>
      <c r="C27" s="454" t="s">
        <v>174</v>
      </c>
      <c r="D27" s="454"/>
      <c r="E27" s="84">
        <f>E28</f>
        <v>0.19</v>
      </c>
      <c r="F27" s="81">
        <f>E24-E28</f>
        <v>9.9999999999999978E-2</v>
      </c>
      <c r="G27" s="4" t="s">
        <v>116</v>
      </c>
      <c r="M27" s="74" t="s">
        <v>175</v>
      </c>
      <c r="N27" s="454" t="s">
        <v>175</v>
      </c>
      <c r="O27" s="454"/>
      <c r="P27" s="81">
        <v>2450000</v>
      </c>
      <c r="Q27" s="81"/>
      <c r="R27" t="s">
        <v>180</v>
      </c>
    </row>
    <row r="28" spans="1:18" x14ac:dyDescent="0.3">
      <c r="B28" s="74" t="s">
        <v>177</v>
      </c>
      <c r="C28" s="455" t="s">
        <v>169</v>
      </c>
      <c r="D28" s="455"/>
      <c r="E28" s="82">
        <v>0.19</v>
      </c>
      <c r="F28" s="82"/>
      <c r="G28" t="s">
        <v>116</v>
      </c>
    </row>
    <row r="29" spans="1:18" x14ac:dyDescent="0.3">
      <c r="B29" s="71"/>
      <c r="C29" s="447"/>
      <c r="D29" s="447"/>
    </row>
    <row r="32" spans="1:18" ht="15.6" x14ac:dyDescent="0.3">
      <c r="A32" s="453" t="s">
        <v>660</v>
      </c>
      <c r="B32" s="453"/>
      <c r="C32" s="453"/>
      <c r="D32" s="453"/>
      <c r="E32" s="453"/>
      <c r="F32" s="453"/>
      <c r="G32" s="453"/>
      <c r="H32" s="453"/>
      <c r="I32" s="453"/>
    </row>
  </sheetData>
  <mergeCells count="17">
    <mergeCell ref="A1:Q1"/>
    <mergeCell ref="R1:T1"/>
    <mergeCell ref="R2:T2"/>
    <mergeCell ref="R3:T4"/>
    <mergeCell ref="A6:I6"/>
    <mergeCell ref="L6:T6"/>
    <mergeCell ref="C24:D24"/>
    <mergeCell ref="N24:O24"/>
    <mergeCell ref="C25:D25"/>
    <mergeCell ref="N25:O25"/>
    <mergeCell ref="C29:D29"/>
    <mergeCell ref="A32:I32"/>
    <mergeCell ref="C26:D26"/>
    <mergeCell ref="N26:O26"/>
    <mergeCell ref="C27:D27"/>
    <mergeCell ref="N27:O27"/>
    <mergeCell ref="C28:D28"/>
  </mergeCells>
  <conditionalFormatting sqref="R3:T4">
    <cfRule type="cellIs" dxfId="7" priority="1" operator="equal">
      <formula>"Não iniciada"</formula>
    </cfRule>
    <cfRule type="cellIs" dxfId="6" priority="2" operator="equal">
      <formula>"Em andamento"</formula>
    </cfRule>
    <cfRule type="cellIs" dxfId="5" priority="3" operator="equal">
      <formula>"Cancelada"</formula>
    </cfRule>
    <cfRule type="cellIs" dxfId="4" priority="4" operator="equal">
      <formula>"Concluída"</formula>
    </cfRule>
  </conditionalFormatting>
  <dataValidations disablePrompts="1" count="1">
    <dataValidation type="list" allowBlank="1" showInputMessage="1" showErrorMessage="1" sqref="R3:T4" xr:uid="{00000000-0002-0000-2300-000000000000}">
      <formula1>"Não iniciada, Concluída, Em andamento, Cancelada"</formula1>
    </dataValidation>
  </dataValidations>
  <hyperlinks>
    <hyperlink ref="R1:T1" location="'1. Painel Principal'!A1" display="Menu Principal" xr:uid="{00000000-0004-0000-2300-000000000000}"/>
  </hyperlinks>
  <pageMargins left="0.511811024" right="0.511811024" top="0.78740157499999996" bottom="0.78740157499999996" header="0.31496062000000002" footer="0.31496062000000002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P44"/>
  <sheetViews>
    <sheetView showGridLines="0" showRowColHeaders="0" zoomScaleNormal="100" workbookViewId="0">
      <pane ySplit="4" topLeftCell="A5" activePane="bottomLeft" state="frozen"/>
      <selection pane="bottomLeft" activeCell="R9" sqref="R9"/>
    </sheetView>
  </sheetViews>
  <sheetFormatPr defaultRowHeight="14.4" x14ac:dyDescent="0.3"/>
  <cols>
    <col min="2" max="3" width="18.109375" customWidth="1"/>
    <col min="5" max="6" width="18.109375" customWidth="1"/>
    <col min="10" max="10" width="9.6640625" customWidth="1"/>
    <col min="13" max="13" width="9.33203125" customWidth="1"/>
  </cols>
  <sheetData>
    <row r="1" spans="1:16" ht="17.25" customHeight="1" x14ac:dyDescent="0.35">
      <c r="A1" s="276" t="s">
        <v>6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4" t="s">
        <v>1</v>
      </c>
      <c r="O1" s="274"/>
      <c r="P1" s="275"/>
    </row>
    <row r="2" spans="1:16" x14ac:dyDescent="0.3">
      <c r="N2" s="339" t="s">
        <v>10</v>
      </c>
      <c r="O2" s="340"/>
      <c r="P2" s="340"/>
    </row>
    <row r="3" spans="1:16" x14ac:dyDescent="0.3">
      <c r="N3" s="334" t="s">
        <v>11</v>
      </c>
      <c r="O3" s="335"/>
      <c r="P3" s="335"/>
    </row>
    <row r="4" spans="1:16" ht="6.75" customHeight="1" x14ac:dyDescent="0.3">
      <c r="N4" s="334"/>
      <c r="O4" s="335"/>
      <c r="P4" s="335"/>
    </row>
    <row r="6" spans="1:16" x14ac:dyDescent="0.3">
      <c r="A6" s="333" t="s">
        <v>582</v>
      </c>
      <c r="B6" s="333"/>
      <c r="C6" s="333"/>
      <c r="D6" s="333"/>
      <c r="E6" s="333"/>
      <c r="F6" s="333"/>
      <c r="G6" s="333"/>
      <c r="H6" s="333"/>
      <c r="I6" s="333"/>
      <c r="J6" s="333"/>
      <c r="K6" s="333"/>
      <c r="L6" s="333"/>
      <c r="M6" s="333"/>
      <c r="N6" s="333"/>
      <c r="O6" s="333"/>
      <c r="P6" s="333"/>
    </row>
    <row r="8" spans="1:16" ht="15.6" x14ac:dyDescent="0.3">
      <c r="A8" s="774" t="s">
        <v>579</v>
      </c>
      <c r="B8" s="774"/>
      <c r="C8" s="774"/>
      <c r="D8" s="774"/>
      <c r="E8" s="774"/>
      <c r="F8" s="774"/>
      <c r="G8" s="774"/>
      <c r="H8" s="774"/>
      <c r="I8" s="774"/>
      <c r="K8" s="584" t="s">
        <v>581</v>
      </c>
      <c r="L8" s="584"/>
      <c r="M8" s="584"/>
    </row>
    <row r="9" spans="1:16" ht="18" x14ac:dyDescent="0.35">
      <c r="A9" s="202"/>
      <c r="B9" s="202"/>
      <c r="C9" s="202"/>
      <c r="D9" s="202"/>
      <c r="E9" s="202"/>
      <c r="F9" s="202"/>
      <c r="G9" s="202"/>
      <c r="H9" s="203"/>
      <c r="I9" s="203"/>
      <c r="K9" s="771">
        <f>I25+L44</f>
        <v>4516342.190204666</v>
      </c>
      <c r="L9" s="771"/>
      <c r="M9" s="771"/>
    </row>
    <row r="10" spans="1:16" s="25" customFormat="1" x14ac:dyDescent="0.3">
      <c r="B10" s="225" t="s">
        <v>567</v>
      </c>
      <c r="C10" s="225" t="s">
        <v>568</v>
      </c>
      <c r="D10" s="225"/>
      <c r="E10" s="225" t="s">
        <v>567</v>
      </c>
      <c r="F10" s="225" t="s">
        <v>568</v>
      </c>
    </row>
    <row r="11" spans="1:16" ht="15.6" x14ac:dyDescent="0.3">
      <c r="B11" s="772">
        <v>2016</v>
      </c>
      <c r="C11" s="772"/>
      <c r="D11" s="772"/>
      <c r="E11" s="773">
        <v>2017</v>
      </c>
      <c r="F11" s="773"/>
      <c r="G11" s="773"/>
      <c r="H11" s="582" t="s">
        <v>566</v>
      </c>
      <c r="I11" s="582"/>
    </row>
    <row r="12" spans="1:16" s="161" customFormat="1" ht="35.25" customHeight="1" x14ac:dyDescent="0.3">
      <c r="A12" s="224" t="s">
        <v>145</v>
      </c>
      <c r="B12" s="174" t="s">
        <v>570</v>
      </c>
      <c r="C12" s="174" t="s">
        <v>571</v>
      </c>
      <c r="D12" s="174" t="s">
        <v>116</v>
      </c>
      <c r="E12" s="221" t="s">
        <v>570</v>
      </c>
      <c r="F12" s="221" t="s">
        <v>571</v>
      </c>
      <c r="G12" s="161" t="s">
        <v>116</v>
      </c>
      <c r="H12" s="222" t="s">
        <v>577</v>
      </c>
      <c r="I12" s="222" t="s">
        <v>572</v>
      </c>
    </row>
    <row r="13" spans="1:16" x14ac:dyDescent="0.3">
      <c r="A13" s="220" t="s">
        <v>151</v>
      </c>
      <c r="B13" s="207">
        <v>305155.12000000005</v>
      </c>
      <c r="C13" s="207">
        <v>642148.80000000005</v>
      </c>
      <c r="D13" s="208">
        <f>B13/C13</f>
        <v>0.47520935957522625</v>
      </c>
      <c r="E13" s="207">
        <v>274936.22000000003</v>
      </c>
      <c r="F13" s="207">
        <v>1098967.3999999999</v>
      </c>
      <c r="G13" s="208">
        <f>E13/F13</f>
        <v>0.25017686602896505</v>
      </c>
      <c r="H13" s="213" t="s">
        <v>494</v>
      </c>
      <c r="I13" s="213" t="s">
        <v>494</v>
      </c>
    </row>
    <row r="14" spans="1:16" x14ac:dyDescent="0.3">
      <c r="A14" s="220" t="s">
        <v>153</v>
      </c>
      <c r="B14" s="207">
        <v>227741.2</v>
      </c>
      <c r="C14" s="207">
        <v>1324597</v>
      </c>
      <c r="D14" s="208">
        <f t="shared" ref="D14:D24" si="0">B14/C14</f>
        <v>0.17193244435854832</v>
      </c>
      <c r="E14" s="207">
        <v>265872.38999999996</v>
      </c>
      <c r="F14" s="207">
        <v>1026595.6000000001</v>
      </c>
      <c r="G14" s="208">
        <f t="shared" ref="G14:G23" si="1">E14/F14</f>
        <v>0.25898454074808031</v>
      </c>
      <c r="H14" s="213" t="s">
        <v>494</v>
      </c>
      <c r="I14" s="213" t="s">
        <v>494</v>
      </c>
    </row>
    <row r="15" spans="1:16" x14ac:dyDescent="0.3">
      <c r="A15" s="220" t="s">
        <v>154</v>
      </c>
      <c r="B15" s="207">
        <v>407078.87000000005</v>
      </c>
      <c r="C15" s="207">
        <v>1580640.8</v>
      </c>
      <c r="D15" s="208">
        <f t="shared" si="0"/>
        <v>0.25754040386658378</v>
      </c>
      <c r="E15" s="207">
        <v>251161.43000000005</v>
      </c>
      <c r="F15" s="207">
        <v>1402961</v>
      </c>
      <c r="G15" s="208">
        <f t="shared" si="1"/>
        <v>0.17902238907567641</v>
      </c>
      <c r="H15" s="215">
        <f>D15-G15</f>
        <v>7.8518014790907364E-2</v>
      </c>
      <c r="I15" s="216">
        <f>H15*F15</f>
        <v>110157.71254906619</v>
      </c>
    </row>
    <row r="16" spans="1:16" x14ac:dyDescent="0.3">
      <c r="A16" s="220" t="s">
        <v>155</v>
      </c>
      <c r="B16" s="207">
        <v>393124.39999999997</v>
      </c>
      <c r="C16" s="207">
        <v>1396741</v>
      </c>
      <c r="D16" s="208">
        <f t="shared" si="0"/>
        <v>0.28145833765887873</v>
      </c>
      <c r="E16" s="207">
        <v>239171.50000000006</v>
      </c>
      <c r="F16" s="207">
        <v>1534799.2000000002</v>
      </c>
      <c r="G16" s="208">
        <f t="shared" si="1"/>
        <v>0.15583243723348306</v>
      </c>
      <c r="H16" s="215">
        <f t="shared" ref="H16:H23" si="2">D16-G16</f>
        <v>0.12562590042539568</v>
      </c>
      <c r="I16" s="216">
        <f t="shared" ref="I16:I23" si="3">H16*F16</f>
        <v>192810.53147217695</v>
      </c>
    </row>
    <row r="17" spans="1:12" x14ac:dyDescent="0.3">
      <c r="A17" s="220" t="s">
        <v>156</v>
      </c>
      <c r="B17" s="207">
        <v>311399.31000000006</v>
      </c>
      <c r="C17" s="207">
        <v>1472969.4</v>
      </c>
      <c r="D17" s="208">
        <f t="shared" si="0"/>
        <v>0.21140921868438006</v>
      </c>
      <c r="E17" s="207">
        <v>164379.52000000002</v>
      </c>
      <c r="F17" s="207">
        <v>1313740.1999999997</v>
      </c>
      <c r="G17" s="208">
        <f t="shared" si="1"/>
        <v>0.12512330824618145</v>
      </c>
      <c r="H17" s="215">
        <f t="shared" si="2"/>
        <v>8.628591043819861E-2</v>
      </c>
      <c r="I17" s="216">
        <f t="shared" si="3"/>
        <v>113357.2692362611</v>
      </c>
    </row>
    <row r="18" spans="1:12" x14ac:dyDescent="0.3">
      <c r="A18" s="220" t="s">
        <v>157</v>
      </c>
      <c r="B18" s="207">
        <v>220065.53000000009</v>
      </c>
      <c r="C18" s="207">
        <v>1278835.6000000001</v>
      </c>
      <c r="D18" s="208">
        <f t="shared" si="0"/>
        <v>0.17208273682715752</v>
      </c>
      <c r="E18" s="207">
        <v>170869.61</v>
      </c>
      <c r="F18" s="207">
        <v>1391882.4</v>
      </c>
      <c r="G18" s="208">
        <f t="shared" si="1"/>
        <v>0.12276152784171995</v>
      </c>
      <c r="H18" s="215">
        <f t="shared" si="2"/>
        <v>4.932120898543757E-2</v>
      </c>
      <c r="I18" s="216">
        <f t="shared" si="3"/>
        <v>68649.322733552399</v>
      </c>
    </row>
    <row r="19" spans="1:12" x14ac:dyDescent="0.3">
      <c r="A19" s="220" t="s">
        <v>158</v>
      </c>
      <c r="B19" s="207">
        <v>264211.24000000005</v>
      </c>
      <c r="C19" s="207">
        <v>1484296</v>
      </c>
      <c r="D19" s="208">
        <f t="shared" si="0"/>
        <v>0.1780044142138765</v>
      </c>
      <c r="E19" s="207">
        <v>238679.64000000004</v>
      </c>
      <c r="F19" s="207">
        <v>1048562.6000000003</v>
      </c>
      <c r="G19" s="208">
        <f t="shared" si="1"/>
        <v>0.2276255513976943</v>
      </c>
      <c r="H19" s="215">
        <f t="shared" si="2"/>
        <v>-4.9621137183817804E-2</v>
      </c>
      <c r="I19" s="216">
        <f t="shared" si="3"/>
        <v>-52030.86862042069</v>
      </c>
    </row>
    <row r="20" spans="1:12" x14ac:dyDescent="0.3">
      <c r="A20" s="220" t="s">
        <v>159</v>
      </c>
      <c r="B20" s="207">
        <v>205127.44999999995</v>
      </c>
      <c r="C20" s="207">
        <v>1430577.6</v>
      </c>
      <c r="D20" s="208">
        <f t="shared" si="0"/>
        <v>0.14338785257087763</v>
      </c>
      <c r="E20" s="207">
        <v>247006.35000000003</v>
      </c>
      <c r="F20" s="207">
        <v>1436087.7999999998</v>
      </c>
      <c r="G20" s="208">
        <f t="shared" si="1"/>
        <v>0.17199947663367104</v>
      </c>
      <c r="H20" s="215">
        <f t="shared" si="2"/>
        <v>-2.8611624062793412E-2</v>
      </c>
      <c r="I20" s="216">
        <f t="shared" si="3"/>
        <v>-41088.804254764043</v>
      </c>
    </row>
    <row r="21" spans="1:12" x14ac:dyDescent="0.3">
      <c r="A21" s="220" t="s">
        <v>160</v>
      </c>
      <c r="B21" s="207">
        <v>775091.55</v>
      </c>
      <c r="C21" s="207">
        <v>1861204.7999999998</v>
      </c>
      <c r="D21" s="208">
        <f t="shared" si="0"/>
        <v>0.41644613746966486</v>
      </c>
      <c r="E21" s="207">
        <v>192042.36999999994</v>
      </c>
      <c r="F21" s="207">
        <v>1580099</v>
      </c>
      <c r="G21" s="208">
        <f t="shared" si="1"/>
        <v>0.12153818842996543</v>
      </c>
      <c r="H21" s="217">
        <f t="shared" si="2"/>
        <v>0.29490794903969941</v>
      </c>
      <c r="I21" s="216">
        <f t="shared" si="3"/>
        <v>465983.75536968</v>
      </c>
    </row>
    <row r="22" spans="1:12" x14ac:dyDescent="0.3">
      <c r="A22" s="220" t="s">
        <v>161</v>
      </c>
      <c r="B22" s="207">
        <v>481699.5</v>
      </c>
      <c r="C22" s="207">
        <v>1431225.2000000002</v>
      </c>
      <c r="D22" s="208">
        <f t="shared" si="0"/>
        <v>0.33656443444399942</v>
      </c>
      <c r="E22" s="207">
        <v>293576.78000000009</v>
      </c>
      <c r="F22" s="207">
        <v>1626164.6000000006</v>
      </c>
      <c r="G22" s="208">
        <f t="shared" si="1"/>
        <v>0.18053324983215105</v>
      </c>
      <c r="H22" s="218">
        <f t="shared" si="2"/>
        <v>0.15603118461184837</v>
      </c>
      <c r="I22" s="216">
        <f t="shared" si="3"/>
        <v>253732.38891185264</v>
      </c>
    </row>
    <row r="23" spans="1:12" x14ac:dyDescent="0.3">
      <c r="A23" s="220" t="s">
        <v>162</v>
      </c>
      <c r="B23" s="207">
        <v>371076.55000000005</v>
      </c>
      <c r="C23" s="207">
        <v>1255398.4000000004</v>
      </c>
      <c r="D23" s="208">
        <f t="shared" si="0"/>
        <v>0.29558469247690611</v>
      </c>
      <c r="E23" s="207">
        <v>195557.94999999995</v>
      </c>
      <c r="F23" s="207">
        <v>1025356.1999999993</v>
      </c>
      <c r="G23" s="208">
        <f t="shared" si="1"/>
        <v>0.19072196569348301</v>
      </c>
      <c r="H23" s="218">
        <f t="shared" si="2"/>
        <v>0.10486272678342309</v>
      </c>
      <c r="I23" s="216">
        <f t="shared" si="3"/>
        <v>107521.64705628884</v>
      </c>
    </row>
    <row r="24" spans="1:12" x14ac:dyDescent="0.3">
      <c r="A24" s="220" t="s">
        <v>163</v>
      </c>
      <c r="B24" s="207">
        <v>461508.18000000005</v>
      </c>
      <c r="C24" s="207">
        <v>1676008.8</v>
      </c>
      <c r="D24" s="208">
        <f t="shared" si="0"/>
        <v>0.27536143008318337</v>
      </c>
      <c r="E24" s="207"/>
      <c r="F24" s="207"/>
      <c r="G24" s="208"/>
      <c r="H24" s="213"/>
      <c r="I24" s="219"/>
    </row>
    <row r="25" spans="1:12" ht="15.6" x14ac:dyDescent="0.3">
      <c r="A25" s="203"/>
      <c r="B25" s="203"/>
      <c r="C25" s="203"/>
      <c r="D25" s="203"/>
      <c r="E25" s="203"/>
      <c r="F25" s="203"/>
      <c r="G25" s="203"/>
      <c r="H25" s="205" t="s">
        <v>569</v>
      </c>
      <c r="I25" s="204">
        <f>SUM(I15:I24)</f>
        <v>1219092.9544536932</v>
      </c>
    </row>
    <row r="27" spans="1:12" ht="15.6" x14ac:dyDescent="0.3">
      <c r="A27" s="774" t="s">
        <v>580</v>
      </c>
      <c r="B27" s="774"/>
      <c r="C27" s="774"/>
      <c r="D27" s="774"/>
      <c r="E27" s="774"/>
      <c r="F27" s="774"/>
      <c r="G27" s="774"/>
      <c r="H27" s="774"/>
      <c r="I27" s="774"/>
      <c r="J27" s="774"/>
      <c r="K27" s="774"/>
      <c r="L27" s="774"/>
    </row>
    <row r="29" spans="1:12" s="25" customFormat="1" x14ac:dyDescent="0.3">
      <c r="B29" s="225" t="s">
        <v>573</v>
      </c>
      <c r="C29" s="225" t="s">
        <v>568</v>
      </c>
      <c r="D29" s="225"/>
      <c r="E29" s="225" t="s">
        <v>573</v>
      </c>
      <c r="F29" s="225" t="s">
        <v>568</v>
      </c>
    </row>
    <row r="30" spans="1:12" ht="15.6" x14ac:dyDescent="0.3">
      <c r="B30" s="772">
        <v>2016</v>
      </c>
      <c r="C30" s="772"/>
      <c r="D30" s="772"/>
      <c r="E30" s="773">
        <v>2017</v>
      </c>
      <c r="F30" s="773"/>
      <c r="G30" s="773"/>
      <c r="H30" s="582" t="s">
        <v>566</v>
      </c>
      <c r="I30" s="582"/>
      <c r="J30" s="582"/>
      <c r="K30" s="582"/>
      <c r="L30" s="582"/>
    </row>
    <row r="31" spans="1:12" s="223" customFormat="1" ht="28.8" x14ac:dyDescent="0.3">
      <c r="A31" s="224" t="s">
        <v>145</v>
      </c>
      <c r="B31" s="174" t="s">
        <v>578</v>
      </c>
      <c r="C31" s="174" t="s">
        <v>571</v>
      </c>
      <c r="D31" s="174" t="s">
        <v>116</v>
      </c>
      <c r="E31" s="221" t="s">
        <v>578</v>
      </c>
      <c r="F31" s="221" t="s">
        <v>571</v>
      </c>
      <c r="G31" s="221" t="s">
        <v>116</v>
      </c>
      <c r="H31" s="222" t="s">
        <v>577</v>
      </c>
      <c r="I31" s="222" t="s">
        <v>574</v>
      </c>
      <c r="J31" s="222" t="s">
        <v>575</v>
      </c>
      <c r="K31" s="222" t="s">
        <v>576</v>
      </c>
      <c r="L31" s="222" t="s">
        <v>572</v>
      </c>
    </row>
    <row r="32" spans="1:12" x14ac:dyDescent="0.3">
      <c r="A32" s="220" t="s">
        <v>151</v>
      </c>
      <c r="B32" s="207">
        <v>706704.76999999979</v>
      </c>
      <c r="C32" s="207">
        <v>642148.80000000005</v>
      </c>
      <c r="D32" s="208">
        <f>B32/C32</f>
        <v>1.1005311697226559</v>
      </c>
      <c r="E32" s="207">
        <v>1716481.5306233536</v>
      </c>
      <c r="F32" s="207">
        <v>1098967.3999999999</v>
      </c>
      <c r="G32" s="209">
        <f>E32/F32</f>
        <v>1.561903956953913</v>
      </c>
      <c r="H32" s="210" t="s">
        <v>494</v>
      </c>
      <c r="I32" s="211">
        <v>6.2881000000000006E-2</v>
      </c>
      <c r="J32" s="212">
        <f>I32*D32</f>
        <v>6.9202500483330334E-2</v>
      </c>
      <c r="K32" s="213" t="s">
        <v>494</v>
      </c>
      <c r="L32" s="213" t="s">
        <v>494</v>
      </c>
    </row>
    <row r="33" spans="1:12" x14ac:dyDescent="0.3">
      <c r="A33" s="220" t="s">
        <v>153</v>
      </c>
      <c r="B33" s="207">
        <v>2319737.87</v>
      </c>
      <c r="C33" s="207">
        <v>1324597</v>
      </c>
      <c r="D33" s="208">
        <f t="shared" ref="D33:D43" si="4">B33/C33</f>
        <v>1.7512782151854489</v>
      </c>
      <c r="E33" s="207">
        <v>1625220.124686115</v>
      </c>
      <c r="F33" s="207">
        <v>1026595.6000000001</v>
      </c>
      <c r="G33" s="209">
        <f t="shared" ref="G33:G39" si="5">E33/F33</f>
        <v>1.5831161994909337</v>
      </c>
      <c r="H33" s="210" t="s">
        <v>494</v>
      </c>
      <c r="I33" s="211">
        <v>5.3539999999999997E-2</v>
      </c>
      <c r="J33" s="212">
        <f t="shared" ref="J33:J42" si="6">I33*D33</f>
        <v>9.376343564102893E-2</v>
      </c>
      <c r="K33" s="213" t="s">
        <v>494</v>
      </c>
      <c r="L33" s="213" t="s">
        <v>494</v>
      </c>
    </row>
    <row r="34" spans="1:12" x14ac:dyDescent="0.3">
      <c r="A34" s="220" t="s">
        <v>154</v>
      </c>
      <c r="B34" s="207">
        <v>2415876.2000000002</v>
      </c>
      <c r="C34" s="207">
        <v>1580640.8</v>
      </c>
      <c r="D34" s="208">
        <f t="shared" si="4"/>
        <v>1.5284156906490078</v>
      </c>
      <c r="E34" s="207">
        <v>2525751.1525119198</v>
      </c>
      <c r="F34" s="207">
        <v>1402961</v>
      </c>
      <c r="G34" s="209">
        <f t="shared" si="5"/>
        <v>1.8003003308801313</v>
      </c>
      <c r="H34" s="214">
        <f>G34-D34</f>
        <v>0.27188464023112346</v>
      </c>
      <c r="I34" s="211">
        <v>4.7587999999999998E-2</v>
      </c>
      <c r="J34" s="212">
        <f t="shared" si="6"/>
        <v>7.2734245886604987E-2</v>
      </c>
      <c r="K34" s="215">
        <f t="shared" ref="K34:K42" si="7">H34-J34</f>
        <v>0.19915039434451848</v>
      </c>
      <c r="L34" s="216">
        <f>K34*F34</f>
        <v>279400.23639997997</v>
      </c>
    </row>
    <row r="35" spans="1:12" x14ac:dyDescent="0.3">
      <c r="A35" s="220" t="s">
        <v>155</v>
      </c>
      <c r="B35" s="207">
        <v>2032520.7448171461</v>
      </c>
      <c r="C35" s="207">
        <v>1396741</v>
      </c>
      <c r="D35" s="208">
        <f t="shared" si="4"/>
        <v>1.4551880017964292</v>
      </c>
      <c r="E35" s="207">
        <v>2745501.417353088</v>
      </c>
      <c r="F35" s="207">
        <v>1534799.2000000002</v>
      </c>
      <c r="G35" s="209">
        <f t="shared" si="5"/>
        <v>1.7888342770527166</v>
      </c>
      <c r="H35" s="214">
        <f t="shared" ref="H35:H42" si="8">G35-D35</f>
        <v>0.33364627525628743</v>
      </c>
      <c r="I35" s="211">
        <v>4.5710000000000001E-2</v>
      </c>
      <c r="J35" s="212">
        <f t="shared" si="6"/>
        <v>6.6516643562114772E-2</v>
      </c>
      <c r="K35" s="215">
        <f t="shared" si="7"/>
        <v>0.26712963169417264</v>
      </c>
      <c r="L35" s="216">
        <f t="shared" ref="L35:L42" si="9">K35*F35</f>
        <v>409990.34502051084</v>
      </c>
    </row>
    <row r="36" spans="1:12" x14ac:dyDescent="0.3">
      <c r="A36" s="220" t="s">
        <v>156</v>
      </c>
      <c r="B36" s="207">
        <v>2371289.8009151239</v>
      </c>
      <c r="C36" s="207">
        <v>1472969.4</v>
      </c>
      <c r="D36" s="208">
        <f t="shared" si="4"/>
        <v>1.6098703753894168</v>
      </c>
      <c r="E36" s="207">
        <v>2142772.8229840416</v>
      </c>
      <c r="F36" s="207">
        <v>1313740.1999999997</v>
      </c>
      <c r="G36" s="209">
        <f t="shared" si="5"/>
        <v>1.6310476173173678</v>
      </c>
      <c r="H36" s="214">
        <f t="shared" si="8"/>
        <v>2.1177241927951007E-2</v>
      </c>
      <c r="I36" s="211">
        <v>4.0825E-2</v>
      </c>
      <c r="J36" s="212">
        <f t="shared" si="6"/>
        <v>6.5722958075272939E-2</v>
      </c>
      <c r="K36" s="215">
        <f t="shared" si="7"/>
        <v>-4.4545716147321932E-2</v>
      </c>
      <c r="L36" s="216">
        <f t="shared" si="9"/>
        <v>-58521.498040525934</v>
      </c>
    </row>
    <row r="37" spans="1:12" x14ac:dyDescent="0.3">
      <c r="A37" s="220" t="s">
        <v>157</v>
      </c>
      <c r="B37" s="207">
        <v>2001418.7273223097</v>
      </c>
      <c r="C37" s="207">
        <v>1278835.6000000001</v>
      </c>
      <c r="D37" s="208">
        <f t="shared" si="4"/>
        <v>1.5650320708324899</v>
      </c>
      <c r="E37" s="207">
        <v>2370289.8375982866</v>
      </c>
      <c r="F37" s="207">
        <v>1391882.4</v>
      </c>
      <c r="G37" s="209">
        <f t="shared" si="5"/>
        <v>1.7029382924866976</v>
      </c>
      <c r="H37" s="214">
        <f t="shared" si="8"/>
        <v>0.13790622165420774</v>
      </c>
      <c r="I37" s="211">
        <v>3.5971000000000003E-2</v>
      </c>
      <c r="J37" s="212">
        <f t="shared" si="6"/>
        <v>5.6295768619915497E-2</v>
      </c>
      <c r="K37" s="215">
        <f t="shared" si="7"/>
        <v>8.1610453034292235E-2</v>
      </c>
      <c r="L37" s="216">
        <f t="shared" si="9"/>
        <v>113592.15323445795</v>
      </c>
    </row>
    <row r="38" spans="1:12" x14ac:dyDescent="0.3">
      <c r="A38" s="220" t="s">
        <v>158</v>
      </c>
      <c r="B38" s="207">
        <v>2465909.2249910086</v>
      </c>
      <c r="C38" s="207">
        <v>1484296</v>
      </c>
      <c r="D38" s="208">
        <f t="shared" si="4"/>
        <v>1.6613325273335027</v>
      </c>
      <c r="E38" s="207">
        <v>1634728.1386065437</v>
      </c>
      <c r="F38" s="207">
        <v>1048562.6000000003</v>
      </c>
      <c r="G38" s="209">
        <f t="shared" si="5"/>
        <v>1.5590181631564421</v>
      </c>
      <c r="H38" s="214">
        <f t="shared" si="8"/>
        <v>-0.10231436417706052</v>
      </c>
      <c r="I38" s="211">
        <v>2.1149999999999999E-2</v>
      </c>
      <c r="J38" s="212">
        <f t="shared" si="6"/>
        <v>3.5137182953103578E-2</v>
      </c>
      <c r="K38" s="215">
        <f t="shared" si="7"/>
        <v>-0.13745154713016411</v>
      </c>
      <c r="L38" s="216">
        <f t="shared" si="9"/>
        <v>-144126.55163282747</v>
      </c>
    </row>
    <row r="39" spans="1:12" x14ac:dyDescent="0.3">
      <c r="A39" s="220" t="s">
        <v>159</v>
      </c>
      <c r="B39" s="207">
        <v>2401873.6376623986</v>
      </c>
      <c r="C39" s="207">
        <v>1430577.6</v>
      </c>
      <c r="D39" s="208">
        <f t="shared" si="4"/>
        <v>1.6789537580222131</v>
      </c>
      <c r="E39" s="207">
        <v>2696226.8563476978</v>
      </c>
      <c r="F39" s="207">
        <v>1436087.7999999998</v>
      </c>
      <c r="G39" s="209">
        <f t="shared" si="5"/>
        <v>1.8774805108348516</v>
      </c>
      <c r="H39" s="214">
        <f t="shared" si="8"/>
        <v>0.19852675281263843</v>
      </c>
      <c r="I39" s="211">
        <v>2.7115E-2</v>
      </c>
      <c r="J39" s="212">
        <f t="shared" si="6"/>
        <v>4.5524831148772309E-2</v>
      </c>
      <c r="K39" s="215">
        <f t="shared" si="7"/>
        <v>0.15300192166386611</v>
      </c>
      <c r="L39" s="216">
        <f t="shared" si="9"/>
        <v>219724.1930780338</v>
      </c>
    </row>
    <row r="40" spans="1:12" x14ac:dyDescent="0.3">
      <c r="A40" s="220" t="s">
        <v>160</v>
      </c>
      <c r="B40" s="207">
        <v>2548761.4150447422</v>
      </c>
      <c r="C40" s="207">
        <v>1861204.7999999998</v>
      </c>
      <c r="D40" s="208">
        <f t="shared" si="4"/>
        <v>1.3694148086469271</v>
      </c>
      <c r="E40" s="207">
        <v>3305651.2923166542</v>
      </c>
      <c r="F40" s="207">
        <v>1580099</v>
      </c>
      <c r="G40" s="209">
        <f>E40/F40</f>
        <v>2.0920532778747751</v>
      </c>
      <c r="H40" s="214">
        <f t="shared" si="8"/>
        <v>0.72263846922784802</v>
      </c>
      <c r="I40" s="211">
        <v>2.4558E-2</v>
      </c>
      <c r="J40" s="212">
        <f t="shared" si="6"/>
        <v>3.3630088870751237E-2</v>
      </c>
      <c r="K40" s="217">
        <f t="shared" si="7"/>
        <v>0.68900838035709677</v>
      </c>
      <c r="L40" s="216">
        <f t="shared" si="9"/>
        <v>1088701.4527938683</v>
      </c>
    </row>
    <row r="41" spans="1:12" x14ac:dyDescent="0.3">
      <c r="A41" s="220" t="s">
        <v>161</v>
      </c>
      <c r="B41" s="207">
        <v>1966276.3099700517</v>
      </c>
      <c r="C41" s="207">
        <v>1431225.2000000002</v>
      </c>
      <c r="D41" s="208">
        <f t="shared" si="4"/>
        <v>1.3738413143997545</v>
      </c>
      <c r="E41" s="207">
        <v>3552293.7908405322</v>
      </c>
      <c r="F41" s="207">
        <v>1626164.6000000006</v>
      </c>
      <c r="G41" s="209">
        <f>E41/F41</f>
        <v>2.1844613951383094</v>
      </c>
      <c r="H41" s="214">
        <f t="shared" si="8"/>
        <v>0.81062008073855485</v>
      </c>
      <c r="I41" s="211">
        <v>2.5377E-2</v>
      </c>
      <c r="J41" s="212">
        <f t="shared" si="6"/>
        <v>3.4863971035522572E-2</v>
      </c>
      <c r="K41" s="218">
        <f t="shared" si="7"/>
        <v>0.77575610970303233</v>
      </c>
      <c r="L41" s="216">
        <f t="shared" si="9"/>
        <v>1261507.1238327881</v>
      </c>
    </row>
    <row r="42" spans="1:12" x14ac:dyDescent="0.3">
      <c r="A42" s="220" t="s">
        <v>162</v>
      </c>
      <c r="B42" s="207">
        <v>1859970.784108429</v>
      </c>
      <c r="C42" s="207">
        <v>1255398.4000000004</v>
      </c>
      <c r="D42" s="208">
        <f t="shared" si="4"/>
        <v>1.4815781062875566</v>
      </c>
      <c r="E42" s="207">
        <v>1687163.7500405405</v>
      </c>
      <c r="F42" s="207">
        <v>1025356.1999999993</v>
      </c>
      <c r="G42" s="209">
        <f>E42/F42</f>
        <v>1.6454416036500699</v>
      </c>
      <c r="H42" s="214">
        <f t="shared" si="8"/>
        <v>0.16386349736251327</v>
      </c>
      <c r="I42" s="211">
        <v>2.7012999999999999E-2</v>
      </c>
      <c r="J42" s="212">
        <f t="shared" si="6"/>
        <v>4.0021869385145764E-2</v>
      </c>
      <c r="K42" s="218">
        <f t="shared" si="7"/>
        <v>0.1238416279773675</v>
      </c>
      <c r="L42" s="216">
        <f t="shared" si="9"/>
        <v>126981.78106468714</v>
      </c>
    </row>
    <row r="43" spans="1:12" x14ac:dyDescent="0.3">
      <c r="A43" s="220" t="s">
        <v>163</v>
      </c>
      <c r="B43" s="207">
        <v>2573101.6007868056</v>
      </c>
      <c r="C43" s="207">
        <v>1676008.8</v>
      </c>
      <c r="D43" s="208">
        <f t="shared" si="4"/>
        <v>1.5352554239493286</v>
      </c>
      <c r="E43" s="207"/>
      <c r="F43" s="207"/>
      <c r="G43" s="213"/>
      <c r="H43" s="210"/>
      <c r="I43" s="211"/>
      <c r="J43" s="212"/>
      <c r="K43" s="213"/>
      <c r="L43" s="219"/>
    </row>
    <row r="44" spans="1:12" ht="15.6" x14ac:dyDescent="0.3">
      <c r="A44" s="203"/>
      <c r="B44" s="203"/>
      <c r="C44" s="203"/>
      <c r="D44" s="203"/>
      <c r="E44" s="203"/>
      <c r="F44" s="203"/>
      <c r="G44" s="203"/>
      <c r="H44" s="203"/>
      <c r="I44" s="206"/>
      <c r="J44" s="203"/>
      <c r="K44" s="205" t="s">
        <v>569</v>
      </c>
      <c r="L44" s="204">
        <f>SUM(L34:L43)</f>
        <v>3297249.2357509728</v>
      </c>
    </row>
  </sheetData>
  <mergeCells count="15">
    <mergeCell ref="A1:M1"/>
    <mergeCell ref="N1:P1"/>
    <mergeCell ref="N2:P2"/>
    <mergeCell ref="N3:P4"/>
    <mergeCell ref="A8:I8"/>
    <mergeCell ref="K8:M8"/>
    <mergeCell ref="K9:M9"/>
    <mergeCell ref="A6:P6"/>
    <mergeCell ref="B30:D30"/>
    <mergeCell ref="E30:G30"/>
    <mergeCell ref="H30:L30"/>
    <mergeCell ref="A27:L27"/>
    <mergeCell ref="B11:D11"/>
    <mergeCell ref="E11:G11"/>
    <mergeCell ref="H11:I11"/>
  </mergeCells>
  <conditionalFormatting sqref="N3:P4">
    <cfRule type="cellIs" dxfId="3" priority="1" operator="equal">
      <formula>"Não iniciada"</formula>
    </cfRule>
    <cfRule type="cellIs" dxfId="2" priority="2" operator="equal">
      <formula>"Em andamento"</formula>
    </cfRule>
    <cfRule type="cellIs" dxfId="1" priority="3" operator="equal">
      <formula>"Cancelada"</formula>
    </cfRule>
    <cfRule type="cellIs" dxfId="0" priority="4" operator="equal">
      <formula>"Concluída"</formula>
    </cfRule>
  </conditionalFormatting>
  <dataValidations disablePrompts="1" count="1">
    <dataValidation type="list" allowBlank="1" showInputMessage="1" showErrorMessage="1" sqref="N3:P4" xr:uid="{00000000-0002-0000-2400-000000000000}">
      <formula1>"Não iniciada, Concluída, Em andamento, Cancelada"</formula1>
    </dataValidation>
  </dataValidations>
  <hyperlinks>
    <hyperlink ref="O1:P1" location="'1. Painel Principal'!A1" display="Menu Principal" xr:uid="{00000000-0004-0000-2400-000000000000}"/>
  </hyperlinks>
  <pageMargins left="0.511811024" right="0.511811024" top="0.78740157499999996" bottom="0.78740157499999996" header="0.31496062000000002" footer="0.31496062000000002"/>
  <ignoredErrors>
    <ignoredError sqref="K34:K42" formula="1"/>
  </ignoredErrors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S35"/>
  <sheetViews>
    <sheetView showGridLines="0" showRowColHeaders="0" workbookViewId="0">
      <selection activeCell="D10" sqref="D10:M10"/>
    </sheetView>
  </sheetViews>
  <sheetFormatPr defaultRowHeight="14.4" x14ac:dyDescent="0.3"/>
  <cols>
    <col min="3" max="3" width="27.44140625" customWidth="1"/>
    <col min="14" max="14" width="2.44140625" customWidth="1"/>
    <col min="15" max="15" width="7.109375" customWidth="1"/>
    <col min="16" max="16" width="8.88671875" customWidth="1"/>
  </cols>
  <sheetData>
    <row r="1" spans="1:19" ht="17.25" customHeight="1" x14ac:dyDescent="0.35">
      <c r="A1" s="276" t="s">
        <v>31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4" t="s">
        <v>1</v>
      </c>
      <c r="R1" s="274"/>
      <c r="S1" s="275"/>
    </row>
    <row r="2" spans="1:19" x14ac:dyDescent="0.3">
      <c r="Q2" s="791"/>
      <c r="R2" s="791"/>
      <c r="S2" s="791"/>
    </row>
    <row r="3" spans="1:19" x14ac:dyDescent="0.3">
      <c r="A3" s="235" t="s">
        <v>27</v>
      </c>
      <c r="B3" s="747" t="s">
        <v>30</v>
      </c>
      <c r="C3" s="747"/>
      <c r="D3" s="747"/>
      <c r="E3" s="747"/>
      <c r="F3" s="747"/>
      <c r="G3" s="747"/>
      <c r="H3" s="747"/>
      <c r="I3" s="747"/>
      <c r="J3" s="747"/>
      <c r="K3" s="747"/>
      <c r="L3" s="747"/>
      <c r="M3" s="747"/>
      <c r="N3" s="747"/>
      <c r="O3" s="747"/>
      <c r="P3" s="747"/>
      <c r="Q3" s="747"/>
      <c r="R3" s="747"/>
      <c r="S3" s="748"/>
    </row>
    <row r="4" spans="1:19" x14ac:dyDescent="0.3">
      <c r="A4" s="6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4"/>
      <c r="O4" s="4"/>
      <c r="P4" s="4"/>
      <c r="Q4" s="4"/>
      <c r="R4" s="4"/>
      <c r="S4" s="4"/>
    </row>
    <row r="5" spans="1:19" x14ac:dyDescent="0.3">
      <c r="A5" s="333" t="s">
        <v>47</v>
      </c>
      <c r="B5" s="333"/>
      <c r="C5" s="333"/>
      <c r="D5" s="333"/>
      <c r="E5" s="333"/>
      <c r="F5" s="333"/>
      <c r="G5" s="333"/>
      <c r="H5" s="333"/>
      <c r="I5" s="333"/>
      <c r="J5" s="333"/>
      <c r="K5" s="333"/>
      <c r="L5" s="333"/>
      <c r="M5" s="333"/>
      <c r="N5" s="4"/>
      <c r="O5" s="333" t="s">
        <v>53</v>
      </c>
      <c r="P5" s="333"/>
      <c r="Q5" s="333"/>
      <c r="R5" s="333"/>
      <c r="S5" s="333"/>
    </row>
    <row r="6" spans="1:19" ht="15" customHeight="1" x14ac:dyDescent="0.3"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4"/>
      <c r="O6" s="4"/>
      <c r="P6" s="4"/>
      <c r="Q6" s="4"/>
      <c r="R6" s="4"/>
      <c r="S6" s="4"/>
    </row>
    <row r="7" spans="1:19" ht="15.75" customHeight="1" thickBot="1" x14ac:dyDescent="0.35">
      <c r="A7" s="790" t="s">
        <v>56</v>
      </c>
      <c r="B7" s="790"/>
      <c r="C7" s="790"/>
      <c r="D7" s="790"/>
      <c r="E7" s="790"/>
      <c r="F7" s="790"/>
      <c r="G7" s="790"/>
      <c r="H7" s="790"/>
      <c r="I7" s="790"/>
      <c r="J7" s="790"/>
      <c r="K7" s="790"/>
      <c r="L7" s="790"/>
      <c r="M7" s="790"/>
      <c r="N7" s="4"/>
      <c r="O7" s="447" t="s">
        <v>54</v>
      </c>
      <c r="P7" s="447"/>
      <c r="Q7" s="447"/>
      <c r="R7" s="447"/>
      <c r="S7" s="447"/>
    </row>
    <row r="8" spans="1:19" ht="15" thickTop="1" x14ac:dyDescent="0.3">
      <c r="A8" s="8"/>
      <c r="B8" s="8"/>
      <c r="C8" s="9"/>
      <c r="D8" s="9"/>
      <c r="E8" s="9"/>
      <c r="F8" s="780" t="s">
        <v>46</v>
      </c>
      <c r="G8" s="780"/>
      <c r="H8" s="780"/>
      <c r="I8" s="780"/>
      <c r="J8" s="780"/>
      <c r="K8" s="780"/>
      <c r="L8" s="780"/>
      <c r="M8" s="780"/>
      <c r="N8" s="4"/>
      <c r="O8" s="447"/>
      <c r="P8" s="447"/>
      <c r="Q8" s="447"/>
      <c r="R8" s="447"/>
      <c r="S8" s="447"/>
    </row>
    <row r="9" spans="1:19" x14ac:dyDescent="0.3">
      <c r="A9" s="5"/>
      <c r="B9" s="4"/>
      <c r="C9" s="4"/>
      <c r="D9" s="3"/>
      <c r="E9" s="3"/>
      <c r="F9" s="3"/>
      <c r="G9" s="3"/>
      <c r="H9" s="3"/>
      <c r="I9" s="3"/>
      <c r="J9" s="3"/>
      <c r="K9" s="3"/>
      <c r="L9" s="3"/>
      <c r="M9" s="3"/>
      <c r="N9" s="4"/>
      <c r="O9" s="4"/>
      <c r="P9" s="4"/>
      <c r="Q9" s="4"/>
      <c r="R9" s="4"/>
      <c r="S9" s="4"/>
    </row>
    <row r="10" spans="1:19" x14ac:dyDescent="0.3">
      <c r="A10" s="5"/>
      <c r="B10" s="3"/>
      <c r="C10" s="3"/>
      <c r="D10" s="777" t="s">
        <v>45</v>
      </c>
      <c r="E10" s="778"/>
      <c r="F10" s="778"/>
      <c r="G10" s="778"/>
      <c r="H10" s="778"/>
      <c r="I10" s="778"/>
      <c r="J10" s="778"/>
      <c r="K10" s="778"/>
      <c r="L10" s="778"/>
      <c r="M10" s="779"/>
      <c r="N10" s="4"/>
    </row>
    <row r="11" spans="1:19" x14ac:dyDescent="0.3">
      <c r="B11" s="785" t="s">
        <v>29</v>
      </c>
      <c r="C11" s="786"/>
      <c r="D11" s="28">
        <v>1</v>
      </c>
      <c r="E11" s="28">
        <v>2</v>
      </c>
      <c r="F11" s="28">
        <v>3</v>
      </c>
      <c r="G11" s="28">
        <v>4</v>
      </c>
      <c r="H11" s="28">
        <v>5</v>
      </c>
      <c r="I11" s="28">
        <v>6</v>
      </c>
      <c r="J11" s="28">
        <v>7</v>
      </c>
      <c r="K11" s="28">
        <v>8</v>
      </c>
      <c r="L11" s="28">
        <v>9</v>
      </c>
      <c r="M11" s="28">
        <v>10</v>
      </c>
    </row>
    <row r="12" spans="1:19" x14ac:dyDescent="0.3">
      <c r="A12" s="792" t="s">
        <v>12</v>
      </c>
      <c r="B12" s="783" t="s">
        <v>13</v>
      </c>
      <c r="C12" s="784"/>
      <c r="D12" s="775"/>
      <c r="E12" s="775"/>
      <c r="F12" s="775"/>
      <c r="G12" s="775"/>
      <c r="H12" s="775"/>
      <c r="I12" s="775"/>
      <c r="J12" s="775"/>
      <c r="K12" s="775"/>
      <c r="L12" s="775"/>
      <c r="M12" s="775">
        <v>1</v>
      </c>
    </row>
    <row r="13" spans="1:19" ht="23.25" customHeight="1" x14ac:dyDescent="0.3">
      <c r="A13" s="792"/>
      <c r="B13" s="781" t="s">
        <v>34</v>
      </c>
      <c r="C13" s="782"/>
      <c r="D13" s="776"/>
      <c r="E13" s="776"/>
      <c r="F13" s="776"/>
      <c r="G13" s="776"/>
      <c r="H13" s="776"/>
      <c r="I13" s="776"/>
      <c r="J13" s="776"/>
      <c r="K13" s="776"/>
      <c r="L13" s="776"/>
      <c r="M13" s="776"/>
    </row>
    <row r="14" spans="1:19" x14ac:dyDescent="0.3">
      <c r="A14" s="792"/>
      <c r="B14" s="783" t="s">
        <v>14</v>
      </c>
      <c r="C14" s="784"/>
      <c r="D14" s="775"/>
      <c r="E14" s="775"/>
      <c r="F14" s="775"/>
      <c r="G14" s="775"/>
      <c r="H14" s="775"/>
      <c r="I14" s="775"/>
      <c r="J14" s="775"/>
      <c r="K14" s="775"/>
      <c r="L14" s="775">
        <v>2</v>
      </c>
      <c r="M14" s="775"/>
    </row>
    <row r="15" spans="1:19" ht="25.5" customHeight="1" x14ac:dyDescent="0.3">
      <c r="A15" s="792"/>
      <c r="B15" s="781" t="s">
        <v>32</v>
      </c>
      <c r="C15" s="782"/>
      <c r="D15" s="776"/>
      <c r="E15" s="776"/>
      <c r="F15" s="776"/>
      <c r="G15" s="776"/>
      <c r="H15" s="776"/>
      <c r="I15" s="776"/>
      <c r="J15" s="776"/>
      <c r="K15" s="776"/>
      <c r="L15" s="776"/>
      <c r="M15" s="776"/>
    </row>
    <row r="16" spans="1:19" x14ac:dyDescent="0.3">
      <c r="A16" s="792"/>
      <c r="B16" s="783" t="s">
        <v>15</v>
      </c>
      <c r="C16" s="784"/>
      <c r="D16" s="775"/>
      <c r="E16" s="775"/>
      <c r="F16" s="775"/>
      <c r="G16" s="775"/>
      <c r="H16" s="775"/>
      <c r="I16" s="775"/>
      <c r="J16" s="775"/>
      <c r="K16" s="775"/>
      <c r="L16" s="775">
        <v>1</v>
      </c>
      <c r="M16" s="775"/>
    </row>
    <row r="17" spans="1:19" ht="33.75" customHeight="1" x14ac:dyDescent="0.3">
      <c r="A17" s="792"/>
      <c r="B17" s="781" t="s">
        <v>33</v>
      </c>
      <c r="C17" s="782"/>
      <c r="D17" s="776"/>
      <c r="E17" s="776"/>
      <c r="F17" s="776"/>
      <c r="G17" s="776"/>
      <c r="H17" s="776"/>
      <c r="I17" s="776"/>
      <c r="J17" s="776"/>
      <c r="K17" s="776"/>
      <c r="L17" s="776"/>
      <c r="M17" s="776"/>
    </row>
    <row r="18" spans="1:19" x14ac:dyDescent="0.3">
      <c r="A18" s="792"/>
      <c r="B18" s="783" t="s">
        <v>16</v>
      </c>
      <c r="C18" s="784"/>
      <c r="D18" s="775"/>
      <c r="E18" s="775"/>
      <c r="F18" s="775"/>
      <c r="G18" s="775"/>
      <c r="H18" s="775"/>
      <c r="I18" s="775"/>
      <c r="J18" s="775"/>
      <c r="K18" s="775">
        <v>3</v>
      </c>
      <c r="L18" s="775">
        <v>2</v>
      </c>
      <c r="M18" s="775"/>
    </row>
    <row r="19" spans="1:19" ht="33" customHeight="1" x14ac:dyDescent="0.3">
      <c r="A19" s="792"/>
      <c r="B19" s="781" t="s">
        <v>35</v>
      </c>
      <c r="C19" s="782"/>
      <c r="D19" s="776"/>
      <c r="E19" s="776"/>
      <c r="F19" s="776"/>
      <c r="G19" s="776"/>
      <c r="H19" s="776"/>
      <c r="I19" s="776"/>
      <c r="J19" s="776"/>
      <c r="K19" s="776"/>
      <c r="L19" s="776"/>
      <c r="M19" s="776"/>
    </row>
    <row r="20" spans="1:19" x14ac:dyDescent="0.3">
      <c r="A20" s="789" t="s">
        <v>17</v>
      </c>
      <c r="B20" s="783" t="s">
        <v>18</v>
      </c>
      <c r="C20" s="784"/>
      <c r="D20" s="775"/>
      <c r="E20" s="775"/>
      <c r="F20" s="775"/>
      <c r="G20" s="775"/>
      <c r="H20" s="775"/>
      <c r="I20" s="775"/>
      <c r="J20" s="775"/>
      <c r="K20" s="775">
        <v>3</v>
      </c>
      <c r="L20" s="775"/>
      <c r="M20" s="775"/>
      <c r="O20" s="4"/>
      <c r="P20" s="12" t="s">
        <v>12</v>
      </c>
      <c r="Q20" s="13" t="s">
        <v>17</v>
      </c>
      <c r="R20" s="13" t="s">
        <v>20</v>
      </c>
      <c r="S20" s="14" t="s">
        <v>25</v>
      </c>
    </row>
    <row r="21" spans="1:19" ht="24.75" customHeight="1" x14ac:dyDescent="0.3">
      <c r="A21" s="789"/>
      <c r="B21" s="781" t="s">
        <v>36</v>
      </c>
      <c r="C21" s="782"/>
      <c r="D21" s="776"/>
      <c r="E21" s="776"/>
      <c r="F21" s="776"/>
      <c r="G21" s="776"/>
      <c r="H21" s="776"/>
      <c r="I21" s="776"/>
      <c r="J21" s="776"/>
      <c r="K21" s="776"/>
      <c r="L21" s="776"/>
      <c r="M21" s="776"/>
      <c r="O21" s="15" t="s">
        <v>52</v>
      </c>
      <c r="P21" s="16">
        <f>IFERROR((SUMPRODUCT(D12:M12,D11:M11)+SUMPRODUCT(D14:M14,D11:M11)+SUMPRODUCT(D16:M16,D11:M11)+SUMPRODUCT(D18:M18,D11:M11))/SUM(D12:M19),"")</f>
        <v>8.7777777777777786</v>
      </c>
      <c r="Q21" s="17">
        <f>IFERROR((SUMPRODUCT(D22:M22,D11:M11)+SUMPRODUCT(D20:M20,D11:M11))/SUM(D20:M23),"")</f>
        <v>8.3636363636363633</v>
      </c>
      <c r="R21" s="17">
        <f>IFERROR((SUMPRODUCT(D30:M30,D11:M11)+SUMPRODUCT(D28:M28,D11:M11)+SUMPRODUCT(D26:M26,D11:M11)+SUMPRODUCT(D24:M24,D11:M11))/SUM(D24:M31),"")</f>
        <v>7.5555555555555554</v>
      </c>
      <c r="S21" s="18">
        <f>IFERROR((SUMPRODUCT(D32:M32,D11:M11)+SUMPRODUCT(D34:M34,D11:M11))/SUM(D32:M35),"")</f>
        <v>8.8181818181818183</v>
      </c>
    </row>
    <row r="22" spans="1:19" x14ac:dyDescent="0.3">
      <c r="A22" s="789"/>
      <c r="B22" s="783" t="s">
        <v>19</v>
      </c>
      <c r="C22" s="784"/>
      <c r="D22" s="775"/>
      <c r="E22" s="775"/>
      <c r="F22" s="775"/>
      <c r="G22" s="775"/>
      <c r="H22" s="775"/>
      <c r="I22" s="775"/>
      <c r="J22" s="775"/>
      <c r="K22" s="775">
        <v>4</v>
      </c>
      <c r="L22" s="775">
        <v>4</v>
      </c>
      <c r="M22" s="775"/>
      <c r="O22" s="11" t="s">
        <v>48</v>
      </c>
      <c r="P22" s="19">
        <v>8.7777777777777786</v>
      </c>
      <c r="Q22" s="20">
        <v>8.3636363636363633</v>
      </c>
      <c r="R22" s="20">
        <v>7.5555555555555554</v>
      </c>
      <c r="S22" s="21">
        <v>8.8181818181818183</v>
      </c>
    </row>
    <row r="23" spans="1:19" ht="33" customHeight="1" x14ac:dyDescent="0.3">
      <c r="A23" s="789"/>
      <c r="B23" s="781" t="s">
        <v>37</v>
      </c>
      <c r="C23" s="782"/>
      <c r="D23" s="776"/>
      <c r="E23" s="776"/>
      <c r="F23" s="776"/>
      <c r="G23" s="776"/>
      <c r="H23" s="776"/>
      <c r="I23" s="776"/>
      <c r="J23" s="776"/>
      <c r="K23" s="776"/>
      <c r="L23" s="776"/>
      <c r="M23" s="776"/>
      <c r="O23" s="11" t="s">
        <v>49</v>
      </c>
      <c r="P23" s="19">
        <f>P22+1</f>
        <v>9.7777777777777786</v>
      </c>
      <c r="Q23" s="20">
        <f>Q22+1</f>
        <v>9.3636363636363633</v>
      </c>
      <c r="R23" s="20">
        <f>R22+1</f>
        <v>8.5555555555555554</v>
      </c>
      <c r="S23" s="21">
        <f>S22+1</f>
        <v>9.8181818181818183</v>
      </c>
    </row>
    <row r="24" spans="1:19" x14ac:dyDescent="0.3">
      <c r="A24" s="788" t="s">
        <v>20</v>
      </c>
      <c r="B24" s="783" t="s">
        <v>21</v>
      </c>
      <c r="C24" s="784"/>
      <c r="D24" s="775"/>
      <c r="E24" s="775"/>
      <c r="F24" s="775"/>
      <c r="G24" s="775"/>
      <c r="H24" s="775"/>
      <c r="I24" s="775"/>
      <c r="J24" s="775">
        <v>1</v>
      </c>
      <c r="K24" s="775">
        <v>2</v>
      </c>
      <c r="L24" s="775"/>
      <c r="M24" s="775"/>
      <c r="O24" s="11" t="s">
        <v>50</v>
      </c>
      <c r="P24" s="19">
        <f>P23-0.5</f>
        <v>9.2777777777777786</v>
      </c>
      <c r="Q24" s="20">
        <f t="shared" ref="Q24:S25" si="0">Q23-0.5</f>
        <v>8.8636363636363633</v>
      </c>
      <c r="R24" s="20">
        <f t="shared" si="0"/>
        <v>8.0555555555555554</v>
      </c>
      <c r="S24" s="21">
        <f t="shared" si="0"/>
        <v>9.3181818181818183</v>
      </c>
    </row>
    <row r="25" spans="1:19" ht="24" customHeight="1" x14ac:dyDescent="0.3">
      <c r="A25" s="788"/>
      <c r="B25" s="781" t="s">
        <v>38</v>
      </c>
      <c r="C25" s="782"/>
      <c r="D25" s="776"/>
      <c r="E25" s="776"/>
      <c r="F25" s="776"/>
      <c r="G25" s="776"/>
      <c r="H25" s="776"/>
      <c r="I25" s="776"/>
      <c r="J25" s="776"/>
      <c r="K25" s="776"/>
      <c r="L25" s="776"/>
      <c r="M25" s="776"/>
      <c r="O25" s="11" t="s">
        <v>25</v>
      </c>
      <c r="P25" s="19">
        <f>P24-0.5</f>
        <v>8.7777777777777786</v>
      </c>
      <c r="Q25" s="20">
        <f t="shared" si="0"/>
        <v>8.3636363636363633</v>
      </c>
      <c r="R25" s="20">
        <f t="shared" si="0"/>
        <v>7.5555555555555554</v>
      </c>
      <c r="S25" s="21">
        <f t="shared" si="0"/>
        <v>8.8181818181818183</v>
      </c>
    </row>
    <row r="26" spans="1:19" x14ac:dyDescent="0.3">
      <c r="A26" s="788"/>
      <c r="B26" s="783" t="s">
        <v>22</v>
      </c>
      <c r="C26" s="784"/>
      <c r="D26" s="775"/>
      <c r="E26" s="775"/>
      <c r="F26" s="775"/>
      <c r="G26" s="775"/>
      <c r="H26" s="775"/>
      <c r="I26" s="775"/>
      <c r="J26" s="775">
        <v>2</v>
      </c>
      <c r="K26" s="775">
        <v>3</v>
      </c>
      <c r="L26" s="775"/>
      <c r="M26" s="775"/>
      <c r="O26" s="11" t="s">
        <v>51</v>
      </c>
      <c r="P26" s="22">
        <f>P25+1</f>
        <v>9.7777777777777786</v>
      </c>
      <c r="Q26" s="23">
        <f>Q25+1</f>
        <v>9.3636363636363633</v>
      </c>
      <c r="R26" s="23">
        <f>R25+1</f>
        <v>8.5555555555555554</v>
      </c>
      <c r="S26" s="24">
        <f>S25+1</f>
        <v>9.8181818181818183</v>
      </c>
    </row>
    <row r="27" spans="1:19" ht="31.5" customHeight="1" x14ac:dyDescent="0.3">
      <c r="A27" s="788"/>
      <c r="B27" s="781" t="s">
        <v>39</v>
      </c>
      <c r="C27" s="782"/>
      <c r="D27" s="776"/>
      <c r="E27" s="776"/>
      <c r="F27" s="776"/>
      <c r="G27" s="776"/>
      <c r="H27" s="776"/>
      <c r="I27" s="776"/>
      <c r="J27" s="776"/>
      <c r="K27" s="776"/>
      <c r="L27" s="776"/>
      <c r="M27" s="776"/>
    </row>
    <row r="28" spans="1:19" x14ac:dyDescent="0.3">
      <c r="A28" s="788"/>
      <c r="B28" s="783" t="s">
        <v>23</v>
      </c>
      <c r="C28" s="784"/>
      <c r="D28" s="775"/>
      <c r="E28" s="775"/>
      <c r="F28" s="775"/>
      <c r="G28" s="775"/>
      <c r="H28" s="775"/>
      <c r="I28" s="775"/>
      <c r="J28" s="775">
        <v>2</v>
      </c>
      <c r="K28" s="775">
        <v>1</v>
      </c>
      <c r="L28" s="775"/>
      <c r="M28" s="775"/>
    </row>
    <row r="29" spans="1:19" ht="30.75" customHeight="1" x14ac:dyDescent="0.3">
      <c r="A29" s="788"/>
      <c r="B29" s="781" t="s">
        <v>40</v>
      </c>
      <c r="C29" s="782"/>
      <c r="D29" s="776"/>
      <c r="E29" s="776"/>
      <c r="F29" s="776"/>
      <c r="G29" s="776"/>
      <c r="H29" s="776"/>
      <c r="I29" s="776"/>
      <c r="J29" s="776"/>
      <c r="K29" s="776"/>
      <c r="L29" s="776"/>
      <c r="M29" s="776"/>
    </row>
    <row r="30" spans="1:19" x14ac:dyDescent="0.3">
      <c r="A30" s="788"/>
      <c r="B30" s="783" t="s">
        <v>24</v>
      </c>
      <c r="C30" s="784"/>
      <c r="D30" s="775"/>
      <c r="E30" s="775"/>
      <c r="F30" s="775"/>
      <c r="G30" s="775"/>
      <c r="H30" s="775"/>
      <c r="I30" s="775"/>
      <c r="J30" s="775">
        <v>3</v>
      </c>
      <c r="K30" s="775">
        <v>4</v>
      </c>
      <c r="L30" s="775"/>
      <c r="M30" s="775"/>
    </row>
    <row r="31" spans="1:19" ht="24.75" customHeight="1" x14ac:dyDescent="0.3">
      <c r="A31" s="788"/>
      <c r="B31" s="781" t="s">
        <v>41</v>
      </c>
      <c r="C31" s="782"/>
      <c r="D31" s="776"/>
      <c r="E31" s="776"/>
      <c r="F31" s="776"/>
      <c r="G31" s="776"/>
      <c r="H31" s="776"/>
      <c r="I31" s="776"/>
      <c r="J31" s="776"/>
      <c r="K31" s="776"/>
      <c r="L31" s="776"/>
      <c r="M31" s="776"/>
    </row>
    <row r="32" spans="1:19" x14ac:dyDescent="0.3">
      <c r="A32" s="787" t="s">
        <v>25</v>
      </c>
      <c r="B32" s="783" t="s">
        <v>42</v>
      </c>
      <c r="C32" s="784"/>
      <c r="D32" s="775"/>
      <c r="E32" s="775"/>
      <c r="F32" s="775"/>
      <c r="G32" s="775"/>
      <c r="H32" s="775"/>
      <c r="I32" s="775"/>
      <c r="J32" s="775">
        <v>1</v>
      </c>
      <c r="K32" s="775">
        <v>2</v>
      </c>
      <c r="L32" s="775"/>
      <c r="M32" s="775">
        <v>4</v>
      </c>
    </row>
    <row r="33" spans="1:13" ht="35.25" customHeight="1" x14ac:dyDescent="0.3">
      <c r="A33" s="787"/>
      <c r="B33" s="781" t="s">
        <v>43</v>
      </c>
      <c r="C33" s="782"/>
      <c r="D33" s="776"/>
      <c r="E33" s="776"/>
      <c r="F33" s="776"/>
      <c r="G33" s="776"/>
      <c r="H33" s="776"/>
      <c r="I33" s="776"/>
      <c r="J33" s="776"/>
      <c r="K33" s="776"/>
      <c r="L33" s="776"/>
      <c r="M33" s="776"/>
    </row>
    <row r="34" spans="1:13" x14ac:dyDescent="0.3">
      <c r="A34" s="787"/>
      <c r="B34" s="783" t="s">
        <v>26</v>
      </c>
      <c r="C34" s="784"/>
      <c r="D34" s="775"/>
      <c r="E34" s="775"/>
      <c r="F34" s="775"/>
      <c r="G34" s="775"/>
      <c r="H34" s="775"/>
      <c r="I34" s="775"/>
      <c r="J34" s="775"/>
      <c r="K34" s="775">
        <v>2</v>
      </c>
      <c r="L34" s="775">
        <v>2</v>
      </c>
      <c r="M34" s="775"/>
    </row>
    <row r="35" spans="1:13" ht="39.75" customHeight="1" x14ac:dyDescent="0.3">
      <c r="A35" s="787"/>
      <c r="B35" s="781" t="s">
        <v>44</v>
      </c>
      <c r="C35" s="782"/>
      <c r="D35" s="776"/>
      <c r="E35" s="776"/>
      <c r="F35" s="776"/>
      <c r="G35" s="776"/>
      <c r="H35" s="776"/>
      <c r="I35" s="776"/>
      <c r="J35" s="776"/>
      <c r="K35" s="776"/>
      <c r="L35" s="776"/>
      <c r="M35" s="776"/>
    </row>
  </sheetData>
  <mergeCells count="159">
    <mergeCell ref="A7:M7"/>
    <mergeCell ref="B14:C14"/>
    <mergeCell ref="B15:C15"/>
    <mergeCell ref="A5:M5"/>
    <mergeCell ref="A1:P1"/>
    <mergeCell ref="Q1:S1"/>
    <mergeCell ref="Q2:S2"/>
    <mergeCell ref="A12:A19"/>
    <mergeCell ref="L12:L13"/>
    <mergeCell ref="M12:M13"/>
    <mergeCell ref="J12:J13"/>
    <mergeCell ref="K12:K13"/>
    <mergeCell ref="J14:J15"/>
    <mergeCell ref="K14:K15"/>
    <mergeCell ref="L14:L15"/>
    <mergeCell ref="M14:M15"/>
    <mergeCell ref="I18:I19"/>
    <mergeCell ref="J18:J19"/>
    <mergeCell ref="K18:K19"/>
    <mergeCell ref="L18:L19"/>
    <mergeCell ref="M18:M19"/>
    <mergeCell ref="I16:I17"/>
    <mergeCell ref="J16:J17"/>
    <mergeCell ref="K16:K17"/>
    <mergeCell ref="D18:D19"/>
    <mergeCell ref="E18:E19"/>
    <mergeCell ref="F18:F19"/>
    <mergeCell ref="G18:G19"/>
    <mergeCell ref="D16:D17"/>
    <mergeCell ref="E16:E17"/>
    <mergeCell ref="F16:F17"/>
    <mergeCell ref="G16:G17"/>
    <mergeCell ref="H16:H17"/>
    <mergeCell ref="H18:H19"/>
    <mergeCell ref="D14:D15"/>
    <mergeCell ref="E14:E15"/>
    <mergeCell ref="F14:F15"/>
    <mergeCell ref="G14:G15"/>
    <mergeCell ref="H14:H15"/>
    <mergeCell ref="I14:I15"/>
    <mergeCell ref="D12:D13"/>
    <mergeCell ref="E12:E13"/>
    <mergeCell ref="F12:F13"/>
    <mergeCell ref="G12:G13"/>
    <mergeCell ref="H12:H13"/>
    <mergeCell ref="I12:I13"/>
    <mergeCell ref="M20:M21"/>
    <mergeCell ref="A32:A35"/>
    <mergeCell ref="D22:D23"/>
    <mergeCell ref="E22:E23"/>
    <mergeCell ref="F22:F23"/>
    <mergeCell ref="D20:D21"/>
    <mergeCell ref="E20:E21"/>
    <mergeCell ref="F20:F21"/>
    <mergeCell ref="G20:G21"/>
    <mergeCell ref="H20:H21"/>
    <mergeCell ref="B21:C21"/>
    <mergeCell ref="L24:L25"/>
    <mergeCell ref="M24:M25"/>
    <mergeCell ref="B33:C33"/>
    <mergeCell ref="B34:C34"/>
    <mergeCell ref="B35:C35"/>
    <mergeCell ref="B31:C31"/>
    <mergeCell ref="B32:C32"/>
    <mergeCell ref="H28:H29"/>
    <mergeCell ref="I28:I29"/>
    <mergeCell ref="J28:J29"/>
    <mergeCell ref="A24:A31"/>
    <mergeCell ref="A20:A23"/>
    <mergeCell ref="K28:K29"/>
    <mergeCell ref="B11:C11"/>
    <mergeCell ref="B12:C12"/>
    <mergeCell ref="B13:C13"/>
    <mergeCell ref="M22:M23"/>
    <mergeCell ref="D24:D25"/>
    <mergeCell ref="E24:E25"/>
    <mergeCell ref="F24:F25"/>
    <mergeCell ref="G24:G25"/>
    <mergeCell ref="H24:H25"/>
    <mergeCell ref="I24:I25"/>
    <mergeCell ref="J24:J25"/>
    <mergeCell ref="K24:K25"/>
    <mergeCell ref="G22:G23"/>
    <mergeCell ref="H22:H23"/>
    <mergeCell ref="I22:I23"/>
    <mergeCell ref="J22:J23"/>
    <mergeCell ref="K22:K23"/>
    <mergeCell ref="L22:L23"/>
    <mergeCell ref="I20:I21"/>
    <mergeCell ref="J20:J21"/>
    <mergeCell ref="K20:K21"/>
    <mergeCell ref="L16:L17"/>
    <mergeCell ref="M16:M17"/>
    <mergeCell ref="L20:L21"/>
    <mergeCell ref="B3:S3"/>
    <mergeCell ref="D10:M10"/>
    <mergeCell ref="F8:M8"/>
    <mergeCell ref="B27:C27"/>
    <mergeCell ref="B28:C28"/>
    <mergeCell ref="B29:C29"/>
    <mergeCell ref="B30:C30"/>
    <mergeCell ref="B22:C22"/>
    <mergeCell ref="B23:C23"/>
    <mergeCell ref="B24:C24"/>
    <mergeCell ref="B25:C25"/>
    <mergeCell ref="B26:C26"/>
    <mergeCell ref="B16:C16"/>
    <mergeCell ref="B17:C17"/>
    <mergeCell ref="B18:C18"/>
    <mergeCell ref="B19:C19"/>
    <mergeCell ref="B20:C20"/>
    <mergeCell ref="M26:M27"/>
    <mergeCell ref="D28:D29"/>
    <mergeCell ref="E28:E29"/>
    <mergeCell ref="F28:F29"/>
    <mergeCell ref="G28:G29"/>
    <mergeCell ref="L28:L29"/>
    <mergeCell ref="D26:D27"/>
    <mergeCell ref="E26:E27"/>
    <mergeCell ref="F26:F27"/>
    <mergeCell ref="G26:G27"/>
    <mergeCell ref="H26:H27"/>
    <mergeCell ref="I26:I27"/>
    <mergeCell ref="J26:J27"/>
    <mergeCell ref="K26:K27"/>
    <mergeCell ref="L26:L27"/>
    <mergeCell ref="D30:D31"/>
    <mergeCell ref="E30:E31"/>
    <mergeCell ref="F30:F31"/>
    <mergeCell ref="G30:G31"/>
    <mergeCell ref="H30:H31"/>
    <mergeCell ref="I30:I31"/>
    <mergeCell ref="J30:J31"/>
    <mergeCell ref="K30:K31"/>
    <mergeCell ref="L30:L31"/>
    <mergeCell ref="M34:M35"/>
    <mergeCell ref="O5:S5"/>
    <mergeCell ref="O7:S8"/>
    <mergeCell ref="M32:M33"/>
    <mergeCell ref="D34:D35"/>
    <mergeCell ref="E34:E35"/>
    <mergeCell ref="F34:F35"/>
    <mergeCell ref="G34:G35"/>
    <mergeCell ref="H34:H35"/>
    <mergeCell ref="I34:I35"/>
    <mergeCell ref="J34:J35"/>
    <mergeCell ref="K34:K35"/>
    <mergeCell ref="L34:L35"/>
    <mergeCell ref="M30:M31"/>
    <mergeCell ref="D32:D33"/>
    <mergeCell ref="E32:E33"/>
    <mergeCell ref="F32:F33"/>
    <mergeCell ref="G32:G33"/>
    <mergeCell ref="H32:H33"/>
    <mergeCell ref="I32:I33"/>
    <mergeCell ref="J32:J33"/>
    <mergeCell ref="K32:K33"/>
    <mergeCell ref="L32:L33"/>
    <mergeCell ref="M28:M29"/>
  </mergeCells>
  <hyperlinks>
    <hyperlink ref="Q1:S1" location="'1. Painel Principal'!A1" display="Menu Principal" xr:uid="{00000000-0004-0000-2500-000000000000}"/>
  </hyperlinks>
  <pageMargins left="0.511811024" right="0.511811024" top="0.78740157499999996" bottom="0.78740157499999996" header="0.31496062000000002" footer="0.31496062000000002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T25"/>
  <sheetViews>
    <sheetView showGridLines="0" showRowColHeaders="0" workbookViewId="0">
      <selection activeCell="R1" sqref="R1:T1"/>
    </sheetView>
  </sheetViews>
  <sheetFormatPr defaultRowHeight="14.4" x14ac:dyDescent="0.3"/>
  <cols>
    <col min="2" max="6" width="9.109375" style="4"/>
    <col min="17" max="17" width="9.33203125" customWidth="1"/>
  </cols>
  <sheetData>
    <row r="1" spans="1:20" ht="17.25" customHeight="1" x14ac:dyDescent="0.35">
      <c r="A1" s="276" t="s">
        <v>9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4" t="s">
        <v>1</v>
      </c>
      <c r="S1" s="274"/>
      <c r="T1" s="275"/>
    </row>
    <row r="2" spans="1:20" x14ac:dyDescent="0.3">
      <c r="B2"/>
      <c r="C2"/>
      <c r="D2"/>
      <c r="E2"/>
      <c r="F2"/>
      <c r="R2" s="799"/>
      <c r="S2" s="799"/>
      <c r="T2" s="799"/>
    </row>
    <row r="3" spans="1:20" x14ac:dyDescent="0.3">
      <c r="A3" s="103" t="s">
        <v>109</v>
      </c>
      <c r="B3" s="800" t="s">
        <v>314</v>
      </c>
      <c r="C3" s="800"/>
      <c r="D3" s="800"/>
      <c r="E3" s="800"/>
      <c r="F3" s="800"/>
      <c r="G3" s="801" t="s">
        <v>315</v>
      </c>
      <c r="H3" s="801"/>
      <c r="I3" s="801"/>
      <c r="J3" s="801"/>
      <c r="K3" s="801"/>
      <c r="L3" s="801"/>
      <c r="M3" s="801"/>
      <c r="N3" s="801" t="s">
        <v>316</v>
      </c>
      <c r="O3" s="801"/>
      <c r="P3" s="801"/>
      <c r="Q3" s="801"/>
      <c r="R3" s="801"/>
      <c r="S3" s="801"/>
      <c r="T3" s="802"/>
    </row>
    <row r="4" spans="1:20" ht="29.25" customHeight="1" thickBot="1" x14ac:dyDescent="0.35">
      <c r="A4" s="104" t="s">
        <v>48</v>
      </c>
      <c r="B4" s="796" t="s">
        <v>318</v>
      </c>
      <c r="C4" s="797"/>
      <c r="D4" s="797"/>
      <c r="E4" s="797"/>
      <c r="F4" s="798"/>
      <c r="G4" s="794" t="s">
        <v>317</v>
      </c>
      <c r="H4" s="794"/>
      <c r="I4" s="794"/>
      <c r="J4" s="794"/>
      <c r="K4" s="794"/>
      <c r="L4" s="794"/>
      <c r="M4" s="794"/>
      <c r="N4" s="794" t="s">
        <v>659</v>
      </c>
      <c r="O4" s="794"/>
      <c r="P4" s="794"/>
      <c r="Q4" s="794"/>
      <c r="R4" s="794"/>
      <c r="S4" s="794"/>
      <c r="T4" s="795"/>
    </row>
    <row r="5" spans="1:20" ht="29.25" customHeight="1" thickTop="1" thickBot="1" x14ac:dyDescent="0.35">
      <c r="A5" s="104" t="s">
        <v>48</v>
      </c>
      <c r="B5" s="793"/>
      <c r="C5" s="793"/>
      <c r="D5" s="793"/>
      <c r="E5" s="793"/>
      <c r="F5" s="793"/>
      <c r="G5" s="794"/>
      <c r="H5" s="794"/>
      <c r="I5" s="794"/>
      <c r="J5" s="794"/>
      <c r="K5" s="794"/>
      <c r="L5" s="794"/>
      <c r="M5" s="794"/>
      <c r="N5" s="794"/>
      <c r="O5" s="794"/>
      <c r="P5" s="794"/>
      <c r="Q5" s="794"/>
      <c r="R5" s="794"/>
      <c r="S5" s="794"/>
      <c r="T5" s="795"/>
    </row>
    <row r="6" spans="1:20" ht="29.25" customHeight="1" thickTop="1" thickBot="1" x14ac:dyDescent="0.35">
      <c r="A6" s="104" t="s">
        <v>48</v>
      </c>
      <c r="B6" s="793"/>
      <c r="C6" s="793"/>
      <c r="D6" s="793"/>
      <c r="E6" s="793"/>
      <c r="F6" s="793"/>
      <c r="G6" s="794"/>
      <c r="H6" s="794"/>
      <c r="I6" s="794"/>
      <c r="J6" s="794"/>
      <c r="K6" s="794"/>
      <c r="L6" s="794"/>
      <c r="M6" s="794"/>
      <c r="N6" s="794"/>
      <c r="O6" s="794"/>
      <c r="P6" s="794"/>
      <c r="Q6" s="794"/>
      <c r="R6" s="794"/>
      <c r="S6" s="794"/>
      <c r="T6" s="795"/>
    </row>
    <row r="7" spans="1:20" ht="29.25" customHeight="1" thickTop="1" thickBot="1" x14ac:dyDescent="0.35">
      <c r="A7" s="104" t="s">
        <v>49</v>
      </c>
      <c r="B7" s="793"/>
      <c r="C7" s="793"/>
      <c r="D7" s="793"/>
      <c r="E7" s="793"/>
      <c r="F7" s="793"/>
      <c r="G7" s="794"/>
      <c r="H7" s="794"/>
      <c r="I7" s="794"/>
      <c r="J7" s="794"/>
      <c r="K7" s="794"/>
      <c r="L7" s="794"/>
      <c r="M7" s="794"/>
      <c r="N7" s="794"/>
      <c r="O7" s="794"/>
      <c r="P7" s="794"/>
      <c r="Q7" s="794"/>
      <c r="R7" s="794"/>
      <c r="S7" s="794"/>
      <c r="T7" s="795"/>
    </row>
    <row r="8" spans="1:20" ht="29.25" customHeight="1" thickTop="1" thickBot="1" x14ac:dyDescent="0.35">
      <c r="A8" s="104" t="s">
        <v>49</v>
      </c>
      <c r="B8" s="793"/>
      <c r="C8" s="793"/>
      <c r="D8" s="793"/>
      <c r="E8" s="793"/>
      <c r="F8" s="793"/>
      <c r="G8" s="794"/>
      <c r="H8" s="794"/>
      <c r="I8" s="794"/>
      <c r="J8" s="794"/>
      <c r="K8" s="794"/>
      <c r="L8" s="794"/>
      <c r="M8" s="794"/>
      <c r="N8" s="794"/>
      <c r="O8" s="794"/>
      <c r="P8" s="794"/>
      <c r="Q8" s="794"/>
      <c r="R8" s="794"/>
      <c r="S8" s="794"/>
      <c r="T8" s="795"/>
    </row>
    <row r="9" spans="1:20" ht="29.25" customHeight="1" thickTop="1" thickBot="1" x14ac:dyDescent="0.35">
      <c r="A9" s="104" t="s">
        <v>49</v>
      </c>
      <c r="B9" s="793"/>
      <c r="C9" s="793"/>
      <c r="D9" s="793"/>
      <c r="E9" s="793"/>
      <c r="F9" s="793"/>
      <c r="G9" s="794"/>
      <c r="H9" s="794"/>
      <c r="I9" s="794"/>
      <c r="J9" s="794"/>
      <c r="K9" s="794"/>
      <c r="L9" s="794"/>
      <c r="M9" s="794"/>
      <c r="N9" s="794"/>
      <c r="O9" s="794"/>
      <c r="P9" s="794"/>
      <c r="Q9" s="794"/>
      <c r="R9" s="794"/>
      <c r="S9" s="794"/>
      <c r="T9" s="795"/>
    </row>
    <row r="10" spans="1:20" ht="29.25" customHeight="1" thickTop="1" thickBot="1" x14ac:dyDescent="0.35">
      <c r="A10" s="104" t="s">
        <v>49</v>
      </c>
      <c r="B10" s="793"/>
      <c r="C10" s="793"/>
      <c r="D10" s="793"/>
      <c r="E10" s="793"/>
      <c r="F10" s="793"/>
      <c r="G10" s="794"/>
      <c r="H10" s="794"/>
      <c r="I10" s="794"/>
      <c r="J10" s="794"/>
      <c r="K10" s="794"/>
      <c r="L10" s="794"/>
      <c r="M10" s="794"/>
      <c r="N10" s="794"/>
      <c r="O10" s="794"/>
      <c r="P10" s="794"/>
      <c r="Q10" s="794"/>
      <c r="R10" s="794"/>
      <c r="S10" s="794"/>
      <c r="T10" s="795"/>
    </row>
    <row r="11" spans="1:20" ht="29.25" customHeight="1" thickTop="1" thickBot="1" x14ac:dyDescent="0.35">
      <c r="A11" s="104" t="s">
        <v>50</v>
      </c>
      <c r="B11" s="793"/>
      <c r="C11" s="793"/>
      <c r="D11" s="793"/>
      <c r="E11" s="793"/>
      <c r="F11" s="793"/>
      <c r="G11" s="794"/>
      <c r="H11" s="794"/>
      <c r="I11" s="794"/>
      <c r="J11" s="794"/>
      <c r="K11" s="794"/>
      <c r="L11" s="794"/>
      <c r="M11" s="794"/>
      <c r="N11" s="794"/>
      <c r="O11" s="794"/>
      <c r="P11" s="794"/>
      <c r="Q11" s="794"/>
      <c r="R11" s="794"/>
      <c r="S11" s="794"/>
      <c r="T11" s="795"/>
    </row>
    <row r="12" spans="1:20" ht="29.25" customHeight="1" thickTop="1" thickBot="1" x14ac:dyDescent="0.35">
      <c r="A12" s="104" t="s">
        <v>50</v>
      </c>
      <c r="B12" s="793"/>
      <c r="C12" s="793"/>
      <c r="D12" s="793"/>
      <c r="E12" s="793"/>
      <c r="F12" s="793"/>
      <c r="G12" s="794"/>
      <c r="H12" s="794"/>
      <c r="I12" s="794"/>
      <c r="J12" s="794"/>
      <c r="K12" s="794"/>
      <c r="L12" s="794"/>
      <c r="M12" s="794"/>
      <c r="N12" s="794"/>
      <c r="O12" s="794"/>
      <c r="P12" s="794"/>
      <c r="Q12" s="794"/>
      <c r="R12" s="794"/>
      <c r="S12" s="794"/>
      <c r="T12" s="795"/>
    </row>
    <row r="13" spans="1:20" ht="29.25" customHeight="1" thickTop="1" thickBot="1" x14ac:dyDescent="0.35">
      <c r="A13" s="104" t="s">
        <v>25</v>
      </c>
      <c r="B13" s="793"/>
      <c r="C13" s="793"/>
      <c r="D13" s="793"/>
      <c r="E13" s="793"/>
      <c r="F13" s="793"/>
      <c r="G13" s="794"/>
      <c r="H13" s="794"/>
      <c r="I13" s="794"/>
      <c r="J13" s="794"/>
      <c r="K13" s="794"/>
      <c r="L13" s="794"/>
      <c r="M13" s="794"/>
      <c r="N13" s="794"/>
      <c r="O13" s="794"/>
      <c r="P13" s="794"/>
      <c r="Q13" s="794"/>
      <c r="R13" s="794"/>
      <c r="S13" s="794"/>
      <c r="T13" s="795"/>
    </row>
    <row r="14" spans="1:20" ht="29.25" customHeight="1" thickTop="1" thickBot="1" x14ac:dyDescent="0.35">
      <c r="A14" s="104" t="s">
        <v>25</v>
      </c>
      <c r="B14" s="793"/>
      <c r="C14" s="793"/>
      <c r="D14" s="793"/>
      <c r="E14" s="793"/>
      <c r="F14" s="793"/>
      <c r="G14" s="794"/>
      <c r="H14" s="794"/>
      <c r="I14" s="794"/>
      <c r="J14" s="794"/>
      <c r="K14" s="794"/>
      <c r="L14" s="794"/>
      <c r="M14" s="794"/>
      <c r="N14" s="794"/>
      <c r="O14" s="794"/>
      <c r="P14" s="794"/>
      <c r="Q14" s="794"/>
      <c r="R14" s="794"/>
      <c r="S14" s="794"/>
      <c r="T14" s="795"/>
    </row>
    <row r="15" spans="1:20" ht="29.25" customHeight="1" thickTop="1" thickBot="1" x14ac:dyDescent="0.35">
      <c r="A15" s="104" t="s">
        <v>51</v>
      </c>
      <c r="B15" s="793"/>
      <c r="C15" s="793"/>
      <c r="D15" s="793"/>
      <c r="E15" s="793"/>
      <c r="F15" s="793"/>
      <c r="G15" s="794"/>
      <c r="H15" s="794"/>
      <c r="I15" s="794"/>
      <c r="J15" s="794"/>
      <c r="K15" s="794"/>
      <c r="L15" s="794"/>
      <c r="M15" s="794"/>
      <c r="N15" s="794"/>
      <c r="O15" s="794"/>
      <c r="P15" s="794"/>
      <c r="Q15" s="794"/>
      <c r="R15" s="794"/>
      <c r="S15" s="794"/>
      <c r="T15" s="795"/>
    </row>
    <row r="16" spans="1:20" ht="15" thickTop="1" x14ac:dyDescent="0.3">
      <c r="B16" s="102"/>
      <c r="C16" s="102"/>
      <c r="D16" s="102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</row>
    <row r="17" spans="2:20" x14ac:dyDescent="0.3">
      <c r="B17" s="102"/>
      <c r="C17" s="102"/>
      <c r="D17" s="102"/>
      <c r="E17" s="102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</row>
    <row r="18" spans="2:20" x14ac:dyDescent="0.3">
      <c r="B18" s="102"/>
      <c r="C18" s="102"/>
      <c r="D18" s="102"/>
      <c r="E18" s="102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</row>
    <row r="19" spans="2:20" x14ac:dyDescent="0.3">
      <c r="B19" s="102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</row>
    <row r="20" spans="2:20" x14ac:dyDescent="0.3">
      <c r="B20" s="102"/>
      <c r="C20" s="102"/>
      <c r="D20" s="102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</row>
    <row r="21" spans="2:20" x14ac:dyDescent="0.3">
      <c r="B21" s="102"/>
      <c r="C21" s="102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</row>
    <row r="22" spans="2:20" x14ac:dyDescent="0.3">
      <c r="B22" s="102"/>
      <c r="C22" s="102"/>
      <c r="D22" s="102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2"/>
    </row>
    <row r="23" spans="2:20" x14ac:dyDescent="0.3"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</row>
    <row r="24" spans="2:20" x14ac:dyDescent="0.3"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</row>
    <row r="25" spans="2:20" x14ac:dyDescent="0.3">
      <c r="B25" s="102"/>
      <c r="C25" s="102"/>
      <c r="D25" s="102"/>
      <c r="E25" s="102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  <c r="Q25" s="102"/>
      <c r="R25" s="102"/>
      <c r="S25" s="102"/>
      <c r="T25" s="102"/>
    </row>
  </sheetData>
  <mergeCells count="42">
    <mergeCell ref="A1:Q1"/>
    <mergeCell ref="R1:T1"/>
    <mergeCell ref="R2:T2"/>
    <mergeCell ref="B3:F3"/>
    <mergeCell ref="G3:M3"/>
    <mergeCell ref="N3:T3"/>
    <mergeCell ref="B4:F4"/>
    <mergeCell ref="G4:M4"/>
    <mergeCell ref="N4:T4"/>
    <mergeCell ref="B5:F5"/>
    <mergeCell ref="G5:M5"/>
    <mergeCell ref="N5:T5"/>
    <mergeCell ref="B15:F15"/>
    <mergeCell ref="G15:M15"/>
    <mergeCell ref="N15:T15"/>
    <mergeCell ref="B6:F6"/>
    <mergeCell ref="G6:M6"/>
    <mergeCell ref="N6:T6"/>
    <mergeCell ref="B7:F7"/>
    <mergeCell ref="G7:M7"/>
    <mergeCell ref="N7:T7"/>
    <mergeCell ref="B8:F8"/>
    <mergeCell ref="G8:M8"/>
    <mergeCell ref="N8:T8"/>
    <mergeCell ref="B9:F9"/>
    <mergeCell ref="G9:M9"/>
    <mergeCell ref="N9:T9"/>
    <mergeCell ref="B10:F10"/>
    <mergeCell ref="G10:M10"/>
    <mergeCell ref="N10:T10"/>
    <mergeCell ref="B11:F11"/>
    <mergeCell ref="G11:M11"/>
    <mergeCell ref="N11:T11"/>
    <mergeCell ref="B14:F14"/>
    <mergeCell ref="G14:M14"/>
    <mergeCell ref="N14:T14"/>
    <mergeCell ref="B12:F12"/>
    <mergeCell ref="G12:M12"/>
    <mergeCell ref="N12:T12"/>
    <mergeCell ref="B13:F13"/>
    <mergeCell ref="G13:M13"/>
    <mergeCell ref="N13:T13"/>
  </mergeCells>
  <dataValidations count="1">
    <dataValidation type="list" allowBlank="1" showInputMessage="1" showErrorMessage="1" sqref="A4:A15" xr:uid="{00000000-0002-0000-2600-000000000000}">
      <formula1>"D,M,A,I,C"</formula1>
    </dataValidation>
  </dataValidations>
  <hyperlinks>
    <hyperlink ref="R1:T1" location="'1. Painel Principal'!A1" display="Menu Principal" xr:uid="{00000000-0004-0000-2600-000000000000}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docMetadata/LabelInfo.xml><?xml version="1.0" encoding="utf-8"?>
<clbl:labelList xmlns:clbl="http://schemas.microsoft.com/office/2020/mipLabelMetadata">
  <clbl:label id="{1ada0a2f-b917-4d51-b0d0-d418a10c8b23}" enabled="1" method="Standard" siteId="{12a3af23-a769-4654-847f-958f3d479f4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</vt:i4>
      </vt:variant>
    </vt:vector>
  </HeadingPairs>
  <TitlesOfParts>
    <vt:vector size="41" baseType="lpstr">
      <vt:lpstr>DMAIC</vt:lpstr>
      <vt:lpstr>1. Painel Principal</vt:lpstr>
      <vt:lpstr>1.1</vt:lpstr>
      <vt:lpstr>1.2</vt:lpstr>
      <vt:lpstr>1.3</vt:lpstr>
      <vt:lpstr>1.4</vt:lpstr>
      <vt:lpstr>1.5</vt:lpstr>
      <vt:lpstr>1.6</vt:lpstr>
      <vt:lpstr>1.7</vt:lpstr>
      <vt:lpstr>1.8</vt:lpstr>
      <vt:lpstr>2.1</vt:lpstr>
      <vt:lpstr>2.2</vt:lpstr>
      <vt:lpstr>2.3</vt:lpstr>
      <vt:lpstr>2.4</vt:lpstr>
      <vt:lpstr>2.4.1</vt:lpstr>
      <vt:lpstr>2.5</vt:lpstr>
      <vt:lpstr>2.6</vt:lpstr>
      <vt:lpstr>2.7</vt:lpstr>
      <vt:lpstr>2.7.1</vt:lpstr>
      <vt:lpstr>2.8</vt:lpstr>
      <vt:lpstr>FMEA</vt:lpstr>
      <vt:lpstr>3.1</vt:lpstr>
      <vt:lpstr>3.2</vt:lpstr>
      <vt:lpstr>3.3</vt:lpstr>
      <vt:lpstr>3.4</vt:lpstr>
      <vt:lpstr>3.5</vt:lpstr>
      <vt:lpstr>3.6</vt:lpstr>
      <vt:lpstr>3.8</vt:lpstr>
      <vt:lpstr>4.1</vt:lpstr>
      <vt:lpstr>4.2</vt:lpstr>
      <vt:lpstr>4.2.1</vt:lpstr>
      <vt:lpstr>4.3</vt:lpstr>
      <vt:lpstr>5.1</vt:lpstr>
      <vt:lpstr>5.2</vt:lpstr>
      <vt:lpstr>5.3</vt:lpstr>
      <vt:lpstr>5.4</vt:lpstr>
      <vt:lpstr>5.5</vt:lpstr>
      <vt:lpstr>5.6</vt:lpstr>
      <vt:lpstr>5.8</vt:lpstr>
      <vt:lpstr>GRPI</vt:lpstr>
      <vt:lpstr>ANEXOS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Calegari - Consultor FALCONI</dc:creator>
  <cp:lastModifiedBy>Boscariol,Marcos,BR-Ribeirão Preto</cp:lastModifiedBy>
  <dcterms:created xsi:type="dcterms:W3CDTF">2019-02-15T18:40:24Z</dcterms:created>
  <dcterms:modified xsi:type="dcterms:W3CDTF">2024-11-21T18:34:36Z</dcterms:modified>
</cp:coreProperties>
</file>