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/>
  </bookViews>
  <sheets>
    <sheet name="3Matrizes" sheetId="1" r:id="rId1"/>
    <sheet name="KAR" sheetId="5" r:id="rId2"/>
    <sheet name="FOU" sheetId="3" r:id="rId3"/>
    <sheet name="FAC" sheetId="4" r:id="rId4"/>
    <sheet name="Plan2" sheetId="2" r:id="rId5"/>
  </sheets>
  <calcPr calcId="152511"/>
</workbook>
</file>

<file path=xl/calcChain.xml><?xml version="1.0" encoding="utf-8"?>
<calcChain xmlns="http://schemas.openxmlformats.org/spreadsheetml/2006/main">
  <c r="J38" i="2" l="1"/>
  <c r="D38" i="2"/>
  <c r="A38" i="2"/>
  <c r="C38" i="2"/>
  <c r="J32" i="2"/>
  <c r="J33" i="2"/>
  <c r="J34" i="2"/>
  <c r="J35" i="2"/>
  <c r="J36" i="2"/>
  <c r="J31" i="2"/>
  <c r="G32" i="2"/>
  <c r="H32" i="2"/>
  <c r="G33" i="2"/>
  <c r="H33" i="2"/>
  <c r="G34" i="2"/>
  <c r="H34" i="2"/>
  <c r="G35" i="2"/>
  <c r="H35" i="2"/>
  <c r="G36" i="2"/>
  <c r="H36" i="2"/>
  <c r="H31" i="2"/>
  <c r="G31" i="2"/>
  <c r="D32" i="2"/>
  <c r="E32" i="2"/>
  <c r="D33" i="2"/>
  <c r="E33" i="2"/>
  <c r="D34" i="2"/>
  <c r="E34" i="2"/>
  <c r="D35" i="2"/>
  <c r="E35" i="2"/>
  <c r="D36" i="2"/>
  <c r="E36" i="2"/>
  <c r="E31" i="2"/>
  <c r="D31" i="2"/>
  <c r="D28" i="2"/>
  <c r="B28" i="2"/>
  <c r="D26" i="2"/>
  <c r="B26" i="2"/>
  <c r="D23" i="2"/>
  <c r="D24" i="2"/>
  <c r="D22" i="2"/>
  <c r="B23" i="2"/>
  <c r="B24" i="2"/>
  <c r="B22" i="2"/>
  <c r="I17" i="2"/>
  <c r="J23" i="2"/>
  <c r="I22" i="2"/>
  <c r="J22" i="2"/>
  <c r="K22" i="2"/>
  <c r="I23" i="2"/>
  <c r="K23" i="2"/>
  <c r="J21" i="2"/>
  <c r="K21" i="2"/>
  <c r="I21" i="2"/>
  <c r="J19" i="2"/>
  <c r="J18" i="2"/>
  <c r="I18" i="2"/>
  <c r="K18" i="2"/>
  <c r="I19" i="2"/>
  <c r="K19" i="2"/>
  <c r="J17" i="2"/>
  <c r="K17" i="2"/>
  <c r="E18" i="2"/>
  <c r="F18" i="2"/>
  <c r="G18" i="2"/>
  <c r="E19" i="2"/>
  <c r="F19" i="2"/>
  <c r="G19" i="2"/>
  <c r="F17" i="2"/>
  <c r="G17" i="2"/>
  <c r="E17" i="2"/>
  <c r="N9" i="2" l="1"/>
  <c r="N8" i="2"/>
  <c r="M8" i="2"/>
  <c r="M9" i="2"/>
  <c r="O8" i="2"/>
  <c r="I5" i="2"/>
  <c r="O9" i="2"/>
  <c r="P9" i="2"/>
  <c r="P8" i="2"/>
  <c r="V5" i="2"/>
  <c r="V4" i="2"/>
  <c r="T9" i="2"/>
  <c r="T8" i="2"/>
  <c r="V3" i="2"/>
  <c r="V2" i="2"/>
  <c r="J8" i="2" l="1"/>
  <c r="H13" i="2"/>
  <c r="H12" i="2"/>
  <c r="H11" i="2"/>
  <c r="J7" i="2" s="1"/>
  <c r="H9" i="2"/>
  <c r="H10" i="2"/>
  <c r="H8" i="2"/>
  <c r="G9" i="2"/>
  <c r="G10" i="2"/>
  <c r="G11" i="2"/>
  <c r="G12" i="2"/>
  <c r="G13" i="2"/>
  <c r="G8" i="2"/>
  <c r="I4" i="2" s="1"/>
  <c r="G1" i="2"/>
  <c r="G2" i="2"/>
  <c r="H2" i="2"/>
  <c r="J5" i="2" s="1"/>
  <c r="H3" i="2"/>
  <c r="J6" i="2" s="1"/>
  <c r="H4" i="2"/>
  <c r="H5" i="2"/>
  <c r="H6" i="2"/>
  <c r="J9" i="2" s="1"/>
  <c r="H1" i="2"/>
  <c r="J4" i="2" s="1"/>
  <c r="G3" i="2"/>
  <c r="I6" i="2" s="1"/>
  <c r="G4" i="2"/>
  <c r="I7" i="2" s="1"/>
  <c r="G5" i="2"/>
  <c r="I8" i="2" s="1"/>
  <c r="G6" i="2"/>
  <c r="I9" i="2" s="1"/>
</calcChain>
</file>

<file path=xl/sharedStrings.xml><?xml version="1.0" encoding="utf-8"?>
<sst xmlns="http://schemas.openxmlformats.org/spreadsheetml/2006/main" count="303" uniqueCount="201">
  <si>
    <t>Matriz</t>
  </si>
  <si>
    <t>q</t>
  </si>
  <si>
    <t>Iterações</t>
  </si>
  <si>
    <t>J</t>
  </si>
  <si>
    <t>Tempo de execução</t>
  </si>
  <si>
    <t>kar</t>
  </si>
  <si>
    <t>Protótipos Iniciais</t>
  </si>
  <si>
    <t>Protótipos Finais</t>
  </si>
  <si>
    <t>Erro</t>
  </si>
  <si>
    <t>[[1,10],[2,20],[300,350],[400,420],[5,900],[6,750],[7,780],[8,1200],[905,1500],[1000,1600]]</t>
  </si>
  <si>
    <t>[[26, 79], [86, 118], [655, 1891], [621, 1790], [56, 104], [1495, 192], [36, 112], [1888, 88], [1832, 1911], [1889, 1892]]</t>
  </si>
  <si>
    <t>[[1, 2], [1500, 3], [4, 5], [6, 7], [8, 9], [10, 11], [12, 13], [14, 15], [16, 17], [18, 19]]</t>
  </si>
  <si>
    <t>[[26, 79], [1891, 1495], [655, 621], [86, 36], [1832, 1888], [192, 12], [1790, 118], [56, 88], [1780, 84], [104, 179]]</t>
  </si>
  <si>
    <t>[[100, 2], [1500, 3], [400, 5], [6, 7], [800, 9], [1, 11], [12, 103], [1400, 15], [16, 21], [18, 19]]</t>
  </si>
  <si>
    <t>[[26, 79], [1891, 1495], [655, 621], [192, 36], [1832, 1888], [86, 118], [56, 12], [1790, 104], [84, 88], [112, 47]]</t>
  </si>
  <si>
    <t>fac</t>
  </si>
  <si>
    <t>[[1723, 1761], [1690, 1765], [750, 798], [437, 427], [1659, 1656], [1180, 696], [698, 773], [1026, 1799], [480, 594], [1080, 1626]]</t>
  </si>
  <si>
    <t>fou</t>
  </si>
  <si>
    <t>[[1, 2], [3, 4], [5, 6], [7, 8], [9, 10], [11, 12], [13, 14], [15, 16], [17, 18], [19, 20]]</t>
  </si>
  <si>
    <t>[[393, 375], [396, 297], [818, 662], [526, 385], [1718, 316], [1908, 322], [350, 348], [693, 1392], [243, 289], [978, 304]]</t>
  </si>
  <si>
    <t>[[1, 944], [1090, 11], [77, 1580], [1542, 1968], [699, 399], [9, 720], [1942, 1812], [701, 1600], [31, 64], [1102, 20]]</t>
  </si>
  <si>
    <t>[[393, 375], [396, 297], [818, 662], [526, 385], [316, 322], [1718, 1908], [243, 940], [693, 1446], [132, 58], [350, 348]]</t>
  </si>
  <si>
    <t>3 matrizes</t>
  </si>
  <si>
    <t>q2m3-1</t>
  </si>
  <si>
    <t>Arquivo criado com as saídas</t>
  </si>
  <si>
    <t>[[1723, 1690], [450, 504], [1766, 1656], [693, 662], [1663, 1644], [1891, 1865], [1886, 1994], [1718, 1757], [1716, 1740], [1832, 1848]]</t>
  </si>
  <si>
    <t>[[1421, 1790], [460, 941], [903, 1788], [919, 340], [1682, 712], [715, 1085], [365, 964], [976, 558], [1396, 431], [1911, 270]]</t>
  </si>
  <si>
    <t>q2m3-3</t>
  </si>
  <si>
    <t>[[693, 1723], [450, 504], [1100, 1026], [662, 754], [1663, 1716], [1690, 1656], [1891, 1865], [1766, 1886], [1718, 1757], [505, 567]]</t>
  </si>
  <si>
    <t>[[310, 1249], [418, 1235], [1115, 1197], [666, 1640], [1693, 1165], [1718, 1779], [607, 269], [54, 1996], [3, 833], [135, 1452]]</t>
  </si>
  <si>
    <t>ok</t>
  </si>
  <si>
    <t>q2m3-2</t>
  </si>
  <si>
    <t>[[693, 1723], [1663, 1690], [1865, 1886], [1718, 1100], [450, 504], [1766, 1656], [1891, 662], [754, 393], [1757, 1628], [79, 26]]</t>
  </si>
  <si>
    <t>[[963, 423], [1493, 1203], [1919, 1030], [979, 1137], [585, 427], [521, 176], [1971, 503], [203, 393], [1635, 1303], [123, 624]]</t>
  </si>
  <si>
    <t>[[870, 906], [103, 1110], [1795, 1501], [900, 1752], [1399, 1644], [552, 1773], [1228, 1454], [1474, 1], [1221, 144], [100, 543]]</t>
  </si>
  <si>
    <t>[[693, 1723], [1766, 1690], [1891, 1832], [1663, 1716], [1656, 1644], [1620, 1628], [662, 754], [1886, 1994], [1718, 1757], [1848, 1908]]</t>
  </si>
  <si>
    <t>q2m3-4</t>
  </si>
  <si>
    <t>q2m3-5</t>
  </si>
  <si>
    <t>[[1891, 1865], [693, 1723], [1718, 1663], [662, 754], [1832, 1892], [1690, 1766], [1656, 1620], [1644, 1628], [79, 26], [450, 1886]]</t>
  </si>
  <si>
    <t>[[1860, 1890], [270, 902], [1121, 867], [838, 1521], [1565, 1895], [438, 685], [136, 1839], [65, 360], [1628, 1713], [1573, 1782]]</t>
  </si>
  <si>
    <t>[[301, 1410], [1722, 909], [1340, 1421], [149, 1837], [1892, 1005], [1488, 1505], [8, 1928], [1888, 1316], [270, 254], [1565, 1440]]</t>
  </si>
  <si>
    <t>[[693, 662], [1723, 1690], [1663, 1716], [1766, 1656], [1891, 1865], [450, 567], [79, 26], [1718, 1757], [375, 222], [1832, 1848]]</t>
  </si>
  <si>
    <t>q2m3-6</t>
  </si>
  <si>
    <t>[[693, 662], [1723, 1690], [1766, 1663], [1865, 1886], [450, 567], [754, 679], [589, 504], [1891, 1832], [1644, 1716], [79, 26]]</t>
  </si>
  <si>
    <t>[[691, 1043], [1767, 731], [22, 1862], [1952, 1087], [1433, 333], [781, 366], [1439, 852], [1415, 651], [921, 535], [1695, 198]]</t>
  </si>
  <si>
    <t>q2m3-7</t>
  </si>
  <si>
    <t>h=</t>
  </si>
  <si>
    <t>k</t>
  </si>
  <si>
    <t>D</t>
  </si>
  <si>
    <t>U</t>
  </si>
  <si>
    <t>p</t>
  </si>
  <si>
    <t>v = k,j</t>
  </si>
  <si>
    <t>L qndo G1</t>
  </si>
  <si>
    <t>L qndo G2</t>
  </si>
  <si>
    <t>[[1610, 306], [1106, 1662], [1634, 1271], [111, 1322], [103, 1323], [1658, 1825], [452, 1843], [1478, 190], [1088, 593], [644, 1679]]</t>
  </si>
  <si>
    <t>[[693, 662], [1723, 1690], [1663, 1716], [1766, 1656], [1718, 1757], [1886, 1994], [1891, 1832], [589, 505], [450, 504], [754, 1865]]</t>
  </si>
  <si>
    <t>q2m3-8</t>
  </si>
  <si>
    <t>q2m3-9</t>
  </si>
  <si>
    <t>q2m3-10</t>
  </si>
  <si>
    <t>[[876, 141], [1935, 534], [175, 477], [713, 1945], [524, 836], [1882, 1226], [487, 541], [1675, 255], [1518, 993], [1221, 1650]]</t>
  </si>
  <si>
    <t>[[1723, 1690], [693, 662], [1766, 1663], [754, 798], [1718, 1100], [1886, 1994], [589, 505], [1628, 1644], [1891, 1832], [1656, 1757]]</t>
  </si>
  <si>
    <t>[[1723, 1690], [1891, 1832], [693, 662], [1100, 1026], [1663, 1716], [1718, 1757], [1766, 1620], [1656, 1785], [1886, 1994], [589, 450]]</t>
  </si>
  <si>
    <t>[[1767, 563], [1137, 1819], [1094, 398], [1141, 1044], [1759, 1278], [930, 1320], [536, 8], [1032, 1255], [939, 1194], [1588, 26]]</t>
  </si>
  <si>
    <t>[[26, 79], [1891, 1888], [1495, 1832], [192, 86], [655, 621], [1790, 1911], [12, 84], [56, 36], [118, 88], [104, 112]]</t>
  </si>
  <si>
    <t>[[601, 715], [327, 1289], [1993, 1573], [168, 1225], [934, 1755], [1820, 348], [565, 277], [1280, 1923], [42, 165], [745, 1267]]</t>
  </si>
  <si>
    <t>kar-02</t>
  </si>
  <si>
    <t>[[651, 753], [297, 1124], [1967, 972], [16, 416], [1304, 1311], [532, 1769], [1054, 1585], [732, 973], [1463, 453], [902, 1807]]</t>
  </si>
  <si>
    <t>kar-03</t>
  </si>
  <si>
    <t>[[26, 79], [1891, 655], [621, 1888], [86, 118], [56, 36], [1790, 192], [1495, 1832], [104, 112], [1409, 1405], [12, 84]]</t>
  </si>
  <si>
    <t>[[151, 264], [451, 1663], [1472, 1699], [1993, 1137], [490, 1213], [767, 1869], [261, 1133], [520, 289], [129, 1193], [1025, 1140]]</t>
  </si>
  <si>
    <t>[[26, 79], [1790, 86], [1891, 1495], [655, 621], [192, 56], [1888, 112], [36, 118], [12, 104], [84, 88], [1832, 1889]]</t>
  </si>
  <si>
    <t>kar-04</t>
  </si>
  <si>
    <t>kar-05</t>
  </si>
  <si>
    <t>kar-06</t>
  </si>
  <si>
    <t>kar-07</t>
  </si>
  <si>
    <t>kar-08</t>
  </si>
  <si>
    <t>kar-10</t>
  </si>
  <si>
    <t>kar-11</t>
  </si>
  <si>
    <t>kar-12</t>
  </si>
  <si>
    <t>[[763, 1789], [658, 549], [1785, 1877], [118, 1762], [516, 1526], [303, 363], [1056, 45], [95, 260], [1376, 546], [770, 882]]</t>
  </si>
  <si>
    <t>[[26, 79], [1891, 1495], [1888, 1790], [86, 118], [1832, 1409], [655, 621], [56, 112], [192, 36], [104, 1602], [780, 679]]</t>
  </si>
  <si>
    <t>[[62, 1348], [1712, 523], [1226, 1510], [826, 231], [1459, 1381], [845, 1279], [280, 184], [1478, 1025], [416, 1786], [1768, 418]]</t>
  </si>
  <si>
    <t>[[26, 79], [1891, 655], [621, 1888], [1495, 1832], [1911, 112], [56, 104], [86, 36], [1790, 192], [12, 118], [88, 1999]]</t>
  </si>
  <si>
    <t>[[509, 1745], [607, 1046], [373, 546], [1198, 1998], [1103, 1791], [73, 221], [262, 1353], [1245, 1793], [693, 1995], [1446, 241]]</t>
  </si>
  <si>
    <t>[[26, 79], [655, 621], [1891, 1888], [36, 118], [1790, 86], [192, 56], [104, 112], [12, 84], [1495, 1832], [1911, 1409]]</t>
  </si>
  <si>
    <t>[[1417, 1206], [1143, 1885], [580, 1957], [242, 1883], [1736, 74], [975, 155], [1732, 623], [11, 1889], [1405, 636], [855, 226]]</t>
  </si>
  <si>
    <t>[[26, 79], [1891, 655], [1790, 192], [621, 1888], [86, 56], [12, 118], [104, 1780], [36, 112], [1495, 1832], [276, 1602]</t>
  </si>
  <si>
    <t>[[1085, 1754], [141, 1691], [338, 519], [1440, 1713], [1550, 613], [1688, 193], [744, 1924], [1613, 1347], [1949, 790], [503, 1930]]</t>
  </si>
  <si>
    <t>[[26, 79], [86, 12], [1891, 655], [1495, 621], [1888, 1832], [1790, 192], [1911, 1889], [1780, 1602], [36, 112], [56, 118]]</t>
  </si>
  <si>
    <t>[[1784, 791], [1935, 1050], [296, 82], [1155, 875], [1393, 1891], [436, 109], [1951, 866], [1457, 1221], [560, 1646], [1999, 776]]</t>
  </si>
  <si>
    <t>[[26, 79], [1891, 655], [621, 86], [192, 56], [1790, 36], [118, 88], [1888, 1911], [1495, 1832], [12, 84], [112, 1999]]</t>
  </si>
  <si>
    <t>[[263, 1640], [37, 3], [1113, 1831], [604, 1327], [164, 325], [201, 1949], [751, 1557], [674, 1370], [687, 1695], [192, 783]]</t>
  </si>
  <si>
    <t>[[26, 79], [192, 86], [1891, 655], [621, 56], [104, 112], [1495, 1832], [1409, 1405], [1790, 36], [118, 1602], [12, 88]]</t>
  </si>
  <si>
    <t>kar-14</t>
  </si>
  <si>
    <t>kar-13</t>
  </si>
  <si>
    <t>[[1853, 1109], [735, 722], [1348, 414], [1006, 411], [1499, 655], [766, 1151], [1405, 1995], [669, 281], [820, 111], [785, 999]]</t>
  </si>
  <si>
    <t>[[26, 79], [655, 621], [1790, 86], [1891, 192], [1495, 1832], [1888, 112], [1911, 1892], [118, 276], [56, 104], [12, 36]]</t>
  </si>
  <si>
    <t>[[104, 323], [593, 1298], [1759, 1516], [489, 443], [1225, 1780], [762, 1883], [527, 299], [1409, 912], [1036, 128], [1922, 613]]</t>
  </si>
  <si>
    <t>[[26, 79], [1891, 1888], [655, 1495], [86, 192], [621, 56], [1832, 1911], [12, 118], [1889, 1892], [36, 112], [1790, 780]]</t>
  </si>
  <si>
    <t>[[1569, 1328], [257, 667], [1542, 1311], [1106, 276], [78, 151], [1125, 946], [1993, 227], [628, 8], [193, 1313], [1630, 14]]</t>
  </si>
  <si>
    <t>[[26, 79], [1891, 655], [1495, 1832], [621, 1888], [86, 118], [1790, 56], [1911, 1889], [192, 36], [12, 104], [84, 88]]</t>
  </si>
  <si>
    <t>[[945, 1557], [705, 1403], [505, 1747], [1500, 195], [330, 1975], [1693, 1902], [141, 1449], [1444, 1790], [1102, 1544], [1546, 877]]</t>
  </si>
  <si>
    <t>[[26, 79], [1891, 655], [1790, 12], [621, 86], [1495, 1832], [192, 56], [118, 104], [36, 88], [780, 112], [1888, 1999]]</t>
  </si>
  <si>
    <t>kar-15</t>
  </si>
  <si>
    <t>[[26, 79], [1891, 1888], [655, 1495], [86, 12], [1790, 1911], [621, 780], [56, 112], [1832, 1409], [276, 1602], [118, 88]</t>
  </si>
  <si>
    <t>[[876, 2], [1838, 370], [622, 1433], [84, 1663], [490, 1900], [1026, 609], [617, 1048], [781, 1431], [940, 237], [169, 8]]</t>
  </si>
  <si>
    <t>kar-16</t>
  </si>
  <si>
    <t>linha 1</t>
  </si>
  <si>
    <t>linha 2</t>
  </si>
  <si>
    <t>linha 3</t>
  </si>
  <si>
    <t>log</t>
  </si>
  <si>
    <t>ln</t>
  </si>
  <si>
    <t>SOMA</t>
  </si>
  <si>
    <t>Matriz U</t>
  </si>
  <si>
    <t>[[1673, 1186], [811, 955], [274, 126], [429, 298], [1378, 110], [1109, 1780], [1999, 760], [1180, 1222], [1635, 1058], [1963, 1179]]</t>
  </si>
  <si>
    <t>[[1723, 1690], [1261, 1320], [1765, 1651], [437, 594], [1659, 1656], [1764, 1716], [686, 696], [1180, 1080], [1761, 1766], [750, 798]]</t>
  </si>
  <si>
    <t>fac-01</t>
  </si>
  <si>
    <t>[[1235, 847], [999, 1745], [60, 1677], [1097, 1785], [1809, 103], [234, 769], [645, 633], [1409, 1314], [235, 116], [88, 1228]]</t>
  </si>
  <si>
    <t>[[696, 773], [1723, 1690], [1659, 1656], [1180, 1026], [1826, 1960], [750, 798], [686, 698], [437, 594], [1651, 1739], [1761, 1765]]</t>
  </si>
  <si>
    <t>fac-02</t>
  </si>
  <si>
    <t>fac-03</t>
  </si>
  <si>
    <t>fac-04</t>
  </si>
  <si>
    <t>fac-05</t>
  </si>
  <si>
    <t>fac-06</t>
  </si>
  <si>
    <t>fac-07</t>
  </si>
  <si>
    <t>fac-08</t>
  </si>
  <si>
    <t>fac-09</t>
  </si>
  <si>
    <t>fac-10</t>
  </si>
  <si>
    <t>[[1729, 223], [863, 1614], [314, 1336], [145, 24], [671, 1064], [1737, 1420], [1592, 1669], [2, 985], [1964, 1766], [221, 730]]</t>
  </si>
  <si>
    <t>[[1723, 1690], [1659, 1716], [1026, 1361], [1761, 133], [686, 698], [437, 480], [438, 535], [1765, 1663], [750, 1180], [798, 696]]</t>
  </si>
  <si>
    <t>[[1062, 639], [491, 1756], [307, 1590], [1673, 629], [542, 379], [1155, 449], [1334, 1396], [437, 573], [1769, 254], [1879, 1698]]</t>
  </si>
  <si>
    <t>[[1180, 1080], [1723, 1690], [750, 798], [1765, 1659], [1651, 1739], [437, 427], [1261, 1361], [535, 403], [1761, 1656], [1826, 1960]]</t>
  </si>
  <si>
    <t>[[1286, 614], [175, 1691], [1902, 1693], [604, 638], [1680, 3], [830, 1638], [667, 1315], [499, 606], [141, 1175], [767, 390]]</t>
  </si>
  <si>
    <t>[[696, 773], [1723, 1761], [437, 427], [686, 798], [1690, 1765], [1659, 1656], [1180, 1080], [594, 505], [1026, 1799], [750, 698]]</t>
  </si>
  <si>
    <t>[[1694, 1609], [1077, 1805], [1483, 925], [1658, 1646], [56, 500], [180, 91], [1782, 466], [524, 1775], [1364, 1241], [45, 642]]</t>
  </si>
  <si>
    <t>[[1723, 1690], [750, 798], [437, 594], [1659, 1656], [1180, 696], [1761, 1765], [773, 1080], [427, 513], [1261, 1361], [686, 698]]</t>
  </si>
  <si>
    <t>[[1746, 1593], [1379, 91], [1528, 590], [1745, 566], [77, 1608], [351, 1105], [546, 184], [357, 1006], [398, 536], [623, 670]]</t>
  </si>
  <si>
    <t>[[437, 1180], [1723, 1690], [427, 423], [1651, 1764], [1761, 1765], [696, 773], [1659, 1656], [1026, 1048], [480, 594], [686, 621]]</t>
  </si>
  <si>
    <t>[[555, 1649], [444, 212], [560, 57], [1414, 1985], [1521, 1739], [467, 1242], [1125, 685], [1891, 1359], [1999, 1870], [1691, 301]]</t>
  </si>
  <si>
    <t>[[1723, 1690], [750, 798], [1659, 1694], [437, 480], [427, 423], [696, 773], [1026, 1048], [1656, 1799], [1826, 1960], [1761, 1765]]</t>
  </si>
  <si>
    <t>[[93, 877], [1063, 1800], [375, 1147], [1375, 220], [1111, 1729], [234, 512], [1844, 1879], [894, 1494], [1734, 1842], [701, 705]]</t>
  </si>
  <si>
    <t>[[1723, 1690], [1765, 1659], [1026, 1106], [1261, 1361], [1761, 1766], [750, 437], [1902, 1899], [594, 505], [1180, 1080], [686, 621]]</t>
  </si>
  <si>
    <t>[[1611, 1134], [1125, 1764], [1028, 1682], [1531, 75], [509, 609], [1361, 1397], [351, 1884], [1150, 1546], [1256, 886], [1889, 1098]]</t>
  </si>
  <si>
    <t>[[1723, 1690], [1651, 1739], [1765, 1659], [1761, 1766], [686, 798], [1261, 1361], [750, 1881], [1180, 1826], [1320, 1220], [437, 427]]</t>
  </si>
  <si>
    <t>[[63, 1166], [271, 606], [1961, 1162], [417, 1654], [16, 1683], [597, 549], [1061, 678], [1765, 1833], [652, 1723], [496, 1514]]</t>
  </si>
  <si>
    <t>[[1723, 1690], [696, 773], [750, 1180], [1764, 1739], [1761, 1765], [437, 505], [686, 698], [1659, 1656], [1026, 1716], [480, 513]]</t>
  </si>
  <si>
    <t>fac-11</t>
  </si>
  <si>
    <t>com 100 rodadas</t>
  </si>
  <si>
    <t>J(t=0) 1696.626499564123</t>
  </si>
  <si>
    <t>J(t=0) 1712.0451248059692</t>
  </si>
  <si>
    <t>J(t=0) 1733.6505340076296</t>
  </si>
  <si>
    <t>J(t=0) 1701.368987285595</t>
  </si>
  <si>
    <t>J(t=0) 1745.9048327512287</t>
  </si>
  <si>
    <t>J(t=0) 1698.8643438242677</t>
  </si>
  <si>
    <t>J(t=0) 1669.0735331960768</t>
  </si>
  <si>
    <t>[[1306, 1991], [786, 695], [417, 1161], [887, 779], [619, 661], [1184, 519], [770, 1304], [449, 1857], [1969, 1041], [968, 377]]</t>
  </si>
  <si>
    <t>[[393, 375], [396, 818], [297, 526], [662, 316], [1718, 385], [322, 348], [1908, 1392], [350, 253], [693, 1982], [243, 289]]</t>
  </si>
  <si>
    <t>matriz_U_q2-2</t>
  </si>
  <si>
    <t>matriz_U_q2-1</t>
  </si>
  <si>
    <t>matriz_U_q2-3</t>
  </si>
  <si>
    <t>[[982, 553], [1472, 1799], [640, 1722], [358, 169], [1872, 195], [371, 255], [899, 1288], [226, 281], [208, 1696], [1474, 529]]</t>
  </si>
  <si>
    <t>[[393, 375], [1718, 297], [396, 385], [818, 662], [526, 316], [1908, 350], [1392, 243], [322, 348], [693, 313], [1597, 253]]</t>
  </si>
  <si>
    <t>[[860, 2000], [1587, 1462], [129, 756], [1588, 1011], [922, 320], [1569, 1651], [1384, 940], [1116, 967], [285, 1731], [1939, 1853]]</t>
  </si>
  <si>
    <t>[[393, 375], [818, 526], [396, 297], [662, 385], [316, 322], [1718, 1908], [243, 940], [693, 350], [1769, 1612], [1392, 289]]</t>
  </si>
  <si>
    <t>[[1868, 1383], [701, 1811], [304, 1893], [1321, 1930], [838, 1718], [594, 1339], [643, 404], [347, 1810], [230, 510], [23, 1260]]</t>
  </si>
  <si>
    <t>[[393, 375], [818, 662], [396, 297], [526, 1982], [1718, 1769], [385, 322], [316, 350], [1908, 693], [348, 313], [1392, 1612]]</t>
  </si>
  <si>
    <t>matriz_U_q2-4</t>
  </si>
  <si>
    <t>matriz_U_q2-5</t>
  </si>
  <si>
    <t>matriz_U_q2-6</t>
  </si>
  <si>
    <t>matriz_U_q2-7</t>
  </si>
  <si>
    <t>matriz_U_q2-8</t>
  </si>
  <si>
    <t>matriz_U_q2-9</t>
  </si>
  <si>
    <t>matriz_U_q2-10</t>
  </si>
  <si>
    <t>[[1277, 1003], [1255, 1851], [1589, 415], [1909, 575], [213, 1089], [336, 326], [1424, 1320], [663, 503], [1684, 1546], [1642, 232]]</t>
  </si>
  <si>
    <t>[[393, 375], [818, 662], [526, 297], [396, 385], [1718, 1908], [316, 322], [243, 940], [693, 350], [304, 1612], [1769, 1798]]</t>
  </si>
  <si>
    <t>[[1874, 531], [301, 1281], [585, 568], [515, 298], [528, 442], [1737, 246], [1489, 533], [365, 136], [520, 195], [450, 679]]</t>
  </si>
  <si>
    <t>[[393, 375], [818, 662], [396, 297], [1718, 385], [526, 316], [322, 348], [243, 350], [1908, 1392], [132, 1769], [693, 940]]</t>
  </si>
  <si>
    <t>[[899, 1618], [1, 1849], [1187, 693], [435, 721], [732, 1075], [1947, 1370], [232, 445], [166, 306], [1295, 593], [1473, 1721]]</t>
  </si>
  <si>
    <t>[[393, 375], [396, 1718], [297, 662], [818, 526], [385, 316], [1908, 243], [322, 348], [350, 1612], [1982, 280], [1597, 253]]</t>
  </si>
  <si>
    <t>[[210, 1396], [289, 1733], [1050, 299], [1478, 583], [1769, 1324], [129, 218], [649, 1590], [1727, 441], [544, 1846], [1897, 638]]</t>
  </si>
  <si>
    <t>[[393, 375], [396, 297], [818, 662], [526, 385], [1718, 1908], [132, 1612], [316, 243], [322, 348], [1982, 940], [693, 1392]]</t>
  </si>
  <si>
    <t>[[913, 414], [520, 485], [747, 298], [547, 967], [802, 176], [959, 307], [1297, 1768], [836, 588], [1754, 617], [1863, 412]]</t>
  </si>
  <si>
    <t>[[393, 375], [396, 297], [662, 322], [818, 526], [1718, 1908], [385, 243], [316, 350], [289, 940], [1392, 1982], [693, 348]]</t>
  </si>
  <si>
    <t>[[1868, 1660], [1792, 178], [141, 268], [1793, 630], [197, 1924], [362, 974], [1916, 1714], [899, 276], [964, 1902], [826, 266]]</t>
  </si>
  <si>
    <t>[[393, 375], [132, 1628], [396, 297], [818, 662], [526, 385], [316, 243], [322, 348], [1718, 693], [1908, 350], [289, 313]]</t>
  </si>
  <si>
    <t>[[1792, 1692], [1325, 678], [1549, 263], [714, 1779], [56, 1755], [1853, 572], [1370, 391], [146, 77], [840, 1680], [232, 296]]</t>
  </si>
  <si>
    <t>[[393, 375], [818, 662], [526, 297], [396, 385], [1718, 1769], [316, 322], [243, 1982], [132, 58], [348, 289], [693, 254]]</t>
  </si>
  <si>
    <t>[[39, 106], [209, 342], [549, 502], [742, 619], [833, 975], [1041, 1188], [1370, 1245], [1480, 1577], [1721, 1680], [1958, 1996]]</t>
  </si>
  <si>
    <t>[[132, 58], [393, 375], [297, 526], [396, 662], [818, 1982], [385, 316], [1718, 1908], [1597, 253], [1798, 1628], [243, 940]]</t>
  </si>
  <si>
    <t>matriz_U_q2-11</t>
  </si>
  <si>
    <t>matriz_U_q2-12</t>
  </si>
  <si>
    <t>Não</t>
  </si>
  <si>
    <t>não computado</t>
  </si>
  <si>
    <t>Não computado</t>
  </si>
  <si>
    <t>[[693, 662], [1723, 1663], [1644, 1716], [754, 763], [1766, 1656], [1832, 1891], [1718, 1690], [1757, 1678], [79, 26], [1865, 1886]]</t>
  </si>
  <si>
    <t>[[1045, 409], [606, 516], [6, 634], [1533, 692], [231, 1637], [766, 1575], [26, 382], [1663, 1306], [128, 405], [365, 560]]</t>
  </si>
  <si>
    <t>q2m3-15</t>
  </si>
  <si>
    <t>[[79, 26], [693, 222], [589, 505], [662, 754], [1723, 1718], [1663, 1690], [1766, 1716], [1891, 1832], [1656, 1620], [1865, 1886]]</t>
  </si>
  <si>
    <t>[[64, 112], [328, 287], [444, 461], [724, 620], [865, 980], [1049, 1122], [1374, 1265], [1563, 1451], [1699, 1712], [1900, 1945]]</t>
  </si>
  <si>
    <t>matriz_U_q2-16.csv</t>
  </si>
  <si>
    <t>matriz_v_q2-20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</si>
</sst>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000"/>
    <numFmt numFmtId="166" formatCode="0.0000000000"/>
    <numFmt numFmtId="168" formatCode="0.000000000000"/>
    <numFmt numFmtId="169" formatCode="0.0000000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0" fontId="4" fillId="2" borderId="0" xfId="0" applyFont="1" applyFill="1"/>
    <xf numFmtId="0" fontId="4" fillId="3" borderId="0" xfId="0" applyFont="1" applyFill="1"/>
    <xf numFmtId="16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5" x14ac:dyDescent="0.25"/>
  <cols>
    <col min="1" max="1" width="12.140625" customWidth="1"/>
    <col min="3" max="3" width="18.42578125" customWidth="1"/>
    <col min="4" max="4" width="12.42578125" customWidth="1"/>
    <col min="5" max="5" width="29.7109375" bestFit="1" customWidth="1"/>
    <col min="6" max="6" width="18.7109375" customWidth="1"/>
    <col min="7" max="7" width="23.28515625" customWidth="1"/>
    <col min="8" max="8" width="23.5703125" customWidth="1"/>
    <col min="9" max="9" width="19.85546875" customWidth="1"/>
  </cols>
  <sheetData>
    <row r="1" spans="1:10" s="2" customFormat="1" ht="38.25" thickBot="1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8</v>
      </c>
      <c r="G1" s="3" t="s">
        <v>6</v>
      </c>
      <c r="H1" s="3" t="s">
        <v>7</v>
      </c>
      <c r="I1" s="3" t="s">
        <v>24</v>
      </c>
    </row>
    <row r="2" spans="1:10" s="1" customFormat="1" ht="63.75" x14ac:dyDescent="0.25">
      <c r="A2" s="32" t="s">
        <v>22</v>
      </c>
      <c r="B2" s="32">
        <v>2</v>
      </c>
      <c r="C2" s="32">
        <v>11073.243678999999</v>
      </c>
      <c r="D2" s="32">
        <v>6</v>
      </c>
      <c r="E2" s="40">
        <v>6668.4919303414999</v>
      </c>
      <c r="F2" s="47">
        <v>8.1854523159563493E-12</v>
      </c>
      <c r="G2" s="34" t="s">
        <v>198</v>
      </c>
      <c r="H2" s="34" t="s">
        <v>197</v>
      </c>
      <c r="I2" s="32" t="s">
        <v>199</v>
      </c>
      <c r="J2" t="s">
        <v>30</v>
      </c>
    </row>
    <row r="3" spans="1:10" s="1" customFormat="1" ht="63.75" x14ac:dyDescent="0.25">
      <c r="A3" s="43" t="s">
        <v>22</v>
      </c>
      <c r="B3" s="43">
        <v>2</v>
      </c>
      <c r="C3" s="43">
        <v>28450.972674000001</v>
      </c>
      <c r="D3" s="43">
        <v>7</v>
      </c>
      <c r="E3" s="44">
        <v>6671.6375341932498</v>
      </c>
      <c r="F3" s="45">
        <v>2.7284841053187799E-11</v>
      </c>
      <c r="G3" s="46" t="s">
        <v>40</v>
      </c>
      <c r="H3" s="46" t="s">
        <v>41</v>
      </c>
      <c r="I3" s="43" t="s">
        <v>42</v>
      </c>
      <c r="J3" t="s">
        <v>30</v>
      </c>
    </row>
    <row r="4" spans="1:10" ht="63.75" x14ac:dyDescent="0.25">
      <c r="A4" s="1" t="s">
        <v>22</v>
      </c>
      <c r="B4" s="1">
        <v>2</v>
      </c>
      <c r="C4" s="1">
        <v>29026.464853000001</v>
      </c>
      <c r="D4" s="1">
        <v>7</v>
      </c>
      <c r="E4" s="6">
        <v>6675.9947163841898</v>
      </c>
      <c r="F4" s="11">
        <v>2.8194335754960701E-11</v>
      </c>
      <c r="G4" s="7" t="s">
        <v>44</v>
      </c>
      <c r="H4" s="7" t="s">
        <v>43</v>
      </c>
      <c r="I4" s="1" t="s">
        <v>45</v>
      </c>
      <c r="J4" s="1" t="s">
        <v>30</v>
      </c>
    </row>
    <row r="5" spans="1:10" ht="63.75" x14ac:dyDescent="0.25">
      <c r="A5" s="1" t="s">
        <v>22</v>
      </c>
      <c r="B5" s="1">
        <v>2</v>
      </c>
      <c r="C5" s="1">
        <v>14587.523023</v>
      </c>
      <c r="D5" s="1">
        <v>8</v>
      </c>
      <c r="E5" s="6">
        <v>6680.3406828052503</v>
      </c>
      <c r="F5" s="11">
        <v>9.0949470177292808E-12</v>
      </c>
      <c r="G5" s="7" t="s">
        <v>195</v>
      </c>
      <c r="H5" s="7" t="s">
        <v>194</v>
      </c>
      <c r="I5" s="1" t="s">
        <v>196</v>
      </c>
      <c r="J5" s="1" t="s">
        <v>30</v>
      </c>
    </row>
    <row r="6" spans="1:10" ht="63.75" x14ac:dyDescent="0.25">
      <c r="A6" s="1" t="s">
        <v>22</v>
      </c>
      <c r="B6" s="1">
        <v>2</v>
      </c>
      <c r="C6" s="1">
        <v>12430.029393000001</v>
      </c>
      <c r="D6" s="1">
        <v>6</v>
      </c>
      <c r="E6" s="6">
        <v>6681.3205370033802</v>
      </c>
      <c r="F6" s="11">
        <v>4.09272615797817E-11</v>
      </c>
      <c r="G6" s="7" t="s">
        <v>54</v>
      </c>
      <c r="H6" s="7" t="s">
        <v>55</v>
      </c>
      <c r="I6" s="1" t="s">
        <v>56</v>
      </c>
      <c r="J6" t="s">
        <v>30</v>
      </c>
    </row>
    <row r="7" spans="1:10" ht="63.75" x14ac:dyDescent="0.25">
      <c r="A7" s="1" t="s">
        <v>22</v>
      </c>
      <c r="B7" s="1">
        <v>2</v>
      </c>
      <c r="C7" s="1">
        <v>28687.027311999998</v>
      </c>
      <c r="D7" s="1">
        <v>7</v>
      </c>
      <c r="E7" s="6">
        <v>6684.3346270539196</v>
      </c>
      <c r="F7" s="11">
        <v>5.0022208597511001E-11</v>
      </c>
      <c r="G7" s="7" t="s">
        <v>39</v>
      </c>
      <c r="H7" s="7" t="s">
        <v>38</v>
      </c>
      <c r="I7" s="1" t="s">
        <v>37</v>
      </c>
      <c r="J7" s="1" t="s">
        <v>30</v>
      </c>
    </row>
    <row r="8" spans="1:10" ht="63.75" x14ac:dyDescent="0.25">
      <c r="A8" s="1" t="s">
        <v>22</v>
      </c>
      <c r="B8" s="1">
        <v>2</v>
      </c>
      <c r="C8" s="1">
        <v>21461.707767</v>
      </c>
      <c r="D8" s="1">
        <v>6</v>
      </c>
      <c r="E8" s="6">
        <v>6685.6143896957901</v>
      </c>
      <c r="F8" s="8">
        <v>7.0031092036515397E-11</v>
      </c>
      <c r="G8" s="7" t="s">
        <v>26</v>
      </c>
      <c r="H8" s="7" t="s">
        <v>25</v>
      </c>
      <c r="I8" s="1" t="s">
        <v>27</v>
      </c>
      <c r="J8" s="1" t="s">
        <v>30</v>
      </c>
    </row>
    <row r="9" spans="1:10" ht="63.75" x14ac:dyDescent="0.25">
      <c r="A9" s="1" t="s">
        <v>22</v>
      </c>
      <c r="B9" s="1">
        <v>2</v>
      </c>
      <c r="C9" s="1">
        <v>14783.368118</v>
      </c>
      <c r="D9" s="1">
        <v>6</v>
      </c>
      <c r="E9" s="6">
        <v>6686.7864609686403</v>
      </c>
      <c r="F9" s="11">
        <v>1.5461409930139699E-11</v>
      </c>
      <c r="G9" s="7" t="s">
        <v>59</v>
      </c>
      <c r="H9" s="7" t="s">
        <v>60</v>
      </c>
      <c r="I9" s="1" t="s">
        <v>57</v>
      </c>
      <c r="J9" s="1" t="s">
        <v>30</v>
      </c>
    </row>
    <row r="10" spans="1:10" ht="63.75" x14ac:dyDescent="0.25">
      <c r="A10" s="1" t="s">
        <v>22</v>
      </c>
      <c r="B10" s="1">
        <v>2</v>
      </c>
      <c r="C10" s="1">
        <v>25842.651204999998</v>
      </c>
      <c r="D10" s="1">
        <v>7</v>
      </c>
      <c r="E10" s="6">
        <v>6688.0105121099996</v>
      </c>
      <c r="F10" s="8">
        <v>1.3132193998899299E-8</v>
      </c>
      <c r="G10" s="7" t="s">
        <v>33</v>
      </c>
      <c r="H10" s="7" t="s">
        <v>32</v>
      </c>
      <c r="I10" s="1" t="s">
        <v>31</v>
      </c>
      <c r="J10" t="s">
        <v>30</v>
      </c>
    </row>
    <row r="11" spans="1:10" ht="63.75" x14ac:dyDescent="0.25">
      <c r="A11" s="1" t="s">
        <v>22</v>
      </c>
      <c r="B11" s="1">
        <v>2</v>
      </c>
      <c r="C11" s="1">
        <v>17129.383656000002</v>
      </c>
      <c r="D11" s="1">
        <v>7</v>
      </c>
      <c r="E11" s="6">
        <v>6689.2456702224099</v>
      </c>
      <c r="F11" s="11">
        <v>6.0936145018786101E-11</v>
      </c>
      <c r="G11" s="7" t="s">
        <v>62</v>
      </c>
      <c r="H11" s="7" t="s">
        <v>61</v>
      </c>
      <c r="I11" s="1" t="s">
        <v>58</v>
      </c>
      <c r="J11" t="s">
        <v>30</v>
      </c>
    </row>
    <row r="12" spans="1:10" ht="63.75" x14ac:dyDescent="0.25">
      <c r="A12" s="1" t="s">
        <v>22</v>
      </c>
      <c r="B12" s="1">
        <v>2</v>
      </c>
      <c r="C12" s="1">
        <v>23964.750357000001</v>
      </c>
      <c r="D12" s="1">
        <v>7</v>
      </c>
      <c r="E12" s="6">
        <v>6692.1016982461997</v>
      </c>
      <c r="F12" s="11">
        <v>7.2759576141834202E-12</v>
      </c>
      <c r="G12" s="7" t="s">
        <v>34</v>
      </c>
      <c r="H12" s="7" t="s">
        <v>35</v>
      </c>
      <c r="I12" s="1" t="s">
        <v>36</v>
      </c>
      <c r="J12" t="s">
        <v>30</v>
      </c>
    </row>
    <row r="13" spans="1:10" ht="63.75" x14ac:dyDescent="0.25">
      <c r="A13" s="1" t="s">
        <v>22</v>
      </c>
      <c r="B13" s="1">
        <v>2</v>
      </c>
      <c r="C13" s="1">
        <v>21046.530876000001</v>
      </c>
      <c r="D13" s="1">
        <v>6</v>
      </c>
      <c r="E13" s="6">
        <v>6699.6804048188797</v>
      </c>
      <c r="F13" s="8">
        <v>2.3646862246096099E-11</v>
      </c>
      <c r="G13" s="7" t="s">
        <v>29</v>
      </c>
      <c r="H13" s="7" t="s">
        <v>28</v>
      </c>
      <c r="I13" s="1" t="s">
        <v>23</v>
      </c>
      <c r="J13" s="1" t="s">
        <v>30</v>
      </c>
    </row>
    <row r="14" spans="1:10" ht="15.75" x14ac:dyDescent="0.25">
      <c r="E14" s="6"/>
      <c r="F14" s="11"/>
      <c r="G14" s="7"/>
      <c r="H14" s="7"/>
    </row>
    <row r="15" spans="1:10" ht="15.75" x14ac:dyDescent="0.25">
      <c r="E15" s="6"/>
      <c r="F15" s="11"/>
      <c r="G15" s="7"/>
      <c r="H15" s="7"/>
    </row>
    <row r="16" spans="1:10" ht="15.75" x14ac:dyDescent="0.25">
      <c r="E16" s="6"/>
      <c r="F16" s="11"/>
      <c r="G16" s="7"/>
      <c r="H16" s="7"/>
    </row>
    <row r="17" spans="5:8" ht="15.75" x14ac:dyDescent="0.25">
      <c r="E17" s="6"/>
      <c r="F17" s="11"/>
      <c r="G17" s="7"/>
      <c r="H17" s="7"/>
    </row>
    <row r="18" spans="5:8" ht="15.75" x14ac:dyDescent="0.25">
      <c r="E18" s="6"/>
      <c r="F18" s="11"/>
      <c r="G18" s="7"/>
      <c r="H18" s="7"/>
    </row>
    <row r="19" spans="5:8" ht="15.75" x14ac:dyDescent="0.25">
      <c r="E19" s="6"/>
      <c r="F19" s="11"/>
      <c r="G19" s="7"/>
      <c r="H19" s="7"/>
    </row>
    <row r="20" spans="5:8" ht="15.75" x14ac:dyDescent="0.25">
      <c r="E20" s="6"/>
      <c r="F20" s="11"/>
      <c r="G20" s="7"/>
      <c r="H20" s="7"/>
    </row>
    <row r="21" spans="5:8" ht="15.75" x14ac:dyDescent="0.25">
      <c r="E21" s="6"/>
      <c r="F21" s="11"/>
      <c r="G21" s="7"/>
      <c r="H21" s="7"/>
    </row>
    <row r="22" spans="5:8" ht="15.75" x14ac:dyDescent="0.25">
      <c r="E22" s="6"/>
      <c r="F22" s="11"/>
      <c r="G22" s="7"/>
      <c r="H22" s="7"/>
    </row>
    <row r="23" spans="5:8" ht="15.75" x14ac:dyDescent="0.25">
      <c r="E23" s="6"/>
      <c r="F23" s="11"/>
      <c r="G23" s="7"/>
      <c r="H23" s="7"/>
    </row>
    <row r="24" spans="5:8" ht="15.75" x14ac:dyDescent="0.25">
      <c r="E24" s="6"/>
      <c r="F24" s="11"/>
      <c r="G24" s="7"/>
      <c r="H24" s="7"/>
    </row>
    <row r="25" spans="5:8" ht="15.75" x14ac:dyDescent="0.25">
      <c r="E25" s="6"/>
      <c r="F25" s="11"/>
      <c r="G25" s="7"/>
      <c r="H25" s="7"/>
    </row>
    <row r="26" spans="5:8" ht="15.75" x14ac:dyDescent="0.25">
      <c r="E26" s="6"/>
      <c r="F26" s="11"/>
      <c r="G26" s="7"/>
      <c r="H26" s="7"/>
    </row>
    <row r="27" spans="5:8" ht="15.75" x14ac:dyDescent="0.25">
      <c r="E27" s="6"/>
      <c r="G27" s="7"/>
    </row>
    <row r="28" spans="5:8" ht="15.75" x14ac:dyDescent="0.25">
      <c r="E28" s="6"/>
      <c r="G28" s="7"/>
    </row>
  </sheetData>
  <sortState ref="A2:J13">
    <sortCondition ref="E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0" zoomScaleNormal="8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22.7109375" customWidth="1"/>
    <col min="4" max="4" width="13" customWidth="1"/>
    <col min="5" max="6" width="25.7109375" customWidth="1"/>
    <col min="7" max="7" width="27" customWidth="1"/>
    <col min="8" max="8" width="28.140625" customWidth="1"/>
    <col min="9" max="9" width="29.42578125" customWidth="1"/>
    <col min="10" max="10" width="9.140625" style="16"/>
  </cols>
  <sheetData>
    <row r="1" spans="1:10" ht="38.25" thickBot="1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8</v>
      </c>
      <c r="G1" s="3" t="s">
        <v>6</v>
      </c>
      <c r="H1" s="3" t="s">
        <v>7</v>
      </c>
      <c r="I1" s="3" t="s">
        <v>24</v>
      </c>
    </row>
    <row r="2" spans="1:10" ht="63.75" x14ac:dyDescent="0.25">
      <c r="A2" s="1" t="s">
        <v>5</v>
      </c>
      <c r="B2" s="1">
        <v>2</v>
      </c>
      <c r="C2" s="1">
        <v>2022.5213200000001</v>
      </c>
      <c r="D2" s="1">
        <v>3</v>
      </c>
      <c r="E2" s="1">
        <v>1539.0866043737699</v>
      </c>
      <c r="F2" s="4">
        <v>0</v>
      </c>
      <c r="G2" s="34" t="s">
        <v>83</v>
      </c>
      <c r="H2" s="34" t="s">
        <v>84</v>
      </c>
      <c r="I2" s="32" t="s">
        <v>200</v>
      </c>
    </row>
    <row r="3" spans="1:10" ht="63.75" x14ac:dyDescent="0.25">
      <c r="A3" s="32" t="s">
        <v>5</v>
      </c>
      <c r="B3" s="32">
        <v>2</v>
      </c>
      <c r="C3" s="32">
        <v>1889.9683809999999</v>
      </c>
      <c r="D3" s="32">
        <v>3</v>
      </c>
      <c r="E3" s="32">
        <v>1539.0866043737699</v>
      </c>
      <c r="F3" s="33">
        <v>0</v>
      </c>
      <c r="G3" s="34" t="s">
        <v>83</v>
      </c>
      <c r="H3" s="34" t="s">
        <v>84</v>
      </c>
      <c r="I3" s="32" t="s">
        <v>74</v>
      </c>
      <c r="J3" s="42" t="s">
        <v>153</v>
      </c>
    </row>
    <row r="4" spans="1:10" ht="51" x14ac:dyDescent="0.25">
      <c r="A4" s="1" t="s">
        <v>5</v>
      </c>
      <c r="B4" s="1">
        <v>2</v>
      </c>
      <c r="C4" s="1">
        <v>2521.3167779999999</v>
      </c>
      <c r="D4" s="1">
        <v>4</v>
      </c>
      <c r="E4" s="1">
        <v>1539.2446989938101</v>
      </c>
      <c r="F4" s="4">
        <v>0</v>
      </c>
      <c r="G4" s="7" t="s">
        <v>64</v>
      </c>
      <c r="H4" s="7" t="s">
        <v>63</v>
      </c>
      <c r="I4" s="1" t="s">
        <v>65</v>
      </c>
      <c r="J4" s="16" t="s">
        <v>148</v>
      </c>
    </row>
    <row r="5" spans="1:10" ht="51" x14ac:dyDescent="0.25">
      <c r="A5" s="1" t="s">
        <v>5</v>
      </c>
      <c r="B5" s="1">
        <v>2</v>
      </c>
      <c r="C5" s="1">
        <v>1829.2275380000001</v>
      </c>
      <c r="D5" s="1">
        <v>3</v>
      </c>
      <c r="E5" s="1">
        <v>1540.95288762719</v>
      </c>
      <c r="F5" s="4">
        <v>0</v>
      </c>
      <c r="G5" s="7" t="s">
        <v>69</v>
      </c>
      <c r="H5" s="7" t="s">
        <v>70</v>
      </c>
      <c r="I5" s="1" t="s">
        <v>71</v>
      </c>
      <c r="J5" s="16" t="s">
        <v>150</v>
      </c>
    </row>
    <row r="6" spans="1:10" ht="51" x14ac:dyDescent="0.25">
      <c r="A6" s="1" t="s">
        <v>5</v>
      </c>
      <c r="B6" s="1">
        <v>2</v>
      </c>
      <c r="C6" s="1">
        <v>1231.867387</v>
      </c>
      <c r="D6" s="1">
        <v>2</v>
      </c>
      <c r="E6" s="1">
        <v>1541.17933765571</v>
      </c>
      <c r="F6" s="4">
        <v>0</v>
      </c>
      <c r="G6" s="7" t="s">
        <v>66</v>
      </c>
      <c r="H6" s="7" t="s">
        <v>68</v>
      </c>
      <c r="I6" s="1" t="s">
        <v>67</v>
      </c>
      <c r="J6" s="16" t="s">
        <v>149</v>
      </c>
    </row>
    <row r="7" spans="1:10" ht="60" x14ac:dyDescent="0.25">
      <c r="A7" s="1" t="s">
        <v>5</v>
      </c>
      <c r="B7" s="1">
        <v>2</v>
      </c>
      <c r="C7" s="1">
        <v>1483.0513570000001</v>
      </c>
      <c r="D7" s="1">
        <v>2</v>
      </c>
      <c r="E7" s="1">
        <v>1541.4477287023501</v>
      </c>
      <c r="F7" s="4">
        <v>0</v>
      </c>
      <c r="G7" s="24" t="s">
        <v>105</v>
      </c>
      <c r="H7" s="24" t="s">
        <v>104</v>
      </c>
      <c r="I7" s="1" t="s">
        <v>106</v>
      </c>
      <c r="J7" s="16" t="s">
        <v>154</v>
      </c>
    </row>
    <row r="8" spans="1:10" ht="51" x14ac:dyDescent="0.25">
      <c r="A8" s="1" t="s">
        <v>5</v>
      </c>
      <c r="B8" s="1">
        <v>2</v>
      </c>
      <c r="C8" s="1">
        <v>2074.7179689999998</v>
      </c>
      <c r="D8" s="1">
        <v>3</v>
      </c>
      <c r="E8" s="1">
        <v>1541.6070178518</v>
      </c>
      <c r="F8" s="4">
        <v>0</v>
      </c>
      <c r="G8" s="7" t="s">
        <v>89</v>
      </c>
      <c r="H8" s="7" t="s">
        <v>90</v>
      </c>
      <c r="I8" s="1" t="s">
        <v>76</v>
      </c>
    </row>
    <row r="9" spans="1:10" ht="51" x14ac:dyDescent="0.25">
      <c r="A9" s="1" t="s">
        <v>5</v>
      </c>
      <c r="B9" s="1">
        <v>2</v>
      </c>
      <c r="C9" s="1">
        <v>1478.270978</v>
      </c>
      <c r="D9" s="1">
        <v>2</v>
      </c>
      <c r="E9" s="1">
        <v>1541.8722190752901</v>
      </c>
      <c r="F9" s="4">
        <v>0</v>
      </c>
      <c r="G9" s="7" t="s">
        <v>99</v>
      </c>
      <c r="H9" s="7" t="s">
        <v>100</v>
      </c>
      <c r="I9" s="1" t="s">
        <v>93</v>
      </c>
    </row>
    <row r="10" spans="1:10" ht="51" x14ac:dyDescent="0.25">
      <c r="A10" s="1" t="s">
        <v>5</v>
      </c>
      <c r="B10" s="1">
        <v>2</v>
      </c>
      <c r="C10" s="1">
        <v>2410.2377409999999</v>
      </c>
      <c r="D10" s="1">
        <v>4</v>
      </c>
      <c r="E10" s="1">
        <v>1541.8738985391301</v>
      </c>
      <c r="F10" s="4">
        <v>0</v>
      </c>
      <c r="G10" s="7" t="s">
        <v>79</v>
      </c>
      <c r="H10" s="7" t="s">
        <v>80</v>
      </c>
      <c r="I10" s="1" t="s">
        <v>72</v>
      </c>
      <c r="J10" s="16" t="s">
        <v>151</v>
      </c>
    </row>
    <row r="11" spans="1:10" ht="51" x14ac:dyDescent="0.25">
      <c r="A11" s="1" t="s">
        <v>5</v>
      </c>
      <c r="B11" s="1">
        <v>2</v>
      </c>
      <c r="C11" s="1">
        <v>0</v>
      </c>
      <c r="D11" s="1">
        <v>2</v>
      </c>
      <c r="E11" s="5">
        <v>1541.9029626270001</v>
      </c>
      <c r="F11" s="4">
        <v>0</v>
      </c>
      <c r="G11" s="7" t="s">
        <v>13</v>
      </c>
      <c r="H11" s="7" t="s">
        <v>14</v>
      </c>
      <c r="I11" s="1" t="s">
        <v>191</v>
      </c>
    </row>
    <row r="12" spans="1:10" ht="51" x14ac:dyDescent="0.25">
      <c r="A12" s="1" t="s">
        <v>5</v>
      </c>
      <c r="B12" s="1">
        <v>2</v>
      </c>
      <c r="C12" s="1">
        <v>0</v>
      </c>
      <c r="D12" s="1">
        <v>2</v>
      </c>
      <c r="E12" s="5">
        <v>1542.0852520786</v>
      </c>
      <c r="F12" s="4">
        <v>0</v>
      </c>
      <c r="G12" s="7" t="s">
        <v>11</v>
      </c>
      <c r="H12" s="7" t="s">
        <v>12</v>
      </c>
      <c r="I12" s="1" t="s">
        <v>191</v>
      </c>
    </row>
    <row r="13" spans="1:10" ht="51" x14ac:dyDescent="0.25">
      <c r="A13" s="21" t="s">
        <v>5</v>
      </c>
      <c r="B13" s="21">
        <v>2</v>
      </c>
      <c r="C13" s="21">
        <v>1325.0892839999999</v>
      </c>
      <c r="D13" s="21">
        <v>2</v>
      </c>
      <c r="E13" s="21">
        <v>1542.1110234442599</v>
      </c>
      <c r="F13" s="22">
        <v>0</v>
      </c>
      <c r="G13" s="23" t="s">
        <v>85</v>
      </c>
      <c r="H13" s="23" t="s">
        <v>86</v>
      </c>
      <c r="I13" s="21" t="s">
        <v>75</v>
      </c>
    </row>
    <row r="14" spans="1:10" ht="51" x14ac:dyDescent="0.25">
      <c r="A14" s="1" t="s">
        <v>5</v>
      </c>
      <c r="B14" s="1">
        <v>2</v>
      </c>
      <c r="C14" s="1">
        <v>3093.3569809999999</v>
      </c>
      <c r="D14" s="1">
        <v>4</v>
      </c>
      <c r="E14" s="1">
        <v>1542.19221541454</v>
      </c>
      <c r="F14" s="4">
        <v>0</v>
      </c>
      <c r="G14" s="7" t="s">
        <v>97</v>
      </c>
      <c r="H14" s="7" t="s">
        <v>98</v>
      </c>
      <c r="I14" s="1" t="s">
        <v>94</v>
      </c>
    </row>
    <row r="15" spans="1:10" ht="51" x14ac:dyDescent="0.25">
      <c r="A15" s="1" t="s">
        <v>5</v>
      </c>
      <c r="B15" s="1">
        <v>2</v>
      </c>
      <c r="C15" s="1">
        <v>1355.811858</v>
      </c>
      <c r="D15" s="1">
        <v>2</v>
      </c>
      <c r="E15" s="1">
        <v>1542.3775763042299</v>
      </c>
      <c r="F15" s="4">
        <v>0</v>
      </c>
      <c r="G15" s="7" t="s">
        <v>87</v>
      </c>
      <c r="H15" s="7" t="s">
        <v>88</v>
      </c>
      <c r="I15" s="1" t="s">
        <v>75</v>
      </c>
    </row>
    <row r="16" spans="1:10" ht="51" x14ac:dyDescent="0.25">
      <c r="A16" s="1" t="s">
        <v>5</v>
      </c>
      <c r="B16" s="1">
        <v>2</v>
      </c>
      <c r="C16" s="1">
        <v>2011.632233</v>
      </c>
      <c r="D16" s="1">
        <v>3</v>
      </c>
      <c r="E16" s="1">
        <v>1542.40472216076</v>
      </c>
      <c r="F16" s="4">
        <v>0</v>
      </c>
      <c r="G16" s="7" t="s">
        <v>91</v>
      </c>
      <c r="H16" s="7" t="s">
        <v>92</v>
      </c>
      <c r="I16" s="1" t="s">
        <v>77</v>
      </c>
    </row>
    <row r="17" spans="1:10" ht="51" x14ac:dyDescent="0.25">
      <c r="A17" s="1" t="s">
        <v>5</v>
      </c>
      <c r="B17" s="1">
        <v>2</v>
      </c>
      <c r="C17" s="1">
        <v>1480.346528</v>
      </c>
      <c r="D17" s="1">
        <v>2</v>
      </c>
      <c r="E17" s="1">
        <v>1542.5941962024101</v>
      </c>
      <c r="F17" s="4">
        <v>0</v>
      </c>
      <c r="G17" s="7" t="s">
        <v>95</v>
      </c>
      <c r="H17" s="7" t="s">
        <v>96</v>
      </c>
      <c r="I17" s="1" t="s">
        <v>78</v>
      </c>
    </row>
    <row r="18" spans="1:10" ht="51" x14ac:dyDescent="0.25">
      <c r="A18" s="1" t="s">
        <v>5</v>
      </c>
      <c r="B18" s="1">
        <v>2</v>
      </c>
      <c r="C18" s="1">
        <v>2251.985936</v>
      </c>
      <c r="D18" s="1">
        <v>3</v>
      </c>
      <c r="E18" s="1">
        <v>1542.6728017160699</v>
      </c>
      <c r="F18" s="4">
        <v>0</v>
      </c>
      <c r="G18" s="7" t="s">
        <v>101</v>
      </c>
      <c r="H18" s="7" t="s">
        <v>102</v>
      </c>
      <c r="I18" s="1" t="s">
        <v>103</v>
      </c>
    </row>
    <row r="19" spans="1:10" ht="51" x14ac:dyDescent="0.25">
      <c r="A19" s="1" t="s">
        <v>5</v>
      </c>
      <c r="B19" s="1">
        <v>2</v>
      </c>
      <c r="C19" s="1">
        <v>1798.5590520000001</v>
      </c>
      <c r="D19" s="1">
        <v>3</v>
      </c>
      <c r="E19" s="1">
        <v>1542.9603937765501</v>
      </c>
      <c r="F19" s="4">
        <v>0</v>
      </c>
      <c r="G19" s="7" t="s">
        <v>81</v>
      </c>
      <c r="H19" s="7" t="s">
        <v>82</v>
      </c>
      <c r="I19" s="1" t="s">
        <v>73</v>
      </c>
      <c r="J19" s="16" t="s">
        <v>152</v>
      </c>
    </row>
    <row r="20" spans="1:10" ht="51" x14ac:dyDescent="0.25">
      <c r="A20" s="1" t="s">
        <v>5</v>
      </c>
      <c r="B20" s="1">
        <v>2</v>
      </c>
      <c r="C20" s="1">
        <v>0</v>
      </c>
      <c r="D20" s="1">
        <v>2</v>
      </c>
      <c r="E20" s="1">
        <v>1544.3091746647001</v>
      </c>
      <c r="F20" s="4">
        <v>0</v>
      </c>
      <c r="G20" s="7" t="s">
        <v>9</v>
      </c>
      <c r="H20" s="7" t="s">
        <v>10</v>
      </c>
      <c r="I20" s="1" t="s">
        <v>191</v>
      </c>
    </row>
  </sheetData>
  <sortState ref="A2:J20">
    <sortCondition ref="E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28515625" customWidth="1"/>
    <col min="2" max="2" width="9" customWidth="1"/>
    <col min="3" max="3" width="20.85546875" customWidth="1"/>
    <col min="4" max="4" width="12.42578125" customWidth="1"/>
    <col min="5" max="5" width="23.42578125" customWidth="1"/>
    <col min="6" max="6" width="16.42578125" customWidth="1"/>
    <col min="7" max="7" width="23.7109375" customWidth="1"/>
    <col min="8" max="8" width="25.85546875" customWidth="1"/>
    <col min="9" max="9" width="24.140625" customWidth="1"/>
  </cols>
  <sheetData>
    <row r="1" spans="1:9" ht="38.25" thickBot="1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8</v>
      </c>
      <c r="G1" s="3" t="s">
        <v>6</v>
      </c>
      <c r="H1" s="3" t="s">
        <v>7</v>
      </c>
      <c r="I1" s="3" t="s">
        <v>24</v>
      </c>
    </row>
    <row r="2" spans="1:9" ht="63.75" x14ac:dyDescent="0.25">
      <c r="A2" s="32" t="s">
        <v>17</v>
      </c>
      <c r="B2" s="32">
        <v>2</v>
      </c>
      <c r="C2" s="40">
        <v>2972.1210339999998</v>
      </c>
      <c r="D2" s="32">
        <v>4</v>
      </c>
      <c r="E2" s="40">
        <v>1819.4461169040501</v>
      </c>
      <c r="F2" s="33">
        <v>0</v>
      </c>
      <c r="G2" s="34" t="s">
        <v>160</v>
      </c>
      <c r="H2" s="34" t="s">
        <v>161</v>
      </c>
      <c r="I2" s="41" t="s">
        <v>157</v>
      </c>
    </row>
    <row r="3" spans="1:9" ht="51" x14ac:dyDescent="0.25">
      <c r="A3" s="1" t="s">
        <v>17</v>
      </c>
      <c r="B3" s="1">
        <v>2</v>
      </c>
      <c r="C3" s="6">
        <v>2199.0759010000002</v>
      </c>
      <c r="D3" s="1">
        <v>3</v>
      </c>
      <c r="E3" s="6">
        <v>1819.9431165727101</v>
      </c>
      <c r="F3" s="4">
        <v>0</v>
      </c>
      <c r="G3" s="7" t="s">
        <v>177</v>
      </c>
      <c r="H3" s="7" t="s">
        <v>178</v>
      </c>
      <c r="I3" s="31" t="s">
        <v>169</v>
      </c>
    </row>
    <row r="4" spans="1:9" ht="51" x14ac:dyDescent="0.25">
      <c r="A4" s="1" t="s">
        <v>17</v>
      </c>
      <c r="B4" s="1">
        <v>2</v>
      </c>
      <c r="C4" s="6">
        <v>1515.07656</v>
      </c>
      <c r="D4" s="1">
        <v>2</v>
      </c>
      <c r="E4" s="6">
        <v>1820.1461644968599</v>
      </c>
      <c r="F4" s="4">
        <v>0</v>
      </c>
      <c r="G4" s="7" t="s">
        <v>175</v>
      </c>
      <c r="H4" s="7" t="s">
        <v>176</v>
      </c>
      <c r="I4" s="31" t="s">
        <v>168</v>
      </c>
    </row>
    <row r="5" spans="1:9" ht="51" x14ac:dyDescent="0.25">
      <c r="A5" s="1" t="s">
        <v>17</v>
      </c>
      <c r="B5" s="1">
        <v>2</v>
      </c>
      <c r="C5" s="6">
        <v>2180.537887</v>
      </c>
      <c r="D5" s="1">
        <v>3</v>
      </c>
      <c r="E5" s="6">
        <v>1820.1596812289699</v>
      </c>
      <c r="F5" s="4">
        <v>0</v>
      </c>
      <c r="G5" s="7" t="s">
        <v>155</v>
      </c>
      <c r="H5" s="7" t="s">
        <v>156</v>
      </c>
      <c r="I5" s="31" t="s">
        <v>158</v>
      </c>
    </row>
    <row r="6" spans="1:9" ht="51" x14ac:dyDescent="0.25">
      <c r="A6" s="1" t="s">
        <v>17</v>
      </c>
      <c r="B6" s="1">
        <v>2</v>
      </c>
      <c r="C6" s="1" t="s">
        <v>193</v>
      </c>
      <c r="D6" s="1">
        <v>3</v>
      </c>
      <c r="E6" s="6">
        <v>1820.3080606676999</v>
      </c>
      <c r="F6" s="4">
        <v>0</v>
      </c>
      <c r="G6" s="7" t="s">
        <v>20</v>
      </c>
      <c r="H6" s="7" t="s">
        <v>21</v>
      </c>
      <c r="I6" s="1" t="s">
        <v>193</v>
      </c>
    </row>
    <row r="7" spans="1:9" ht="51" x14ac:dyDescent="0.25">
      <c r="A7" s="1" t="s">
        <v>17</v>
      </c>
      <c r="B7" s="1">
        <v>2</v>
      </c>
      <c r="C7" s="6">
        <v>1497.5470849999999</v>
      </c>
      <c r="D7" s="1">
        <v>2</v>
      </c>
      <c r="E7" s="6">
        <v>1820.5734695738799</v>
      </c>
      <c r="F7" s="4">
        <v>0</v>
      </c>
      <c r="G7" s="7" t="s">
        <v>181</v>
      </c>
      <c r="H7" s="7" t="s">
        <v>182</v>
      </c>
      <c r="I7" s="31" t="s">
        <v>171</v>
      </c>
    </row>
    <row r="8" spans="1:9" ht="63.75" x14ac:dyDescent="0.25">
      <c r="A8" s="1" t="s">
        <v>17</v>
      </c>
      <c r="B8" s="1">
        <v>2</v>
      </c>
      <c r="C8" s="6">
        <v>2274.3614160000002</v>
      </c>
      <c r="D8" s="1">
        <v>3</v>
      </c>
      <c r="E8" s="6">
        <v>1820.8659373467899</v>
      </c>
      <c r="F8" s="4">
        <v>0</v>
      </c>
      <c r="G8" s="7" t="s">
        <v>162</v>
      </c>
      <c r="H8" s="7" t="s">
        <v>163</v>
      </c>
      <c r="I8" s="31" t="s">
        <v>159</v>
      </c>
    </row>
    <row r="9" spans="1:9" ht="63.75" x14ac:dyDescent="0.25">
      <c r="A9" s="1" t="s">
        <v>17</v>
      </c>
      <c r="B9" s="1">
        <v>2</v>
      </c>
      <c r="C9" s="6">
        <v>2197.6712689999999</v>
      </c>
      <c r="D9" s="1">
        <v>3</v>
      </c>
      <c r="E9" s="6">
        <v>1821.1646700843901</v>
      </c>
      <c r="F9" s="4">
        <v>0</v>
      </c>
      <c r="G9" s="7" t="s">
        <v>179</v>
      </c>
      <c r="H9" s="7" t="s">
        <v>180</v>
      </c>
      <c r="I9" s="31" t="s">
        <v>170</v>
      </c>
    </row>
    <row r="10" spans="1:9" ht="63.75" x14ac:dyDescent="0.25">
      <c r="A10" s="1" t="s">
        <v>17</v>
      </c>
      <c r="B10" s="1">
        <v>2</v>
      </c>
      <c r="C10" s="6">
        <v>1466.6292920000001</v>
      </c>
      <c r="D10" s="1">
        <v>2</v>
      </c>
      <c r="E10" s="6">
        <v>1821.6137350455999</v>
      </c>
      <c r="F10" s="4">
        <v>0</v>
      </c>
      <c r="G10" s="7" t="s">
        <v>164</v>
      </c>
      <c r="H10" s="7" t="s">
        <v>165</v>
      </c>
      <c r="I10" s="31" t="s">
        <v>166</v>
      </c>
    </row>
    <row r="11" spans="1:9" ht="63.75" x14ac:dyDescent="0.25">
      <c r="A11" s="1" t="s">
        <v>17</v>
      </c>
      <c r="B11" s="1">
        <v>2</v>
      </c>
      <c r="C11" s="6">
        <v>2280.0991680000002</v>
      </c>
      <c r="D11" s="1">
        <v>3</v>
      </c>
      <c r="E11" s="6">
        <v>1821.7568761898999</v>
      </c>
      <c r="F11" s="4">
        <v>0</v>
      </c>
      <c r="G11" s="7" t="s">
        <v>183</v>
      </c>
      <c r="H11" s="7" t="s">
        <v>184</v>
      </c>
      <c r="I11" s="31" t="s">
        <v>172</v>
      </c>
    </row>
    <row r="12" spans="1:9" ht="63.75" x14ac:dyDescent="0.25">
      <c r="A12" s="1" t="s">
        <v>17</v>
      </c>
      <c r="B12" s="1">
        <v>2</v>
      </c>
      <c r="C12" s="6">
        <v>2950.1357229999999</v>
      </c>
      <c r="D12" s="1">
        <v>4</v>
      </c>
      <c r="E12" s="6">
        <v>1822.3335538701499</v>
      </c>
      <c r="F12" s="4">
        <v>0</v>
      </c>
      <c r="G12" s="7" t="s">
        <v>187</v>
      </c>
      <c r="H12" s="7" t="s">
        <v>188</v>
      </c>
      <c r="I12" s="31" t="s">
        <v>190</v>
      </c>
    </row>
    <row r="13" spans="1:9" ht="51" x14ac:dyDescent="0.25">
      <c r="A13" s="1" t="s">
        <v>17</v>
      </c>
      <c r="B13" s="1">
        <v>2</v>
      </c>
      <c r="C13" s="1" t="s">
        <v>193</v>
      </c>
      <c r="D13" s="1">
        <v>2</v>
      </c>
      <c r="E13" s="6">
        <v>1822.3550341371999</v>
      </c>
      <c r="F13" s="4">
        <v>0</v>
      </c>
      <c r="G13" s="7" t="s">
        <v>18</v>
      </c>
      <c r="H13" s="7" t="s">
        <v>19</v>
      </c>
      <c r="I13" s="1" t="s">
        <v>193</v>
      </c>
    </row>
    <row r="14" spans="1:9" ht="63.75" x14ac:dyDescent="0.25">
      <c r="A14" s="1" t="s">
        <v>17</v>
      </c>
      <c r="B14" s="1">
        <v>2</v>
      </c>
      <c r="C14" s="6">
        <v>2196.8025480000001</v>
      </c>
      <c r="D14" s="1">
        <v>3</v>
      </c>
      <c r="E14" s="6">
        <v>1822.37261129889</v>
      </c>
      <c r="F14" s="4">
        <v>0</v>
      </c>
      <c r="G14" s="7" t="s">
        <v>185</v>
      </c>
      <c r="H14" s="7" t="s">
        <v>186</v>
      </c>
      <c r="I14" s="31" t="s">
        <v>189</v>
      </c>
    </row>
    <row r="15" spans="1:9" ht="63.75" x14ac:dyDescent="0.25">
      <c r="A15" s="1" t="s">
        <v>17</v>
      </c>
      <c r="B15" s="1">
        <v>2</v>
      </c>
      <c r="C15" s="6">
        <v>1522.580412</v>
      </c>
      <c r="D15" s="1">
        <v>2</v>
      </c>
      <c r="E15" s="6">
        <v>1822.5557798828199</v>
      </c>
      <c r="F15" s="4">
        <v>0</v>
      </c>
      <c r="G15" s="7" t="s">
        <v>173</v>
      </c>
      <c r="H15" s="7" t="s">
        <v>174</v>
      </c>
      <c r="I15" s="31" t="s">
        <v>167</v>
      </c>
    </row>
    <row r="16" spans="1:9" ht="15.75" x14ac:dyDescent="0.25">
      <c r="A16" s="1"/>
      <c r="B16" s="1"/>
      <c r="C16" s="6"/>
      <c r="D16" s="1"/>
      <c r="E16" s="6"/>
      <c r="F16" s="4"/>
      <c r="G16" s="7"/>
      <c r="H16" s="7"/>
      <c r="I16" s="31"/>
    </row>
    <row r="17" spans="1:9" ht="15.75" x14ac:dyDescent="0.25">
      <c r="A17" s="1"/>
      <c r="B17" s="1"/>
      <c r="C17" s="6"/>
      <c r="D17" s="1"/>
      <c r="E17" s="6"/>
      <c r="F17" s="4"/>
      <c r="G17" s="7"/>
      <c r="H17" s="7"/>
      <c r="I17" s="31"/>
    </row>
    <row r="18" spans="1:9" ht="15.75" x14ac:dyDescent="0.25">
      <c r="A18" s="1"/>
      <c r="B18" s="1"/>
      <c r="C18" s="6"/>
      <c r="D18" s="1"/>
      <c r="E18" s="6"/>
      <c r="F18" s="4"/>
      <c r="G18" s="7"/>
      <c r="H18" s="7"/>
      <c r="I18" s="31"/>
    </row>
    <row r="19" spans="1:9" ht="15.75" x14ac:dyDescent="0.25">
      <c r="A19" s="1"/>
      <c r="B19" s="1"/>
      <c r="C19" s="6"/>
      <c r="D19" s="1"/>
      <c r="E19" s="6"/>
      <c r="F19" s="4"/>
      <c r="G19" s="7"/>
      <c r="H19" s="7"/>
      <c r="I19" s="31"/>
    </row>
    <row r="20" spans="1:9" ht="15.75" x14ac:dyDescent="0.25">
      <c r="F20" s="4"/>
      <c r="G20" s="7"/>
    </row>
    <row r="21" spans="1:9" x14ac:dyDescent="0.25">
      <c r="G21" s="7"/>
    </row>
  </sheetData>
  <sortState ref="A2:I15">
    <sortCondition ref="E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90" zoomScaleNormal="90" workbookViewId="0">
      <selection activeCell="E2" sqref="E2"/>
    </sheetView>
  </sheetViews>
  <sheetFormatPr defaultRowHeight="15" x14ac:dyDescent="0.25"/>
  <cols>
    <col min="1" max="1" width="12.85546875" customWidth="1"/>
    <col min="2" max="2" width="10.42578125" customWidth="1"/>
    <col min="3" max="3" width="19.85546875" customWidth="1"/>
    <col min="4" max="4" width="12.140625" bestFit="1" customWidth="1"/>
    <col min="5" max="5" width="17.7109375" customWidth="1"/>
    <col min="6" max="6" width="23.28515625" customWidth="1"/>
    <col min="7" max="7" width="27.42578125" customWidth="1"/>
    <col min="8" max="8" width="26.5703125" customWidth="1"/>
    <col min="9" max="9" width="19.7109375" customWidth="1"/>
  </cols>
  <sheetData>
    <row r="1" spans="1:10" ht="38.25" thickBot="1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8</v>
      </c>
      <c r="G1" s="3" t="s">
        <v>6</v>
      </c>
      <c r="H1" s="3" t="s">
        <v>7</v>
      </c>
      <c r="I1" s="3" t="s">
        <v>24</v>
      </c>
    </row>
    <row r="2" spans="1:10" ht="63.75" x14ac:dyDescent="0.25">
      <c r="A2" s="32" t="s">
        <v>15</v>
      </c>
      <c r="B2" s="32">
        <v>2</v>
      </c>
      <c r="C2" s="35">
        <v>2969.657177</v>
      </c>
      <c r="D2" s="36">
        <v>4</v>
      </c>
      <c r="E2" s="37">
        <v>3400.1528085806199</v>
      </c>
      <c r="F2" s="38">
        <v>0</v>
      </c>
      <c r="G2" s="39" t="s">
        <v>134</v>
      </c>
      <c r="H2" s="39" t="s">
        <v>135</v>
      </c>
      <c r="I2" s="41" t="s">
        <v>123</v>
      </c>
    </row>
    <row r="3" spans="1:10" ht="51" x14ac:dyDescent="0.25">
      <c r="A3" s="1" t="s">
        <v>15</v>
      </c>
      <c r="B3" s="1">
        <v>2</v>
      </c>
      <c r="C3" s="5">
        <v>2255.717318</v>
      </c>
      <c r="D3" s="30">
        <v>3</v>
      </c>
      <c r="E3" s="28">
        <v>3402.8897659398399</v>
      </c>
      <c r="F3" s="29">
        <v>0</v>
      </c>
      <c r="G3" s="27" t="s">
        <v>117</v>
      </c>
      <c r="H3" s="27" t="s">
        <v>118</v>
      </c>
      <c r="I3" s="18" t="s">
        <v>119</v>
      </c>
    </row>
    <row r="4" spans="1:10" ht="51" x14ac:dyDescent="0.25">
      <c r="A4" s="1" t="s">
        <v>15</v>
      </c>
      <c r="B4" s="1">
        <v>2</v>
      </c>
      <c r="C4" s="5">
        <v>2208.8499510000001</v>
      </c>
      <c r="D4" s="30">
        <v>3</v>
      </c>
      <c r="E4" s="28">
        <v>3403.0723183218802</v>
      </c>
      <c r="F4" s="29">
        <v>0</v>
      </c>
      <c r="G4" s="27" t="s">
        <v>138</v>
      </c>
      <c r="H4" s="27" t="s">
        <v>139</v>
      </c>
      <c r="I4" s="18" t="s">
        <v>125</v>
      </c>
    </row>
    <row r="5" spans="1:10" ht="51" x14ac:dyDescent="0.25">
      <c r="A5" s="1" t="s">
        <v>15</v>
      </c>
      <c r="B5" s="1">
        <v>2</v>
      </c>
      <c r="C5" s="5">
        <v>2161.9546300000002</v>
      </c>
      <c r="D5" s="30">
        <v>3</v>
      </c>
      <c r="E5" s="28">
        <v>3404.2329614319701</v>
      </c>
      <c r="F5" s="29">
        <v>0</v>
      </c>
      <c r="G5" s="27" t="s">
        <v>144</v>
      </c>
      <c r="H5" s="27" t="s">
        <v>145</v>
      </c>
      <c r="I5" s="18" t="s">
        <v>146</v>
      </c>
      <c r="J5" s="16" t="s">
        <v>147</v>
      </c>
    </row>
    <row r="6" spans="1:10" ht="51" x14ac:dyDescent="0.25">
      <c r="A6" s="1" t="s">
        <v>15</v>
      </c>
      <c r="B6" s="1">
        <v>2</v>
      </c>
      <c r="C6" s="5">
        <v>2979.186596</v>
      </c>
      <c r="D6" s="30">
        <v>4</v>
      </c>
      <c r="E6" s="28">
        <v>3405.53792332683</v>
      </c>
      <c r="F6" s="29">
        <v>0</v>
      </c>
      <c r="G6" s="27" t="s">
        <v>132</v>
      </c>
      <c r="H6" s="27" t="s">
        <v>133</v>
      </c>
      <c r="I6" s="18" t="s">
        <v>122</v>
      </c>
    </row>
    <row r="7" spans="1:10" ht="51" x14ac:dyDescent="0.25">
      <c r="A7" s="1" t="s">
        <v>15</v>
      </c>
      <c r="B7" s="1">
        <v>2</v>
      </c>
      <c r="C7" s="1" t="s">
        <v>192</v>
      </c>
      <c r="D7" s="1">
        <v>3</v>
      </c>
      <c r="E7" s="5">
        <v>3408.8537809643999</v>
      </c>
      <c r="F7" s="4">
        <v>0</v>
      </c>
      <c r="G7" s="7" t="s">
        <v>9</v>
      </c>
      <c r="H7" s="7" t="s">
        <v>16</v>
      </c>
      <c r="I7" s="18" t="s">
        <v>191</v>
      </c>
    </row>
    <row r="8" spans="1:10" ht="51" x14ac:dyDescent="0.25">
      <c r="A8" s="1" t="s">
        <v>15</v>
      </c>
      <c r="B8" s="1">
        <v>2</v>
      </c>
      <c r="C8" s="5">
        <v>2185.6108100000001</v>
      </c>
      <c r="D8" s="30">
        <v>3</v>
      </c>
      <c r="E8" s="28">
        <v>3408.9904643047298</v>
      </c>
      <c r="F8" s="29">
        <v>0</v>
      </c>
      <c r="G8" s="27" t="s">
        <v>136</v>
      </c>
      <c r="H8" s="27" t="s">
        <v>137</v>
      </c>
      <c r="I8" s="18" t="s">
        <v>124</v>
      </c>
    </row>
    <row r="9" spans="1:10" ht="51" x14ac:dyDescent="0.25">
      <c r="A9" s="1" t="s">
        <v>15</v>
      </c>
      <c r="B9" s="1">
        <v>2</v>
      </c>
      <c r="C9" s="5">
        <v>2935.7242070000002</v>
      </c>
      <c r="D9" s="30">
        <v>4</v>
      </c>
      <c r="E9" s="28">
        <v>3414.0411130605999</v>
      </c>
      <c r="F9" s="29">
        <v>0</v>
      </c>
      <c r="G9" s="27" t="s">
        <v>140</v>
      </c>
      <c r="H9" s="27" t="s">
        <v>141</v>
      </c>
      <c r="I9" s="18" t="s">
        <v>126</v>
      </c>
    </row>
    <row r="10" spans="1:10" ht="51" x14ac:dyDescent="0.25">
      <c r="A10" s="1" t="s">
        <v>15</v>
      </c>
      <c r="B10" s="1">
        <v>2</v>
      </c>
      <c r="C10" s="5">
        <v>2960.9132129999998</v>
      </c>
      <c r="D10" s="30">
        <v>4</v>
      </c>
      <c r="E10" s="28">
        <v>3415.3316515423098</v>
      </c>
      <c r="F10" s="29">
        <v>0</v>
      </c>
      <c r="G10" s="27" t="s">
        <v>114</v>
      </c>
      <c r="H10" s="27" t="s">
        <v>115</v>
      </c>
      <c r="I10" s="18" t="s">
        <v>116</v>
      </c>
    </row>
    <row r="11" spans="1:10" ht="51" x14ac:dyDescent="0.25">
      <c r="A11" s="1" t="s">
        <v>15</v>
      </c>
      <c r="B11" s="1">
        <v>2</v>
      </c>
      <c r="C11" s="5">
        <v>3607.628256</v>
      </c>
      <c r="D11" s="30">
        <v>5</v>
      </c>
      <c r="E11" s="28">
        <v>3415.9695001907298</v>
      </c>
      <c r="F11" s="29">
        <v>0</v>
      </c>
      <c r="G11" s="27" t="s">
        <v>130</v>
      </c>
      <c r="H11" s="27" t="s">
        <v>131</v>
      </c>
      <c r="I11" s="18" t="s">
        <v>121</v>
      </c>
    </row>
    <row r="12" spans="1:10" ht="51" x14ac:dyDescent="0.25">
      <c r="A12" s="1" t="s">
        <v>15</v>
      </c>
      <c r="B12" s="1">
        <v>2</v>
      </c>
      <c r="C12" s="5">
        <v>2218.7275629999999</v>
      </c>
      <c r="D12" s="30">
        <v>3</v>
      </c>
      <c r="E12" s="28">
        <v>3417.7054853797599</v>
      </c>
      <c r="F12" s="29">
        <v>0</v>
      </c>
      <c r="G12" s="27" t="s">
        <v>128</v>
      </c>
      <c r="H12" s="27" t="s">
        <v>129</v>
      </c>
      <c r="I12" s="18" t="s">
        <v>120</v>
      </c>
    </row>
    <row r="13" spans="1:10" ht="51" x14ac:dyDescent="0.25">
      <c r="A13" s="1" t="s">
        <v>15</v>
      </c>
      <c r="B13" s="1">
        <v>2</v>
      </c>
      <c r="C13" s="5">
        <v>2177.7160990000002</v>
      </c>
      <c r="D13" s="30">
        <v>3</v>
      </c>
      <c r="E13" s="28">
        <v>3430.3379402585201</v>
      </c>
      <c r="F13" s="29">
        <v>0</v>
      </c>
      <c r="G13" s="27" t="s">
        <v>142</v>
      </c>
      <c r="H13" s="27" t="s">
        <v>143</v>
      </c>
      <c r="I13" s="18" t="s">
        <v>127</v>
      </c>
    </row>
    <row r="14" spans="1:10" ht="15.75" x14ac:dyDescent="0.25">
      <c r="A14" s="1" t="s">
        <v>15</v>
      </c>
      <c r="B14" s="1">
        <v>2</v>
      </c>
      <c r="C14" s="5"/>
    </row>
  </sheetData>
  <sortState ref="A2:J17">
    <sortCondition ref="E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E38" sqref="E38"/>
    </sheetView>
  </sheetViews>
  <sheetFormatPr defaultRowHeight="15" x14ac:dyDescent="0.25"/>
  <cols>
    <col min="13" max="13" width="9.85546875" bestFit="1" customWidth="1"/>
  </cols>
  <sheetData>
    <row r="1" spans="1:22" x14ac:dyDescent="0.25">
      <c r="A1">
        <v>0</v>
      </c>
      <c r="B1">
        <v>0.63980000000000004</v>
      </c>
      <c r="C1">
        <v>0.35539999999999999</v>
      </c>
      <c r="D1">
        <v>0.62080000000000002</v>
      </c>
      <c r="E1">
        <v>0.50729999999999997</v>
      </c>
      <c r="F1">
        <v>0.50870000000000004</v>
      </c>
      <c r="G1" s="9">
        <f>C1+E1</f>
        <v>0.86270000000000002</v>
      </c>
      <c r="H1" s="10">
        <f>B1+D1</f>
        <v>1.2606000000000002</v>
      </c>
      <c r="L1" s="14"/>
      <c r="M1" s="17" t="s">
        <v>48</v>
      </c>
      <c r="R1" s="18" t="s">
        <v>49</v>
      </c>
    </row>
    <row r="2" spans="1:22" ht="15.75" x14ac:dyDescent="0.25">
      <c r="A2">
        <v>0.63980000000000004</v>
      </c>
      <c r="B2">
        <v>0</v>
      </c>
      <c r="C2">
        <v>0.53920000000000001</v>
      </c>
      <c r="D2">
        <v>0.46560000000000001</v>
      </c>
      <c r="E2">
        <v>0.34179999999999999</v>
      </c>
      <c r="F2">
        <v>0.50870000000000004</v>
      </c>
      <c r="G2" s="9">
        <f>C2+E2</f>
        <v>0.88100000000000001</v>
      </c>
      <c r="H2" s="10">
        <f t="shared" ref="H2:H10" si="0">B2+D2</f>
        <v>0.46560000000000001</v>
      </c>
      <c r="M2" s="13">
        <v>0</v>
      </c>
      <c r="N2" s="13">
        <v>2</v>
      </c>
      <c r="O2" s="13">
        <v>6</v>
      </c>
      <c r="P2" s="13">
        <v>8</v>
      </c>
      <c r="R2" s="12">
        <v>0.75</v>
      </c>
      <c r="S2" s="12">
        <v>0.25</v>
      </c>
      <c r="T2" s="12"/>
      <c r="U2" s="12"/>
      <c r="V2">
        <f>SUM(R2:U2)</f>
        <v>1</v>
      </c>
    </row>
    <row r="3" spans="1:22" ht="15.75" x14ac:dyDescent="0.25">
      <c r="A3">
        <v>0.35539999999999999</v>
      </c>
      <c r="B3">
        <v>0.53920000000000001</v>
      </c>
      <c r="C3">
        <v>0</v>
      </c>
      <c r="D3">
        <v>0.56100000000000005</v>
      </c>
      <c r="E3">
        <v>0.3629</v>
      </c>
      <c r="F3">
        <v>0.35399999999999998</v>
      </c>
      <c r="G3" s="9">
        <f t="shared" ref="G3:G6" si="1">C3+E3</f>
        <v>0.3629</v>
      </c>
      <c r="H3" s="10">
        <f t="shared" si="0"/>
        <v>1.1002000000000001</v>
      </c>
      <c r="M3" s="13">
        <v>2</v>
      </c>
      <c r="N3" s="13">
        <v>0</v>
      </c>
      <c r="O3" s="13">
        <v>5</v>
      </c>
      <c r="P3" s="13">
        <v>7</v>
      </c>
      <c r="R3" s="12">
        <v>0.15</v>
      </c>
      <c r="S3" s="12">
        <v>0.85</v>
      </c>
      <c r="T3" s="12"/>
      <c r="U3" s="12"/>
      <c r="V3">
        <f>SUM(R3:U3)</f>
        <v>1</v>
      </c>
    </row>
    <row r="4" spans="1:22" ht="15.75" x14ac:dyDescent="0.25">
      <c r="A4">
        <v>0.62080000000000002</v>
      </c>
      <c r="B4">
        <v>0.46560000000000001</v>
      </c>
      <c r="C4">
        <v>0.56100000000000005</v>
      </c>
      <c r="D4">
        <v>0</v>
      </c>
      <c r="E4">
        <v>0.65959999999999996</v>
      </c>
      <c r="F4">
        <v>0.77869999999999995</v>
      </c>
      <c r="G4" s="9">
        <f t="shared" si="1"/>
        <v>1.2206000000000001</v>
      </c>
      <c r="H4" s="10">
        <f t="shared" si="0"/>
        <v>0.46560000000000001</v>
      </c>
      <c r="I4" s="9">
        <f>G1+G8</f>
        <v>2.2241</v>
      </c>
      <c r="J4" s="10">
        <f>H1+H8</f>
        <v>2.9400000000000004</v>
      </c>
      <c r="M4" s="13">
        <v>6</v>
      </c>
      <c r="N4" s="13">
        <v>5</v>
      </c>
      <c r="O4" s="13">
        <v>0</v>
      </c>
      <c r="P4" s="13">
        <v>10</v>
      </c>
      <c r="R4" s="12">
        <v>0.36</v>
      </c>
      <c r="S4" s="12">
        <v>0.64</v>
      </c>
      <c r="T4" s="12"/>
      <c r="U4" s="12"/>
      <c r="V4">
        <f>SUM(R4:U4)</f>
        <v>1</v>
      </c>
    </row>
    <row r="5" spans="1:22" ht="15.75" x14ac:dyDescent="0.25">
      <c r="A5">
        <v>0.50729999999999997</v>
      </c>
      <c r="B5">
        <v>0.34179999999999999</v>
      </c>
      <c r="C5">
        <v>0.3629</v>
      </c>
      <c r="D5">
        <v>0.65959999999999996</v>
      </c>
      <c r="E5">
        <v>0</v>
      </c>
      <c r="F5">
        <v>0.16839999999999999</v>
      </c>
      <c r="G5" s="9">
        <f t="shared" si="1"/>
        <v>0.3629</v>
      </c>
      <c r="H5" s="10">
        <f t="shared" si="0"/>
        <v>1.0013999999999998</v>
      </c>
      <c r="I5" s="9">
        <f>G2+G9</f>
        <v>1.98743</v>
      </c>
      <c r="J5" s="10">
        <f t="shared" ref="J5:J9" si="2">H2+H9</f>
        <v>1.29047</v>
      </c>
      <c r="M5" s="13">
        <v>8</v>
      </c>
      <c r="N5" s="13">
        <v>7</v>
      </c>
      <c r="O5" s="13">
        <v>10</v>
      </c>
      <c r="P5" s="13">
        <v>0</v>
      </c>
      <c r="R5" s="12">
        <v>0.41</v>
      </c>
      <c r="S5" s="12">
        <v>0.59</v>
      </c>
      <c r="T5" s="12"/>
      <c r="U5" s="12"/>
      <c r="V5">
        <f>SUM(R5:U5)</f>
        <v>1</v>
      </c>
    </row>
    <row r="6" spans="1:22" x14ac:dyDescent="0.25">
      <c r="A6">
        <v>0.48980000000000001</v>
      </c>
      <c r="B6">
        <v>0.50870000000000004</v>
      </c>
      <c r="C6">
        <v>0.35399999999999998</v>
      </c>
      <c r="D6">
        <v>0.77869999999999995</v>
      </c>
      <c r="E6">
        <v>0.16839999999999999</v>
      </c>
      <c r="F6">
        <v>0</v>
      </c>
      <c r="G6" s="9">
        <f t="shared" si="1"/>
        <v>0.52239999999999998</v>
      </c>
      <c r="H6" s="10">
        <f t="shared" si="0"/>
        <v>1.2873999999999999</v>
      </c>
      <c r="I6" s="9">
        <f t="shared" ref="I6:I8" si="3">G3+G10</f>
        <v>1.04358</v>
      </c>
      <c r="J6" s="10">
        <f t="shared" si="2"/>
        <v>2.1668500000000002</v>
      </c>
    </row>
    <row r="7" spans="1:22" ht="15.75" x14ac:dyDescent="0.25">
      <c r="I7" s="9">
        <f t="shared" si="3"/>
        <v>2.37595</v>
      </c>
      <c r="J7" s="10">
        <f t="shared" si="2"/>
        <v>1.29047</v>
      </c>
      <c r="L7" s="14" t="s">
        <v>46</v>
      </c>
      <c r="M7" s="15">
        <v>1</v>
      </c>
      <c r="N7" s="15">
        <v>2</v>
      </c>
      <c r="O7" s="15">
        <v>3</v>
      </c>
      <c r="P7" s="15">
        <v>4</v>
      </c>
      <c r="Q7" s="16" t="s">
        <v>47</v>
      </c>
      <c r="R7" s="17" t="s">
        <v>51</v>
      </c>
    </row>
    <row r="8" spans="1:22" x14ac:dyDescent="0.25">
      <c r="A8">
        <v>0</v>
      </c>
      <c r="B8">
        <v>0.64795000000000003</v>
      </c>
      <c r="C8">
        <v>0.74487999999999999</v>
      </c>
      <c r="D8">
        <v>1.03145</v>
      </c>
      <c r="E8">
        <v>0.61651999999999996</v>
      </c>
      <c r="F8">
        <v>1.4636800000000001</v>
      </c>
      <c r="G8" s="9">
        <f>C8+E8</f>
        <v>1.3613999999999999</v>
      </c>
      <c r="H8" s="10">
        <f t="shared" si="0"/>
        <v>1.6794</v>
      </c>
      <c r="I8" s="9">
        <f t="shared" si="3"/>
        <v>1.04358</v>
      </c>
      <c r="J8" s="10">
        <f t="shared" si="2"/>
        <v>2.1965299999999996</v>
      </c>
      <c r="L8" t="s">
        <v>52</v>
      </c>
      <c r="M8" s="20">
        <f>M2*R8*R2+N2*R8*R3+O2*R8*R4+P2*R8*R5</f>
        <v>5.74</v>
      </c>
      <c r="N8" s="20">
        <f>M3*R8*R2+N3*R8*R3+O3*R8*R4+P3*R8*R5</f>
        <v>6.17</v>
      </c>
      <c r="O8" s="12">
        <f>M4*R8*R2+N4*R8*R3+O4*R8*R4+P4*R8*R5</f>
        <v>9.35</v>
      </c>
      <c r="P8" s="12">
        <f>M5*R8*R2+N5*R8*R3+O5*R8*R4+P5*R8*R5</f>
        <v>10.649999999999999</v>
      </c>
      <c r="Q8" s="16">
        <v>1</v>
      </c>
      <c r="R8" s="12">
        <v>1</v>
      </c>
      <c r="S8" s="12"/>
      <c r="T8">
        <f>R8*S8</f>
        <v>0</v>
      </c>
    </row>
    <row r="9" spans="1:22" x14ac:dyDescent="0.25">
      <c r="A9">
        <v>0.64795000000000003</v>
      </c>
      <c r="B9">
        <v>0</v>
      </c>
      <c r="C9">
        <v>0.55672999999999995</v>
      </c>
      <c r="D9">
        <v>0.82486999999999999</v>
      </c>
      <c r="E9">
        <v>0.54969999999999997</v>
      </c>
      <c r="F9">
        <v>0.84630000000000005</v>
      </c>
      <c r="G9" s="9">
        <f t="shared" ref="G9:G13" si="4">C9+E9</f>
        <v>1.10643</v>
      </c>
      <c r="H9" s="10">
        <f t="shared" si="0"/>
        <v>0.82486999999999999</v>
      </c>
      <c r="I9" s="9">
        <f>G6+G13</f>
        <v>2.7345300000000003</v>
      </c>
      <c r="J9" s="10">
        <f t="shared" si="2"/>
        <v>3.2227699999999997</v>
      </c>
      <c r="L9" t="s">
        <v>53</v>
      </c>
      <c r="M9" s="12">
        <f>M2*R9*S2+N2*R9*S3+O2*R9*S4+P2*R9*S5</f>
        <v>10.26</v>
      </c>
      <c r="N9" s="20">
        <f>M3*R9*S2+N3*R9*S3+O3*R9*S4+P3*R9*S5</f>
        <v>7.83</v>
      </c>
      <c r="O9" s="20">
        <f>M4*R9*S2+N4*R9*S3+O4*R9*S4+P4*R9*S5</f>
        <v>11.649999999999999</v>
      </c>
      <c r="P9" s="20">
        <f>M5*R9*S2+N5*R9*S3+O5*R9*S4+P5*R9*S5</f>
        <v>14.350000000000001</v>
      </c>
      <c r="Q9" s="16">
        <v>2</v>
      </c>
      <c r="R9" s="12">
        <v>1</v>
      </c>
      <c r="S9" s="12"/>
      <c r="T9">
        <f>R9*S9</f>
        <v>0</v>
      </c>
    </row>
    <row r="10" spans="1:22" x14ac:dyDescent="0.25">
      <c r="A10">
        <v>0.74487999999999999</v>
      </c>
      <c r="B10">
        <v>0.55672999999999995</v>
      </c>
      <c r="C10">
        <v>0</v>
      </c>
      <c r="D10">
        <v>0.50992000000000004</v>
      </c>
      <c r="E10">
        <v>0.68067999999999995</v>
      </c>
      <c r="F10">
        <v>1.1027100000000001</v>
      </c>
      <c r="G10" s="9">
        <f t="shared" si="4"/>
        <v>0.68067999999999995</v>
      </c>
      <c r="H10" s="10">
        <f t="shared" si="0"/>
        <v>1.0666500000000001</v>
      </c>
      <c r="R10" s="19" t="s">
        <v>50</v>
      </c>
    </row>
    <row r="11" spans="1:22" x14ac:dyDescent="0.25">
      <c r="A11">
        <v>1.03145</v>
      </c>
      <c r="B11">
        <v>0.82486999999999999</v>
      </c>
      <c r="C11">
        <v>0.50992000000000004</v>
      </c>
      <c r="D11">
        <v>0</v>
      </c>
      <c r="E11">
        <v>0.64542999999999995</v>
      </c>
      <c r="F11">
        <v>1.08907</v>
      </c>
      <c r="G11" s="9">
        <f t="shared" si="4"/>
        <v>1.1553499999999999</v>
      </c>
      <c r="H11" s="10">
        <f>B11+D11</f>
        <v>0.82486999999999999</v>
      </c>
    </row>
    <row r="12" spans="1:22" x14ac:dyDescent="0.25">
      <c r="A12">
        <v>0.61651999999999996</v>
      </c>
      <c r="B12">
        <v>0.54969999999999997</v>
      </c>
      <c r="C12">
        <v>0.68067999999999995</v>
      </c>
      <c r="D12">
        <v>0.64542999999999995</v>
      </c>
      <c r="E12">
        <v>0</v>
      </c>
      <c r="F12">
        <v>1.1094200000000001</v>
      </c>
      <c r="G12" s="9">
        <f t="shared" si="4"/>
        <v>0.68067999999999995</v>
      </c>
      <c r="H12" s="10">
        <f>B12+D12</f>
        <v>1.1951299999999998</v>
      </c>
    </row>
    <row r="13" spans="1:22" x14ac:dyDescent="0.25">
      <c r="A13">
        <v>1.4636800000000001</v>
      </c>
      <c r="B13">
        <v>0.84630000000000005</v>
      </c>
      <c r="C13">
        <v>1.1027100000000001</v>
      </c>
      <c r="D13">
        <v>1.08907</v>
      </c>
      <c r="E13">
        <v>1.1094200000000001</v>
      </c>
      <c r="F13">
        <v>0</v>
      </c>
      <c r="G13" s="9">
        <f t="shared" si="4"/>
        <v>2.2121300000000002</v>
      </c>
      <c r="H13" s="10">
        <f>B13+D13</f>
        <v>1.93537</v>
      </c>
    </row>
    <row r="17" spans="1:11" ht="15.75" x14ac:dyDescent="0.25">
      <c r="A17" s="26">
        <v>2</v>
      </c>
      <c r="B17" s="26">
        <v>8</v>
      </c>
      <c r="C17" s="26">
        <v>4</v>
      </c>
      <c r="E17" s="25">
        <f>A17^2</f>
        <v>4</v>
      </c>
      <c r="F17" s="25">
        <f t="shared" ref="F17:G17" si="5">B17^2</f>
        <v>64</v>
      </c>
      <c r="G17" s="25">
        <f t="shared" si="5"/>
        <v>16</v>
      </c>
      <c r="H17" s="17"/>
      <c r="I17" s="25">
        <f>LOG10(A17)</f>
        <v>0.3010299956639812</v>
      </c>
      <c r="J17" s="25">
        <f t="shared" ref="J17:K17" si="6">LOG10(B17)</f>
        <v>0.90308998699194354</v>
      </c>
      <c r="K17" s="25">
        <f t="shared" si="6"/>
        <v>0.6020599913279624</v>
      </c>
    </row>
    <row r="18" spans="1:11" ht="15.75" x14ac:dyDescent="0.25">
      <c r="A18" s="26">
        <v>4</v>
      </c>
      <c r="B18" s="26">
        <v>6</v>
      </c>
      <c r="C18" s="26">
        <v>2</v>
      </c>
      <c r="E18" s="25">
        <f t="shared" ref="E18:E19" si="7">A18^2</f>
        <v>16</v>
      </c>
      <c r="F18" s="25">
        <f t="shared" ref="F18:F19" si="8">B18^2</f>
        <v>36</v>
      </c>
      <c r="G18" s="25">
        <f t="shared" ref="G18:G19" si="9">C18^2</f>
        <v>4</v>
      </c>
      <c r="H18" s="17"/>
      <c r="I18" s="25">
        <f t="shared" ref="I18:I19" si="10">LOG10(A18)</f>
        <v>0.6020599913279624</v>
      </c>
      <c r="J18" s="25">
        <f>LOG10(B18)</f>
        <v>0.77815125038364363</v>
      </c>
      <c r="K18" s="25">
        <f t="shared" ref="K18:K19" si="11">LOG10(C18)</f>
        <v>0.3010299956639812</v>
      </c>
    </row>
    <row r="19" spans="1:11" ht="15.75" x14ac:dyDescent="0.25">
      <c r="A19" s="26">
        <v>1</v>
      </c>
      <c r="B19" s="26">
        <v>7</v>
      </c>
      <c r="C19" s="26">
        <v>4</v>
      </c>
      <c r="E19" s="25">
        <f t="shared" si="7"/>
        <v>1</v>
      </c>
      <c r="F19" s="25">
        <f t="shared" si="8"/>
        <v>49</v>
      </c>
      <c r="G19" s="25">
        <f t="shared" si="9"/>
        <v>16</v>
      </c>
      <c r="H19" s="17"/>
      <c r="I19" s="25">
        <f t="shared" si="10"/>
        <v>0</v>
      </c>
      <c r="J19" s="25">
        <f>LOG10(B19)</f>
        <v>0.84509804001425681</v>
      </c>
      <c r="K19" s="25">
        <f t="shared" si="11"/>
        <v>0.6020599913279624</v>
      </c>
    </row>
    <row r="21" spans="1:11" x14ac:dyDescent="0.25">
      <c r="B21" t="s">
        <v>110</v>
      </c>
      <c r="D21" t="s">
        <v>111</v>
      </c>
      <c r="I21" s="25">
        <f>LN(A17)</f>
        <v>0.69314718055994529</v>
      </c>
      <c r="J21" s="25">
        <f t="shared" ref="J21:K21" si="12">LN(B17)</f>
        <v>2.0794415416798357</v>
      </c>
      <c r="K21" s="25">
        <f t="shared" si="12"/>
        <v>1.3862943611198906</v>
      </c>
    </row>
    <row r="22" spans="1:11" x14ac:dyDescent="0.25">
      <c r="A22" t="s">
        <v>107</v>
      </c>
      <c r="B22">
        <f>E17*I17+F17*J17+G17*K17</f>
        <v>68.634839011387712</v>
      </c>
      <c r="D22">
        <f>E17*I21+F17*J21+G17*K21</f>
        <v>158.03755716766753</v>
      </c>
      <c r="I22" s="25">
        <f t="shared" ref="I22:I23" si="13">LN(A18)</f>
        <v>1.3862943611198906</v>
      </c>
      <c r="J22" s="25">
        <f t="shared" ref="J22" si="14">LN(B18)</f>
        <v>1.791759469228055</v>
      </c>
      <c r="K22" s="25">
        <f t="shared" ref="K22:K23" si="15">LN(C18)</f>
        <v>0.69314718055994529</v>
      </c>
    </row>
    <row r="23" spans="1:11" x14ac:dyDescent="0.25">
      <c r="A23" t="s">
        <v>108</v>
      </c>
      <c r="B23">
        <f t="shared" ref="B23:B24" si="16">E18*I18+F18*J18+G18*K18</f>
        <v>38.850524857714497</v>
      </c>
      <c r="D23">
        <f t="shared" ref="D23:D24" si="17">E18*I22+F18*J22+G18*K22</f>
        <v>89.456639392368004</v>
      </c>
      <c r="I23" s="25">
        <f t="shared" si="13"/>
        <v>0</v>
      </c>
      <c r="J23" s="25">
        <f>LN(B19)</f>
        <v>1.9459101490553132</v>
      </c>
      <c r="K23" s="25">
        <f t="shared" si="15"/>
        <v>1.3862943611198906</v>
      </c>
    </row>
    <row r="24" spans="1:11" x14ac:dyDescent="0.25">
      <c r="A24" t="s">
        <v>109</v>
      </c>
      <c r="B24">
        <f t="shared" si="16"/>
        <v>51.042763821945982</v>
      </c>
      <c r="D24">
        <f t="shared" si="17"/>
        <v>117.53030708162861</v>
      </c>
    </row>
    <row r="26" spans="1:11" x14ac:dyDescent="0.25">
      <c r="A26" t="s">
        <v>112</v>
      </c>
      <c r="B26">
        <f>SUM(B22:B24)</f>
        <v>158.52812769104818</v>
      </c>
      <c r="D26">
        <f>SUM(D22:D24)</f>
        <v>365.02450364166413</v>
      </c>
    </row>
    <row r="28" spans="1:11" x14ac:dyDescent="0.25">
      <c r="B28">
        <f>B26/9</f>
        <v>17.614236410116465</v>
      </c>
      <c r="D28">
        <f>D26/9</f>
        <v>40.558278182407122</v>
      </c>
    </row>
    <row r="30" spans="1:11" x14ac:dyDescent="0.25">
      <c r="A30" t="s">
        <v>113</v>
      </c>
    </row>
    <row r="31" spans="1:11" x14ac:dyDescent="0.25">
      <c r="A31">
        <v>0.35638673999999998</v>
      </c>
      <c r="B31">
        <v>0.64361325999999996</v>
      </c>
      <c r="D31">
        <f>A31^2</f>
        <v>0.12701150844782758</v>
      </c>
      <c r="E31">
        <f>B31^2</f>
        <v>0.41423802844782753</v>
      </c>
      <c r="G31">
        <f>LOG10(A31)</f>
        <v>-0.44807846303011473</v>
      </c>
      <c r="H31">
        <f>LOG10(B31)</f>
        <v>-0.19137501695724124</v>
      </c>
      <c r="J31">
        <f>D31*G31+E31*H31</f>
        <v>-0.13618593121097619</v>
      </c>
    </row>
    <row r="32" spans="1:11" x14ac:dyDescent="0.25">
      <c r="A32">
        <v>0.66566725000000004</v>
      </c>
      <c r="B32">
        <v>0.33433275000000001</v>
      </c>
      <c r="D32">
        <f t="shared" ref="D32:D36" si="18">A32^2</f>
        <v>0.44311288772256258</v>
      </c>
      <c r="E32">
        <f t="shared" ref="E32:E36" si="19">B32^2</f>
        <v>0.1117783877225625</v>
      </c>
      <c r="G32">
        <f t="shared" ref="G32:G36" si="20">LOG10(A32)</f>
        <v>-0.17674280927058711</v>
      </c>
      <c r="H32">
        <f t="shared" ref="H32:H36" si="21">LOG10(B32)</f>
        <v>-0.47582107944202234</v>
      </c>
      <c r="J32">
        <f t="shared" ref="J32:J36" si="22">D32*G32+E32*H32</f>
        <v>-0.13150352970452656</v>
      </c>
    </row>
    <row r="33" spans="1:10" x14ac:dyDescent="0.25">
      <c r="A33">
        <v>0.18461860999999999</v>
      </c>
      <c r="B33">
        <v>0.81538138999999998</v>
      </c>
      <c r="D33">
        <f t="shared" si="18"/>
        <v>3.4084031158332098E-2</v>
      </c>
      <c r="E33">
        <f t="shared" si="19"/>
        <v>0.66484681115833211</v>
      </c>
      <c r="G33">
        <f t="shared" si="20"/>
        <v>-0.73372452317499892</v>
      </c>
      <c r="H33">
        <f t="shared" si="21"/>
        <v>-8.8639204966938473E-2</v>
      </c>
      <c r="J33">
        <f t="shared" si="22"/>
        <v>-8.3939782275407854E-2</v>
      </c>
    </row>
    <row r="34" spans="1:10" x14ac:dyDescent="0.25">
      <c r="A34">
        <v>0.40314126</v>
      </c>
      <c r="B34">
        <v>0.59685874000000005</v>
      </c>
      <c r="D34">
        <f t="shared" si="18"/>
        <v>0.1625228755143876</v>
      </c>
      <c r="E34">
        <f t="shared" si="19"/>
        <v>0.35624035551438765</v>
      </c>
      <c r="G34">
        <f t="shared" si="20"/>
        <v>-0.39454275115649678</v>
      </c>
      <c r="H34">
        <f t="shared" si="21"/>
        <v>-0.22412844223358325</v>
      </c>
      <c r="J34">
        <f t="shared" si="22"/>
        <v>-0.14396581837348893</v>
      </c>
    </row>
    <row r="35" spans="1:10" x14ac:dyDescent="0.25">
      <c r="A35">
        <v>0.25048271999999999</v>
      </c>
      <c r="B35">
        <v>0.74951727999999995</v>
      </c>
      <c r="D35">
        <f t="shared" si="18"/>
        <v>6.2741593018598399E-2</v>
      </c>
      <c r="E35">
        <f t="shared" si="19"/>
        <v>0.56177615301859829</v>
      </c>
      <c r="G35">
        <f t="shared" si="20"/>
        <v>-0.60122222934763681</v>
      </c>
      <c r="H35">
        <f t="shared" si="21"/>
        <v>-0.12521835011104818</v>
      </c>
      <c r="J35">
        <f t="shared" si="22"/>
        <v>-0.10806632344018448</v>
      </c>
    </row>
    <row r="36" spans="1:10" x14ac:dyDescent="0.25">
      <c r="A36">
        <v>0.73670729000000001</v>
      </c>
      <c r="B36">
        <v>0.26329270999999999</v>
      </c>
      <c r="D36">
        <f t="shared" si="18"/>
        <v>0.54273763113914408</v>
      </c>
      <c r="E36">
        <f t="shared" si="19"/>
        <v>6.9323051139144096E-2</v>
      </c>
      <c r="G36">
        <f t="shared" si="20"/>
        <v>-0.1327050326140875</v>
      </c>
      <c r="H36">
        <f t="shared" si="21"/>
        <v>-0.57956116539299218</v>
      </c>
      <c r="J36">
        <f t="shared" si="22"/>
        <v>-0.11220096334801305</v>
      </c>
    </row>
    <row r="38" spans="1:10" x14ac:dyDescent="0.25">
      <c r="A38">
        <f>COUNTA(A31:A36)</f>
        <v>6</v>
      </c>
      <c r="C38">
        <f>SUM(D31:E36)</f>
        <v>3.5504133140017053</v>
      </c>
      <c r="D38">
        <f>C38/COUNTA(A31:A36)</f>
        <v>0.59173555233361752</v>
      </c>
      <c r="J38">
        <f>-(SUM(J31:J36)/A38)</f>
        <v>0.11931039139209949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3Matrizes</vt:lpstr>
      <vt:lpstr>KAR</vt:lpstr>
      <vt:lpstr>FOU</vt:lpstr>
      <vt:lpstr>FAC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2020-08-14T19:11:09Z</dcterms:modified>
</cp:coreProperties>
</file>