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 yWindow="150" windowWidth="20250" windowHeight="8325" activeTab="1"/>
  </bookViews>
  <sheets>
    <sheet name="AO &gt; BB" sheetId="1" r:id="rId1"/>
    <sheet name="BB &gt; AO" sheetId="2" r:id="rId2"/>
  </sheets>
  <calcPr calcId="144525"/>
</workbook>
</file>

<file path=xl/calcChain.xml><?xml version="1.0" encoding="utf-8"?>
<calcChain xmlns="http://schemas.openxmlformats.org/spreadsheetml/2006/main">
  <c r="F256" i="2" l="1"/>
  <c r="F271" i="2" l="1"/>
  <c r="E272" i="2" s="1"/>
  <c r="F272" i="2" s="1"/>
  <c r="E257" i="2"/>
  <c r="F257" i="2" s="1"/>
  <c r="E258" i="2" s="1"/>
  <c r="F258" i="2" s="1"/>
  <c r="E259" i="2" s="1"/>
  <c r="F259" i="2" s="1"/>
  <c r="E260" i="2" s="1"/>
  <c r="F260" i="2" s="1"/>
  <c r="E261" i="2" s="1"/>
  <c r="F261" i="2" s="1"/>
  <c r="E262" i="2" s="1"/>
  <c r="F262" i="2" s="1"/>
  <c r="E263" i="2" s="1"/>
  <c r="F263" i="2" s="1"/>
  <c r="E264" i="2" s="1"/>
  <c r="F247" i="2"/>
  <c r="E248" i="2" s="1"/>
  <c r="F248" i="2" s="1"/>
  <c r="E249" i="2" s="1"/>
  <c r="F249" i="2" s="1"/>
  <c r="E250" i="2" s="1"/>
  <c r="F250" i="2" s="1"/>
  <c r="E251" i="2" s="1"/>
  <c r="F251" i="2" s="1"/>
  <c r="E252" i="2" s="1"/>
  <c r="F252" i="2" s="1"/>
  <c r="E253" i="2" s="1"/>
  <c r="F253" i="2" s="1"/>
  <c r="F294" i="1"/>
  <c r="E295" i="1" s="1"/>
  <c r="F295" i="1" s="1"/>
  <c r="E296" i="1" s="1"/>
  <c r="F296" i="1" s="1"/>
  <c r="F308" i="1"/>
  <c r="E309" i="1" s="1"/>
  <c r="F309" i="1" s="1"/>
  <c r="F285" i="1"/>
  <c r="E286" i="1" s="1"/>
  <c r="F286" i="1" s="1"/>
  <c r="E287" i="1" s="1"/>
  <c r="F287" i="1" s="1"/>
  <c r="E288" i="1" s="1"/>
  <c r="F288" i="1" s="1"/>
  <c r="E289" i="1" s="1"/>
  <c r="F289" i="1" s="1"/>
  <c r="E290" i="1" s="1"/>
  <c r="F290" i="1" s="1"/>
  <c r="E291" i="1" s="1"/>
  <c r="F291" i="1" s="1"/>
  <c r="E297" i="1" l="1"/>
  <c r="F297" i="1" s="1"/>
  <c r="E298" i="1" s="1"/>
  <c r="F298" i="1" s="1"/>
  <c r="E299" i="1" s="1"/>
  <c r="F299" i="1" s="1"/>
  <c r="E300" i="1" s="1"/>
  <c r="F300" i="1" s="1"/>
  <c r="E301" i="1" s="1"/>
  <c r="F301" i="1" s="1"/>
  <c r="E302" i="1" s="1"/>
  <c r="F302" i="1" s="1"/>
  <c r="F264" i="2"/>
  <c r="F19" i="2"/>
  <c r="E20" i="2" s="1"/>
  <c r="F20" i="2" s="1"/>
  <c r="E21" i="2" s="1"/>
  <c r="F21" i="2" s="1"/>
  <c r="E22" i="2" s="1"/>
  <c r="F22" i="2" s="1"/>
  <c r="E23" i="2" s="1"/>
  <c r="F23" i="2" s="1"/>
  <c r="E24" i="2" s="1"/>
  <c r="F24" i="2" s="1"/>
  <c r="E25" i="2" s="1"/>
  <c r="F25" i="2" s="1"/>
  <c r="E26" i="2" s="1"/>
  <c r="F26" i="2" s="1"/>
  <c r="E27" i="2" s="1"/>
  <c r="F27" i="2" s="1"/>
  <c r="E28" i="2" s="1"/>
  <c r="F28" i="2" s="1"/>
  <c r="E29" i="2" s="1"/>
  <c r="F29" i="2" s="1"/>
  <c r="E30" i="2" s="1"/>
  <c r="F30" i="2" s="1"/>
  <c r="E31" i="2" s="1"/>
  <c r="F31" i="2" s="1"/>
  <c r="E32" i="2" s="1"/>
  <c r="F32" i="2" s="1"/>
  <c r="E33" i="2" s="1"/>
  <c r="F33" i="2" s="1"/>
  <c r="E34" i="2" s="1"/>
  <c r="F34" i="2" s="1"/>
  <c r="E35" i="2" s="1"/>
  <c r="F35" i="2" s="1"/>
  <c r="E36" i="2" s="1"/>
  <c r="F36" i="2" s="1"/>
  <c r="E37" i="2" s="1"/>
  <c r="F37" i="2" s="1"/>
  <c r="E38" i="2" s="1"/>
  <c r="F38" i="2" s="1"/>
  <c r="E39" i="2" s="1"/>
  <c r="F39" i="2" s="1"/>
  <c r="E40" i="2" s="1"/>
  <c r="F40" i="2" s="1"/>
  <c r="E41" i="2" s="1"/>
  <c r="F41" i="2" s="1"/>
  <c r="E42" i="2" s="1"/>
  <c r="F42" i="2" s="1"/>
  <c r="E43" i="2" s="1"/>
  <c r="F43" i="2" s="1"/>
  <c r="E44" i="2" s="1"/>
  <c r="F44" i="2" s="1"/>
  <c r="E45" i="2" s="1"/>
  <c r="F45" i="2" s="1"/>
  <c r="E46" i="2" s="1"/>
  <c r="F46" i="2" s="1"/>
  <c r="E47" i="2" s="1"/>
  <c r="F47" i="2" s="1"/>
  <c r="E48" i="2" s="1"/>
  <c r="F48" i="2" s="1"/>
  <c r="E49" i="2" s="1"/>
  <c r="F49" i="2" s="1"/>
  <c r="E50" i="2" s="1"/>
  <c r="F50" i="2" s="1"/>
  <c r="E51" i="2" s="1"/>
  <c r="F51" i="2" s="1"/>
  <c r="F268" i="1"/>
  <c r="E269" i="1" s="1"/>
  <c r="F269" i="1" s="1"/>
  <c r="E270" i="1" s="1"/>
  <c r="F270" i="1" s="1"/>
  <c r="E271" i="1" s="1"/>
  <c r="F271" i="1" s="1"/>
  <c r="F211" i="1"/>
  <c r="F157" i="1"/>
  <c r="E158" i="1" s="1"/>
  <c r="F158" i="1" s="1"/>
  <c r="E159" i="1" s="1"/>
  <c r="F159" i="1" s="1"/>
  <c r="E160" i="1" s="1"/>
  <c r="F160" i="1" s="1"/>
  <c r="E161" i="1" s="1"/>
  <c r="F161" i="1" s="1"/>
  <c r="E162" i="1" s="1"/>
  <c r="F162" i="1" s="1"/>
  <c r="E163" i="1" s="1"/>
  <c r="F163" i="1" s="1"/>
  <c r="E164" i="1" s="1"/>
  <c r="F164" i="1" s="1"/>
  <c r="E165" i="1" s="1"/>
  <c r="F165" i="1" s="1"/>
  <c r="E166" i="1" s="1"/>
  <c r="F166" i="1" s="1"/>
  <c r="E167" i="1" s="1"/>
  <c r="F167" i="1" s="1"/>
  <c r="E168" i="1" s="1"/>
  <c r="F168" i="1" s="1"/>
  <c r="E169" i="1" s="1"/>
  <c r="F169" i="1" s="1"/>
  <c r="E170" i="1" s="1"/>
  <c r="F170" i="1" s="1"/>
  <c r="E171" i="1" s="1"/>
  <c r="F171" i="1" s="1"/>
  <c r="E172" i="1" s="1"/>
  <c r="F172" i="1" s="1"/>
  <c r="E173" i="1" s="1"/>
  <c r="F173" i="1" s="1"/>
  <c r="E174" i="1" s="1"/>
  <c r="F174" i="1" s="1"/>
  <c r="E175" i="1" s="1"/>
  <c r="F175" i="1" s="1"/>
  <c r="E176" i="1" s="1"/>
  <c r="F176" i="1" s="1"/>
  <c r="E177" i="1" s="1"/>
  <c r="F177" i="1" s="1"/>
  <c r="E178" i="1" s="1"/>
  <c r="F178" i="1" s="1"/>
  <c r="E179" i="1" s="1"/>
  <c r="F179" i="1" s="1"/>
  <c r="E180" i="1" s="1"/>
  <c r="F180" i="1" s="1"/>
  <c r="E181" i="1" s="1"/>
  <c r="F181" i="1" s="1"/>
  <c r="E182" i="1" s="1"/>
  <c r="F182" i="1" s="1"/>
  <c r="E183" i="1" s="1"/>
  <c r="F183" i="1" s="1"/>
  <c r="E184" i="1" s="1"/>
  <c r="F184" i="1" s="1"/>
  <c r="E185" i="1" s="1"/>
  <c r="F185" i="1" s="1"/>
  <c r="E186" i="1" s="1"/>
  <c r="F186" i="1" s="1"/>
  <c r="E187" i="1" s="1"/>
  <c r="F187" i="1" s="1"/>
  <c r="E188" i="1" s="1"/>
  <c r="F188" i="1" s="1"/>
  <c r="E189" i="1" s="1"/>
  <c r="F189" i="1" s="1"/>
  <c r="E190" i="1" s="1"/>
  <c r="F190" i="1" s="1"/>
  <c r="E191" i="1" s="1"/>
  <c r="F191" i="1" s="1"/>
  <c r="E192" i="1" s="1"/>
  <c r="F148" i="1"/>
  <c r="F118" i="1"/>
  <c r="F109" i="1"/>
  <c r="E110" i="1" s="1"/>
  <c r="F110" i="1" s="1"/>
  <c r="E111" i="1" s="1"/>
  <c r="F111" i="1" s="1"/>
  <c r="E112" i="1" s="1"/>
  <c r="F112" i="1" s="1"/>
  <c r="E113" i="1" s="1"/>
  <c r="F113" i="1" s="1"/>
  <c r="E114" i="1" s="1"/>
  <c r="F114" i="1" s="1"/>
  <c r="E115" i="1" s="1"/>
  <c r="F115" i="1" s="1"/>
  <c r="F59" i="1"/>
  <c r="E60" i="1" s="1"/>
  <c r="F60" i="1" s="1"/>
  <c r="E61" i="1" s="1"/>
  <c r="F61" i="1" s="1"/>
  <c r="E62" i="1" s="1"/>
  <c r="F62" i="1" s="1"/>
  <c r="E63" i="1" s="1"/>
  <c r="F63" i="1" s="1"/>
  <c r="E64" i="1" s="1"/>
  <c r="F64" i="1" s="1"/>
  <c r="E65" i="1" s="1"/>
  <c r="F65" i="1" s="1"/>
  <c r="E66" i="1" s="1"/>
  <c r="F66" i="1" s="1"/>
  <c r="E67" i="1" s="1"/>
  <c r="F67" i="1" s="1"/>
  <c r="E68" i="1" s="1"/>
  <c r="F68" i="1" s="1"/>
  <c r="E69" i="1" s="1"/>
  <c r="F69" i="1" s="1"/>
  <c r="E70" i="1" s="1"/>
  <c r="F70" i="1" s="1"/>
  <c r="E71" i="1" s="1"/>
  <c r="F71" i="1" s="1"/>
  <c r="E72" i="1" s="1"/>
  <c r="F72" i="1" s="1"/>
  <c r="E73" i="1" s="1"/>
  <c r="F73" i="1" s="1"/>
  <c r="E74" i="1" s="1"/>
  <c r="F74" i="1" s="1"/>
  <c r="E75" i="1" s="1"/>
  <c r="F75" i="1" s="1"/>
  <c r="E76" i="1" s="1"/>
  <c r="F76" i="1" s="1"/>
  <c r="E77" i="1" s="1"/>
  <c r="F77" i="1" s="1"/>
  <c r="E78" i="1" s="1"/>
  <c r="F78" i="1" s="1"/>
  <c r="E79" i="1" s="1"/>
  <c r="F79" i="1" s="1"/>
  <c r="E80" i="1" s="1"/>
  <c r="F80" i="1" s="1"/>
  <c r="E81" i="1" s="1"/>
  <c r="F81" i="1" s="1"/>
  <c r="E82" i="1" s="1"/>
  <c r="F82" i="1" s="1"/>
  <c r="E83" i="1" s="1"/>
  <c r="F83" i="1" s="1"/>
  <c r="E84" i="1" s="1"/>
  <c r="F84" i="1" s="1"/>
  <c r="E85" i="1" s="1"/>
  <c r="F85" i="1" s="1"/>
  <c r="E86" i="1" s="1"/>
  <c r="F86" i="1" s="1"/>
  <c r="E87" i="1" s="1"/>
  <c r="F87" i="1" s="1"/>
  <c r="E88" i="1" s="1"/>
  <c r="F88" i="1" s="1"/>
  <c r="E89" i="1" s="1"/>
  <c r="F89" i="1" s="1"/>
  <c r="E90" i="1" s="1"/>
  <c r="F90" i="1" s="1"/>
  <c r="E91" i="1" s="1"/>
  <c r="F91" i="1" s="1"/>
  <c r="E92" i="1" s="1"/>
  <c r="F92" i="1" s="1"/>
  <c r="F50" i="1"/>
  <c r="E51" i="1" s="1"/>
  <c r="F51" i="1" s="1"/>
  <c r="E52" i="1" s="1"/>
  <c r="F52" i="1" s="1"/>
  <c r="E53" i="1" s="1"/>
  <c r="F53" i="1" s="1"/>
  <c r="E54" i="1" s="1"/>
  <c r="F54" i="1" s="1"/>
  <c r="E55" i="1" s="1"/>
  <c r="F55" i="1" s="1"/>
  <c r="E56" i="1" s="1"/>
  <c r="F56" i="1" s="1"/>
  <c r="F17" i="1"/>
  <c r="E18" i="1" s="1"/>
  <c r="F18" i="1" s="1"/>
  <c r="E19" i="1" s="1"/>
  <c r="F19" i="1" s="1"/>
  <c r="E20" i="1" s="1"/>
  <c r="F20" i="1" s="1"/>
  <c r="E21" i="1" s="1"/>
  <c r="F21" i="1" s="1"/>
  <c r="E22" i="1" s="1"/>
  <c r="F22" i="1" s="1"/>
  <c r="E23" i="1" s="1"/>
  <c r="F23" i="1" s="1"/>
  <c r="E24" i="1" s="1"/>
  <c r="F24" i="1" s="1"/>
  <c r="E25" i="1" s="1"/>
  <c r="F25" i="1" s="1"/>
  <c r="E26" i="1" s="1"/>
  <c r="F26" i="1" s="1"/>
  <c r="E27" i="1" s="1"/>
  <c r="F27" i="1" s="1"/>
  <c r="E28" i="1" s="1"/>
  <c r="F28" i="1" s="1"/>
  <c r="E29" i="1" s="1"/>
  <c r="F29" i="1" s="1"/>
  <c r="E30" i="1" s="1"/>
  <c r="F30" i="1" s="1"/>
  <c r="E31" i="1" s="1"/>
  <c r="F31" i="1" s="1"/>
  <c r="E32" i="1" s="1"/>
  <c r="F32" i="1" s="1"/>
  <c r="E33" i="1" s="1"/>
  <c r="F33" i="1" s="1"/>
  <c r="F11" i="1"/>
  <c r="E12" i="1" s="1"/>
  <c r="F12" i="1" s="1"/>
  <c r="E13" i="1" s="1"/>
  <c r="F13" i="1" s="1"/>
  <c r="E14" i="1" s="1"/>
  <c r="F14" i="1" s="1"/>
  <c r="E303" i="1" l="1"/>
  <c r="F303" i="1" s="1"/>
  <c r="E304" i="1" s="1"/>
  <c r="E265" i="2"/>
  <c r="F265" i="2" s="1"/>
  <c r="E266" i="2" s="1"/>
  <c r="F266" i="2" s="1"/>
  <c r="E267" i="2" s="1"/>
  <c r="F267" i="2" s="1"/>
  <c r="E268" i="2" s="1"/>
  <c r="F268" i="2" s="1"/>
  <c r="F172" i="2"/>
  <c r="D129" i="2" l="1"/>
  <c r="F75" i="2" l="1"/>
  <c r="E76" i="2" s="1"/>
  <c r="F76" i="2" s="1"/>
  <c r="E77" i="2" s="1"/>
  <c r="F77" i="2" s="1"/>
  <c r="E78" i="2" s="1"/>
  <c r="F78" i="2" s="1"/>
  <c r="E79" i="2" s="1"/>
  <c r="F79" i="2" s="1"/>
  <c r="E80" i="2" s="1"/>
  <c r="F80" i="2" s="1"/>
  <c r="E81" i="2" s="1"/>
  <c r="F81" i="2" s="1"/>
  <c r="E82" i="2" s="1"/>
  <c r="F82" i="2" s="1"/>
  <c r="E83" i="2" s="1"/>
  <c r="F83" i="2" s="1"/>
  <c r="E84" i="2" s="1"/>
  <c r="F84" i="2" s="1"/>
  <c r="E85" i="2" s="1"/>
  <c r="F85" i="2" s="1"/>
  <c r="E86" i="2" s="1"/>
  <c r="F86" i="2" s="1"/>
  <c r="E87" i="2" s="1"/>
  <c r="F87" i="2" s="1"/>
  <c r="E88" i="2" s="1"/>
  <c r="F196" i="2" l="1"/>
  <c r="E197" i="2" s="1"/>
  <c r="F197" i="2" s="1"/>
  <c r="E198" i="2" s="1"/>
  <c r="F198" i="2" s="1"/>
  <c r="E199" i="2" s="1"/>
  <c r="F199" i="2" s="1"/>
  <c r="F175" i="2" l="1"/>
  <c r="F146" i="2"/>
  <c r="E147" i="2" s="1"/>
  <c r="F147" i="2" s="1"/>
  <c r="E148" i="2" s="1"/>
  <c r="F148" i="2" s="1"/>
  <c r="E149" i="2" s="1"/>
  <c r="F149" i="2" s="1"/>
  <c r="E150" i="2" s="1"/>
  <c r="F150" i="2" s="1"/>
  <c r="E151" i="2" s="1"/>
  <c r="F151" i="2" s="1"/>
  <c r="F132" i="2"/>
  <c r="F104" i="2"/>
  <c r="E105" i="2" s="1"/>
  <c r="F105" i="2" s="1"/>
  <c r="E106" i="2" s="1"/>
  <c r="F106" i="2" s="1"/>
  <c r="E107" i="2" s="1"/>
  <c r="F107" i="2" s="1"/>
  <c r="E108" i="2" s="1"/>
  <c r="F108" i="2" s="1"/>
  <c r="E109" i="2" s="1"/>
  <c r="F109" i="2" s="1"/>
  <c r="F91" i="2"/>
  <c r="F67" i="2"/>
  <c r="E68" i="2" s="1"/>
  <c r="F68" i="2" s="1"/>
  <c r="E69" i="2" s="1"/>
  <c r="F69" i="2" s="1"/>
  <c r="E70" i="2" s="1"/>
  <c r="F70" i="2" s="1"/>
  <c r="E71" i="2" s="1"/>
  <c r="F71" i="2" s="1"/>
  <c r="E72" i="2" s="1"/>
  <c r="F72" i="2" s="1"/>
  <c r="F54" i="2"/>
  <c r="F11" i="2"/>
  <c r="E12" i="2" s="1"/>
  <c r="F12" i="2" s="1"/>
  <c r="E13" i="2" s="1"/>
  <c r="F13" i="2" s="1"/>
  <c r="E14" i="2" s="1"/>
  <c r="F14" i="2" s="1"/>
  <c r="E15" i="2" s="1"/>
  <c r="F15" i="2" s="1"/>
  <c r="E16" i="2" s="1"/>
  <c r="F16" i="2" s="1"/>
  <c r="F241" i="1"/>
  <c r="E242" i="1" s="1"/>
  <c r="F242" i="1" s="1"/>
  <c r="E212" i="1"/>
  <c r="F212" i="1" s="1"/>
  <c r="E213" i="1" s="1"/>
  <c r="F213" i="1" s="1"/>
  <c r="E214" i="1" s="1"/>
  <c r="F214" i="1" s="1"/>
  <c r="E215" i="1" s="1"/>
  <c r="F215" i="1" s="1"/>
  <c r="E216" i="1" s="1"/>
  <c r="F216" i="1" s="1"/>
  <c r="E217" i="1" s="1"/>
  <c r="F217" i="1" s="1"/>
  <c r="F195" i="1"/>
  <c r="E196" i="1" s="1"/>
  <c r="F196" i="1" s="1"/>
  <c r="E149" i="1"/>
  <c r="F136" i="1"/>
  <c r="E137" i="1" s="1"/>
  <c r="F137" i="1" s="1"/>
  <c r="F95" i="1"/>
  <c r="E96" i="1" s="1"/>
  <c r="F96" i="1" s="1"/>
  <c r="F36" i="1"/>
  <c r="E37" i="1" s="1"/>
  <c r="F37" i="1" s="1"/>
  <c r="F149" i="1" l="1"/>
  <c r="E150" i="1" s="1"/>
  <c r="F150" i="1" s="1"/>
  <c r="E151" i="1" s="1"/>
  <c r="F151" i="1" s="1"/>
  <c r="E152" i="1" s="1"/>
  <c r="F152" i="1" s="1"/>
  <c r="E153" i="1" s="1"/>
  <c r="F153" i="1" s="1"/>
  <c r="E154" i="1" s="1"/>
  <c r="F154" i="1" s="1"/>
  <c r="F154" i="2"/>
  <c r="E155" i="2" s="1"/>
  <c r="F155" i="2" s="1"/>
  <c r="A155" i="2" l="1"/>
  <c r="A156" i="2" s="1"/>
  <c r="A157" i="2" s="1"/>
  <c r="A158" i="2" s="1"/>
  <c r="A159" i="2" s="1"/>
  <c r="A160" i="2" s="1"/>
  <c r="A161" i="2" s="1"/>
  <c r="A162" i="2" s="1"/>
  <c r="A163" i="2" s="1"/>
  <c r="A164" i="2" s="1"/>
  <c r="A165" i="2" s="1"/>
  <c r="A166" i="2" s="1"/>
  <c r="A167" i="2" s="1"/>
  <c r="A168" i="2" s="1"/>
  <c r="A169" i="2" s="1"/>
  <c r="F220" i="1"/>
  <c r="E221" i="1" s="1"/>
  <c r="F221" i="1" s="1"/>
  <c r="E222" i="1" s="1"/>
  <c r="F222" i="1" s="1"/>
  <c r="E223" i="1" s="1"/>
  <c r="F223" i="1" s="1"/>
  <c r="E224" i="1" s="1"/>
  <c r="F224" i="1" s="1"/>
  <c r="E225" i="1" s="1"/>
  <c r="F225" i="1" s="1"/>
  <c r="E226" i="1" s="1"/>
  <c r="F226" i="1" s="1"/>
  <c r="E227" i="1" s="1"/>
  <c r="F227" i="1" s="1"/>
  <c r="E228" i="1" s="1"/>
  <c r="F228" i="1" s="1"/>
  <c r="E229" i="1" s="1"/>
  <c r="F229" i="1" s="1"/>
  <c r="E230" i="1" s="1"/>
  <c r="F230" i="1" s="1"/>
  <c r="E231" i="1" s="1"/>
  <c r="F231" i="1" s="1"/>
  <c r="E232" i="1" s="1"/>
  <c r="F232" i="1" s="1"/>
  <c r="E233" i="1" s="1"/>
  <c r="F233" i="1" s="1"/>
  <c r="E234" i="1" s="1"/>
  <c r="F234" i="1" s="1"/>
  <c r="E235" i="1" s="1"/>
  <c r="F235" i="1" s="1"/>
  <c r="E236" i="1" s="1"/>
  <c r="F236" i="1" s="1"/>
  <c r="E237" i="1" s="1"/>
  <c r="F237" i="1" s="1"/>
  <c r="F128" i="2" l="1"/>
  <c r="F232" i="2" l="1"/>
  <c r="E233" i="2" s="1"/>
  <c r="F233" i="2" l="1"/>
  <c r="E234" i="2" l="1"/>
  <c r="F234" i="2" s="1"/>
  <c r="E213" i="2" l="1"/>
  <c r="F213" i="2" s="1"/>
  <c r="E220" i="2"/>
  <c r="F220" i="2" s="1"/>
  <c r="E221" i="2" s="1"/>
  <c r="F221" i="2" s="1"/>
  <c r="E222" i="2" s="1"/>
  <c r="F222" i="2" s="1"/>
  <c r="E223" i="2" s="1"/>
  <c r="F223" i="2" s="1"/>
  <c r="E224" i="2" s="1"/>
  <c r="F224" i="2" s="1"/>
  <c r="E225" i="2" s="1"/>
  <c r="F225" i="2" s="1"/>
  <c r="E226" i="2" s="1"/>
  <c r="F226" i="2" s="1"/>
  <c r="E227" i="2" s="1"/>
  <c r="F227" i="2" s="1"/>
  <c r="E228" i="2" s="1"/>
  <c r="F228" i="2" s="1"/>
  <c r="E214" i="2" l="1"/>
  <c r="F214" i="2" s="1"/>
  <c r="E215" i="2" s="1"/>
  <c r="F215" i="2" s="1"/>
  <c r="E216" i="2" s="1"/>
  <c r="F216" i="2" s="1"/>
  <c r="E156" i="2"/>
  <c r="F156" i="2" l="1"/>
  <c r="E157" i="2" s="1"/>
  <c r="F157" i="2" l="1"/>
  <c r="E158" i="2" s="1"/>
  <c r="F158" i="2" l="1"/>
  <c r="E159" i="2" s="1"/>
  <c r="F159" i="2" l="1"/>
  <c r="E160" i="2" s="1"/>
  <c r="F160" i="2" l="1"/>
  <c r="E161" i="2" s="1"/>
  <c r="F161" i="2" l="1"/>
  <c r="E162" i="2" s="1"/>
  <c r="F162" i="2" l="1"/>
  <c r="E163" i="2" s="1"/>
  <c r="F163" i="2" l="1"/>
  <c r="E164" i="2" s="1"/>
  <c r="F164" i="2" l="1"/>
  <c r="E165" i="2" s="1"/>
  <c r="F165" i="2" l="1"/>
  <c r="E166" i="2" s="1"/>
  <c r="F166" i="2" l="1"/>
  <c r="E167" i="2" s="1"/>
  <c r="F167" i="2" l="1"/>
  <c r="E168" i="2" s="1"/>
  <c r="F168" i="2" l="1"/>
  <c r="E169" i="2" s="1"/>
  <c r="F169" i="2" l="1"/>
  <c r="E170" i="2" s="1"/>
  <c r="F170" i="2" s="1"/>
  <c r="E171" i="2" s="1"/>
  <c r="F171" i="2" s="1"/>
  <c r="F192" i="1"/>
  <c r="E119" i="1"/>
  <c r="F119" i="1" s="1"/>
  <c r="E120" i="1" s="1"/>
  <c r="F120" i="1" s="1"/>
  <c r="E121" i="1" s="1"/>
  <c r="F121" i="1" s="1"/>
  <c r="E122" i="1" s="1"/>
  <c r="F122" i="1" s="1"/>
  <c r="E123" i="1" s="1"/>
  <c r="F123" i="1" s="1"/>
  <c r="E124" i="1" s="1"/>
  <c r="F124" i="1" s="1"/>
  <c r="E125" i="1" s="1"/>
  <c r="F125" i="1" s="1"/>
  <c r="E126" i="1" s="1"/>
  <c r="F126" i="1" s="1"/>
  <c r="E127" i="1" s="1"/>
  <c r="F127" i="1" s="1"/>
  <c r="E128" i="1" s="1"/>
  <c r="F128" i="1" s="1"/>
  <c r="E129" i="1" s="1"/>
  <c r="F129" i="1" s="1"/>
  <c r="E130" i="1" s="1"/>
  <c r="F130" i="1" s="1"/>
  <c r="E131" i="1" s="1"/>
  <c r="F131" i="1" s="1"/>
  <c r="F304" i="1"/>
  <c r="E305" i="1" s="1"/>
  <c r="F305" i="1" s="1"/>
  <c r="F88" i="2"/>
</calcChain>
</file>

<file path=xl/sharedStrings.xml><?xml version="1.0" encoding="utf-8"?>
<sst xmlns="http://schemas.openxmlformats.org/spreadsheetml/2006/main" count="2091" uniqueCount="510">
  <si>
    <t>Nº COLUNA</t>
  </si>
  <si>
    <t>COLUNA</t>
  </si>
  <si>
    <t>TIPO</t>
  </si>
  <si>
    <t>TAMANHO</t>
  </si>
  <si>
    <t>POS INICIAL</t>
  </si>
  <si>
    <t>POS FINAL</t>
  </si>
  <si>
    <t>OBRIGATÓRIO</t>
  </si>
  <si>
    <t>DOMINIO</t>
  </si>
  <si>
    <t>sequencial</t>
  </si>
  <si>
    <t>numeric</t>
  </si>
  <si>
    <t>SIM</t>
  </si>
  <si>
    <t>tipo_detalhe</t>
  </si>
  <si>
    <t>tipo_pessoa</t>
  </si>
  <si>
    <t>char</t>
  </si>
  <si>
    <t>tipo_cpf_cnpj</t>
  </si>
  <si>
    <t>cpf_cnpj</t>
  </si>
  <si>
    <t>data_nascimento</t>
  </si>
  <si>
    <t>nome_cliente</t>
  </si>
  <si>
    <t>varchar</t>
  </si>
  <si>
    <t>nome_personalizado_cliente</t>
  </si>
  <si>
    <t>espacos_em_branco</t>
  </si>
  <si>
    <t>uso_cliente</t>
  </si>
  <si>
    <t>agencia_cliente</t>
  </si>
  <si>
    <t>dv_agencia_cliente</t>
  </si>
  <si>
    <t>grupo_setex</t>
  </si>
  <si>
    <t>dv_grupo_setex</t>
  </si>
  <si>
    <t>natureza_juridica</t>
  </si>
  <si>
    <t>codigo_repasse</t>
  </si>
  <si>
    <t>codigo_programa</t>
  </si>
  <si>
    <t>co_identificacao_registro</t>
  </si>
  <si>
    <t>co_critica</t>
  </si>
  <si>
    <t>ds_complemento_critica</t>
  </si>
  <si>
    <t>nu_lote</t>
  </si>
  <si>
    <t>co_id_tipo_registro</t>
  </si>
  <si>
    <t>co_seq_fiador</t>
  </si>
  <si>
    <t>nu_cpf_candidato</t>
  </si>
  <si>
    <t>no_fiador</t>
  </si>
  <si>
    <t>nu_cpf_fiador</t>
  </si>
  <si>
    <t>vr_renda_fiador</t>
  </si>
  <si>
    <t>nu_estado_civil</t>
  </si>
  <si>
    <t>nu_cpf_conjuge</t>
  </si>
  <si>
    <t>no_conjuge</t>
  </si>
  <si>
    <t>tp_fiador</t>
  </si>
  <si>
    <t>co_fianca_solidaria</t>
  </si>
  <si>
    <t>co_seq_candidato</t>
  </si>
  <si>
    <t>nu_cpf</t>
  </si>
  <si>
    <t>tp_registro</t>
  </si>
  <si>
    <t>tp_situacao_registro</t>
  </si>
  <si>
    <t>nu_matricula</t>
  </si>
  <si>
    <t>nu_semestres_cursado</t>
  </si>
  <si>
    <t>nu_semestre_financiado</t>
  </si>
  <si>
    <t>co_curso</t>
  </si>
  <si>
    <t>ds_curso</t>
  </si>
  <si>
    <t>vl_semestralidade</t>
  </si>
  <si>
    <t>se_prouni</t>
  </si>
  <si>
    <t>nu_percentual_financiamento</t>
  </si>
  <si>
    <t>vl_mensalidade</t>
  </si>
  <si>
    <t>vl_semestral_financiado_exercicio</t>
  </si>
  <si>
    <t>vl_global_contrato</t>
  </si>
  <si>
    <t>vl_limite_global_credito</t>
  </si>
  <si>
    <t>dt_limite_contrato_banco</t>
  </si>
  <si>
    <t>date</t>
  </si>
  <si>
    <t>dt_limite_retorno</t>
  </si>
  <si>
    <t>nu_agencia</t>
  </si>
  <si>
    <t>nu_contrato</t>
  </si>
  <si>
    <t>tp_fies</t>
  </si>
  <si>
    <t>nu_semestre_ano_inicio_financiamento</t>
  </si>
  <si>
    <t>de_tipo_liminar</t>
  </si>
  <si>
    <t>co_estado_civil</t>
  </si>
  <si>
    <t>qt_semestres_curso</t>
  </si>
  <si>
    <t>nu_ddd_telefone_res</t>
  </si>
  <si>
    <t>NÃO</t>
  </si>
  <si>
    <t>nu_telefone_res</t>
  </si>
  <si>
    <t>nu_ddd_telefone_cel</t>
  </si>
  <si>
    <t>nu_telefone_cel</t>
  </si>
  <si>
    <t>nu_cnpj_mantenedora</t>
  </si>
  <si>
    <t>nu_cnpj_ies</t>
  </si>
  <si>
    <t>co_seq_aditamento</t>
  </si>
  <si>
    <t>co_aditamento</t>
  </si>
  <si>
    <t>tp_aditamento</t>
  </si>
  <si>
    <t>tp_finalidade_registro</t>
  </si>
  <si>
    <t>nu_percentual_fianciamento</t>
  </si>
  <si>
    <t>nu_semestre_aditamento</t>
  </si>
  <si>
    <t>dt_vigencia_inicio</t>
  </si>
  <si>
    <t>dt_vigencia_fim</t>
  </si>
  <si>
    <t>AO &gt; BB - ARQUIVO MCIF460 - ABERTURA DE CONTAS</t>
  </si>
  <si>
    <t>AO &gt; BB - ARQUIVO 1 - INSCRIÇÕES (=TERMO) (=DRI)</t>
  </si>
  <si>
    <t>AO &gt; BB - ARQUIVO 3 - ADITAMENTOS (=DRM)</t>
  </si>
  <si>
    <t>co_seq_contrato</t>
  </si>
  <si>
    <t>nu_tipo_garantia</t>
  </si>
  <si>
    <t>nu_unidade_contrato</t>
  </si>
  <si>
    <t>nu_dia_vencimento</t>
  </si>
  <si>
    <t>dt_assinatura</t>
  </si>
  <si>
    <t>vl_semestral_com_desconto</t>
  </si>
  <si>
    <t>vl_percentual_financiamento</t>
  </si>
  <si>
    <t>ic_situacao_contrato</t>
  </si>
  <si>
    <t>dt_situacao_contrato</t>
  </si>
  <si>
    <t>vl_saldo_devedor</t>
  </si>
  <si>
    <t>ds_logradouro</t>
  </si>
  <si>
    <t>ds_complemento</t>
  </si>
  <si>
    <t>no_bairro</t>
  </si>
  <si>
    <t>sg_uf</t>
  </si>
  <si>
    <t>nu_municipio</t>
  </si>
  <si>
    <t>co_cep</t>
  </si>
  <si>
    <t>co_ddd</t>
  </si>
  <si>
    <t>nu_telelefone</t>
  </si>
  <si>
    <t>nu_ddd_celular</t>
  </si>
  <si>
    <t>nu_celular</t>
  </si>
  <si>
    <t>ds_tipo_liminar</t>
  </si>
  <si>
    <t>co_motivo_situacao</t>
  </si>
  <si>
    <t>ds_motivo_situacao</t>
  </si>
  <si>
    <t>ic_uniao_estavel</t>
  </si>
  <si>
    <t>st_aditamento</t>
  </si>
  <si>
    <t>BB &gt; AO - ARQUIVO DE CRÍTICA 1 - CRITICAS DE INSCRIÇÕES (=TERMO) (=DRI)</t>
  </si>
  <si>
    <t>BB &gt; AO - ARQUIVO DE CRÍTICA 2 - CRITICAS DE FIADORES</t>
  </si>
  <si>
    <t>BB &gt; AO - ARQUIVO DE CRÍTICA 3 - CRITICAS DE ADITAMENTOS (=DRM)</t>
  </si>
  <si>
    <t>BB &gt; AO - ARQUIVO 1 - CONTRATOS FIES</t>
  </si>
  <si>
    <t>BB &gt; AO - ARQUIVO 2 - FIADORES</t>
  </si>
  <si>
    <t>BB &gt; AO - ARQUIVO 3 - ADITAMENTOS</t>
  </si>
  <si>
    <t>BB &gt; AO - ARQUIVO DE AGENCIAS BB - 111</t>
  </si>
  <si>
    <t>Tipo_registro</t>
  </si>
  <si>
    <t>Prefixo_Agência</t>
  </si>
  <si>
    <t>Digito_Agência</t>
  </si>
  <si>
    <t>Nome_Agência</t>
  </si>
  <si>
    <t>Agência Exclusiva</t>
  </si>
  <si>
    <t>CO_Município_IBGE_Agência</t>
  </si>
  <si>
    <t>CO_Município_Siafi_BB</t>
  </si>
  <si>
    <t>Perfil_agencia_BB</t>
  </si>
  <si>
    <t>UOR_Agência</t>
  </si>
  <si>
    <t>Espaços em Branco</t>
  </si>
  <si>
    <t>S|N|ESPAÇO EM BRANCO</t>
  </si>
  <si>
    <t>Número_Banco</t>
  </si>
  <si>
    <t>Nome_arquivo</t>
  </si>
  <si>
    <t>Data_Arquivo</t>
  </si>
  <si>
    <t>MST111</t>
  </si>
  <si>
    <t>DDMMAAAA</t>
  </si>
  <si>
    <t>HEADER</t>
  </si>
  <si>
    <t>CONTEÚDO</t>
  </si>
  <si>
    <t>TRAILER</t>
  </si>
  <si>
    <t>Quantidade_Registros</t>
  </si>
  <si>
    <t>DESCRIÇÃO</t>
  </si>
  <si>
    <t>00 - header | 01 - conteúdo | 99 - trailer</t>
  </si>
  <si>
    <t>Código do tipo de registro do arquivo: 01 neste arquivo</t>
  </si>
  <si>
    <t>Número do CPF do candidato</t>
  </si>
  <si>
    <t>01 - Em utilização;
08 - Prorrogação de vencimentos (limite de contratação e de retorno)
09 - Prorrogação de vencimentos com alterações de valores (Substituição de DRI)</t>
  </si>
  <si>
    <t>Especificação do tipo de registro: ;</t>
  </si>
  <si>
    <t>01 - Contrato</t>
  </si>
  <si>
    <t>Código da matrícula do candidado na instituição</t>
  </si>
  <si>
    <t>Quantidade de semestre já cursados pelo aluno</t>
  </si>
  <si>
    <t>Número de semestres que serão financiados pelo FIES</t>
  </si>
  <si>
    <t>Código do curso</t>
  </si>
  <si>
    <t>Descrição do cuso</t>
  </si>
  <si>
    <t>Valor da semestralidade que será financiada pelo FIES</t>
  </si>
  <si>
    <t xml:space="preserve">Indica possui  bolsa do PROUNI parcial: </t>
  </si>
  <si>
    <t>S - Sim ou N – Não</t>
  </si>
  <si>
    <t>Valor do percentual de financiamento solicitado pelo candidato</t>
  </si>
  <si>
    <t xml:space="preserve"> 50% até 100% ( variação de 5% em 5% )</t>
  </si>
  <si>
    <t>Valor da mensalidade que será financiada pelo FIES  já calculado o percentual que foi solicitado</t>
  </si>
  <si>
    <t xml:space="preserve">Valor do semestre que será financiado pelo FIES </t>
  </si>
  <si>
    <t>Valor previstro para todo o contrato</t>
  </si>
  <si>
    <t>Valor acrescido de 25%, margem de possíveis elevações de valores</t>
  </si>
  <si>
    <t>Esta é a data limite para que o aluno compareça ao banco para realizar a contratação.  Passado esse prazo ao agente financeiro não poderá contratar</t>
  </si>
  <si>
    <t xml:space="preserve">Esta é a data limite para que o banco envie o arquivo de retorno no caso de uma contratação, caso contrário a inscrição irá cair. </t>
  </si>
  <si>
    <t>Número da agência que a mantenedora escolheu e o SIGEF(FNDE) abriu para depositar valores referente a recompra</t>
  </si>
  <si>
    <t>Número do contrato que o Agente Financeiro enviou, só enviar caso seja um aditamento, caso contrário enviar 0000000000</t>
  </si>
  <si>
    <t>01 - Graduação;
02 - Pós-Graduação;
03 - Mestrado;
04 - Doutorado;
05 - Nível Técnico;</t>
  </si>
  <si>
    <t xml:space="preserve">Tipo de financiamento que está sendo feito
</t>
  </si>
  <si>
    <t>Semestre/ano de início do financiamento, formato 99/9999</t>
  </si>
  <si>
    <t>001 Sem exigência de fiador
002 Sem verificar renda de fiador
005 Sem verificar CPF estudante com restrição cadastral
007 Sem verificar CPF fiador com restrição cadastral
009 Sem verificar CPF fiador solidário com restrição cadastral
013 Permitir renda do fiador igual ao valor da mensalidade</t>
  </si>
  <si>
    <t>Descrição do tipo da liminar. 15 posições de 3 caracteres cada, da esquerda pra direita. Caso não exista liminar preencher com zeros.</t>
  </si>
  <si>
    <t>1 - Solteiro(a)
2 - Casado(a)
3 - Viúvo(a)
4 - Separado(a)
5 - Divorciado(a)
6 - União Estável</t>
  </si>
  <si>
    <t>Indica o estado civil do candidato</t>
  </si>
  <si>
    <t>Quantidade de semestres do curso</t>
  </si>
  <si>
    <t xml:space="preserve">Quantidade de semestres do curso: Resultado da expressão (NU_SEMESTRES_CURSADO + NU_SEMESTRE_FINANCIADO)
validação &gt; 0 e &lt;= 18 </t>
  </si>
  <si>
    <t>Na tabela TB_FIES_INSCRICAO
DT_ACEITE_FIANCA_SOLIDARIA = S
DT_ACEITE_FGEDUC = F 
Caso contrário vai ser N</t>
  </si>
  <si>
    <t>ddd telefone residencial. preenche com 0s se não tiver telefone, inscrição</t>
  </si>
  <si>
    <t>telefone residencial. preenche com 0s se não tiver telefone, inscrição</t>
  </si>
  <si>
    <t>ddd telefone celular. preenche com 0s se não tiver telefone, inscrição</t>
  </si>
  <si>
    <t>telefone celular. preenche com 0s se não tiver telefone, inscrição</t>
  </si>
  <si>
    <t>cnpj da mantenedora do curso associado</t>
  </si>
  <si>
    <t>cnpj da ies do curso associado</t>
  </si>
  <si>
    <t>Número sequencial do registro do arquivo de fiador. Automático</t>
  </si>
  <si>
    <t>Nome do fiador</t>
  </si>
  <si>
    <t>CPF do fiador</t>
  </si>
  <si>
    <t>Valor da renda bruta do fiador (essa renda deve ser no mínimo 2 vezes o valor da mensalidade a ser financiada, a não ser que dispensada por liminar)</t>
  </si>
  <si>
    <t>estado civil do fiador</t>
  </si>
  <si>
    <t>CPF do conjuge do fiador</t>
  </si>
  <si>
    <t>Nome do Conjuge do fiador</t>
  </si>
  <si>
    <t>Neste primeiro momento a fiança solidária não está sendo implementada da forma que foi definida, porém temos ainda que verificar como o gestor qual será o real funcionamento da fiança solidária. (Verificar com GESTOR)
Código do grupo de fiança solidária</t>
  </si>
  <si>
    <t>Número sequencial do registro do arquivo de aditamento. Automático</t>
  </si>
  <si>
    <t>Código do Aditamento</t>
  </si>
  <si>
    <t>Indica o tipo de aditamento</t>
  </si>
  <si>
    <t>S - simplificado|N - não simplificado</t>
  </si>
  <si>
    <t>Especificação do tipo de registro</t>
  </si>
  <si>
    <t>estado civil do candidato</t>
  </si>
  <si>
    <t>Valor da semestralidade com desconto - grade curricular regular</t>
  </si>
  <si>
    <t>Indica possui  bolsa do PROUNI parcial</t>
  </si>
  <si>
    <t>S - Sim | N – Não</t>
  </si>
  <si>
    <t xml:space="preserve">Valor do percentual de financiamento solicitado pelo candidato </t>
  </si>
  <si>
    <t>Valor do semestre que será financiado pelo FIES no semestre atual</t>
  </si>
  <si>
    <t>Valor Global do contrato + 25%</t>
  </si>
  <si>
    <t>Esta é a data limite para que o banco envie o arquivo de retorno no caso de uma contratação, caso contrário a inscrição irá cair.</t>
  </si>
  <si>
    <t>Número do contrato que o Agente Financeiro enviou</t>
  </si>
  <si>
    <t>Semestre/ano do aditamento, formato 99/9999</t>
  </si>
  <si>
    <t>Data de Inicio de vigência do aditamento</t>
  </si>
  <si>
    <t>Data de Fim de Vigência do Aditamento</t>
  </si>
  <si>
    <t>AO &gt; BB - ARQUIVO 2 (LOTE) - FIADORES (utilizado tanto para DRI quanto para DRM)</t>
  </si>
  <si>
    <t>Número sequencial do registro do arquivo de contrato</t>
  </si>
  <si>
    <t>O tipo de garantia "3 - Sem Fiança" já existia no início do projeto. BB informa que será enviado sempre que o aluno fizer uso de tipo de liminar para dispensa de fiador. O tipo de liminar utilizado deve ser de anuência do agente operador para que esteja registrado no SisFIES quando do retorno. O SisFIES sempre considerará que o tipo de fiança é convencional com dispensa de fiador por liminar. sempre que for enviado o tipo de garantia "3 - Sem Fiança" a coluna DS_TIPO_LIMINAR deve ser preenchida com tipo de liminar referente à dispensa de fiador.</t>
  </si>
  <si>
    <t>Código da unidade do Agente Financeiro que efetuou o contrato (Número da agência, prefixo da agência)</t>
  </si>
  <si>
    <t>Número do contrato</t>
  </si>
  <si>
    <t>Dia do vencimento da prestação do contrato. Dia base do cronograma de reposição</t>
  </si>
  <si>
    <t>Data da assinatura do contrato, formalização</t>
  </si>
  <si>
    <t>Significa o prazo de financiamento em semestres</t>
  </si>
  <si>
    <t>Valor da semestralidade contratada para o exercício</t>
  </si>
  <si>
    <t>Percentual de financiamento do contrato. Percentual do valor financiado em função do valor total do curso
Percentual de financiamento solicitado pelo estudante.</t>
  </si>
  <si>
    <t>Valor total do contrato com o percentual de financiamento já aplicado. Duas maneiras de calcular: 
1 - VL_SEMESTRAL_COM_DESCONTO x NU_SEMESTRE_FINANCIADO x VL_PERCENTUAL_FINANCIAMENTO ou
2 -((VL_MENSALIDADE x (NU_SEMESTRE_FINANCIADO X 6)
Valor do primeiro semestre financiado ? 
Não, refere-se ao valor total do contrato. Essa informação é enviada no arquivo que vai do FIES para o Agente financeiro.</t>
  </si>
  <si>
    <t>VL_GLOBAL_CONTRATO x 1,25</t>
  </si>
  <si>
    <t>U - Contratação
X – Excluído</t>
  </si>
  <si>
    <t>A recusa de contratação gerará motivo de recusa, ou seja, co_motivo_situacao e ds_motivo_situacao serão obrigatórios
Quando enviar X, as colunas de motivo (CO_MOTIVO_SITUACAO e DS_MOTIVO_SITUACAO
) ao final do arquivo serão obrigatórias</t>
  </si>
  <si>
    <t>Data da alteração da situação do contrato.
Data da formalização da alteração de condições pactuadas ? 
Caso haja mudança na situação do contrato, essa data deve ser atualiazada. 
No caso da primeira contratação é a data da formalização do contrato. Sim</t>
  </si>
  <si>
    <t>Total do saldo devedor do contrato</t>
  </si>
  <si>
    <t>Logradouro do candidato. o Agente financeiro pode alterar esses dados no ato da contratação.</t>
  </si>
  <si>
    <t>Complemento do candidato. o Agente financeiro pode alterar esses dados no ato da contratação.</t>
  </si>
  <si>
    <t>Bairro do candidato. o Agente financeiro pode alterar esses dados no ato da contratação.</t>
  </si>
  <si>
    <t>Sigla da UF do endereço do candidato. o Agente financeiro pode alterar esses dados no ato da contratação.</t>
  </si>
  <si>
    <t>Código do município do endereço do candidato . o Agente financeiro pode alterar esses dados no ato da contratação.</t>
  </si>
  <si>
    <t>CEP do endereço do candidato. o Agente financeiro pode alterar esses dados no ato da contratação.</t>
  </si>
  <si>
    <t>Número do código de área do candidato. o Agente financeiro pode alterar esses dados no ato da contratação.</t>
  </si>
  <si>
    <t>Número telefônico do candidato. o Agente financeiro pode alterar esses dados no ato da contratação.</t>
  </si>
  <si>
    <t>Número do código de área do celular. o Agente financeiro pode alterar esses dados no ato da contratação.</t>
  </si>
  <si>
    <t>Número celular do candidato. o Agente financeiro pode alterar esses dados no ato da contratação.</t>
  </si>
  <si>
    <t>Código do Motivo da situação</t>
  </si>
  <si>
    <t>OBRIGATÓRIO QUANDO O IC_SITUACAO_CONTRATO FOR 'X'</t>
  </si>
  <si>
    <t>Motivo da situação do aditamento</t>
  </si>
  <si>
    <t>S - Sim
N - Não</t>
  </si>
  <si>
    <t>Quando o estado civil for 2 - Casado, o BB devolverá o  IC
com valor 'N'. Sempre que o Mec enviar estado civil como União Estável, o banco deverá devolver esse campo como "S", caso contrário deverá haver crítica.</t>
  </si>
  <si>
    <t>Indica o estado civil do candidato. União estável não será enviada como estado civil por regras internas do agente financeiro, ou até determinação do departamento jurídico.</t>
  </si>
  <si>
    <t>CPF do conjuge ou companheiro. envia 00000000000 quando diferente de casado e diferente de união estável.
obrigatório quando estado civil = casado ou uniao estave  = S</t>
  </si>
  <si>
    <t>Código da unidade do Agente Financeiro que efetuou o contrato (Número da agência). ok. o tamanho foi alterado de 10 para 5, de maneira que se torna coerente com o valor enviado. O AF pode retornar valor diferente do enviado, que deve ser acatado pelo MEC.</t>
  </si>
  <si>
    <t>Dia do vencimento da prestação do contrato</t>
  </si>
  <si>
    <t>Total do saldo devedor do contrato. Saldo de liberações, verificar com a analista do financeiro.</t>
  </si>
  <si>
    <t>Data da assinatura do aditamento. Simplificado: Data que foi efetivado o aditamento com o agente financeiro (data de processamento).</t>
  </si>
  <si>
    <t>S - Aditado
N - Não Aditado</t>
  </si>
  <si>
    <t>Situação do aditamento</t>
  </si>
  <si>
    <t>CPF do conjuge do candidato. CASO SEJA CASADO OU IC_UNIAO_ESTAVEL = S, OBRIGATÓRIO, CASO CONTRÁRIO ENVIAR 00000000000</t>
  </si>
  <si>
    <t>qt_semestres_dilatacao</t>
  </si>
  <si>
    <t>0 |1 | 2</t>
  </si>
  <si>
    <t>ORIGEM: AGENTE OPERADOR (AO)</t>
  </si>
  <si>
    <t>CÓDIGO DO TIPO DO ARQUIVO (MEC): 78</t>
  </si>
  <si>
    <t>POSSUI HEADER E TRAILER? SIM</t>
  </si>
  <si>
    <t>CONTEÚDO DO ARQUIVO: ABERTURA DE CONTAS</t>
  </si>
  <si>
    <t>NÚMERO DO ARQUIVO: MCIF460</t>
  </si>
  <si>
    <t>DESTINO: AGENTE FINANCEIRO (BB)</t>
  </si>
  <si>
    <t>NÚMERO DO ARQUIVO: 01</t>
  </si>
  <si>
    <t>CONTEÚDO DO ARQUIVO:  INSCRIÇÕES (=TERMO) (=DRI)</t>
  </si>
  <si>
    <t>CÓDIGO DO TIPO DO ARQUIVO (MEC): 75</t>
  </si>
  <si>
    <t>NÚMERO DO ARQUIVO: 02</t>
  </si>
  <si>
    <t>CONTEÚDO DO ARQUIVO:  FIADORES (utilizado tanto para DRI quanto para DRM)</t>
  </si>
  <si>
    <t>CONTEÚDO DO ARQUIVO:  ADITAMENTOS (=DRM)</t>
  </si>
  <si>
    <t>NÚMERO DO ARQUIVO: 03</t>
  </si>
  <si>
    <t>CÓDIGO DO TIPO DO ARQUIVO (MEC): 98</t>
  </si>
  <si>
    <t>NOME DO ARQUIVO: BBM.CDT.OMEC1.DBBSA.DAAMMDD.MCI460.T999999</t>
  </si>
  <si>
    <t>NOME DO ARQUIVO: BBM.CDT.OMEC1.DBBSA.DAAMMDD.CFC538T.L99999</t>
  </si>
  <si>
    <t>NOME DO ARQUIVO: BBM.CDT.OMEC1.DBBSA.DAAMMDD.CFC538F.L99999</t>
  </si>
  <si>
    <t>NOME DO ARQUIVO: BBM.CDT.OMEC1.DBBSA.DAAMMDD.CFC538A.L999999</t>
  </si>
  <si>
    <t>AO &gt; BB - ARQUIVO DE CRÍTICA</t>
  </si>
  <si>
    <t>CONTEÚDO DO ARQUIVO:  ARQUIVOS DE CRÍTICAS</t>
  </si>
  <si>
    <t>ORIGEM: AGENTE FINANCEIRO (BB)</t>
  </si>
  <si>
    <t>DESTINO: AGENTE OPERADOR (AO)</t>
  </si>
  <si>
    <t>NOME DO ARQUIVO: BB.MEC.SISFIES.01CONTRFINAN</t>
  </si>
  <si>
    <t>CONTEÚDO DO ARQUIVO: CONTRATOS FIES BB</t>
  </si>
  <si>
    <t>CÓDIGO DO TIPO DO ARQUIVO (MEC): 76</t>
  </si>
  <si>
    <t>NOME DO ARQUIVO: BB.MEC.SISFIES.02FIADOR.</t>
  </si>
  <si>
    <t>CONTEÚDO DO ARQUIVO: FIADORES</t>
  </si>
  <si>
    <t>CÓDIGO DO TIPO DO ARQUIVO (MEC): 77</t>
  </si>
  <si>
    <t>CONTEÚDO DO ARQUIVO: ADITAMENTOS</t>
  </si>
  <si>
    <t>NOME DO ARQUIVO: BB.MEC.SISFIES.03ADITAMENTO.</t>
  </si>
  <si>
    <t>CÓDIGO DO TIPO DO ARQUIVO (MEC): 100</t>
  </si>
  <si>
    <t>NÚMERO DO ARQUIVO: MSTCF111</t>
  </si>
  <si>
    <t>NOME DO ARQUIVO: BB.MEC.SISFIES.LMSTCF111.DAAAAMMDD</t>
  </si>
  <si>
    <t>CONTEÚDO DO ARQUIVO: ARQUIVO DE AGENCIAS BB</t>
  </si>
  <si>
    <t>CÓDIGO DO TIPO DO ARQUIVO (MEC): 74</t>
  </si>
  <si>
    <t>COD. MEC 79</t>
  </si>
  <si>
    <t>COD. MEC 80</t>
  </si>
  <si>
    <t>COD. MEC 99</t>
  </si>
  <si>
    <t>BBM.CDT.OMEC1.DBBSA.DAAMMDD.CFC538T.R999999</t>
  </si>
  <si>
    <t>BBM.CDT.OMEC1.DBBSA.DAAMMDD.CFC538F.R999999</t>
  </si>
  <si>
    <t>BBM.CDT.OMEC1.DBBSA.DAAMMDD.CFC538A.R999999</t>
  </si>
  <si>
    <t>Número sequencial automático do registro do arquivo de candidato</t>
  </si>
  <si>
    <t>POSSUI HEADER E TRAILER? NÃO (necessário adicionar tão logo seja possível.)</t>
  </si>
  <si>
    <t>desconsiderar valores desta coluna, sempre virá com espaços em branco</t>
  </si>
  <si>
    <t>preencher constante 1</t>
  </si>
  <si>
    <t>número do banco 001</t>
  </si>
  <si>
    <t>sempre 001</t>
  </si>
  <si>
    <t>nome do arquivo</t>
  </si>
  <si>
    <t>data do arquivo</t>
  </si>
  <si>
    <t>preencher constante 2</t>
  </si>
  <si>
    <t>prefíxo da agencia</t>
  </si>
  <si>
    <t>digito verificador da agencia</t>
  </si>
  <si>
    <t>nome da agência</t>
  </si>
  <si>
    <t>código IBGE do município da agência</t>
  </si>
  <si>
    <t>tipo de agência. As agencias múltiplas servem tanto para PJ quanto para PF</t>
  </si>
  <si>
    <t xml:space="preserve">1-Pessoa Física | 2-Pessoa Jurídica | 4-Multipla </t>
  </si>
  <si>
    <t>código inteno organizacional agências BB</t>
  </si>
  <si>
    <t>preencher constante 3</t>
  </si>
  <si>
    <t>não incluir as linhas de header e trailer</t>
  </si>
  <si>
    <t>simplificado</t>
  </si>
  <si>
    <t>não simplificado</t>
  </si>
  <si>
    <t>N/A</t>
  </si>
  <si>
    <t>CPF válido, cadastrado no BB e vinculado a um contrato.</t>
  </si>
  <si>
    <t>Alteração crítica: ao adicionar o tipo 08 - prorrogação de prazos da data limite de retorno do agente financeiro, é necessário alterar os procedimentos de prorrogação, o banco e a rotina de envio de termo. adicionar uma flag na tabela de termo S ou N, N padrão. sempre que houver prorrogação a flag deverá ser salva com S, sempre que a flag for S a rotina de envio do termo deverá enviar essa coluna como 08, sabendo que as únicas alterações serão as datas de limite. O agente finaceiro, ao receber a situação 08, considerará apenas as colunas de datas e ignorará qualquer alteração nas demais colunas. Somente enviar código 08 caso receba crítica do estudante.
O tipo 09 - prorrogação de prazos (datas limites) sempre substitui DRI desde que não formalizada.
Enviar os tipos 08 ou 09 apenas se o AF devolver o termo por motivo de datas limites expiradas ou menor que 2 dias para contratação.
prever essa mesma regra para o aditamento não simplificado.</t>
  </si>
  <si>
    <t>Será acatado sem validações. (Regra poderá ser incluída junto com não simplificado)</t>
  </si>
  <si>
    <t>Se houver divergência, confirmar com documentação. De acordo com o resultado ou o banco atualiza ou retorna para o MEC como não aditado e informando o motivo (co_motivo_situacao).</t>
  </si>
  <si>
    <t>Sempre altera, não validar</t>
  </si>
  <si>
    <t>Não pode alterar, será validado (recusar)</t>
  </si>
  <si>
    <t>Não pode alterar, será validado (recusar). Somente com liminar – 016</t>
  </si>
  <si>
    <t>Ignorar</t>
  </si>
  <si>
    <t>Pode alterar, não validar.</t>
  </si>
  <si>
    <t>Será alterado, não validar</t>
  </si>
  <si>
    <t>Pode ser reduzido, não será validado</t>
  </si>
  <si>
    <t>Pode ser reduzido, não será validado. No caso de Liminar (011 – correção de percentual prouni), poderá aumentar. O intervalo é de 50 a 100% de 5 em 5, no caso da liminar 011 não validar o intervalo.</t>
  </si>
  <si>
    <t>Será alterado, não será validado</t>
  </si>
  <si>
    <t>Será alterado e deve ser validado pela regra: VL_semestral_financiado/6 truncado com duas casas = VL_MENSALIDADE</t>
  </si>
  <si>
    <t>pode alterar, não validar</t>
  </si>
  <si>
    <t>Regra: deve ser maior que 2 dias úteis a contar do recebimento do arquivo</t>
  </si>
  <si>
    <t>Regra: deve ser maior que 2 dias corridos a contar do recebimento do arquivo</t>
  </si>
  <si>
    <t>Regra: a mesma da contratação, deve ser no mínimo 5 dias corridos a partir da data limite de contratação (DT_LIMITE_CONTRATO_BANCO).</t>
  </si>
  <si>
    <t>Não validar</t>
  </si>
  <si>
    <t>Será validado na crítica se existe e se o CPF condiz.
Na contratação a situação do contrato será validada.</t>
  </si>
  <si>
    <t>Será acatado sem validações. (Regra deverá ser incluída junto com não simplificado)</t>
  </si>
  <si>
    <t>Não aceitar semestre/ano já acatado.</t>
  </si>
  <si>
    <t>Válidos:
005 (não validar)
007 (não validar)
015  (caso seja implementada validação de percentual, ignorar regra de validação)</t>
  </si>
  <si>
    <t>Todos Válidos ( Se implementados, liberar as críticas correspondentes</t>
  </si>
  <si>
    <t>Será validado.</t>
  </si>
  <si>
    <t>não validar</t>
  </si>
  <si>
    <t>validar conforme domínio</t>
  </si>
  <si>
    <t>nu_sequencial</t>
  </si>
  <si>
    <t>Código sequencial identificador do registro (7 posições no início de cada linha)</t>
  </si>
  <si>
    <t>SEMPRE ENVIAR</t>
  </si>
  <si>
    <t>co_cpf</t>
  </si>
  <si>
    <t>co_ocorrencia</t>
  </si>
  <si>
    <t>co_finalidade_ocorrencia</t>
  </si>
  <si>
    <t>04 - SUSPENSAO E 05 DILATAÇÃO</t>
  </si>
  <si>
    <t>06 ENCERRAMENTO</t>
  </si>
  <si>
    <t>tp_opcao_encerramento</t>
  </si>
  <si>
    <t>nu_semestre_referencia</t>
  </si>
  <si>
    <t>nu_ano_referencia</t>
  </si>
  <si>
    <t xml:space="preserve">Indica o ano de referência da ocorrência </t>
  </si>
  <si>
    <t>nu_mes_ano_ocorrencia</t>
  </si>
  <si>
    <t>APENAS SUSPENSÃO</t>
  </si>
  <si>
    <t>APENAS ENCERRAMENTO</t>
  </si>
  <si>
    <t>tp_ocorrencia</t>
  </si>
  <si>
    <t>qt_sem_prazo_ocorrencia</t>
  </si>
  <si>
    <t>dt_limite_contratacao</t>
  </si>
  <si>
    <t>dt_ocorrencia</t>
  </si>
  <si>
    <t>NÚMERO DO ARQUIVO: 04</t>
  </si>
  <si>
    <t>Data da ocorrência. Dia que que o aluno solicitou</t>
  </si>
  <si>
    <t>nu_motivo_ocorrencia</t>
  </si>
  <si>
    <t>ic_situacao_ocorrencia</t>
  </si>
  <si>
    <t>C - confirmado
N - Não confirmado (derrubada - exige co_motivo_situacao  preenchido)</t>
  </si>
  <si>
    <t>dt_confirmacao_ocorrencia</t>
  </si>
  <si>
    <t>Código da ocorrência. 
código do encerramento; código da dilatação (código do aditamento de renovação); ou código da suspensão. Forma chave composta com a coluna co_finalidade_ocorrencia e co_cpf</t>
  </si>
  <si>
    <t>SEMPRE ENVIAR para encerramento</t>
  </si>
  <si>
    <t>AO &gt; BB - ARQUIVO 4 - OCORRÊNCIA DO CONTRATO</t>
  </si>
  <si>
    <t>Código da unidade do Agente Financeiro que efetuou o contrato (Número da agência). O AF pode retornar valor diferente do enviado, que deve ser acatado pelo MEC.</t>
  </si>
  <si>
    <t>Código do motivo da ocorrência. (apenas para suspensão e dilatação)
enviar o mesmo enviado pelo MEC</t>
  </si>
  <si>
    <t>12 - A PEDIDO DO ESTUDANTE
29 - SUSPENSÃO TÁCITA - LEI 10.260/2001</t>
  </si>
  <si>
    <t>L - liquidar; 
A -antecipar amortização; 
M -manter periodo de utilização; 
C - antecipar carência.</t>
  </si>
  <si>
    <t>Indica a opção escolhida pelo estudante para encerramento do contrato.
Obrigatório para encerramento. Branco quando outro tipo de aditamento. 
O estudante pode mudar essa opção na agência. Será acatado pelo MEC o retorno do banco.</t>
  </si>
  <si>
    <t>Número do CPF do estudante. Forma chave composta com a coluna co_finalidade_ocorrencia e co_ocorrencia</t>
  </si>
  <si>
    <t xml:space="preserve">Indica o semestre de referência da ocorrência.
</t>
  </si>
  <si>
    <t>1 - Primeiro semestre
2 - Segundo semestre</t>
  </si>
  <si>
    <t>Indica o ano de referência da ocorrência . Formato: AAAA</t>
  </si>
  <si>
    <t>Mês e ano do encerramento ou da suspensão. MMAAAA . 
Deverá ser preenchido apenas quando tp_ocorrencia = P (Parcial)
Em branco quando diferente de encerramento e suspensão ou quando tp_ocorrencia = I. (nu_mes_ano_competencia _suspensao ou nu_mes_ano_encerramento)</t>
  </si>
  <si>
    <t>Indica se a suspensão ou o encerramento é integral ou parcial.
Em branco quando diferente de suspensão ou encerramento</t>
  </si>
  <si>
    <t>I - Integral
P - Parcial</t>
  </si>
  <si>
    <t>COD. MEC (A DEFINIR)</t>
  </si>
  <si>
    <t>CÓDIGO DO TIPO DO ARQUIVO (MEC): (A DEFINIR)</t>
  </si>
  <si>
    <t>BB &gt; AO - ARQUIVO 4 - OCORRÊNCIA DO CONTRATO</t>
  </si>
  <si>
    <t xml:space="preserve">Obrigatório quando ic_situacao_ocorrencia = N
</t>
  </si>
  <si>
    <t>302 - derrubado pelo AF por decurso do prazo de contratação</t>
  </si>
  <si>
    <t>Indica o semestre de referência da ocorrência</t>
  </si>
  <si>
    <t>Indica se a suspensão ou o encerramento é integral ou parcial.
Em branco quando diferente de suspensao ou encerramento</t>
  </si>
  <si>
    <t>Código do motivo da ocorrência. (apenas para suspensão e dilatação).
Enviar o mesmo enviado pelo MEC.</t>
  </si>
  <si>
    <t>Número do CPF do estudante. 
Forma chave composta com a coluna co_finalidade_ocorrencia e co_ocorrencia</t>
  </si>
  <si>
    <t>CÓDIGO DO TIPO DO ARQUIVO (MEC): 87</t>
  </si>
  <si>
    <t>CRÍTICA: CO_CPF=99999999999CO_OCORRENCIA=99999999999CO_FINALIDADE_OCORRENCIA=99</t>
  </si>
  <si>
    <t>Nome do conjuge do fiador</t>
  </si>
  <si>
    <t>preparado para receber o código do grupo de fiança solidária. Não implementado, retorna sempre valores zero.</t>
  </si>
  <si>
    <t>ddmmaaaa</t>
  </si>
  <si>
    <t>tipo de carga</t>
  </si>
  <si>
    <t>nu_chave_composta</t>
  </si>
  <si>
    <t>co_finalidade + cpf + co_ocorrencia</t>
  </si>
  <si>
    <t>0|1|2|3</t>
  </si>
  <si>
    <t>O prazo da ocorrência em semestres: Quantidade de semestres da dilatação ou da suspensão. (qt_semestres_dilatação ou qt_semestres_suspensao) 
Aceita no máximo 2 para suspensão ou dilatação. lembrando que em caso de dilatação, BB deve somar a qt de semestres dilatados ao prazo do financiamento. 
suspensão parcial conta como 1 semestre interiro de suspensão, não podendo ser enviado outra suspensão parcial que complete os meses da primeira suspensão</t>
  </si>
  <si>
    <t>Data limite da contratação do aditamento
duvida do BB sobre como se dará a derrubada de encerramento quando o contrato já tiver entrado em reposição (amortização)</t>
  </si>
  <si>
    <t>sempre preencher com 00</t>
  </si>
  <si>
    <t>sempre preencher com 0000000</t>
  </si>
  <si>
    <t>MCIF460</t>
  </si>
  <si>
    <t>??</t>
  </si>
  <si>
    <t>verificar como é feito esse header EX: 0000000DDMMAAAAMCIF460 300976336783970026504160710000033413051[espaços em branco]</t>
  </si>
  <si>
    <t>0 - header | 1 - conteúdo | 99 - trailer</t>
  </si>
  <si>
    <t>Número de registros</t>
  </si>
  <si>
    <t>preencher sempre com 99</t>
  </si>
  <si>
    <t>número de linhas do arquivo. Verificar como é feito esse trailer. Ex: 999999901747000000000</t>
  </si>
  <si>
    <t>Nome do sistema</t>
  </si>
  <si>
    <t>SISFIES</t>
  </si>
  <si>
    <t>sempre enviar SISFIES</t>
  </si>
  <si>
    <t>Número do lote</t>
  </si>
  <si>
    <t>número da remessa (lote). Controle de envio do arquivo</t>
  </si>
  <si>
    <t>número do banco</t>
  </si>
  <si>
    <t>001 - Banco do Brasil</t>
  </si>
  <si>
    <t>sempre enviar 001</t>
  </si>
  <si>
    <t>DSN do arquivo ou o nome do arquivo. Ex: BBM.CDT.OMEC1.DBBSA.D120726.CFC538T.L00271 (não tratado atualmente pelo BB)</t>
  </si>
  <si>
    <t>data da geração do arquivo</t>
  </si>
  <si>
    <t>T - Total | I - Incremental</t>
  </si>
  <si>
    <t>Tipo de carga</t>
  </si>
  <si>
    <t>Número de linhas do conteúdo do arquivo. Não conta linhas de header e trailer</t>
  </si>
  <si>
    <t>00+00000000000+00000000000</t>
  </si>
  <si>
    <t>DSN do arquivo ou o nome do arquivo. Ex: BBM.CDT.OMEC1.DBBSA.D120726.CFC538F.L00271 (não tratado atualmente pelo BB)</t>
  </si>
  <si>
    <t>DSN do arquivo ou o nome do arquivo. Ex: BBM.CDT.OMEC1.DBBSA.D120726.CFC538A.L00271 (não tratado atualmente pelo BB)</t>
  </si>
  <si>
    <t>DSN do arquivo ou o nome do arquivo. Ex: BBM.CDT.OMEC1.DBBSA.D120726.CFC538OL00271 (não tratado atualmente pelo BB)</t>
  </si>
  <si>
    <t>FIADORES</t>
  </si>
  <si>
    <t>CONTRFINAN</t>
  </si>
  <si>
    <t>sempre enviar 001 - Banco do Brasil</t>
  </si>
  <si>
    <t>NOME DO ARQUIVO: BB.MEC.SISFIES.04OCORRENCIA.</t>
  </si>
  <si>
    <t>NOME DO ARQUIVO: BBM.CDT.OMEC1.DBBSA.DAAMMDD.CFC538O.L999999</t>
  </si>
  <si>
    <t>CRÍTICA: co_cpf=99999999999+nu_chave_composta=999999999999999999999999  obs: a info co_cpf no inicio do id_registro_critica é padrão e obrigatório, mesmo que nu_chave_composta leve o cpf</t>
  </si>
  <si>
    <t>número da remessa (lote). Controle de envio do arquivo. Zeros à esquerda</t>
  </si>
  <si>
    <t>OCORRENCIAS DO CONTRATO</t>
  </si>
  <si>
    <t>Tipo de carga. Sempre manda I. raros casos de envio com T</t>
  </si>
  <si>
    <t>Situação da ocorrencia. Quando fo N, validar somente as colunas 
co_id_tipo_registro
co_cpf
co_ocorrencia
co_finalidade_ocorrencia
co_motivo_situacao tem que ser 302</t>
  </si>
  <si>
    <t>Indica a opção informada pelo estudante para encerramento
Obrigatório para encerramento. Branco quando outro tipo de ocorrencia
O aluno pode mudar essa opção na agência. O que o banco retornar é o que valerá para o contrato do aluno, o SISFIES deve acatar.</t>
  </si>
  <si>
    <t>preenchido apenas quando tp_ocorrencia (abaixo) = P
Mês e ano do encerramento ou da suspensão. MMAAAA . 
Em branco quando diferente de encerramento e suspensão ou quando tp_ocorrencia = I. (nu_mes_ano_competencia _suspensao ou nu_mes_ano_encerramento)</t>
  </si>
  <si>
    <t>0 | 1 | 2
encerramento sempre 0</t>
  </si>
  <si>
    <t xml:space="preserve">O prazo da ocorrência em semestres: Quantidade de semestres da dilatação ou da suspensão. (qt_semestres_dilatação ou qt_semestres_suspensao) Aceita no máximo 2 para suspensão ou dilatação. lembrando que em caso de dilatação, BB deve somar a qt de semestres dilatados ao prazo do financiamento; </t>
  </si>
  <si>
    <t>Data em que a ocorrência foi confirmada no banco. Data de retorno/processamento no banco  ou data da assinatura do contrato quando houver</t>
  </si>
  <si>
    <t>mesmo valor enviado pelo AO.</t>
  </si>
  <si>
    <t>BB &gt; AO - ARQUIVO DE CRÍTICA em branco - CADASTRO EM BRANCO</t>
  </si>
  <si>
    <t>COD. MEC (???)</t>
  </si>
  <si>
    <t>BBM.CDT.OMEC1.DBBSA.DAAMMDD.CFC538C.R999999</t>
  </si>
  <si>
    <t>AO &gt; BB - ARQUIVO DE CRÍTICA 1 - CRITICAS DO CONTRATO</t>
  </si>
  <si>
    <t>BBM.CDT.OMEC1.DBBSA.DAAMMDD.COPECTR.R999999</t>
  </si>
  <si>
    <t>BBM.CDT.OMEC1.DBBSA.DAAMMDD.COPEFDR.R999999</t>
  </si>
  <si>
    <t>BB &gt; AO - ARQUIVO DE CRÍTICA 3 - CRITICAS DE ADITIVOS</t>
  </si>
  <si>
    <t>BBM.CDT.OMEC1.DBBSA.DAAMMDD.COPEOCR.R999999</t>
  </si>
  <si>
    <t>NOMES DOS ARQUIVOS: (VER ACIMA)</t>
  </si>
  <si>
    <t>COD. MEC 85</t>
  </si>
  <si>
    <t>COD. MEC 86</t>
  </si>
  <si>
    <t>COD. MEC 101</t>
  </si>
  <si>
    <t>CÓDIGO DO TIPO DO ARQUIVO (MEC): (VER ACIMA)</t>
  </si>
  <si>
    <r>
      <t xml:space="preserve">NÚMERO DOS ARQUIVOS DE CRÍTICAS: 01, 02, 03 E </t>
    </r>
    <r>
      <rPr>
        <b/>
        <sz val="14"/>
        <color rgb="FFFF0000"/>
        <rFont val="Calibri"/>
        <family val="2"/>
        <scheme val="minor"/>
      </rPr>
      <t>04</t>
    </r>
  </si>
  <si>
    <t>BBM.CDT.OMEC1.DBBSA.DAAMMDD.CFC538O.R999999</t>
  </si>
  <si>
    <t>NECESSÁRIO ADICIONAR A PASTA DE CRITICAS CONHECIDAS</t>
  </si>
  <si>
    <t>VER PLANILHA DE CRITICAS - NECESSÁRIO ANEXAR A PLANILHA DE CRITICAS</t>
  </si>
  <si>
    <r>
      <t xml:space="preserve">Especificação do tipo de registro:
</t>
    </r>
    <r>
      <rPr>
        <sz val="11"/>
        <color rgb="FFFF0000"/>
        <rFont val="Calibri"/>
        <family val="2"/>
        <scheme val="minor"/>
      </rPr>
      <t>(Falta verificar todas as possibilidades)</t>
    </r>
  </si>
  <si>
    <r>
      <t>01 - Renovação;
02 - Transferência (muda valores);
05 - Dilatação (com renovação)</t>
    </r>
    <r>
      <rPr>
        <b/>
        <sz val="11"/>
        <color rgb="FF00B050"/>
        <rFont val="Calibri"/>
        <family val="2"/>
        <scheme val="minor"/>
      </rPr>
      <t xml:space="preserve"> (demanda MEC SS1117)</t>
    </r>
    <r>
      <rPr>
        <sz val="11"/>
        <color theme="1"/>
        <rFont val="Calibri"/>
        <family val="2"/>
        <scheme val="minor"/>
      </rPr>
      <t xml:space="preserve">;
</t>
    </r>
    <r>
      <rPr>
        <sz val="11"/>
        <color rgb="FF00B050"/>
        <rFont val="Calibri"/>
        <family val="2"/>
        <scheme val="minor"/>
      </rPr>
      <t xml:space="preserve">10 - Dilatação com transferência </t>
    </r>
    <r>
      <rPr>
        <b/>
        <sz val="11"/>
        <color rgb="FF00B050"/>
        <rFont val="Calibri"/>
        <family val="2"/>
        <scheme val="minor"/>
      </rPr>
      <t xml:space="preserve"> (demanda MEC SS1117)</t>
    </r>
    <r>
      <rPr>
        <sz val="11"/>
        <color rgb="FF00B050"/>
        <rFont val="Calibri"/>
        <family val="2"/>
        <scheme val="minor"/>
      </rPr>
      <t xml:space="preserve">
</t>
    </r>
  </si>
  <si>
    <r>
      <t xml:space="preserve">BB &gt; AO - ARQUIVO DE CRÍTICA 4 - CRITICAS DE OCORRÊNCIA DO CONTRATO  </t>
    </r>
    <r>
      <rPr>
        <b/>
        <sz val="14"/>
        <color rgb="FF00B050"/>
        <rFont val="Calibri"/>
        <family val="2"/>
        <scheme val="minor"/>
      </rPr>
      <t>(demanda MEC SS1143)</t>
    </r>
  </si>
  <si>
    <t>DEMANDA MEC SS854</t>
  </si>
  <si>
    <r>
      <t xml:space="preserve">(ARQUIVO DE CTR) 
co_cpf=35858952801
(ARQUIVO DE ADT)
co_cpf=99999999999+co_aditamento=99999999999
</t>
    </r>
    <r>
      <rPr>
        <b/>
        <sz val="11"/>
        <color theme="5" tint="-0.499984740745262"/>
        <rFont val="Calibri"/>
        <family val="2"/>
        <scheme val="minor"/>
      </rPr>
      <t>(ARQUIVO DE FDR) - REAVALIAR
co_cpf=99999999999 (DO ALUNO)</t>
    </r>
    <r>
      <rPr>
        <sz val="11"/>
        <color rgb="FFFF0000"/>
        <rFont val="Calibri"/>
        <family val="2"/>
        <scheme val="minor"/>
      </rPr>
      <t xml:space="preserve">
</t>
    </r>
    <r>
      <rPr>
        <b/>
        <sz val="11"/>
        <color rgb="FFFF0000"/>
        <rFont val="Calibri"/>
        <family val="2"/>
        <scheme val="minor"/>
      </rPr>
      <t>(ARQUIVO DE OCORRENCIA) - EM FASDE DE IMPLANTAÇÃO</t>
    </r>
    <r>
      <rPr>
        <b/>
        <sz val="11"/>
        <color rgb="FF00B050"/>
        <rFont val="Calibri"/>
        <family val="2"/>
        <scheme val="minor"/>
      </rPr>
      <t xml:space="preserve">  (demanda MEC SS1143)</t>
    </r>
    <r>
      <rPr>
        <b/>
        <sz val="11"/>
        <color rgb="FFFF0000"/>
        <rFont val="Calibri"/>
        <family val="2"/>
        <scheme val="minor"/>
      </rPr>
      <t xml:space="preserve">
CO_CPF=99999999999+nu_chave_composta=999999999999999999999999</t>
    </r>
  </si>
  <si>
    <r>
      <t xml:space="preserve">VER PLANILHA DE CRITICAS </t>
    </r>
    <r>
      <rPr>
        <sz val="11"/>
        <color rgb="FF00B050"/>
        <rFont val="Calibri"/>
        <family val="2"/>
        <scheme val="minor"/>
      </rPr>
      <t xml:space="preserve"> </t>
    </r>
    <r>
      <rPr>
        <b/>
        <sz val="11"/>
        <color rgb="FF00B050"/>
        <rFont val="Calibri"/>
        <family val="2"/>
        <scheme val="minor"/>
      </rPr>
      <t>(demanda MEC SS1143)</t>
    </r>
  </si>
  <si>
    <t>co_controle_fies</t>
  </si>
  <si>
    <t>ic_controle_fies</t>
  </si>
  <si>
    <t>04 - Suspensão;
06 - Encerramento.</t>
  </si>
  <si>
    <t>CONTEÚDO DO ARQUIVO:  OCORRÊNCIA DO CONTRATO (ENCERRAMENTO, SUSPENSÃO)</t>
  </si>
  <si>
    <t>ic_ocorrencia_contrato</t>
  </si>
  <si>
    <t>S | N</t>
  </si>
  <si>
    <t xml:space="preserve">Indica o tipo da ocorrência.
Forma chave composta com a coluna co_ocorrencia e co_cpf
(17/08/2012)se for suspensão parcial precisa existir registro no arquivo de aditamento (registro casado - gerar critica no caso negativo - haverá marcação no arquivo de aditamento em nesse caso); Se for suspensão integral ou encerramento, os registros só serão enviados neste arquivo </t>
  </si>
  <si>
    <t xml:space="preserve">Indica o tipo da ocorrência
Forma chave composta com a coluna co_ocorrencia e co_cpf
(17/08/2012)se for suspensão parcial precisa existir registro no arquivo de aditamento (registro casado - gerar critica no caso negativo - haverá marcação no arquivo de aditamento em nesse caso); Se for suspensão integral ou encerramento, os registros só serão enviados neste arquivo </t>
  </si>
  <si>
    <t>Código da ocorrência (código do encerramento, código da suspensão). 
Forma chave composta com a coluna co_finalidade_ocorrencia e co_cpf</t>
  </si>
  <si>
    <t>código do aditamento quando for suspensão ou encerramento com renovação parcial</t>
  </si>
  <si>
    <r>
      <t xml:space="preserve">Apenas para aditamento, por enquanto. Sempre enviar o código do aditamento referente ao fiador. código da inscrição ou do aditamento. Demanda a ser gerada (15/08/12). Pendente de alinhamento com o BB. </t>
    </r>
    <r>
      <rPr>
        <b/>
        <sz val="11"/>
        <color rgb="FFFFFF00"/>
        <rFont val="Calibri"/>
        <family val="2"/>
        <scheme val="minor"/>
      </rPr>
      <t xml:space="preserve">Demanda MEC 1207. </t>
    </r>
    <r>
      <rPr>
        <b/>
        <sz val="11"/>
        <color rgb="FF002060"/>
        <rFont val="Calibri"/>
        <family val="2"/>
        <scheme val="minor"/>
      </rPr>
      <t>EM FASE DE LEVANTAMENTO</t>
    </r>
  </si>
  <si>
    <r>
      <t xml:space="preserve">define qual o tipo da coluna co_controle_fies, se inscrição ou aditamento. Demanda a ser gerada (15/08/12). Pendente de alinhamento com o BB. </t>
    </r>
    <r>
      <rPr>
        <b/>
        <sz val="11"/>
        <color rgb="FFFFFF00"/>
        <rFont val="Calibri"/>
        <family val="2"/>
        <scheme val="minor"/>
      </rPr>
      <t xml:space="preserve">Demanda MEC 1207 </t>
    </r>
    <r>
      <rPr>
        <b/>
        <sz val="11"/>
        <color rgb="FF002060"/>
        <rFont val="Calibri"/>
        <family val="2"/>
        <scheme val="minor"/>
      </rPr>
      <t>EM FASE DE LEVANTAMENTO</t>
    </r>
  </si>
  <si>
    <r>
      <t xml:space="preserve">Especificação do tipo de registro de aditamento.
 Atualmente enviamos os tipos 01 e 02.
</t>
    </r>
    <r>
      <rPr>
        <sz val="11"/>
        <color rgb="FF00B050"/>
        <rFont val="Calibri"/>
        <family val="2"/>
        <scheme val="minor"/>
      </rPr>
      <t>a partir da implementação observada nessa evolução, enviaremos também os tipos 05 e 10.</t>
    </r>
    <r>
      <rPr>
        <sz val="11"/>
        <color theme="1"/>
        <rFont val="Calibri"/>
        <family val="2"/>
        <scheme val="minor"/>
      </rPr>
      <t xml:space="preserve">
</t>
    </r>
    <r>
      <rPr>
        <sz val="11"/>
        <color rgb="FFFF0000"/>
        <rFont val="Calibri"/>
        <family val="2"/>
        <scheme val="minor"/>
      </rPr>
      <t xml:space="preserve">
</t>
    </r>
    <r>
      <rPr>
        <b/>
        <sz val="11"/>
        <color rgb="FF7030A0"/>
        <rFont val="Calibri"/>
        <family val="2"/>
        <scheme val="minor"/>
      </rPr>
      <t>EM FASE DE HOMOLOGAÇÃO</t>
    </r>
  </si>
  <si>
    <r>
      <t xml:space="preserve">Número de semestres que serão financiados pelo FIES.  </t>
    </r>
    <r>
      <rPr>
        <b/>
        <sz val="11"/>
        <color rgb="FF00B050"/>
        <rFont val="Calibri"/>
        <family val="2"/>
        <scheme val="minor"/>
      </rPr>
      <t xml:space="preserve"> (demanda MEC SS1117)</t>
    </r>
    <r>
      <rPr>
        <b/>
        <sz val="11"/>
        <color rgb="FF7030A0"/>
        <rFont val="Calibri"/>
        <family val="2"/>
        <scheme val="minor"/>
      </rPr>
      <t xml:space="preserve"> EM FASE DE HOMOLOGAÇÃO</t>
    </r>
  </si>
  <si>
    <r>
      <t>obrig para dilatação (&lt;&gt; 0). 0 (zero) quando outro  tipo de aditamento</t>
    </r>
    <r>
      <rPr>
        <b/>
        <sz val="11"/>
        <color rgb="FF00B050"/>
        <rFont val="Calibri"/>
        <family val="2"/>
        <scheme val="minor"/>
      </rPr>
      <t xml:space="preserve"> (demanda MEC SS1117)</t>
    </r>
    <r>
      <rPr>
        <b/>
        <sz val="11"/>
        <color rgb="FF7030A0"/>
        <rFont val="Calibri"/>
        <family val="2"/>
        <scheme val="minor"/>
      </rPr>
      <t xml:space="preserve"> EM FASE DE HOMOLOGAÇÃO</t>
    </r>
  </si>
  <si>
    <t>EM FASE DE IMPLEMENTAÇÃO/PLANEJAMENTO</t>
  </si>
  <si>
    <r>
      <t xml:space="preserve">BB &gt; AO - ARQUIVO DE CRÍTICA 4 - CRITICAS DE OCORRÊNCIA DO CONTRATO </t>
    </r>
    <r>
      <rPr>
        <b/>
        <sz val="14"/>
        <color rgb="FF0070C0"/>
        <rFont val="Calibri"/>
        <family val="2"/>
        <scheme val="minor"/>
      </rPr>
      <t>EM FASE DE IMPLEMENTAÇÃO/PLANEJAMENTO</t>
    </r>
  </si>
  <si>
    <r>
      <rPr>
        <b/>
        <sz val="14"/>
        <rFont val="Calibri"/>
        <family val="2"/>
        <scheme val="minor"/>
      </rPr>
      <t>CONTEÚDO DO ARQUIVO: OCORRENCIA DO CONTRATO (Suspensão, Encerramento)</t>
    </r>
    <r>
      <rPr>
        <b/>
        <sz val="14"/>
        <color rgb="FFFF0000"/>
        <rFont val="Calibri"/>
        <family val="2"/>
        <scheme val="minor"/>
      </rPr>
      <t xml:space="preserve"> &gt;&gt;&gt; </t>
    </r>
    <r>
      <rPr>
        <b/>
        <sz val="14"/>
        <color rgb="FF00B050"/>
        <rFont val="Calibri"/>
        <family val="2"/>
        <scheme val="minor"/>
      </rPr>
      <t xml:space="preserve"> (demanda MEC SS1143) </t>
    </r>
    <r>
      <rPr>
        <b/>
        <sz val="14"/>
        <color rgb="FF0070C0"/>
        <rFont val="Calibri"/>
        <family val="2"/>
        <scheme val="minor"/>
      </rPr>
      <t>EM FASE DE IMPLEMENTAÇÃO/PLANEJAMENTO</t>
    </r>
    <r>
      <rPr>
        <b/>
        <sz val="14"/>
        <color rgb="FFFF0000"/>
        <rFont val="Calibri"/>
        <family val="2"/>
        <scheme val="minor"/>
      </rPr>
      <t xml:space="preserve">
</t>
    </r>
    <r>
      <rPr>
        <b/>
        <sz val="14"/>
        <rFont val="Calibri"/>
        <family val="2"/>
        <scheme val="minor"/>
      </rPr>
      <t>OBS: em fase de implementação - definições 03/07/2012.</t>
    </r>
    <r>
      <rPr>
        <b/>
        <sz val="14"/>
        <color rgb="FFFF0000"/>
        <rFont val="Calibri"/>
        <family val="2"/>
        <scheme val="minor"/>
      </rPr>
      <t xml:space="preserve">
confirmado entendimento de que o aditamento de Dilatação não será enviado nesse arquivo em sua primeira implementação (16/08/2012). </t>
    </r>
  </si>
  <si>
    <r>
      <t xml:space="preserve">código da inscrição ou do aditamento. Demanda a ser gerada (15/08/12). Pendente de alinhamento com o BB. </t>
    </r>
    <r>
      <rPr>
        <b/>
        <sz val="11"/>
        <color rgb="FFFFFF00"/>
        <rFont val="Calibri"/>
        <family val="2"/>
        <scheme val="minor"/>
      </rPr>
      <t xml:space="preserve">Demanda MEC 1207 </t>
    </r>
    <r>
      <rPr>
        <b/>
        <sz val="11"/>
        <color rgb="FF002060"/>
        <rFont val="Calibri"/>
        <family val="2"/>
        <scheme val="minor"/>
      </rPr>
      <t>EM FASE DE LEVANTAMENTO</t>
    </r>
    <r>
      <rPr>
        <b/>
        <sz val="11"/>
        <color rgb="FF00B050"/>
        <rFont val="Calibri"/>
        <family val="2"/>
        <scheme val="minor"/>
      </rPr>
      <t xml:space="preserve"> </t>
    </r>
  </si>
  <si>
    <r>
      <t xml:space="preserve">obrig para dilatação (&lt;&gt; 0). 0 (zero) quando outro  tipo de aditamento  </t>
    </r>
    <r>
      <rPr>
        <b/>
        <sz val="11"/>
        <color rgb="FF00B050"/>
        <rFont val="Calibri"/>
        <family val="2"/>
        <scheme val="minor"/>
      </rPr>
      <t xml:space="preserve">(demanda MEC SS1117) </t>
    </r>
    <r>
      <rPr>
        <b/>
        <sz val="11"/>
        <color rgb="FF7030A0"/>
        <rFont val="Calibri"/>
        <family val="2"/>
        <scheme val="minor"/>
      </rPr>
      <t>EM FASE DE HOMOLOGAÇÃO</t>
    </r>
  </si>
  <si>
    <r>
      <t xml:space="preserve">S|N  - Sim ou Não - define se o aditamente possui uma ocorrência associada a ele no arquivo 4 - ocorrências do contrato. </t>
    </r>
    <r>
      <rPr>
        <b/>
        <sz val="11"/>
        <color rgb="FF00B050"/>
        <rFont val="Calibri"/>
        <family val="2"/>
        <scheme val="minor"/>
      </rPr>
      <t xml:space="preserve">demanda MEC SS1143 </t>
    </r>
    <r>
      <rPr>
        <b/>
        <sz val="11"/>
        <color rgb="FF0070C0"/>
        <rFont val="Calibri"/>
        <family val="2"/>
        <scheme val="minor"/>
      </rPr>
      <t>EM FASE DE IMPLEMENTAÇÃO/PLANEJAMENTO</t>
    </r>
  </si>
  <si>
    <r>
      <t xml:space="preserve">S|N  - Sim ou Não - define se o aditamente possui uma ocorrência associada a ele no arquivo 4 - ocorrências do contrato. </t>
    </r>
    <r>
      <rPr>
        <b/>
        <sz val="11"/>
        <color rgb="FF00B050"/>
        <rFont val="Calibri"/>
        <family val="2"/>
        <scheme val="minor"/>
      </rPr>
      <t>demanda MEC SS1143</t>
    </r>
    <r>
      <rPr>
        <b/>
        <sz val="11"/>
        <color rgb="FF0070C0"/>
        <rFont val="Calibri"/>
        <family val="2"/>
        <scheme val="minor"/>
      </rPr>
      <t xml:space="preserve"> EM FASE DE IMPLEMENTAÇÃO/PLANEJAMENTO</t>
    </r>
  </si>
  <si>
    <r>
      <t xml:space="preserve">CONTEÚDO DO ARQUIVO: OCORRENCIA DO CONTRATO (Suspensão, Encerramento) </t>
    </r>
    <r>
      <rPr>
        <b/>
        <sz val="14"/>
        <color rgb="FFFF0000"/>
        <rFont val="Calibri"/>
        <family val="2"/>
        <scheme val="minor"/>
      </rPr>
      <t xml:space="preserve">&gt;&gt;&gt;  </t>
    </r>
    <r>
      <rPr>
        <b/>
        <sz val="14"/>
        <color rgb="FF00B050"/>
        <rFont val="Calibri"/>
        <family val="2"/>
        <scheme val="minor"/>
      </rPr>
      <t xml:space="preserve">(demanda MEC SS1143) </t>
    </r>
    <r>
      <rPr>
        <b/>
        <sz val="14"/>
        <color rgb="FF0070C0"/>
        <rFont val="Calibri"/>
        <family val="2"/>
        <scheme val="minor"/>
      </rPr>
      <t>EM FASE DE IMPLEMENTAÇÃO/PLANEJAMENTO</t>
    </r>
    <r>
      <rPr>
        <b/>
        <sz val="14"/>
        <color theme="1"/>
        <rFont val="Calibri"/>
        <family val="2"/>
        <scheme val="minor"/>
      </rPr>
      <t xml:space="preserve">
OBS: em fase de implementação - definições 03/07/2012 ; 27/07; e 31/07.
</t>
    </r>
    <r>
      <rPr>
        <b/>
        <sz val="14"/>
        <color rgb="FFFF0000"/>
        <rFont val="Calibri"/>
        <family val="2"/>
        <scheme val="minor"/>
      </rPr>
      <t xml:space="preserve">confirmado entendimento de que o aditamento de Dilatação não será enviado nesse arquivo em sua primeira implementação (16/08/2012). </t>
    </r>
  </si>
  <si>
    <r>
      <t xml:space="preserve">CONTRATO: nu_candidato_fk=99999999999
ADITAMENTO: co_aditamento=99999999999
FIADOR: SEM CRÍTICA
</t>
    </r>
    <r>
      <rPr>
        <sz val="11"/>
        <color rgb="FFFF0000"/>
        <rFont val="Calibri"/>
        <family val="2"/>
        <scheme val="minor"/>
      </rPr>
      <t xml:space="preserve">OCORRENCIA: nu_chave_composta=999999999999999999999999 </t>
    </r>
    <r>
      <rPr>
        <b/>
        <sz val="11"/>
        <color rgb="FF00B050"/>
        <rFont val="Calibri"/>
        <family val="2"/>
        <scheme val="minor"/>
      </rPr>
      <t xml:space="preserve"> (demanda MEC SS1143) </t>
    </r>
    <r>
      <rPr>
        <b/>
        <sz val="11"/>
        <color rgb="FF0070C0"/>
        <rFont val="Calibri"/>
        <family val="2"/>
        <scheme val="minor"/>
      </rPr>
      <t>EM FASE DE IMPLEMENTAÇÃO/PLANEJAMENTO</t>
    </r>
  </si>
  <si>
    <t>co_inscricao</t>
  </si>
  <si>
    <r>
      <t xml:space="preserve">define qual o tipo da coluna co_controle_fies, se inscrição ou aditamento. Demanda a ser gerada (15/08/12). Pendente de alinhamento com o BB.
 </t>
    </r>
    <r>
      <rPr>
        <b/>
        <sz val="11"/>
        <color rgb="FFFFFF00"/>
        <rFont val="Calibri"/>
        <family val="2"/>
        <scheme val="minor"/>
      </rPr>
      <t xml:space="preserve">Demanda MEC 1207 </t>
    </r>
    <r>
      <rPr>
        <b/>
        <sz val="11"/>
        <color rgb="FF002060"/>
        <rFont val="Calibri"/>
        <family val="2"/>
        <scheme val="minor"/>
      </rPr>
      <t>EM FASE DE LEVANTAMENTO</t>
    </r>
  </si>
  <si>
    <r>
      <t xml:space="preserve">código da inscrição do aluno, encaminhado pelo MEC </t>
    </r>
    <r>
      <rPr>
        <b/>
        <sz val="11"/>
        <color rgb="FFFFFF00"/>
        <rFont val="Calibri"/>
        <family val="2"/>
        <scheme val="minor"/>
      </rPr>
      <t xml:space="preserve"> Demanda MEC 1207 </t>
    </r>
    <r>
      <rPr>
        <b/>
        <sz val="11"/>
        <color theme="1"/>
        <rFont val="Calibri"/>
        <family val="2"/>
        <scheme val="minor"/>
      </rPr>
      <t xml:space="preserve"> </t>
    </r>
    <r>
      <rPr>
        <b/>
        <sz val="11"/>
        <color rgb="FF002060"/>
        <rFont val="Calibri"/>
        <family val="2"/>
        <scheme val="minor"/>
      </rPr>
      <t>EM FASE DE LEVANTAMENTO</t>
    </r>
  </si>
  <si>
    <r>
      <t>código do registro de inscrição do aluno</t>
    </r>
    <r>
      <rPr>
        <b/>
        <sz val="11"/>
        <color rgb="FFFFFF00"/>
        <rFont val="Calibri"/>
        <family val="2"/>
        <scheme val="minor"/>
      </rPr>
      <t xml:space="preserve">  Demanda MEC 1207 </t>
    </r>
    <r>
      <rPr>
        <sz val="11"/>
        <color theme="1"/>
        <rFont val="Calibri"/>
        <family val="2"/>
        <scheme val="minor"/>
      </rPr>
      <t xml:space="preserve"> </t>
    </r>
    <r>
      <rPr>
        <b/>
        <sz val="11"/>
        <color rgb="FF7030A0"/>
        <rFont val="Calibri"/>
        <family val="2"/>
        <scheme val="minor"/>
      </rPr>
      <t xml:space="preserve"> </t>
    </r>
    <r>
      <rPr>
        <b/>
        <sz val="11"/>
        <color rgb="FF002060"/>
        <rFont val="Calibri"/>
        <family val="2"/>
        <scheme val="minor"/>
      </rPr>
      <t>EM FASE DE LEVANTAMENTO</t>
    </r>
  </si>
  <si>
    <t>1 - FIANÇA SIMPLES;
2 - FIANCA SOLIDARIA;
3 - SEM FIANÇA;
4 - FGEDUC;
5 - FIANÇA SIMPLES + FGEDUC;
6 - FIANCA SOLIDARIA + FGEDUC;</t>
  </si>
  <si>
    <t>F - FGEDUC
N - Normal (convencional)
S - Solidária
4 - FIANÇA SIMPLES + FGEDUC
5 - FIANCA SOLIDARIA + FGEDUC</t>
  </si>
  <si>
    <t>Na tabela TB_FIES_INSCRICAO
co_tipo_fianca</t>
  </si>
  <si>
    <t>tipo de fiador
Na tabela TB_FIES_INSCRICAO
co_tipo_fianca</t>
  </si>
  <si>
    <r>
      <t xml:space="preserve">001 Sem exigência de fiador
002 Sem verificar renda de fiador
007 Sem verificar CPF fiador com restrição cadastral
009 Sem verificar CPF fiador solidário com restrição cadastral
013 Permitir renda do fiador igual ao valor da mensalidade
</t>
    </r>
    <r>
      <rPr>
        <sz val="11"/>
        <rFont val="Calibri"/>
        <family val="2"/>
        <scheme val="minor"/>
      </rPr>
      <t xml:space="preserve">014 Permitir alteração do percentual de financiamento
015 Permitir correção de percentual ProUni
016 Permitir alteração do numero de semestres financiados 
020 Permite troca de fiança AL e RN
</t>
    </r>
    <r>
      <rPr>
        <sz val="11"/>
        <color rgb="FF00B050"/>
        <rFont val="Calibri"/>
        <family val="2"/>
        <scheme val="minor"/>
      </rPr>
      <t xml:space="preserve">021 Permite troca de fiança </t>
    </r>
  </si>
  <si>
    <r>
      <t xml:space="preserve">001 Sem exigência de fiador
002 Sem verificar renda de fiador
005 Sem verificar CPF estudante com restrição cadastral
007 Sem verificar CPF fiador com restrição cadastral
009 Sem verificar CPF fiador solidário com restrição cadastral
013 Permitir renda do fiador igual ao valor da mensalidade
</t>
    </r>
    <r>
      <rPr>
        <sz val="11"/>
        <rFont val="Calibri"/>
        <family val="2"/>
        <scheme val="minor"/>
      </rPr>
      <t>014 Permitir alteração do percentual de financiamento
015 Permitir correção de percentual ProUni
016 Permitir alteração do numero de semestres financiados
020 Permite troca de fiança AL E RN</t>
    </r>
    <r>
      <rPr>
        <sz val="11"/>
        <color rgb="FFFF0000"/>
        <rFont val="Calibri"/>
        <family val="2"/>
        <scheme val="minor"/>
      </rPr>
      <t xml:space="preserve">
</t>
    </r>
    <r>
      <rPr>
        <sz val="11"/>
        <color rgb="FF00B050"/>
        <rFont val="Calibri"/>
        <family val="2"/>
        <scheme val="minor"/>
      </rPr>
      <t>021 Permite troca de fiança</t>
    </r>
  </si>
  <si>
    <t>NÚMERO DO ARQUIVO: 05</t>
  </si>
  <si>
    <t>CONTEÚDO DO ARQUIVO:  FIADORES (fase de carência ou amortização)</t>
  </si>
  <si>
    <t>CÓDIGO DO TIPO DO ARQUIVO (MEC): a definir</t>
  </si>
  <si>
    <t>AO &gt; BB - ARQUIVO 5 (LOTE) - FIADORES (carência ou amortização)</t>
  </si>
  <si>
    <t>caso não possua, preencher com espaço.</t>
  </si>
  <si>
    <t>Esta é a data limite para que o banco envie o arquivo de retorno no caso de uma troca de fiador na fase de carência e amortização.</t>
  </si>
  <si>
    <t>Tipo da garantia:
será N ou 4 sempre.</t>
  </si>
  <si>
    <t>Descrição do tipo da liminar. 15 posições de 3 caracteres cada, da esquerda pra direita. Caso não exista liminar preencher com zeros.
Domínio:
001 Sem exigência de fiador
002 Sem verificar renda de fiador
007 Sem verificar CPF fiador com restrição cadastral</t>
  </si>
  <si>
    <t>tp_tacito</t>
  </si>
  <si>
    <t>S - tácito
N - não/normal</t>
  </si>
  <si>
    <t>indica se a suspensão ou encerramento é tácito ou não</t>
  </si>
  <si>
    <t>I - Inscrição
A - Aditamento
T - Troca de fiador</t>
  </si>
  <si>
    <t>Data do limite do retorno para a troca de fiança. Somente vir quando st_controle_sisfies = T</t>
  </si>
  <si>
    <t>F - FGEDUC
N - Normal (convencional)
S - Solidária
3 - Sem Garantia
5 - FIANÇA SIMPLES + FGEDUC
6 - FIANCA SOLIDARIA + FGEDUC</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</si>
</sst>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0"/>
      <name val="Arial"/>
      <family val="2"/>
    </font>
    <font>
      <b/>
      <sz val="14"/>
      <color rgb="FFFF0000"/>
      <name val="Calibri"/>
      <family val="2"/>
      <scheme val="minor"/>
    </font>
    <font>
      <sz val="11"/>
      <color rgb="FF00B050"/>
      <name val="Calibri"/>
      <family val="2"/>
      <scheme val="minor"/>
    </font>
    <font>
      <b/>
      <sz val="14"/>
      <name val="Calibri"/>
      <family val="2"/>
      <scheme val="minor"/>
    </font>
    <font>
      <b/>
      <sz val="11"/>
      <color rgb="FFFF0000"/>
      <name val="Calibri"/>
      <family val="2"/>
      <scheme val="minor"/>
    </font>
    <font>
      <b/>
      <sz val="11"/>
      <color theme="5" tint="-0.499984740745262"/>
      <name val="Calibri"/>
      <family val="2"/>
      <scheme val="minor"/>
    </font>
    <font>
      <b/>
      <sz val="11"/>
      <color rgb="FF00B050"/>
      <name val="Calibri"/>
      <family val="2"/>
      <scheme val="minor"/>
    </font>
    <font>
      <b/>
      <sz val="14"/>
      <color rgb="FF00B050"/>
      <name val="Calibri"/>
      <family val="2"/>
      <scheme val="minor"/>
    </font>
    <font>
      <b/>
      <sz val="11"/>
      <color rgb="FFFFFF00"/>
      <name val="Calibri"/>
      <family val="2"/>
      <scheme val="minor"/>
    </font>
    <font>
      <b/>
      <sz val="11"/>
      <color rgb="FF002060"/>
      <name val="Calibri"/>
      <family val="2"/>
      <scheme val="minor"/>
    </font>
    <font>
      <b/>
      <sz val="11"/>
      <color rgb="FF7030A0"/>
      <name val="Calibri"/>
      <family val="2"/>
      <scheme val="minor"/>
    </font>
    <font>
      <b/>
      <sz val="11"/>
      <color rgb="FF0070C0"/>
      <name val="Calibri"/>
      <family val="2"/>
      <scheme val="minor"/>
    </font>
    <font>
      <b/>
      <sz val="14"/>
      <color rgb="FF0070C0"/>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theme="0" tint="-0.14999847407452621"/>
      </patternFill>
    </fill>
    <fill>
      <patternFill patternType="solid">
        <fgColor rgb="FFFFC000"/>
        <bgColor indexed="64"/>
      </patternFill>
    </fill>
    <fill>
      <patternFill patternType="solid">
        <fgColor theme="6" tint="0.59999389629810485"/>
        <bgColor indexed="64"/>
      </patternFill>
    </fill>
    <fill>
      <patternFill patternType="solid">
        <fgColor theme="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19" fillId="0" borderId="0"/>
    <xf numFmtId="0" fontId="19" fillId="0" borderId="0"/>
  </cellStyleXfs>
  <cellXfs count="127">
    <xf numFmtId="0" fontId="0" fillId="0" borderId="0" xfId="0"/>
    <xf numFmtId="0"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33" borderId="0" xfId="0" applyFill="1"/>
    <xf numFmtId="0" fontId="0" fillId="33" borderId="0" xfId="0" applyFill="1" applyAlignment="1">
      <alignment vertical="top" wrapText="1"/>
    </xf>
    <xf numFmtId="0" fontId="14" fillId="0" borderId="0" xfId="0" applyFont="1"/>
    <xf numFmtId="1" fontId="0" fillId="0" borderId="0" xfId="0" applyNumberFormat="1"/>
    <xf numFmtId="0" fontId="0" fillId="33" borderId="27" xfId="0" applyFill="1" applyBorder="1"/>
    <xf numFmtId="1" fontId="0" fillId="33" borderId="27" xfId="0" applyNumberFormat="1" applyFill="1" applyBorder="1"/>
    <xf numFmtId="0" fontId="0" fillId="33" borderId="27" xfId="0" applyFill="1" applyBorder="1" applyAlignment="1">
      <alignment vertical="top" wrapText="1"/>
    </xf>
    <xf numFmtId="0" fontId="0" fillId="0" borderId="0" xfId="0" applyAlignment="1">
      <alignment horizontal="left" vertical="center" wrapText="1"/>
    </xf>
    <xf numFmtId="0" fontId="14" fillId="0" borderId="0" xfId="0" applyFont="1" applyAlignment="1">
      <alignment horizontal="left" vertical="center" wrapText="1"/>
    </xf>
    <xf numFmtId="0" fontId="0" fillId="33" borderId="27" xfId="0" applyNumberFormat="1" applyFill="1" applyBorder="1"/>
    <xf numFmtId="0" fontId="0" fillId="0" borderId="0" xfId="0" applyFill="1"/>
    <xf numFmtId="0" fontId="0" fillId="33" borderId="27" xfId="0" applyFill="1" applyBorder="1" applyAlignment="1">
      <alignment horizontal="left" vertical="center" wrapText="1"/>
    </xf>
    <xf numFmtId="0" fontId="0" fillId="0" borderId="0" xfId="0" applyFill="1" applyAlignment="1">
      <alignment wrapText="1"/>
    </xf>
    <xf numFmtId="0" fontId="0" fillId="0" borderId="0" xfId="0" applyFill="1" applyBorder="1"/>
    <xf numFmtId="0" fontId="0" fillId="34" borderId="0" xfId="0" applyFont="1" applyFill="1" applyAlignment="1">
      <alignment wrapText="1"/>
    </xf>
    <xf numFmtId="0" fontId="0" fillId="0" borderId="0" xfId="0" applyFont="1" applyAlignment="1">
      <alignment wrapText="1"/>
    </xf>
    <xf numFmtId="0" fontId="0" fillId="0" borderId="0" xfId="0" applyFont="1" applyFill="1" applyAlignment="1">
      <alignment wrapText="1"/>
    </xf>
    <xf numFmtId="0" fontId="0" fillId="0" borderId="0" xfId="0" applyFont="1" applyFill="1" applyBorder="1" applyAlignment="1">
      <alignment vertical="top" wrapText="1"/>
    </xf>
    <xf numFmtId="0" fontId="0" fillId="0" borderId="0" xfId="0" applyFill="1" applyAlignment="1">
      <alignment vertical="top" wrapText="1"/>
    </xf>
    <xf numFmtId="0" fontId="0" fillId="0" borderId="0" xfId="0" applyFill="1" applyBorder="1" applyAlignment="1">
      <alignment vertical="top" wrapText="1"/>
    </xf>
    <xf numFmtId="0" fontId="0" fillId="34" borderId="0" xfId="0" applyFont="1" applyFill="1"/>
    <xf numFmtId="0" fontId="0" fillId="0" borderId="0" xfId="0" applyFont="1"/>
    <xf numFmtId="0" fontId="0" fillId="0" borderId="0" xfId="0" applyAlignment="1" applyProtection="1">
      <alignment vertical="top" wrapText="1" readingOrder="1"/>
      <protection locked="0"/>
    </xf>
    <xf numFmtId="0" fontId="18" fillId="0" borderId="0" xfId="0" applyFont="1" applyBorder="1" applyAlignment="1">
      <alignment horizontal="center"/>
    </xf>
    <xf numFmtId="0" fontId="0" fillId="34" borderId="0" xfId="0" applyFont="1" applyFill="1" applyBorder="1"/>
    <xf numFmtId="0" fontId="14" fillId="33" borderId="0" xfId="0" applyFont="1" applyFill="1" applyAlignment="1">
      <alignment vertical="top" wrapText="1"/>
    </xf>
    <xf numFmtId="0" fontId="18" fillId="0" borderId="0" xfId="0" applyFont="1" applyBorder="1" applyAlignment="1">
      <alignment horizontal="left"/>
    </xf>
    <xf numFmtId="0" fontId="0" fillId="0" borderId="0" xfId="0" applyNumberFormat="1" applyFill="1"/>
    <xf numFmtId="0" fontId="0" fillId="0" borderId="0" xfId="0" applyFont="1" applyBorder="1"/>
    <xf numFmtId="0" fontId="0" fillId="0" borderId="0" xfId="0" applyBorder="1"/>
    <xf numFmtId="0" fontId="0" fillId="0" borderId="0" xfId="0" applyBorder="1" applyAlignment="1">
      <alignment vertical="top" wrapText="1"/>
    </xf>
    <xf numFmtId="0" fontId="0" fillId="0" borderId="0" xfId="0" applyBorder="1" applyAlignment="1">
      <alignment wrapText="1"/>
    </xf>
    <xf numFmtId="0" fontId="0" fillId="0" borderId="0" xfId="0" applyFill="1" applyAlignment="1">
      <alignment horizontal="left" vertical="top" wrapText="1"/>
    </xf>
    <xf numFmtId="0" fontId="0" fillId="0" borderId="0" xfId="0" applyFont="1" applyFill="1" applyAlignment="1">
      <alignment vertical="top" wrapText="1"/>
    </xf>
    <xf numFmtId="0" fontId="14" fillId="0" borderId="0" xfId="0" applyFont="1" applyAlignment="1">
      <alignment vertical="top" wrapText="1"/>
    </xf>
    <xf numFmtId="0" fontId="14" fillId="35" borderId="0" xfId="0" applyFont="1" applyFill="1" applyAlignment="1">
      <alignment vertical="top" wrapText="1"/>
    </xf>
    <xf numFmtId="0" fontId="0" fillId="33" borderId="0" xfId="0" applyFill="1" applyBorder="1" applyAlignment="1">
      <alignment horizontal="left" vertical="center" wrapText="1"/>
    </xf>
    <xf numFmtId="0" fontId="0" fillId="35" borderId="0" xfId="0" applyFill="1" applyBorder="1"/>
    <xf numFmtId="0" fontId="0" fillId="35" borderId="0" xfId="0" applyFill="1"/>
    <xf numFmtId="0" fontId="0" fillId="35" borderId="0" xfId="0" applyNumberFormat="1" applyFill="1"/>
    <xf numFmtId="0" fontId="0" fillId="35" borderId="0" xfId="0" applyNumberFormat="1" applyFill="1" applyBorder="1"/>
    <xf numFmtId="0" fontId="0" fillId="35" borderId="0" xfId="0" applyFill="1" applyBorder="1" applyAlignment="1">
      <alignment vertical="top" wrapText="1"/>
    </xf>
    <xf numFmtId="0" fontId="0" fillId="35" borderId="0" xfId="0" applyFill="1" applyAlignment="1">
      <alignment vertical="top" wrapText="1"/>
    </xf>
    <xf numFmtId="0" fontId="0" fillId="35" borderId="28" xfId="0" applyFill="1" applyBorder="1"/>
    <xf numFmtId="0" fontId="0" fillId="35" borderId="28" xfId="0" applyNumberFormat="1" applyFill="1" applyBorder="1"/>
    <xf numFmtId="0" fontId="0" fillId="35" borderId="28" xfId="0" applyFill="1" applyBorder="1" applyAlignment="1">
      <alignment vertical="top" wrapText="1"/>
    </xf>
    <xf numFmtId="0" fontId="30" fillId="0" borderId="0" xfId="0" applyFont="1" applyAlignment="1">
      <alignment vertical="top" wrapText="1"/>
    </xf>
    <xf numFmtId="0" fontId="0" fillId="37" borderId="0" xfId="0" applyFill="1"/>
    <xf numFmtId="0" fontId="0" fillId="37" borderId="0" xfId="0" applyNumberFormat="1" applyFill="1"/>
    <xf numFmtId="0" fontId="0" fillId="37" borderId="0" xfId="0" applyFill="1" applyAlignment="1">
      <alignment vertical="top" wrapText="1"/>
    </xf>
    <xf numFmtId="0" fontId="18" fillId="33" borderId="16" xfId="0" applyFont="1" applyFill="1" applyBorder="1" applyAlignment="1">
      <alignment horizontal="left"/>
    </xf>
    <xf numFmtId="0" fontId="18" fillId="33" borderId="0" xfId="0" applyFont="1" applyFill="1" applyBorder="1" applyAlignment="1">
      <alignment horizontal="left"/>
    </xf>
    <xf numFmtId="0" fontId="18" fillId="33" borderId="17" xfId="0" applyFont="1" applyFill="1" applyBorder="1" applyAlignment="1">
      <alignment horizontal="left"/>
    </xf>
    <xf numFmtId="0" fontId="18" fillId="33" borderId="13" xfId="0" applyFont="1" applyFill="1" applyBorder="1" applyAlignment="1">
      <alignment horizontal="left"/>
    </xf>
    <xf numFmtId="0" fontId="18" fillId="33" borderId="14" xfId="0" applyFont="1" applyFill="1" applyBorder="1" applyAlignment="1">
      <alignment horizontal="left"/>
    </xf>
    <xf numFmtId="0" fontId="18" fillId="33" borderId="15" xfId="0" applyFont="1" applyFill="1" applyBorder="1" applyAlignment="1">
      <alignment horizontal="left"/>
    </xf>
    <xf numFmtId="0" fontId="18" fillId="0" borderId="13" xfId="0" applyFont="1" applyBorder="1" applyAlignment="1">
      <alignment horizontal="left"/>
    </xf>
    <xf numFmtId="0" fontId="18" fillId="0" borderId="14" xfId="0" applyFont="1" applyBorder="1" applyAlignment="1">
      <alignment horizontal="left"/>
    </xf>
    <xf numFmtId="0" fontId="18" fillId="0" borderId="15" xfId="0" applyFont="1" applyBorder="1" applyAlignment="1">
      <alignment horizontal="left"/>
    </xf>
    <xf numFmtId="0" fontId="18" fillId="0" borderId="10" xfId="0" applyFont="1" applyBorder="1" applyAlignment="1">
      <alignment horizontal="left"/>
    </xf>
    <xf numFmtId="0" fontId="18" fillId="0" borderId="11" xfId="0" applyFont="1" applyBorder="1" applyAlignment="1">
      <alignment horizontal="left"/>
    </xf>
    <xf numFmtId="0" fontId="18" fillId="0" borderId="12" xfId="0" applyFont="1" applyBorder="1" applyAlignment="1">
      <alignment horizontal="left"/>
    </xf>
    <xf numFmtId="0" fontId="18" fillId="0" borderId="16" xfId="0" applyFont="1" applyBorder="1" applyAlignment="1">
      <alignment horizontal="left"/>
    </xf>
    <xf numFmtId="0" fontId="18" fillId="0" borderId="0" xfId="0" applyFont="1" applyBorder="1" applyAlignment="1">
      <alignment horizontal="left"/>
    </xf>
    <xf numFmtId="0" fontId="18" fillId="0" borderId="17" xfId="0" applyFont="1" applyBorder="1" applyAlignment="1">
      <alignment horizontal="left"/>
    </xf>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3" borderId="12" xfId="0" applyFont="1" applyFill="1" applyBorder="1" applyAlignment="1">
      <alignment horizontal="left"/>
    </xf>
    <xf numFmtId="0" fontId="22" fillId="0" borderId="16" xfId="0" applyFont="1" applyBorder="1" applyAlignment="1">
      <alignment horizontal="left"/>
    </xf>
    <xf numFmtId="0" fontId="22" fillId="0" borderId="0" xfId="0" applyFont="1" applyBorder="1" applyAlignment="1">
      <alignment horizontal="left"/>
    </xf>
    <xf numFmtId="0" fontId="22" fillId="0" borderId="17" xfId="0" applyFont="1" applyBorder="1" applyAlignment="1">
      <alignment horizontal="left"/>
    </xf>
    <xf numFmtId="0" fontId="18" fillId="0" borderId="18" xfId="0" applyFont="1" applyBorder="1" applyAlignment="1">
      <alignment horizontal="center"/>
    </xf>
    <xf numFmtId="0" fontId="18" fillId="0" borderId="19" xfId="0" applyFont="1" applyBorder="1" applyAlignment="1">
      <alignment horizontal="center"/>
    </xf>
    <xf numFmtId="0" fontId="18" fillId="0" borderId="20" xfId="0" applyFont="1" applyBorder="1" applyAlignment="1">
      <alignment horizontal="center"/>
    </xf>
    <xf numFmtId="0" fontId="18" fillId="0" borderId="16" xfId="0" applyFont="1" applyFill="1" applyBorder="1" applyAlignment="1">
      <alignment horizontal="left"/>
    </xf>
    <xf numFmtId="0" fontId="18" fillId="0" borderId="0" xfId="0" applyFont="1" applyFill="1" applyBorder="1" applyAlignment="1">
      <alignment horizontal="left"/>
    </xf>
    <xf numFmtId="0" fontId="18" fillId="0" borderId="17" xfId="0" applyFont="1" applyFill="1" applyBorder="1" applyAlignment="1">
      <alignment horizontal="left"/>
    </xf>
    <xf numFmtId="0" fontId="18" fillId="0" borderId="24" xfId="0" applyFont="1" applyBorder="1" applyAlignment="1">
      <alignment horizontal="left"/>
    </xf>
    <xf numFmtId="0" fontId="18" fillId="0" borderId="25" xfId="0" applyFont="1" applyBorder="1" applyAlignment="1">
      <alignment horizontal="left"/>
    </xf>
    <xf numFmtId="0" fontId="18" fillId="0" borderId="26" xfId="0" applyFont="1" applyBorder="1" applyAlignment="1">
      <alignment horizontal="left"/>
    </xf>
    <xf numFmtId="0" fontId="18" fillId="35" borderId="18" xfId="0" applyFont="1" applyFill="1" applyBorder="1" applyAlignment="1">
      <alignment horizontal="center"/>
    </xf>
    <xf numFmtId="0" fontId="18" fillId="35" borderId="19" xfId="0" applyFont="1" applyFill="1" applyBorder="1" applyAlignment="1">
      <alignment horizontal="center"/>
    </xf>
    <xf numFmtId="0" fontId="18" fillId="35" borderId="20" xfId="0" applyFont="1" applyFill="1" applyBorder="1" applyAlignment="1">
      <alignment horizontal="center"/>
    </xf>
    <xf numFmtId="0" fontId="20" fillId="0" borderId="16" xfId="0" applyFont="1" applyFill="1" applyBorder="1" applyAlignment="1">
      <alignment horizontal="left" wrapText="1"/>
    </xf>
    <xf numFmtId="0" fontId="18" fillId="0" borderId="0" xfId="0" applyFont="1" applyFill="1" applyBorder="1" applyAlignment="1">
      <alignment horizontal="left" wrapText="1"/>
    </xf>
    <xf numFmtId="0" fontId="20" fillId="0" borderId="16" xfId="0" applyFont="1" applyBorder="1" applyAlignment="1">
      <alignment horizontal="left"/>
    </xf>
    <xf numFmtId="0" fontId="20" fillId="0" borderId="0" xfId="0" applyFont="1" applyBorder="1" applyAlignment="1">
      <alignment horizontal="left"/>
    </xf>
    <xf numFmtId="0" fontId="20" fillId="0" borderId="17" xfId="0" applyFont="1" applyBorder="1" applyAlignment="1">
      <alignment horizontal="left"/>
    </xf>
    <xf numFmtId="0" fontId="18" fillId="0" borderId="16" xfId="0" applyFont="1" applyBorder="1" applyAlignment="1">
      <alignment horizontal="left" wrapText="1"/>
    </xf>
    <xf numFmtId="0" fontId="18" fillId="0" borderId="16" xfId="0" applyFont="1" applyBorder="1" applyAlignment="1" applyProtection="1">
      <alignment vertical="top" wrapText="1" readingOrder="1"/>
      <protection locked="0"/>
    </xf>
    <xf numFmtId="0" fontId="18" fillId="0" borderId="0" xfId="0" applyFont="1" applyBorder="1" applyAlignment="1" applyProtection="1">
      <alignment vertical="top" wrapText="1" readingOrder="1"/>
      <protection locked="0"/>
    </xf>
    <xf numFmtId="0" fontId="18" fillId="0" borderId="17" xfId="0" applyFont="1" applyBorder="1" applyAlignment="1" applyProtection="1">
      <alignment vertical="top" wrapText="1" readingOrder="1"/>
      <protection locked="0"/>
    </xf>
    <xf numFmtId="0" fontId="18" fillId="33" borderId="16" xfId="0" applyFont="1" applyFill="1" applyBorder="1" applyAlignment="1" applyProtection="1">
      <alignment vertical="top" wrapText="1" readingOrder="1"/>
      <protection locked="0"/>
    </xf>
    <xf numFmtId="0" fontId="18" fillId="33" borderId="0" xfId="0" applyFont="1" applyFill="1" applyBorder="1" applyAlignment="1" applyProtection="1">
      <alignment vertical="top" wrapText="1" readingOrder="1"/>
      <protection locked="0"/>
    </xf>
    <xf numFmtId="0" fontId="18" fillId="33" borderId="17" xfId="0" applyFont="1" applyFill="1" applyBorder="1" applyAlignment="1" applyProtection="1">
      <alignment vertical="top" wrapText="1" readingOrder="1"/>
      <protection locked="0"/>
    </xf>
    <xf numFmtId="0" fontId="18" fillId="33" borderId="16" xfId="0" applyFont="1" applyFill="1" applyBorder="1" applyAlignment="1" applyProtection="1">
      <alignment vertical="top" wrapText="1" readingOrder="1"/>
    </xf>
    <xf numFmtId="0" fontId="18" fillId="33" borderId="0" xfId="0" applyFont="1" applyFill="1" applyBorder="1" applyAlignment="1" applyProtection="1">
      <alignment vertical="top" wrapText="1" readingOrder="1"/>
    </xf>
    <xf numFmtId="0" fontId="18" fillId="33" borderId="17" xfId="0" applyFont="1" applyFill="1" applyBorder="1" applyAlignment="1" applyProtection="1">
      <alignment vertical="top" wrapText="1" readingOrder="1"/>
    </xf>
    <xf numFmtId="0" fontId="18" fillId="0" borderId="24" xfId="0" applyFont="1" applyBorder="1" applyAlignment="1" applyProtection="1">
      <alignment vertical="top" wrapText="1" readingOrder="1"/>
      <protection locked="0"/>
    </xf>
    <xf numFmtId="0" fontId="18" fillId="0" borderId="25" xfId="0" applyFont="1" applyBorder="1" applyAlignment="1" applyProtection="1">
      <alignment vertical="top" wrapText="1" readingOrder="1"/>
      <protection locked="0"/>
    </xf>
    <xf numFmtId="0" fontId="18" fillId="0" borderId="26" xfId="0" applyFont="1" applyBorder="1" applyAlignment="1" applyProtection="1">
      <alignment vertical="top" wrapText="1" readingOrder="1"/>
      <protection locked="0"/>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xf>
    <xf numFmtId="0" fontId="18" fillId="0" borderId="10" xfId="0" applyFont="1" applyBorder="1" applyAlignment="1" applyProtection="1">
      <alignment vertical="top" wrapText="1" readingOrder="1"/>
      <protection locked="0"/>
    </xf>
    <xf numFmtId="0" fontId="18" fillId="0" borderId="11" xfId="0" applyFont="1" applyBorder="1" applyAlignment="1" applyProtection="1">
      <alignment vertical="top" wrapText="1" readingOrder="1"/>
      <protection locked="0"/>
    </xf>
    <xf numFmtId="0" fontId="18" fillId="0" borderId="12" xfId="0" applyFont="1" applyBorder="1" applyAlignment="1" applyProtection="1">
      <alignment vertical="top" wrapText="1" readingOrder="1"/>
      <protection locked="0"/>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xf numFmtId="0" fontId="18" fillId="0" borderId="10" xfId="0" applyFont="1" applyFill="1" applyBorder="1" applyAlignment="1">
      <alignment horizontal="left"/>
    </xf>
    <xf numFmtId="0" fontId="18" fillId="0" borderId="11" xfId="0" applyFont="1" applyFill="1" applyBorder="1" applyAlignment="1">
      <alignment horizontal="left"/>
    </xf>
    <xf numFmtId="0" fontId="18" fillId="0" borderId="12" xfId="0" applyFont="1" applyFill="1" applyBorder="1" applyAlignment="1">
      <alignment horizontal="left"/>
    </xf>
    <xf numFmtId="0" fontId="20" fillId="0" borderId="16" xfId="0" applyFont="1" applyFill="1" applyBorder="1" applyAlignment="1">
      <alignment horizontal="left"/>
    </xf>
    <xf numFmtId="0" fontId="20" fillId="0" borderId="0" xfId="0" applyFont="1" applyFill="1" applyBorder="1" applyAlignment="1">
      <alignment horizontal="left"/>
    </xf>
    <xf numFmtId="0" fontId="20" fillId="0" borderId="17" xfId="0" applyFont="1" applyFill="1" applyBorder="1" applyAlignment="1">
      <alignment horizontal="left"/>
    </xf>
    <xf numFmtId="0" fontId="18" fillId="0" borderId="13" xfId="0" applyFont="1" applyFill="1" applyBorder="1" applyAlignment="1">
      <alignment horizontal="left"/>
    </xf>
    <xf numFmtId="0" fontId="18" fillId="0" borderId="14" xfId="0" applyFont="1" applyFill="1" applyBorder="1" applyAlignment="1">
      <alignment horizontal="left"/>
    </xf>
    <xf numFmtId="0" fontId="18" fillId="0" borderId="15" xfId="0" applyFont="1" applyFill="1" applyBorder="1" applyAlignment="1">
      <alignment horizontal="left"/>
    </xf>
    <xf numFmtId="0" fontId="26" fillId="36" borderId="24" xfId="0" applyFont="1" applyFill="1" applyBorder="1" applyAlignment="1">
      <alignment horizontal="left"/>
    </xf>
    <xf numFmtId="0" fontId="18" fillId="36" borderId="25" xfId="0" applyFont="1" applyFill="1" applyBorder="1" applyAlignment="1">
      <alignment horizontal="left"/>
    </xf>
    <xf numFmtId="0" fontId="18" fillId="36" borderId="26" xfId="0" applyFont="1" applyFill="1" applyBorder="1" applyAlignment="1">
      <alignment horizontal="left"/>
    </xf>
  </cellXfs>
  <cellStyles count="45">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Excel Built-in Normal" xfId="43"/>
    <cellStyle name="Incorreto" xfId="7" builtinId="27" customBuiltin="1"/>
    <cellStyle name="Neutra" xfId="8" builtinId="28" customBuiltin="1"/>
    <cellStyle name="Normal" xfId="0" builtinId="0"/>
    <cellStyle name="Normal 2" xfId="42"/>
    <cellStyle name="Normal 4" xfId="44"/>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27">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dxf>
    <dxf>
      <numFmt numFmtId="0" formatCode="General"/>
    </dxf>
    <dxf>
      <alignment vertical="top" textRotation="0" wrapText="1" justifyLastLine="0" shrinkToFit="0" readingOrder="0"/>
    </dxf>
    <dxf>
      <alignment vertical="top" textRotation="0" wrapText="1" justifyLastLine="0" shrinkToFit="0" readingOrder="0"/>
    </dxf>
    <dxf>
      <numFmt numFmtId="0" formatCode="General"/>
    </dxf>
    <dxf>
      <alignment vertical="top" textRotation="0" wrapText="1" justifyLastLine="0" shrinkToFit="0" readingOrder="0"/>
    </dxf>
    <dxf>
      <numFmt numFmtId="0" formatCode="General"/>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numFmt numFmtId="0" formatCode="General"/>
    </dxf>
    <dxf>
      <alignment horizontal="general" vertical="top" textRotation="0" wrapText="1" indent="0" justifyLastLine="0" shrinkToFit="0" readingOrder="0"/>
    </dxf>
    <dxf>
      <alignment vertical="top" textRotation="0" wrapText="1"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vertical="top" textRotation="0" wrapText="1" justifyLastLine="0" shrinkToFit="0" readingOrder="0"/>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general" vertical="top" textRotation="0" wrapText="1" indent="0" justifyLastLine="0" shrinkToFit="0" readingOrder="0"/>
    </dxf>
    <dxf>
      <alignment vertical="top" textRotation="0" wrapText="1" justifyLastLine="0" shrinkToFit="0" readingOrder="0"/>
    </dxf>
    <dxf>
      <numFmt numFmtId="0" formatCode="General"/>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vertical="top" textRotation="0" wrapText="1" justifyLastLine="0" shrinkToFit="0" readingOrder="0"/>
    </dxf>
    <dxf>
      <numFmt numFmtId="0" formatCode="General"/>
    </dxf>
    <dxf>
      <alignment horizontal="general" vertical="top" textRotation="0" wrapText="1" indent="0" justifyLastLine="0" shrinkToFit="0" readingOrder="0"/>
    </dxf>
    <dxf>
      <alignment vertical="top" textRotation="0" wrapText="1" justifyLastLine="0" shrinkToFit="0" readingOrder="0"/>
    </dxf>
    <dxf>
      <numFmt numFmtId="0" formatCode="General"/>
    </dxf>
    <dxf>
      <alignment horizontal="general" vertical="top" textRotation="0" wrapText="1" indent="0" justifyLastLine="0" shrinkToFit="0" readingOrder="0"/>
    </dxf>
    <dxf>
      <alignment vertical="top" textRotation="0" wrapText="1" justifyLastLine="0" shrinkToFit="0" readingOrder="0"/>
    </dxf>
    <dxf>
      <numFmt numFmtId="0" formatCode="General"/>
    </dxf>
    <dxf>
      <alignment horizontal="general" vertical="top" textRotation="0" wrapText="1" indent="0" justifyLastLine="0" shrinkToFit="0" readingOrder="0"/>
    </dxf>
    <dxf>
      <alignment vertical="top" textRotation="0" wrapText="1"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ela1" displayName="Tabela1" ref="A16:I33" totalsRowShown="0">
  <autoFilter ref="A16:I33"/>
  <tableColumns count="9">
    <tableColumn id="1" name="Nº COLUNA"/>
    <tableColumn id="2" name="COLUNA"/>
    <tableColumn id="3" name="TIPO"/>
    <tableColumn id="4" name="TAMANHO" dataDxfId="126">
      <calculatedColumnFormula>1+Tabela1[[#This Row],[POS FINAL]]-Tabela1[[#This Row],[POS INICIAL]]</calculatedColumnFormula>
    </tableColumn>
    <tableColumn id="5" name="POS INICIAL"/>
    <tableColumn id="6" name="POS FINAL"/>
    <tableColumn id="7" name="OBRIGATÓRIO"/>
    <tableColumn id="8" name="DOMINIO" dataDxfId="125"/>
    <tableColumn id="9" name="DESCRIÇÃO" dataDxfId="124"/>
  </tableColumns>
  <tableStyleInfo name="TableStyleMedium18" showFirstColumn="0" showLastColumn="0" showRowStripes="1" showColumnStripes="0"/>
</table>
</file>

<file path=xl/tables/table10.xml><?xml version="1.0" encoding="utf-8"?>
<table xmlns="http://schemas.openxmlformats.org/spreadsheetml/2006/main" id="18" name="Tabela16819" displayName="Tabela16819" ref="A94:I96" totalsRowShown="0">
  <autoFilter ref="A94:I96"/>
  <tableColumns count="9">
    <tableColumn id="1" name="Nº COLUNA"/>
    <tableColumn id="2" name="COLUNA"/>
    <tableColumn id="3" name="TIPO"/>
    <tableColumn id="4" name="TAMANHO"/>
    <tableColumn id="5" name="POS INICIAL" dataDxfId="90">
      <calculatedColumnFormula>F94+1</calculatedColumnFormula>
    </tableColumn>
    <tableColumn id="6" name="POS FINAL" dataDxfId="89">
      <calculatedColumnFormula>Tabela16819[[#This Row],[POS INICIAL]]+Tabela16819[[#This Row],[TAMANHO]]-1</calculatedColumnFormula>
    </tableColumn>
    <tableColumn id="7" name="OBRIGATÓRIO"/>
    <tableColumn id="8" name="DOMINIO" dataDxfId="88"/>
    <tableColumn id="9" name="DESCRIÇÃO" dataDxfId="87"/>
  </tableColumns>
  <tableStyleInfo name="TableStyleLight2" showFirstColumn="0" showLastColumn="0" showRowStripes="1" showColumnStripes="0"/>
</table>
</file>

<file path=xl/tables/table11.xml><?xml version="1.0" encoding="utf-8"?>
<table xmlns="http://schemas.openxmlformats.org/spreadsheetml/2006/main" id="19" name="Tabela157920" displayName="Tabela157920" ref="A108:I115" totalsRowShown="0">
  <autoFilter ref="A108:I115"/>
  <tableColumns count="9">
    <tableColumn id="1" name="Nº COLUNA"/>
    <tableColumn id="2" name="COLUNA"/>
    <tableColumn id="3" name="TIPO"/>
    <tableColumn id="4" name="TAMANHO"/>
    <tableColumn id="5" name="POS INICIAL"/>
    <tableColumn id="6" name="POS FINAL"/>
    <tableColumn id="7" name="OBRIGATÓRIO"/>
    <tableColumn id="8" name="DOMINIO" dataDxfId="86"/>
    <tableColumn id="9" name="DESCRIÇÃO" dataDxfId="85"/>
  </tableColumns>
  <tableStyleInfo name="TableStyleLight2" showFirstColumn="0" showLastColumn="0" showRowStripes="1" showColumnStripes="0"/>
</table>
</file>

<file path=xl/tables/table12.xml><?xml version="1.0" encoding="utf-8"?>
<table xmlns="http://schemas.openxmlformats.org/spreadsheetml/2006/main" id="20" name="Tabela1681921" displayName="Tabela1681921" ref="A135:I137" totalsRowShown="0">
  <autoFilter ref="A135:I137"/>
  <tableColumns count="9">
    <tableColumn id="1" name="Nº COLUNA"/>
    <tableColumn id="2" name="COLUNA"/>
    <tableColumn id="3" name="TIPO"/>
    <tableColumn id="4" name="TAMANHO"/>
    <tableColumn id="5" name="POS INICIAL" dataDxfId="84">
      <calculatedColumnFormula>F135+1</calculatedColumnFormula>
    </tableColumn>
    <tableColumn id="6" name="POS FINAL" dataDxfId="83">
      <calculatedColumnFormula>Tabela1681921[[#This Row],[POS INICIAL]]+Tabela1681921[[#This Row],[TAMANHO]]-1</calculatedColumnFormula>
    </tableColumn>
    <tableColumn id="7" name="OBRIGATÓRIO"/>
    <tableColumn id="8" name="DOMINIO" dataDxfId="82"/>
    <tableColumn id="9" name="DESCRIÇÃO" dataDxfId="81"/>
  </tableColumns>
  <tableStyleInfo name="TableStyleLight2" showFirstColumn="0" showLastColumn="0" showRowStripes="1" showColumnStripes="0"/>
</table>
</file>

<file path=xl/tables/table13.xml><?xml version="1.0" encoding="utf-8"?>
<table xmlns="http://schemas.openxmlformats.org/spreadsheetml/2006/main" id="21" name="Tabela15792022" displayName="Tabela15792022" ref="A147:I154" totalsRowShown="0">
  <autoFilter ref="A147:I154"/>
  <tableColumns count="9">
    <tableColumn id="1" name="Nº COLUNA"/>
    <tableColumn id="2" name="COLUNA"/>
    <tableColumn id="3" name="TIPO"/>
    <tableColumn id="4" name="TAMANHO"/>
    <tableColumn id="5" name="POS INICIAL"/>
    <tableColumn id="6" name="POS FINAL"/>
    <tableColumn id="7" name="OBRIGATÓRIO"/>
    <tableColumn id="8" name="DOMINIO" dataDxfId="80"/>
    <tableColumn id="9" name="DESCRIÇÃO" dataDxfId="79"/>
  </tableColumns>
  <tableStyleInfo name="TableStyleLight2" showFirstColumn="0" showLastColumn="0" showRowStripes="1" showColumnStripes="0"/>
</table>
</file>

<file path=xl/tables/table14.xml><?xml version="1.0" encoding="utf-8"?>
<table xmlns="http://schemas.openxmlformats.org/spreadsheetml/2006/main" id="22" name="Tabela168192123" displayName="Tabela168192123" ref="A194:I196" totalsRowShown="0">
  <autoFilter ref="A194:I196"/>
  <tableColumns count="9">
    <tableColumn id="1" name="Nº COLUNA"/>
    <tableColumn id="2" name="COLUNA"/>
    <tableColumn id="3" name="TIPO"/>
    <tableColumn id="4" name="TAMANHO"/>
    <tableColumn id="5" name="POS INICIAL" dataDxfId="78">
      <calculatedColumnFormula>F194+1</calculatedColumnFormula>
    </tableColumn>
    <tableColumn id="6" name="POS FINAL" dataDxfId="77">
      <calculatedColumnFormula>Tabela168192123[[#This Row],[POS INICIAL]]+Tabela168192123[[#This Row],[TAMANHO]]-1</calculatedColumnFormula>
    </tableColumn>
    <tableColumn id="7" name="OBRIGATÓRIO"/>
    <tableColumn id="8" name="DOMINIO" dataDxfId="76"/>
    <tableColumn id="9" name="DESCRIÇÃO" dataDxfId="75"/>
  </tableColumns>
  <tableStyleInfo name="TableStyleLight2" showFirstColumn="0" showLastColumn="0" showRowStripes="1" showColumnStripes="0"/>
</table>
</file>

<file path=xl/tables/table15.xml><?xml version="1.0" encoding="utf-8"?>
<table xmlns="http://schemas.openxmlformats.org/spreadsheetml/2006/main" id="23" name="Tabela1579202224" displayName="Tabela1579202224" ref="A210:I217" totalsRowShown="0">
  <autoFilter ref="A210:I217"/>
  <tableColumns count="9">
    <tableColumn id="1" name="Nº COLUNA"/>
    <tableColumn id="2" name="COLUNA"/>
    <tableColumn id="3" name="TIPO"/>
    <tableColumn id="4" name="TAMANHO"/>
    <tableColumn id="5" name="POS INICIAL"/>
    <tableColumn id="6" name="POS FINAL"/>
    <tableColumn id="7" name="OBRIGATÓRIO"/>
    <tableColumn id="8" name="DOMINIO" dataDxfId="74"/>
    <tableColumn id="9" name="DESCRIÇÃO" dataDxfId="73"/>
  </tableColumns>
  <tableStyleInfo name="TableStyleLight3" showFirstColumn="0" showLastColumn="0" showRowStripes="1" showColumnStripes="0"/>
</table>
</file>

<file path=xl/tables/table16.xml><?xml version="1.0" encoding="utf-8"?>
<table xmlns="http://schemas.openxmlformats.org/spreadsheetml/2006/main" id="24" name="Tabela16819212325" displayName="Tabela16819212325" ref="A240:I242" totalsRowShown="0">
  <autoFilter ref="A240:I242"/>
  <tableColumns count="9">
    <tableColumn id="1" name="Nº COLUNA"/>
    <tableColumn id="2" name="COLUNA"/>
    <tableColumn id="3" name="TIPO"/>
    <tableColumn id="4" name="TAMANHO"/>
    <tableColumn id="5" name="POS INICIAL" dataDxfId="72">
      <calculatedColumnFormula>F240+1</calculatedColumnFormula>
    </tableColumn>
    <tableColumn id="6" name="POS FINAL" dataDxfId="71">
      <calculatedColumnFormula>Tabela16819212325[[#This Row],[POS INICIAL]]+Tabela16819212325[[#This Row],[TAMANHO]]-1</calculatedColumnFormula>
    </tableColumn>
    <tableColumn id="7" name="OBRIGATÓRIO"/>
    <tableColumn id="8" name="DOMINIO" dataDxfId="70"/>
    <tableColumn id="9" name="DESCRIÇÃO" dataDxfId="69"/>
  </tableColumns>
  <tableStyleInfo name="TableStyleLight3" showFirstColumn="0" showLastColumn="0" showRowStripes="1" showColumnStripes="0"/>
</table>
</file>

<file path=xl/tables/table17.xml><?xml version="1.0" encoding="utf-8"?>
<table xmlns="http://schemas.openxmlformats.org/spreadsheetml/2006/main" id="33" name="Tabela334" displayName="Tabela334" ref="A293:I305" totalsRowShown="0">
  <autoFilter ref="A293:I305"/>
  <tableColumns count="9">
    <tableColumn id="1" name="Nº COLUNA"/>
    <tableColumn id="2" name="COLUNA"/>
    <tableColumn id="3" name="TIPO"/>
    <tableColumn id="4" name="TAMANHO" dataDxfId="68">
      <calculatedColumnFormula>1+Tabela334[[#This Row],[POS FINAL]]-Tabela334[[#This Row],[POS INICIAL]]</calculatedColumnFormula>
    </tableColumn>
    <tableColumn id="5" name="POS INICIAL"/>
    <tableColumn id="6" name="POS FINAL" dataDxfId="67">
      <calculatedColumnFormula>Tabela334[[#This Row],[TAMANHO]]+Tabela334[[#This Row],[POS INICIAL]]-1</calculatedColumnFormula>
    </tableColumn>
    <tableColumn id="7" name="OBRIGATÓRIO"/>
    <tableColumn id="8" name="DOMINIO" dataDxfId="66"/>
    <tableColumn id="9" name="DESCRIÇÃO" dataDxfId="65"/>
  </tableColumns>
  <tableStyleInfo name="TableStyleMedium16" showFirstColumn="0" showLastColumn="0" showRowStripes="1" showColumnStripes="0"/>
</table>
</file>

<file path=xl/tables/table18.xml><?xml version="1.0" encoding="utf-8"?>
<table xmlns="http://schemas.openxmlformats.org/spreadsheetml/2006/main" id="34" name="Tabela15792035" displayName="Tabela15792035" ref="A284:I291" totalsRowShown="0">
  <autoFilter ref="A284:I291"/>
  <tableColumns count="9">
    <tableColumn id="1" name="Nº COLUNA"/>
    <tableColumn id="2" name="COLUNA"/>
    <tableColumn id="3" name="TIPO"/>
    <tableColumn id="4" name="TAMANHO"/>
    <tableColumn id="5" name="POS INICIAL"/>
    <tableColumn id="6" name="POS FINAL">
      <calculatedColumnFormula>Tabela15792035[[#This Row],[TAMANHO]]+Tabela15792035[[#This Row],[POS INICIAL]]-1</calculatedColumnFormula>
    </tableColumn>
    <tableColumn id="7" name="OBRIGATÓRIO"/>
    <tableColumn id="8" name="DOMINIO" dataDxfId="64"/>
    <tableColumn id="9" name="DESCRIÇÃO" dataDxfId="63"/>
  </tableColumns>
  <tableStyleInfo name="TableStyleLight2" showFirstColumn="0" showLastColumn="0" showRowStripes="1" showColumnStripes="0"/>
</table>
</file>

<file path=xl/tables/table19.xml><?xml version="1.0" encoding="utf-8"?>
<table xmlns="http://schemas.openxmlformats.org/spreadsheetml/2006/main" id="35" name="Tabela16819212336" displayName="Tabela16819212336" ref="A307:I309" totalsRowShown="0">
  <autoFilter ref="A307:I309"/>
  <tableColumns count="9">
    <tableColumn id="1" name="Nº COLUNA"/>
    <tableColumn id="2" name="COLUNA"/>
    <tableColumn id="3" name="TIPO"/>
    <tableColumn id="4" name="TAMANHO"/>
    <tableColumn id="5" name="POS INICIAL" dataDxfId="62">
      <calculatedColumnFormula>F307+1</calculatedColumnFormula>
    </tableColumn>
    <tableColumn id="6" name="POS FINAL" dataDxfId="61">
      <calculatedColumnFormula>Tabela16819212336[[#This Row],[POS INICIAL]]+Tabela16819212336[[#This Row],[TAMANHO]]-1</calculatedColumnFormula>
    </tableColumn>
    <tableColumn id="7" name="OBRIGATÓRIO"/>
    <tableColumn id="8" name="DOMINIO" dataDxfId="60"/>
    <tableColumn id="9" name="DESCRIÇÃO" dataDxfId="59"/>
  </tableColumns>
  <tableStyleInfo name="TableStyleLight2" showFirstColumn="0" showLastColumn="0" showRowStripes="1" showColumnStripes="0"/>
</table>
</file>

<file path=xl/tables/table2.xml><?xml version="1.0" encoding="utf-8"?>
<table xmlns="http://schemas.openxmlformats.org/spreadsheetml/2006/main" id="2" name="Tabela2" displayName="Tabela2" ref="A58:I92" totalsRowShown="0">
  <autoFilter ref="A58:I92"/>
  <tableColumns count="9">
    <tableColumn id="1" name="Nº COLUNA"/>
    <tableColumn id="2" name="COLUNA"/>
    <tableColumn id="3" name="TIPO"/>
    <tableColumn id="4" name="TAMANHO" dataDxfId="123">
      <calculatedColumnFormula>1+Tabela2[[#This Row],[POS FINAL]]-Tabela2[[#This Row],[POS INICIAL]]</calculatedColumnFormula>
    </tableColumn>
    <tableColumn id="5" name="POS INICIAL"/>
    <tableColumn id="6" name="POS FINAL"/>
    <tableColumn id="7" name="OBRIGATÓRIO"/>
    <tableColumn id="8" name="DOMINIO" dataDxfId="122"/>
    <tableColumn id="9" name="DESCRIÇÃO" dataDxfId="121"/>
  </tableColumns>
  <tableStyleInfo name="TableStyleMedium16" showFirstColumn="0" showLastColumn="0" showRowStripes="1" showColumnStripes="0"/>
</table>
</file>

<file path=xl/tables/table20.xml><?xml version="1.0" encoding="utf-8"?>
<table xmlns="http://schemas.openxmlformats.org/spreadsheetml/2006/main" id="10" name="Tabela10" displayName="Tabela10" ref="A195:H199" totalsRowShown="0">
  <autoFilter ref="A195:H199"/>
  <tableColumns count="8">
    <tableColumn id="1" name="Nº COLUNA"/>
    <tableColumn id="2" name="COLUNA"/>
    <tableColumn id="3" name="TIPO"/>
    <tableColumn id="4" name="TAMANHO" dataDxfId="58"/>
    <tableColumn id="5" name="POS INICIAL"/>
    <tableColumn id="6" name="POS FINAL"/>
    <tableColumn id="7" name="OBRIGATÓRIO"/>
    <tableColumn id="8" name="DOMINIO" dataDxfId="57"/>
  </tableColumns>
  <tableStyleInfo name="TableStyleMedium21" showFirstColumn="0" showLastColumn="0" showRowStripes="1" showColumnStripes="0"/>
</table>
</file>

<file path=xl/tables/table21.xml><?xml version="1.0" encoding="utf-8"?>
<table xmlns="http://schemas.openxmlformats.org/spreadsheetml/2006/main" id="11" name="Tabela11" displayName="Tabela11" ref="A18:I51" totalsRowShown="0">
  <autoFilter ref="A18:I51"/>
  <tableColumns count="9">
    <tableColumn id="1" name="Nº COLUNA"/>
    <tableColumn id="2" name="COLUNA"/>
    <tableColumn id="3" name="TIPO"/>
    <tableColumn id="4" name="TAMANHO" dataDxfId="56">
      <calculatedColumnFormula>1+Tabela11[[#This Row],[POS FINAL]]-Tabela11[[#This Row],[POS INICIAL]]</calculatedColumnFormula>
    </tableColumn>
    <tableColumn id="5" name="POS INICIAL"/>
    <tableColumn id="6" name="POS FINAL"/>
    <tableColumn id="7" name="OBRIGATÓRIO"/>
    <tableColumn id="8" name="DOMINIO" dataDxfId="55"/>
    <tableColumn id="9" name="DESCRIÇÃO" dataDxfId="54"/>
  </tableColumns>
  <tableStyleInfo name="TableStyleMedium20" showFirstColumn="0" showLastColumn="0" showRowStripes="1" showColumnStripes="0"/>
</table>
</file>

<file path=xl/tables/table22.xml><?xml version="1.0" encoding="utf-8"?>
<table xmlns="http://schemas.openxmlformats.org/spreadsheetml/2006/main" id="12" name="Tabela12" displayName="Tabela12" ref="A74:I88" totalsRowShown="0">
  <autoFilter ref="A74:I88"/>
  <tableColumns count="9">
    <tableColumn id="1" name="Nº COLUNA"/>
    <tableColumn id="2" name="COLUNA"/>
    <tableColumn id="3" name="TIPO"/>
    <tableColumn id="4" name="TAMANHO" dataDxfId="53">
      <calculatedColumnFormula>1+Tabela12[[#This Row],[POS FINAL]]-Tabela12[[#This Row],[POS INICIAL]]</calculatedColumnFormula>
    </tableColumn>
    <tableColumn id="5" name="POS INICIAL"/>
    <tableColumn id="6" name="POS FINAL" dataDxfId="52">
      <calculatedColumnFormula>Tabela12[[#This Row],[TAMANHO]]+Tabela12[[#This Row],[POS INICIAL]]-1</calculatedColumnFormula>
    </tableColumn>
    <tableColumn id="7" name="OBRIGATÓRIO"/>
    <tableColumn id="8" name="DOMINIO" dataDxfId="51"/>
    <tableColumn id="9" name="DESCRIÇÃO" dataDxfId="50"/>
  </tableColumns>
  <tableStyleInfo name="TableStyleMedium20" showFirstColumn="0" showLastColumn="0" showRowStripes="1" showColumnStripes="0"/>
</table>
</file>

<file path=xl/tables/table23.xml><?xml version="1.0" encoding="utf-8"?>
<table xmlns="http://schemas.openxmlformats.org/spreadsheetml/2006/main" id="13" name="Tabela13" displayName="Tabela13" ref="A111:I129" totalsRowShown="0">
  <autoFilter ref="A111:I129"/>
  <tableColumns count="9">
    <tableColumn id="1" name="Nº COLUNA"/>
    <tableColumn id="2" name="COLUNA"/>
    <tableColumn id="3" name="TIPO"/>
    <tableColumn id="4" name="TAMANHO" dataDxfId="49">
      <calculatedColumnFormula>1+Tabela13[[#This Row],[POS FINAL]]-Tabela13[[#This Row],[POS INICIAL]]</calculatedColumnFormula>
    </tableColumn>
    <tableColumn id="5" name="POS INICIAL"/>
    <tableColumn id="6" name="POS FINAL"/>
    <tableColumn id="7" name="OBRIGATÓRIO"/>
    <tableColumn id="8" name="DOMINIO" dataDxfId="48"/>
    <tableColumn id="9" name="DESCRIÇÃO" dataDxfId="47"/>
  </tableColumns>
  <tableStyleInfo name="TableStyleMedium20" showFirstColumn="0" showLastColumn="0" showRowStripes="1" showColumnStripes="0"/>
</table>
</file>

<file path=xl/tables/table24.xml><?xml version="1.0" encoding="utf-8"?>
<table xmlns="http://schemas.openxmlformats.org/spreadsheetml/2006/main" id="14" name="Tabela14" displayName="Tabela14" ref="A218:I228" totalsRowShown="0">
  <autoFilter ref="A218:I228"/>
  <tableColumns count="9">
    <tableColumn id="1" name="Nº COLUNA"/>
    <tableColumn id="2" name="COLUNA" dataDxfId="46" dataCellStyle="Excel Built-in Normal"/>
    <tableColumn id="3" name="TIPO"/>
    <tableColumn id="4" name="TAMANHO"/>
    <tableColumn id="5" name="POS INICIAL"/>
    <tableColumn id="6" name="POS FINAL"/>
    <tableColumn id="7" name="OBRIGATÓRIO"/>
    <tableColumn id="8" name="DOMINIO" dataDxfId="45"/>
    <tableColumn id="9" name="DESCRIÇÃO" dataDxfId="44"/>
  </tableColumns>
  <tableStyleInfo name="TableStyleLight2" showFirstColumn="0" showLastColumn="0" showRowStripes="1" showColumnStripes="0"/>
</table>
</file>

<file path=xl/tables/table25.xml><?xml version="1.0" encoding="utf-8"?>
<table xmlns="http://schemas.openxmlformats.org/spreadsheetml/2006/main" id="15" name="Tabela15" displayName="Tabela15" ref="A211:I216" totalsRowShown="0">
  <autoFilter ref="A211:I216"/>
  <tableColumns count="9">
    <tableColumn id="1" name="Nº COLUNA"/>
    <tableColumn id="2" name="COLUNA"/>
    <tableColumn id="3" name="TIPO"/>
    <tableColumn id="4" name="TAMANHO"/>
    <tableColumn id="5" name="POS INICIAL"/>
    <tableColumn id="6" name="POS FINAL"/>
    <tableColumn id="7" name="OBRIGATÓRIO"/>
    <tableColumn id="8" name="DOMINIO" dataDxfId="43"/>
    <tableColumn id="9" name="DESCRIÇÃO" dataDxfId="42"/>
  </tableColumns>
  <tableStyleInfo name="TableStyleLight2" showFirstColumn="0" showLastColumn="0" showRowStripes="1" showColumnStripes="0"/>
</table>
</file>

<file path=xl/tables/table26.xml><?xml version="1.0" encoding="utf-8"?>
<table xmlns="http://schemas.openxmlformats.org/spreadsheetml/2006/main" id="16" name="Tabela16" displayName="Tabela16" ref="A231:I234" totalsRowShown="0">
  <autoFilter ref="A231:I234"/>
  <tableColumns count="9">
    <tableColumn id="1" name="Nº COLUNA"/>
    <tableColumn id="2" name="COLUNA"/>
    <tableColumn id="3" name="TIPO"/>
    <tableColumn id="4" name="TAMANHO"/>
    <tableColumn id="5" name="POS INICIAL" dataDxfId="41">
      <calculatedColumnFormula>F231+1</calculatedColumnFormula>
    </tableColumn>
    <tableColumn id="6" name="POS FINAL" dataDxfId="40">
      <calculatedColumnFormula>Tabela16[[#This Row],[POS INICIAL]]+Tabela16[[#This Row],[TAMANHO]]-1</calculatedColumnFormula>
    </tableColumn>
    <tableColumn id="7" name="OBRIGATÓRIO"/>
    <tableColumn id="8" name="DOMINIO" dataDxfId="39"/>
    <tableColumn id="9" name="DESCRIÇÃO" dataDxfId="38"/>
  </tableColumns>
  <tableStyleInfo name="TableStyleLight2" showFirstColumn="0" showLastColumn="0" showRowStripes="1" showColumnStripes="0"/>
</table>
</file>

<file path=xl/tables/table27.xml><?xml version="1.0" encoding="utf-8"?>
<table xmlns="http://schemas.openxmlformats.org/spreadsheetml/2006/main" id="17" name="Tabela1318" displayName="Tabela1318" ref="A153:I172" totalsRowShown="0">
  <autoFilter ref="A153:I172"/>
  <tableColumns count="9">
    <tableColumn id="1" name="Nº COLUNA"/>
    <tableColumn id="2" name="COLUNA"/>
    <tableColumn id="3" name="TIPO"/>
    <tableColumn id="4" name="TAMANHO" dataDxfId="37"/>
    <tableColumn id="5" name="POS INICIAL"/>
    <tableColumn id="6" name="POS FINAL" dataDxfId="36">
      <calculatedColumnFormula>Tabela1318[[#This Row],[POS INICIAL]]+Tabela1318[[#This Row],[TAMANHO]]-1</calculatedColumnFormula>
    </tableColumn>
    <tableColumn id="7" name="OBRIGATÓRIO"/>
    <tableColumn id="8" name="DOMINIO" dataDxfId="35"/>
    <tableColumn id="9" name="DESCRIÇÃO" dataDxfId="34"/>
  </tableColumns>
  <tableStyleInfo name="TableStyleMedium17" showFirstColumn="0" showLastColumn="0" showRowStripes="1" showColumnStripes="0"/>
</table>
</file>

<file path=xl/tables/table28.xml><?xml version="1.0" encoding="utf-8"?>
<table xmlns="http://schemas.openxmlformats.org/spreadsheetml/2006/main" id="25" name="Tabela157926" displayName="Tabela157926" ref="A10:I16" totalsRowShown="0">
  <autoFilter ref="A10:I16"/>
  <tableColumns count="9">
    <tableColumn id="1" name="Nº COLUNA"/>
    <tableColumn id="2" name="COLUNA"/>
    <tableColumn id="3" name="TIPO"/>
    <tableColumn id="4" name="TAMANHO"/>
    <tableColumn id="5" name="POS INICIAL"/>
    <tableColumn id="6" name="POS FINAL"/>
    <tableColumn id="7" name="OBRIGATÓRIO"/>
    <tableColumn id="8" name="DOMINIO" dataDxfId="33"/>
    <tableColumn id="9" name="DESCRIÇÃO" dataDxfId="32"/>
  </tableColumns>
  <tableStyleInfo name="TableStyleLight2" showFirstColumn="0" showLastColumn="0" showRowStripes="1" showColumnStripes="0"/>
</table>
</file>

<file path=xl/tables/table29.xml><?xml version="1.0" encoding="utf-8"?>
<table xmlns="http://schemas.openxmlformats.org/spreadsheetml/2006/main" id="26" name="Tabela1681927" displayName="Tabela1681927" ref="A53:I54" totalsRowShown="0">
  <autoFilter ref="A53:I54"/>
  <tableColumns count="9">
    <tableColumn id="1" name="Nº COLUNA"/>
    <tableColumn id="2" name="COLUNA"/>
    <tableColumn id="3" name="TIPO"/>
    <tableColumn id="4" name="TAMANHO"/>
    <tableColumn id="5" name="POS INICIAL" dataDxfId="31"/>
    <tableColumn id="6" name="POS FINAL" dataDxfId="30">
      <calculatedColumnFormula>Tabela1681927[[#This Row],[POS INICIAL]]+Tabela1681927[[#This Row],[TAMANHO]]-1</calculatedColumnFormula>
    </tableColumn>
    <tableColumn id="7" name="OBRIGATÓRIO"/>
    <tableColumn id="8" name="DOMINIO" dataDxfId="29"/>
    <tableColumn id="9" name="DESCRIÇÃO" dataDxfId="28"/>
  </tableColumns>
  <tableStyleInfo name="TableStyleLight2" showFirstColumn="0" showLastColumn="0" showRowStripes="1" showColumnStripes="0"/>
</table>
</file>

<file path=xl/tables/table3.xml><?xml version="1.0" encoding="utf-8"?>
<table xmlns="http://schemas.openxmlformats.org/spreadsheetml/2006/main" id="3" name="Tabela3" displayName="Tabela3" ref="A117:I131" totalsRowShown="0">
  <autoFilter ref="A117:I131"/>
  <tableColumns count="9">
    <tableColumn id="1" name="Nº COLUNA"/>
    <tableColumn id="2" name="COLUNA"/>
    <tableColumn id="3" name="TIPO"/>
    <tableColumn id="4" name="TAMANHO" dataDxfId="120">
      <calculatedColumnFormula>1+Tabela3[[#This Row],[POS FINAL]]-Tabela3[[#This Row],[POS INICIAL]]</calculatedColumnFormula>
    </tableColumn>
    <tableColumn id="5" name="POS INICIAL"/>
    <tableColumn id="6" name="POS FINAL"/>
    <tableColumn id="7" name="OBRIGATÓRIO"/>
    <tableColumn id="8" name="DOMINIO" dataDxfId="119"/>
    <tableColumn id="9" name="DESCRIÇÃO" dataDxfId="118"/>
  </tableColumns>
  <tableStyleInfo name="TableStyleMedium16" showFirstColumn="0" showLastColumn="0" showRowStripes="1" showColumnStripes="0"/>
</table>
</file>

<file path=xl/tables/table30.xml><?xml version="1.0" encoding="utf-8"?>
<table xmlns="http://schemas.openxmlformats.org/spreadsheetml/2006/main" id="27" name="Tabela15792628" displayName="Tabela15792628" ref="A66:I72" totalsRowShown="0">
  <autoFilter ref="A66:I72"/>
  <tableColumns count="9">
    <tableColumn id="1" name="Nº COLUNA"/>
    <tableColumn id="2" name="COLUNA"/>
    <tableColumn id="3" name="TIPO"/>
    <tableColumn id="4" name="TAMANHO"/>
    <tableColumn id="5" name="POS INICIAL"/>
    <tableColumn id="6" name="POS FINAL">
      <calculatedColumnFormula>Tabela15792628[[#This Row],[POS INICIAL]]+Tabela15792628[[#This Row],[TAMANHO]]-1</calculatedColumnFormula>
    </tableColumn>
    <tableColumn id="7" name="OBRIGATÓRIO"/>
    <tableColumn id="8" name="DOMINIO" dataDxfId="27"/>
    <tableColumn id="9" name="DESCRIÇÃO" dataDxfId="26"/>
  </tableColumns>
  <tableStyleInfo name="TableStyleLight2" showFirstColumn="0" showLastColumn="0" showRowStripes="1" showColumnStripes="0"/>
</table>
</file>

<file path=xl/tables/table31.xml><?xml version="1.0" encoding="utf-8"?>
<table xmlns="http://schemas.openxmlformats.org/spreadsheetml/2006/main" id="28" name="Tabela168192729" displayName="Tabela168192729" ref="A90:I91" totalsRowShown="0">
  <autoFilter ref="A90:I91"/>
  <tableColumns count="9">
    <tableColumn id="1" name="Nº COLUNA"/>
    <tableColumn id="2" name="COLUNA"/>
    <tableColumn id="3" name="TIPO"/>
    <tableColumn id="4" name="TAMANHO"/>
    <tableColumn id="5" name="POS INICIAL" dataDxfId="25"/>
    <tableColumn id="6" name="POS FINAL" dataDxfId="24">
      <calculatedColumnFormula>Tabela168192729[[#This Row],[POS INICIAL]]+Tabela168192729[[#This Row],[TAMANHO]]-1</calculatedColumnFormula>
    </tableColumn>
    <tableColumn id="7" name="OBRIGATÓRIO"/>
    <tableColumn id="8" name="DOMINIO" dataDxfId="23"/>
    <tableColumn id="9" name="DESCRIÇÃO" dataDxfId="22"/>
  </tableColumns>
  <tableStyleInfo name="TableStyleLight2" showFirstColumn="0" showLastColumn="0" showRowStripes="1" showColumnStripes="0"/>
</table>
</file>

<file path=xl/tables/table32.xml><?xml version="1.0" encoding="utf-8"?>
<table xmlns="http://schemas.openxmlformats.org/spreadsheetml/2006/main" id="29" name="Tabela1579262830" displayName="Tabela1579262830" ref="A103:I109" totalsRowShown="0">
  <autoFilter ref="A103:I109"/>
  <tableColumns count="9">
    <tableColumn id="1" name="Nº COLUNA"/>
    <tableColumn id="2" name="COLUNA"/>
    <tableColumn id="3" name="TIPO"/>
    <tableColumn id="4" name="TAMANHO"/>
    <tableColumn id="5" name="POS INICIAL"/>
    <tableColumn id="6" name="POS FINAL">
      <calculatedColumnFormula>Tabela1579262830[[#This Row],[POS INICIAL]]+Tabela1579262830[[#This Row],[TAMANHO]]-1</calculatedColumnFormula>
    </tableColumn>
    <tableColumn id="7" name="OBRIGATÓRIO"/>
    <tableColumn id="8" name="DOMINIO" dataDxfId="21"/>
    <tableColumn id="9" name="DESCRIÇÃO" dataDxfId="20"/>
  </tableColumns>
  <tableStyleInfo name="TableStyleLight2" showFirstColumn="0" showLastColumn="0" showRowStripes="1" showColumnStripes="0"/>
</table>
</file>

<file path=xl/tables/table33.xml><?xml version="1.0" encoding="utf-8"?>
<table xmlns="http://schemas.openxmlformats.org/spreadsheetml/2006/main" id="30" name="Tabela16819272931" displayName="Tabela16819272931" ref="A131:I132" totalsRowShown="0">
  <autoFilter ref="A131:I132"/>
  <tableColumns count="9">
    <tableColumn id="1" name="Nº COLUNA"/>
    <tableColumn id="2" name="COLUNA"/>
    <tableColumn id="3" name="TIPO"/>
    <tableColumn id="4" name="TAMANHO"/>
    <tableColumn id="5" name="POS INICIAL" dataDxfId="19"/>
    <tableColumn id="6" name="POS FINAL" dataDxfId="18">
      <calculatedColumnFormula>Tabela16819272931[[#This Row],[POS INICIAL]]+Tabela16819272931[[#This Row],[TAMANHO]]-1</calculatedColumnFormula>
    </tableColumn>
    <tableColumn id="7" name="OBRIGATÓRIO"/>
    <tableColumn id="8" name="DOMINIO" dataDxfId="17"/>
    <tableColumn id="9" name="DESCRIÇÃO" dataDxfId="16"/>
  </tableColumns>
  <tableStyleInfo name="TableStyleLight2" showFirstColumn="0" showLastColumn="0" showRowStripes="1" showColumnStripes="0"/>
</table>
</file>

<file path=xl/tables/table34.xml><?xml version="1.0" encoding="utf-8"?>
<table xmlns="http://schemas.openxmlformats.org/spreadsheetml/2006/main" id="31" name="Tabela157926283032" displayName="Tabela157926283032" ref="A145:I151" totalsRowShown="0">
  <autoFilter ref="A145:I151"/>
  <tableColumns count="9">
    <tableColumn id="1" name="Nº COLUNA"/>
    <tableColumn id="2" name="COLUNA"/>
    <tableColumn id="3" name="TIPO"/>
    <tableColumn id="4" name="TAMANHO"/>
    <tableColumn id="5" name="POS INICIAL"/>
    <tableColumn id="6" name="POS FINAL">
      <calculatedColumnFormula>Tabela157926283032[[#This Row],[POS INICIAL]]+Tabela157926283032[[#This Row],[TAMANHO]]-1</calculatedColumnFormula>
    </tableColumn>
    <tableColumn id="7" name="OBRIGATÓRIO"/>
    <tableColumn id="8" name="DOMINIO" dataDxfId="15"/>
    <tableColumn id="9" name="DESCRIÇÃO" dataDxfId="14"/>
  </tableColumns>
  <tableStyleInfo name="TableStyleLight3" showFirstColumn="0" showLastColumn="0" showRowStripes="1" showColumnStripes="0"/>
</table>
</file>

<file path=xl/tables/table35.xml><?xml version="1.0" encoding="utf-8"?>
<table xmlns="http://schemas.openxmlformats.org/spreadsheetml/2006/main" id="32" name="Tabela1681927293133" displayName="Tabela1681927293133" ref="A174:I175" totalsRowShown="0">
  <autoFilter ref="A174:I175"/>
  <tableColumns count="9">
    <tableColumn id="1" name="Nº COLUNA"/>
    <tableColumn id="2" name="COLUNA"/>
    <tableColumn id="3" name="TIPO"/>
    <tableColumn id="4" name="TAMANHO"/>
    <tableColumn id="5" name="POS INICIAL" dataDxfId="13"/>
    <tableColumn id="6" name="POS FINAL" dataDxfId="12">
      <calculatedColumnFormula>Tabela1681927293133[[#This Row],[POS INICIAL]]+Tabela1681927293133[[#This Row],[TAMANHO]]-1</calculatedColumnFormula>
    </tableColumn>
    <tableColumn id="7" name="OBRIGATÓRIO"/>
    <tableColumn id="8" name="DOMINIO" dataDxfId="11"/>
    <tableColumn id="9" name="DESCRIÇÃO" dataDxfId="10"/>
  </tableColumns>
  <tableStyleInfo name="TableStyleLight3" showFirstColumn="0" showLastColumn="0" showRowStripes="1" showColumnStripes="0"/>
</table>
</file>

<file path=xl/tables/table36.xml><?xml version="1.0" encoding="utf-8"?>
<table xmlns="http://schemas.openxmlformats.org/spreadsheetml/2006/main" id="36" name="Tabela33437" displayName="Tabela33437" ref="A255:I268" totalsRowShown="0">
  <autoFilter ref="A255:I268"/>
  <tableColumns count="9">
    <tableColumn id="1" name="Nº COLUNA"/>
    <tableColumn id="2" name="COLUNA"/>
    <tableColumn id="3" name="TIPO"/>
    <tableColumn id="4" name="TAMANHO" dataDxfId="9">
      <calculatedColumnFormula>1+Tabela33437[[#This Row],[POS FINAL]]-Tabela33437[[#This Row],[POS INICIAL]]</calculatedColumnFormula>
    </tableColumn>
    <tableColumn id="5" name="POS INICIAL"/>
    <tableColumn id="6" name="POS FINAL" dataDxfId="8">
      <calculatedColumnFormula>Tabela33437[[#This Row],[POS INICIAL]]+Tabela33437[[#This Row],[TAMANHO]]-1</calculatedColumnFormula>
    </tableColumn>
    <tableColumn id="7" name="OBRIGATÓRIO"/>
    <tableColumn id="8" name="DOMINIO" dataDxfId="7"/>
    <tableColumn id="9" name="DESCRIÇÃO" dataDxfId="6"/>
  </tableColumns>
  <tableStyleInfo name="TableStyleMedium16" showFirstColumn="0" showLastColumn="0" showRowStripes="1" showColumnStripes="0"/>
</table>
</file>

<file path=xl/tables/table37.xml><?xml version="1.0" encoding="utf-8"?>
<table xmlns="http://schemas.openxmlformats.org/spreadsheetml/2006/main" id="37" name="Tabela1579203538" displayName="Tabela1579203538" ref="A246:I253" totalsRowShown="0">
  <autoFilter ref="A246:I253"/>
  <tableColumns count="9">
    <tableColumn id="1" name="Nº COLUNA"/>
    <tableColumn id="2" name="COLUNA"/>
    <tableColumn id="3" name="TIPO"/>
    <tableColumn id="4" name="TAMANHO"/>
    <tableColumn id="5" name="POS INICIAL"/>
    <tableColumn id="6" name="POS FINAL">
      <calculatedColumnFormula>Tabela1579203538[[#This Row],[TAMANHO]]+Tabela1579203538[[#This Row],[POS INICIAL]]-1</calculatedColumnFormula>
    </tableColumn>
    <tableColumn id="7" name="OBRIGATÓRIO"/>
    <tableColumn id="8" name="DOMINIO" dataDxfId="5"/>
    <tableColumn id="9" name="DESCRIÇÃO" dataDxfId="4"/>
  </tableColumns>
  <tableStyleInfo name="TableStyleLight2" showFirstColumn="0" showLastColumn="0" showRowStripes="1" showColumnStripes="0"/>
</table>
</file>

<file path=xl/tables/table38.xml><?xml version="1.0" encoding="utf-8"?>
<table xmlns="http://schemas.openxmlformats.org/spreadsheetml/2006/main" id="38" name="Tabela1681921233639" displayName="Tabela1681921233639" ref="A270:I272" totalsRowShown="0">
  <autoFilter ref="A270:I272"/>
  <tableColumns count="9">
    <tableColumn id="1" name="Nº COLUNA"/>
    <tableColumn id="2" name="COLUNA"/>
    <tableColumn id="3" name="TIPO"/>
    <tableColumn id="4" name="TAMANHO"/>
    <tableColumn id="5" name="POS INICIAL" dataDxfId="3">
      <calculatedColumnFormula>F270+1</calculatedColumnFormula>
    </tableColumn>
    <tableColumn id="6" name="POS FINAL" dataDxfId="2">
      <calculatedColumnFormula>Tabela1681921233639[[#This Row],[POS INICIAL]]+Tabela1681921233639[[#This Row],[TAMANHO]]-1</calculatedColumnFormula>
    </tableColumn>
    <tableColumn id="7" name="OBRIGATÓRIO"/>
    <tableColumn id="8" name="DOMINIO" dataDxfId="1"/>
    <tableColumn id="9" name="DESCRIÇÃO" dataDxfId="0"/>
  </tableColumns>
  <tableStyleInfo name="TableStyleLight2" showFirstColumn="0" showLastColumn="0" showRowStripes="1" showColumnStripes="0"/>
</table>
</file>

<file path=xl/tables/table4.xml><?xml version="1.0" encoding="utf-8"?>
<table xmlns="http://schemas.openxmlformats.org/spreadsheetml/2006/main" id="4" name="Tabela4" displayName="Tabela4" ref="A156:K192" totalsRowShown="0">
  <autoFilter ref="A156:K192"/>
  <tableColumns count="11">
    <tableColumn id="1" name="Nº COLUNA"/>
    <tableColumn id="2" name="COLUNA"/>
    <tableColumn id="3" name="TIPO"/>
    <tableColumn id="4" name="TAMANHO" dataDxfId="117">
      <calculatedColumnFormula>1+Tabela4[[#This Row],[POS FINAL]]-Tabela4[[#This Row],[POS INICIAL]]</calculatedColumnFormula>
    </tableColumn>
    <tableColumn id="5" name="POS INICIAL"/>
    <tableColumn id="6" name="POS FINAL"/>
    <tableColumn id="7" name="OBRIGATÓRIO"/>
    <tableColumn id="8" name="DOMINIO" dataDxfId="116"/>
    <tableColumn id="9" name="DESCRIÇÃO" dataDxfId="115"/>
    <tableColumn id="10" name="simplificado" dataDxfId="114"/>
    <tableColumn id="11" name="não simplificado" dataDxfId="113"/>
  </tableColumns>
  <tableStyleInfo name="TableStyleMedium16" showFirstColumn="0" showLastColumn="0" showRowStripes="1" showColumnStripes="0"/>
</table>
</file>

<file path=xl/tables/table5.xml><?xml version="1.0" encoding="utf-8"?>
<table xmlns="http://schemas.openxmlformats.org/spreadsheetml/2006/main" id="5" name="Tabela5" displayName="Tabela5" ref="A267:I271" totalsRowShown="0">
  <autoFilter ref="A267:I271"/>
  <tableColumns count="9">
    <tableColumn id="1" name="Nº COLUNA"/>
    <tableColumn id="2" name="COLUNA"/>
    <tableColumn id="3" name="TIPO"/>
    <tableColumn id="4" name="TAMANHO" dataDxfId="112"/>
    <tableColumn id="5" name="POS INICIAL"/>
    <tableColumn id="6" name="POS FINAL"/>
    <tableColumn id="7" name="OBRIGATÓRIO"/>
    <tableColumn id="8" name="DOMINIO" dataDxfId="111"/>
    <tableColumn id="9" name="DESCRIÇÃO" dataDxfId="110"/>
  </tableColumns>
  <tableStyleInfo name="TableStyleMedium17" showFirstColumn="0" showLastColumn="0" showRowStripes="1" showColumnStripes="0"/>
</table>
</file>

<file path=xl/tables/table6.xml><?xml version="1.0" encoding="utf-8"?>
<table xmlns="http://schemas.openxmlformats.org/spreadsheetml/2006/main" id="9" name="Tabela410" displayName="Tabela410" ref="A219:K238" totalsRowShown="0">
  <autoFilter ref="A219:K238"/>
  <tableColumns count="11">
    <tableColumn id="1" name="Nº COLUNA" dataDxfId="109"/>
    <tableColumn id="2" name="COLUNA" dataDxfId="108"/>
    <tableColumn id="3" name="TIPO" dataDxfId="107"/>
    <tableColumn id="4" name="TAMANHO" dataDxfId="106">
      <calculatedColumnFormula>1+Tabela410[[#This Row],[POS FINAL]]-Tabela410[[#This Row],[POS INICIAL]]</calculatedColumnFormula>
    </tableColumn>
    <tableColumn id="5" name="POS INICIAL" dataDxfId="105"/>
    <tableColumn id="6" name="POS FINAL" dataDxfId="104"/>
    <tableColumn id="7" name="OBRIGATÓRIO" dataDxfId="103"/>
    <tableColumn id="8" name="DOMINIO" dataDxfId="102"/>
    <tableColumn id="9" name="DESCRIÇÃO" dataDxfId="101"/>
    <tableColumn id="10" name="simplificado" dataDxfId="100"/>
    <tableColumn id="11" name="não simplificado" dataDxfId="99"/>
  </tableColumns>
  <tableStyleInfo name="TableStyleMedium17" showFirstColumn="0" showLastColumn="0" showRowStripes="1" showColumnStripes="0"/>
</table>
</file>

<file path=xl/tables/table7.xml><?xml version="1.0" encoding="utf-8"?>
<table xmlns="http://schemas.openxmlformats.org/spreadsheetml/2006/main" id="6" name="Tabela157" displayName="Tabela157" ref="A10:I14" totalsRowShown="0">
  <autoFilter ref="A10:I14"/>
  <tableColumns count="9">
    <tableColumn id="1" name="Nº COLUNA"/>
    <tableColumn id="2" name="COLUNA"/>
    <tableColumn id="3" name="TIPO"/>
    <tableColumn id="4" name="TAMANHO"/>
    <tableColumn id="5" name="POS INICIAL"/>
    <tableColumn id="6" name="POS FINAL"/>
    <tableColumn id="7" name="OBRIGATÓRIO"/>
    <tableColumn id="8" name="DOMINIO" dataDxfId="98"/>
    <tableColumn id="9" name="DESCRIÇÃO" dataDxfId="97"/>
  </tableColumns>
  <tableStyleInfo name="TableStyleLight4" showFirstColumn="0" showLastColumn="0" showRowStripes="1" showColumnStripes="0"/>
</table>
</file>

<file path=xl/tables/table8.xml><?xml version="1.0" encoding="utf-8"?>
<table xmlns="http://schemas.openxmlformats.org/spreadsheetml/2006/main" id="7" name="Tabela168" displayName="Tabela168" ref="A35:I37" totalsRowShown="0">
  <autoFilter ref="A35:I37"/>
  <tableColumns count="9">
    <tableColumn id="1" name="Nº COLUNA"/>
    <tableColumn id="2" name="COLUNA"/>
    <tableColumn id="3" name="TIPO"/>
    <tableColumn id="4" name="TAMANHO"/>
    <tableColumn id="5" name="POS INICIAL" dataDxfId="96">
      <calculatedColumnFormula>F35+1</calculatedColumnFormula>
    </tableColumn>
    <tableColumn id="6" name="POS FINAL" dataDxfId="95">
      <calculatedColumnFormula>Tabela168[[#This Row],[POS INICIAL]]+Tabela168[[#This Row],[TAMANHO]]-1</calculatedColumnFormula>
    </tableColumn>
    <tableColumn id="7" name="OBRIGATÓRIO"/>
    <tableColumn id="8" name="DOMINIO" dataDxfId="94"/>
    <tableColumn id="9" name="DESCRIÇÃO" dataDxfId="93"/>
  </tableColumns>
  <tableStyleInfo name="TableStyleLight4" showFirstColumn="0" showLastColumn="0" showRowStripes="1" showColumnStripes="0"/>
</table>
</file>

<file path=xl/tables/table9.xml><?xml version="1.0" encoding="utf-8"?>
<table xmlns="http://schemas.openxmlformats.org/spreadsheetml/2006/main" id="8" name="Tabela1579" displayName="Tabela1579" ref="A49:I56" totalsRowShown="0">
  <autoFilter ref="A49:I56"/>
  <tableColumns count="9">
    <tableColumn id="1" name="Nº COLUNA"/>
    <tableColumn id="2" name="COLUNA"/>
    <tableColumn id="3" name="TIPO"/>
    <tableColumn id="4" name="TAMANHO"/>
    <tableColumn id="5" name="POS INICIAL"/>
    <tableColumn id="6" name="POS FINAL"/>
    <tableColumn id="7" name="OBRIGATÓRIO"/>
    <tableColumn id="8" name="DOMINIO" dataDxfId="92"/>
    <tableColumn id="9" name="DESCRIÇÃO" dataDxfId="91"/>
  </tableColumns>
  <tableStyleInfo name="TableStyleLight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6.xml"/><Relationship Id="rId13" Type="http://schemas.openxmlformats.org/officeDocument/2006/relationships/table" Target="../tables/table31.xml"/><Relationship Id="rId18" Type="http://schemas.openxmlformats.org/officeDocument/2006/relationships/table" Target="../tables/table36.xml"/><Relationship Id="rId3" Type="http://schemas.openxmlformats.org/officeDocument/2006/relationships/table" Target="../tables/table21.xml"/><Relationship Id="rId7" Type="http://schemas.openxmlformats.org/officeDocument/2006/relationships/table" Target="../tables/table25.xml"/><Relationship Id="rId12" Type="http://schemas.openxmlformats.org/officeDocument/2006/relationships/table" Target="../tables/table30.xml"/><Relationship Id="rId17" Type="http://schemas.openxmlformats.org/officeDocument/2006/relationships/table" Target="../tables/table35.xml"/><Relationship Id="rId2" Type="http://schemas.openxmlformats.org/officeDocument/2006/relationships/table" Target="../tables/table20.xml"/><Relationship Id="rId16" Type="http://schemas.openxmlformats.org/officeDocument/2006/relationships/table" Target="../tables/table34.xml"/><Relationship Id="rId20" Type="http://schemas.openxmlformats.org/officeDocument/2006/relationships/table" Target="../tables/table38.xml"/><Relationship Id="rId1" Type="http://schemas.openxmlformats.org/officeDocument/2006/relationships/printerSettings" Target="../printerSettings/printerSettings2.bin"/><Relationship Id="rId6" Type="http://schemas.openxmlformats.org/officeDocument/2006/relationships/table" Target="../tables/table24.xml"/><Relationship Id="rId11" Type="http://schemas.openxmlformats.org/officeDocument/2006/relationships/table" Target="../tables/table29.xml"/><Relationship Id="rId5" Type="http://schemas.openxmlformats.org/officeDocument/2006/relationships/table" Target="../tables/table23.xml"/><Relationship Id="rId15" Type="http://schemas.openxmlformats.org/officeDocument/2006/relationships/table" Target="../tables/table33.xml"/><Relationship Id="rId10" Type="http://schemas.openxmlformats.org/officeDocument/2006/relationships/table" Target="../tables/table28.xml"/><Relationship Id="rId19" Type="http://schemas.openxmlformats.org/officeDocument/2006/relationships/table" Target="../tables/table37.xml"/><Relationship Id="rId4" Type="http://schemas.openxmlformats.org/officeDocument/2006/relationships/table" Target="../tables/table22.xml"/><Relationship Id="rId9" Type="http://schemas.openxmlformats.org/officeDocument/2006/relationships/table" Target="../tables/table27.xml"/><Relationship Id="rId14" Type="http://schemas.openxmlformats.org/officeDocument/2006/relationships/table" Target="../tables/table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9"/>
  <sheetViews>
    <sheetView topLeftCell="A190" zoomScale="85" zoomScaleNormal="85" workbookViewId="0">
      <selection activeCell="H85" sqref="H85"/>
    </sheetView>
  </sheetViews>
  <sheetFormatPr defaultRowHeight="15" x14ac:dyDescent="0.25"/>
  <cols>
    <col min="1" max="1" width="14" bestFit="1" customWidth="1"/>
    <col min="2" max="2" width="37.42578125" bestFit="1" customWidth="1"/>
    <col min="3" max="3" width="8.42578125" bestFit="1" customWidth="1"/>
    <col min="4" max="4" width="12.5703125" customWidth="1"/>
    <col min="5" max="5" width="13.5703125" customWidth="1"/>
    <col min="6" max="6" width="12.28515625" customWidth="1"/>
    <col min="7" max="7" width="15.5703125" customWidth="1"/>
    <col min="8" max="8" width="47.42578125" style="3" customWidth="1"/>
    <col min="9" max="9" width="170.85546875" style="3" customWidth="1"/>
    <col min="10" max="10" width="35.140625" style="12" customWidth="1"/>
    <col min="11" max="11" width="62.28515625" style="12" customWidth="1"/>
  </cols>
  <sheetData>
    <row r="1" spans="1:9" ht="18.75" x14ac:dyDescent="0.3">
      <c r="A1" s="64" t="s">
        <v>248</v>
      </c>
      <c r="B1" s="65"/>
      <c r="C1" s="65"/>
      <c r="D1" s="65"/>
      <c r="E1" s="65"/>
      <c r="F1" s="65"/>
      <c r="G1" s="65"/>
      <c r="H1" s="65"/>
      <c r="I1" s="66"/>
    </row>
    <row r="2" spans="1:9" ht="18.75" x14ac:dyDescent="0.3">
      <c r="A2" s="67" t="s">
        <v>253</v>
      </c>
      <c r="B2" s="68"/>
      <c r="C2" s="68"/>
      <c r="D2" s="68"/>
      <c r="E2" s="68"/>
      <c r="F2" s="68"/>
      <c r="G2" s="68"/>
      <c r="H2" s="68"/>
      <c r="I2" s="69"/>
    </row>
    <row r="3" spans="1:9" ht="18.75" x14ac:dyDescent="0.3">
      <c r="A3" s="67" t="s">
        <v>252</v>
      </c>
      <c r="B3" s="68"/>
      <c r="C3" s="68"/>
      <c r="D3" s="68"/>
      <c r="E3" s="68"/>
      <c r="F3" s="68"/>
      <c r="G3" s="68"/>
      <c r="H3" s="68"/>
      <c r="I3" s="69"/>
    </row>
    <row r="4" spans="1:9" ht="18.75" x14ac:dyDescent="0.3">
      <c r="A4" s="67" t="s">
        <v>250</v>
      </c>
      <c r="B4" s="68"/>
      <c r="C4" s="68"/>
      <c r="D4" s="68"/>
      <c r="E4" s="68"/>
      <c r="F4" s="68"/>
      <c r="G4" s="68"/>
      <c r="H4" s="68"/>
      <c r="I4" s="69"/>
    </row>
    <row r="5" spans="1:9" ht="18.75" x14ac:dyDescent="0.3">
      <c r="A5" s="67" t="s">
        <v>262</v>
      </c>
      <c r="B5" s="68"/>
      <c r="C5" s="68"/>
      <c r="D5" s="68"/>
      <c r="E5" s="68"/>
      <c r="F5" s="68"/>
      <c r="G5" s="68"/>
      <c r="H5" s="68"/>
      <c r="I5" s="69"/>
    </row>
    <row r="6" spans="1:9" ht="18.75" x14ac:dyDescent="0.3">
      <c r="A6" s="67" t="s">
        <v>251</v>
      </c>
      <c r="B6" s="68"/>
      <c r="C6" s="68"/>
      <c r="D6" s="68"/>
      <c r="E6" s="68"/>
      <c r="F6" s="68"/>
      <c r="G6" s="68"/>
      <c r="H6" s="68"/>
      <c r="I6" s="69"/>
    </row>
    <row r="7" spans="1:9" ht="18.75" x14ac:dyDescent="0.3">
      <c r="A7" s="82" t="s">
        <v>249</v>
      </c>
      <c r="B7" s="83"/>
      <c r="C7" s="83"/>
      <c r="D7" s="83"/>
      <c r="E7" s="83"/>
      <c r="F7" s="83"/>
      <c r="G7" s="83"/>
      <c r="H7" s="83"/>
      <c r="I7" s="84"/>
    </row>
    <row r="8" spans="1:9" ht="19.5" thickBot="1" x14ac:dyDescent="0.35">
      <c r="A8" s="76" t="s">
        <v>85</v>
      </c>
      <c r="B8" s="77"/>
      <c r="C8" s="77"/>
      <c r="D8" s="77"/>
      <c r="E8" s="77"/>
      <c r="F8" s="77"/>
      <c r="G8" s="77"/>
      <c r="H8" s="77"/>
      <c r="I8" s="78"/>
    </row>
    <row r="9" spans="1:9" ht="19.5" thickBot="1" x14ac:dyDescent="0.35">
      <c r="A9" s="76" t="s">
        <v>136</v>
      </c>
      <c r="B9" s="77"/>
      <c r="C9" s="77"/>
      <c r="D9" s="77"/>
      <c r="E9" s="77"/>
      <c r="F9" s="77"/>
      <c r="G9" s="77"/>
      <c r="H9" s="77"/>
      <c r="I9" s="78"/>
    </row>
    <row r="10" spans="1:9" x14ac:dyDescent="0.25">
      <c r="A10" t="s">
        <v>0</v>
      </c>
      <c r="B10" t="s">
        <v>1</v>
      </c>
      <c r="C10" t="s">
        <v>2</v>
      </c>
      <c r="D10" t="s">
        <v>3</v>
      </c>
      <c r="E10" t="s">
        <v>4</v>
      </c>
      <c r="F10" t="s">
        <v>5</v>
      </c>
      <c r="G10" t="s">
        <v>6</v>
      </c>
      <c r="H10" s="3" t="s">
        <v>7</v>
      </c>
      <c r="I10" s="3" t="s">
        <v>140</v>
      </c>
    </row>
    <row r="11" spans="1:9" x14ac:dyDescent="0.25">
      <c r="A11">
        <v>1</v>
      </c>
      <c r="B11" t="s">
        <v>120</v>
      </c>
      <c r="C11" t="s">
        <v>9</v>
      </c>
      <c r="D11">
        <v>7</v>
      </c>
      <c r="E11">
        <v>1</v>
      </c>
      <c r="F11">
        <f>Tabela157[[#This Row],[TAMANHO]]+Tabela157[[#This Row],[POS INICIAL]]-1</f>
        <v>7</v>
      </c>
      <c r="G11" t="s">
        <v>10</v>
      </c>
      <c r="H11" s="4" t="s">
        <v>402</v>
      </c>
      <c r="I11" s="3" t="s">
        <v>398</v>
      </c>
    </row>
    <row r="12" spans="1:9" x14ac:dyDescent="0.25">
      <c r="A12">
        <v>2</v>
      </c>
      <c r="B12" t="s">
        <v>133</v>
      </c>
      <c r="C12" t="s">
        <v>61</v>
      </c>
      <c r="D12">
        <v>8</v>
      </c>
      <c r="E12">
        <f>F11+1</f>
        <v>8</v>
      </c>
      <c r="F12">
        <f>Tabela157[[#This Row],[TAMANHO]]+Tabela157[[#This Row],[POS INICIAL]]-1</f>
        <v>15</v>
      </c>
      <c r="G12" t="s">
        <v>10</v>
      </c>
      <c r="H12" s="3" t="s">
        <v>135</v>
      </c>
      <c r="I12" s="3" t="s">
        <v>296</v>
      </c>
    </row>
    <row r="13" spans="1:9" x14ac:dyDescent="0.25">
      <c r="A13">
        <v>3</v>
      </c>
      <c r="B13" t="s">
        <v>132</v>
      </c>
      <c r="C13" t="s">
        <v>18</v>
      </c>
      <c r="D13">
        <v>8</v>
      </c>
      <c r="E13">
        <f t="shared" ref="E13:E14" si="0">F12+1</f>
        <v>16</v>
      </c>
      <c r="F13">
        <f>Tabela157[[#This Row],[TAMANHO]]+Tabela157[[#This Row],[POS INICIAL]]-1</f>
        <v>23</v>
      </c>
      <c r="G13" t="s">
        <v>10</v>
      </c>
      <c r="H13" s="3" t="s">
        <v>399</v>
      </c>
      <c r="I13" s="3" t="s">
        <v>295</v>
      </c>
    </row>
    <row r="14" spans="1:9" x14ac:dyDescent="0.25">
      <c r="A14">
        <v>4</v>
      </c>
      <c r="B14" t="s">
        <v>400</v>
      </c>
      <c r="C14" t="s">
        <v>18</v>
      </c>
      <c r="D14">
        <v>127</v>
      </c>
      <c r="E14">
        <f t="shared" si="0"/>
        <v>24</v>
      </c>
      <c r="F14">
        <f>Tabela157[[#This Row],[TAMANHO]]+Tabela157[[#This Row],[POS INICIAL]]-1</f>
        <v>150</v>
      </c>
      <c r="G14" t="s">
        <v>10</v>
      </c>
      <c r="I14" s="30" t="s">
        <v>401</v>
      </c>
    </row>
    <row r="15" spans="1:9" ht="19.5" thickBot="1" x14ac:dyDescent="0.35">
      <c r="A15" s="76" t="s">
        <v>137</v>
      </c>
      <c r="B15" s="77"/>
      <c r="C15" s="77"/>
      <c r="D15" s="77"/>
      <c r="E15" s="77"/>
      <c r="F15" s="77"/>
      <c r="G15" s="77"/>
      <c r="H15" s="77"/>
      <c r="I15" s="78"/>
    </row>
    <row r="16" spans="1:9" x14ac:dyDescent="0.25">
      <c r="A16" t="s">
        <v>0</v>
      </c>
      <c r="B16" t="s">
        <v>1</v>
      </c>
      <c r="C16" t="s">
        <v>2</v>
      </c>
      <c r="D16" t="s">
        <v>3</v>
      </c>
      <c r="E16" t="s">
        <v>4</v>
      </c>
      <c r="F16" t="s">
        <v>5</v>
      </c>
      <c r="G16" t="s">
        <v>6</v>
      </c>
      <c r="H16" s="3" t="s">
        <v>7</v>
      </c>
      <c r="I16" s="3" t="s">
        <v>140</v>
      </c>
    </row>
    <row r="17" spans="1:7" x14ac:dyDescent="0.25">
      <c r="A17">
        <v>1</v>
      </c>
      <c r="B17" t="s">
        <v>8</v>
      </c>
      <c r="C17" t="s">
        <v>9</v>
      </c>
      <c r="D17">
        <v>5</v>
      </c>
      <c r="E17">
        <v>1</v>
      </c>
      <c r="F17">
        <f>Tabela1[[#This Row],[TAMANHO]]+Tabela1[[#This Row],[POS INICIAL]]-1</f>
        <v>5</v>
      </c>
      <c r="G17" t="s">
        <v>10</v>
      </c>
    </row>
    <row r="18" spans="1:7" x14ac:dyDescent="0.25">
      <c r="A18">
        <v>2</v>
      </c>
      <c r="B18" t="s">
        <v>11</v>
      </c>
      <c r="C18" t="s">
        <v>9</v>
      </c>
      <c r="D18">
        <v>2</v>
      </c>
      <c r="E18">
        <f>F17+1</f>
        <v>6</v>
      </c>
      <c r="F18">
        <f>Tabela1[[#This Row],[TAMANHO]]+Tabela1[[#This Row],[POS INICIAL]]-1</f>
        <v>7</v>
      </c>
      <c r="G18" t="s">
        <v>10</v>
      </c>
    </row>
    <row r="19" spans="1:7" x14ac:dyDescent="0.25">
      <c r="A19">
        <v>3</v>
      </c>
      <c r="B19" t="s">
        <v>12</v>
      </c>
      <c r="C19" t="s">
        <v>13</v>
      </c>
      <c r="D19">
        <v>1</v>
      </c>
      <c r="E19">
        <f t="shared" ref="E19:E33" si="1">F18+1</f>
        <v>8</v>
      </c>
      <c r="F19">
        <f>Tabela1[[#This Row],[TAMANHO]]+Tabela1[[#This Row],[POS INICIAL]]-1</f>
        <v>8</v>
      </c>
      <c r="G19" t="s">
        <v>10</v>
      </c>
    </row>
    <row r="20" spans="1:7" x14ac:dyDescent="0.25">
      <c r="A20">
        <v>4</v>
      </c>
      <c r="B20" t="s">
        <v>14</v>
      </c>
      <c r="C20" t="s">
        <v>13</v>
      </c>
      <c r="D20">
        <v>1</v>
      </c>
      <c r="E20">
        <f t="shared" si="1"/>
        <v>9</v>
      </c>
      <c r="F20">
        <f>Tabela1[[#This Row],[TAMANHO]]+Tabela1[[#This Row],[POS INICIAL]]-1</f>
        <v>9</v>
      </c>
      <c r="G20" t="s">
        <v>10</v>
      </c>
    </row>
    <row r="21" spans="1:7" x14ac:dyDescent="0.25">
      <c r="A21">
        <v>5</v>
      </c>
      <c r="B21" t="s">
        <v>15</v>
      </c>
      <c r="C21" t="s">
        <v>9</v>
      </c>
      <c r="D21">
        <v>14</v>
      </c>
      <c r="E21">
        <f t="shared" si="1"/>
        <v>10</v>
      </c>
      <c r="F21">
        <f>Tabela1[[#This Row],[TAMANHO]]+Tabela1[[#This Row],[POS INICIAL]]-1</f>
        <v>23</v>
      </c>
      <c r="G21" t="s">
        <v>10</v>
      </c>
    </row>
    <row r="22" spans="1:7" x14ac:dyDescent="0.25">
      <c r="A22">
        <v>6</v>
      </c>
      <c r="B22" t="s">
        <v>16</v>
      </c>
      <c r="C22" t="s">
        <v>13</v>
      </c>
      <c r="D22">
        <v>8</v>
      </c>
      <c r="E22">
        <f t="shared" si="1"/>
        <v>24</v>
      </c>
      <c r="F22">
        <f>Tabela1[[#This Row],[TAMANHO]]+Tabela1[[#This Row],[POS INICIAL]]-1</f>
        <v>31</v>
      </c>
      <c r="G22" t="s">
        <v>10</v>
      </c>
    </row>
    <row r="23" spans="1:7" x14ac:dyDescent="0.25">
      <c r="A23">
        <v>7</v>
      </c>
      <c r="B23" t="s">
        <v>17</v>
      </c>
      <c r="C23" t="s">
        <v>18</v>
      </c>
      <c r="D23">
        <v>60</v>
      </c>
      <c r="E23">
        <f t="shared" si="1"/>
        <v>32</v>
      </c>
      <c r="F23">
        <f>Tabela1[[#This Row],[TAMANHO]]+Tabela1[[#This Row],[POS INICIAL]]-1</f>
        <v>91</v>
      </c>
      <c r="G23" t="s">
        <v>10</v>
      </c>
    </row>
    <row r="24" spans="1:7" x14ac:dyDescent="0.25">
      <c r="A24">
        <v>8</v>
      </c>
      <c r="B24" t="s">
        <v>19</v>
      </c>
      <c r="C24" t="s">
        <v>18</v>
      </c>
      <c r="D24">
        <v>25</v>
      </c>
      <c r="E24">
        <f t="shared" si="1"/>
        <v>92</v>
      </c>
      <c r="F24">
        <f>Tabela1[[#This Row],[TAMANHO]]+Tabela1[[#This Row],[POS INICIAL]]-1</f>
        <v>116</v>
      </c>
      <c r="G24" t="s">
        <v>10</v>
      </c>
    </row>
    <row r="25" spans="1:7" x14ac:dyDescent="0.25">
      <c r="A25">
        <v>9</v>
      </c>
      <c r="B25" t="s">
        <v>20</v>
      </c>
      <c r="C25" t="s">
        <v>18</v>
      </c>
      <c r="D25">
        <v>1</v>
      </c>
      <c r="E25">
        <f t="shared" si="1"/>
        <v>117</v>
      </c>
      <c r="F25">
        <f>Tabela1[[#This Row],[TAMANHO]]+Tabela1[[#This Row],[POS INICIAL]]-1</f>
        <v>117</v>
      </c>
      <c r="G25" t="s">
        <v>10</v>
      </c>
    </row>
    <row r="26" spans="1:7" x14ac:dyDescent="0.25">
      <c r="A26">
        <v>10</v>
      </c>
      <c r="B26" t="s">
        <v>21</v>
      </c>
      <c r="C26" t="s">
        <v>9</v>
      </c>
      <c r="D26">
        <v>17</v>
      </c>
      <c r="E26">
        <f t="shared" si="1"/>
        <v>118</v>
      </c>
      <c r="F26">
        <f>Tabela1[[#This Row],[TAMANHO]]+Tabela1[[#This Row],[POS INICIAL]]-1</f>
        <v>134</v>
      </c>
      <c r="G26" t="s">
        <v>10</v>
      </c>
    </row>
    <row r="27" spans="1:7" x14ac:dyDescent="0.25">
      <c r="A27">
        <v>11</v>
      </c>
      <c r="B27" t="s">
        <v>22</v>
      </c>
      <c r="C27" t="s">
        <v>9</v>
      </c>
      <c r="D27">
        <v>4</v>
      </c>
      <c r="E27">
        <f t="shared" si="1"/>
        <v>135</v>
      </c>
      <c r="F27">
        <f>Tabela1[[#This Row],[TAMANHO]]+Tabela1[[#This Row],[POS INICIAL]]-1</f>
        <v>138</v>
      </c>
      <c r="G27" t="s">
        <v>10</v>
      </c>
    </row>
    <row r="28" spans="1:7" x14ac:dyDescent="0.25">
      <c r="A28">
        <v>12</v>
      </c>
      <c r="B28" t="s">
        <v>23</v>
      </c>
      <c r="C28" t="s">
        <v>13</v>
      </c>
      <c r="D28">
        <v>1</v>
      </c>
      <c r="E28">
        <f t="shared" si="1"/>
        <v>139</v>
      </c>
      <c r="F28">
        <f>Tabela1[[#This Row],[TAMANHO]]+Tabela1[[#This Row],[POS INICIAL]]-1</f>
        <v>139</v>
      </c>
      <c r="G28" t="s">
        <v>10</v>
      </c>
    </row>
    <row r="29" spans="1:7" x14ac:dyDescent="0.25">
      <c r="A29">
        <v>13</v>
      </c>
      <c r="B29" t="s">
        <v>24</v>
      </c>
      <c r="C29" t="s">
        <v>13</v>
      </c>
      <c r="D29">
        <v>2</v>
      </c>
      <c r="E29">
        <f t="shared" si="1"/>
        <v>140</v>
      </c>
      <c r="F29">
        <f>Tabela1[[#This Row],[TAMANHO]]+Tabela1[[#This Row],[POS INICIAL]]-1</f>
        <v>141</v>
      </c>
      <c r="G29" t="s">
        <v>10</v>
      </c>
    </row>
    <row r="30" spans="1:7" x14ac:dyDescent="0.25">
      <c r="A30">
        <v>14</v>
      </c>
      <c r="B30" t="s">
        <v>25</v>
      </c>
      <c r="C30" t="s">
        <v>13</v>
      </c>
      <c r="D30">
        <v>1</v>
      </c>
      <c r="E30">
        <f t="shared" si="1"/>
        <v>142</v>
      </c>
      <c r="F30">
        <f>Tabela1[[#This Row],[TAMANHO]]+Tabela1[[#This Row],[POS INICIAL]]-1</f>
        <v>142</v>
      </c>
      <c r="G30" t="s">
        <v>10</v>
      </c>
    </row>
    <row r="31" spans="1:7" x14ac:dyDescent="0.25">
      <c r="A31">
        <v>15</v>
      </c>
      <c r="B31" t="s">
        <v>26</v>
      </c>
      <c r="C31" t="s">
        <v>13</v>
      </c>
      <c r="D31">
        <v>3</v>
      </c>
      <c r="E31">
        <f t="shared" si="1"/>
        <v>143</v>
      </c>
      <c r="F31">
        <f>Tabela1[[#This Row],[TAMANHO]]+Tabela1[[#This Row],[POS INICIAL]]-1</f>
        <v>145</v>
      </c>
      <c r="G31" t="s">
        <v>10</v>
      </c>
    </row>
    <row r="32" spans="1:7" x14ac:dyDescent="0.25">
      <c r="A32">
        <v>16</v>
      </c>
      <c r="B32" t="s">
        <v>27</v>
      </c>
      <c r="C32" t="s">
        <v>9</v>
      </c>
      <c r="D32">
        <v>2</v>
      </c>
      <c r="E32">
        <f t="shared" si="1"/>
        <v>146</v>
      </c>
      <c r="F32">
        <f>Tabela1[[#This Row],[TAMANHO]]+Tabela1[[#This Row],[POS INICIAL]]-1</f>
        <v>147</v>
      </c>
      <c r="G32" t="s">
        <v>10</v>
      </c>
    </row>
    <row r="33" spans="1:9" x14ac:dyDescent="0.25">
      <c r="A33">
        <v>17</v>
      </c>
      <c r="B33" t="s">
        <v>28</v>
      </c>
      <c r="C33" t="s">
        <v>9</v>
      </c>
      <c r="D33">
        <v>3</v>
      </c>
      <c r="E33">
        <f t="shared" si="1"/>
        <v>148</v>
      </c>
      <c r="F33">
        <f>Tabela1[[#This Row],[TAMANHO]]+Tabela1[[#This Row],[POS INICIAL]]-1</f>
        <v>150</v>
      </c>
      <c r="G33" t="s">
        <v>10</v>
      </c>
    </row>
    <row r="34" spans="1:9" ht="19.5" thickBot="1" x14ac:dyDescent="0.35">
      <c r="A34" s="76" t="s">
        <v>138</v>
      </c>
      <c r="B34" s="77"/>
      <c r="C34" s="77"/>
      <c r="D34" s="77"/>
      <c r="E34" s="77"/>
      <c r="F34" s="77"/>
      <c r="G34" s="77"/>
      <c r="H34" s="77"/>
      <c r="I34" s="78"/>
    </row>
    <row r="35" spans="1:9" x14ac:dyDescent="0.25">
      <c r="A35" t="s">
        <v>0</v>
      </c>
      <c r="B35" t="s">
        <v>1</v>
      </c>
      <c r="C35" t="s">
        <v>2</v>
      </c>
      <c r="D35" t="s">
        <v>3</v>
      </c>
      <c r="E35" t="s">
        <v>4</v>
      </c>
      <c r="F35" t="s">
        <v>5</v>
      </c>
      <c r="G35" t="s">
        <v>6</v>
      </c>
      <c r="H35" s="3" t="s">
        <v>7</v>
      </c>
      <c r="I35" s="3" t="s">
        <v>140</v>
      </c>
    </row>
    <row r="36" spans="1:9" x14ac:dyDescent="0.25">
      <c r="A36">
        <v>1</v>
      </c>
      <c r="B36" t="s">
        <v>120</v>
      </c>
      <c r="C36" t="s">
        <v>9</v>
      </c>
      <c r="D36">
        <v>2</v>
      </c>
      <c r="E36">
        <v>1</v>
      </c>
      <c r="F36">
        <f>Tabela168[[#This Row],[POS INICIAL]]+Tabela168[[#This Row],[TAMANHO]]-1</f>
        <v>2</v>
      </c>
      <c r="G36" t="s">
        <v>10</v>
      </c>
      <c r="H36" s="4">
        <v>99</v>
      </c>
      <c r="I36" s="3" t="s">
        <v>404</v>
      </c>
    </row>
    <row r="37" spans="1:9" x14ac:dyDescent="0.25">
      <c r="A37">
        <v>2</v>
      </c>
      <c r="B37" t="s">
        <v>403</v>
      </c>
      <c r="C37" t="s">
        <v>9</v>
      </c>
      <c r="D37">
        <v>18</v>
      </c>
      <c r="E37">
        <f t="shared" ref="E37" si="2">F36+1</f>
        <v>3</v>
      </c>
      <c r="F37">
        <f>Tabela168[[#This Row],[POS INICIAL]]+Tabela168[[#This Row],[TAMANHO]]-1</f>
        <v>20</v>
      </c>
      <c r="G37" t="s">
        <v>10</v>
      </c>
      <c r="I37" s="30" t="s">
        <v>405</v>
      </c>
    </row>
    <row r="38" spans="1:9" x14ac:dyDescent="0.25">
      <c r="D38" s="1"/>
    </row>
    <row r="39" spans="1:9" ht="15.75" thickBot="1" x14ac:dyDescent="0.3">
      <c r="D39" s="1"/>
    </row>
    <row r="40" spans="1:9" ht="18.75" x14ac:dyDescent="0.3">
      <c r="A40" s="64" t="s">
        <v>248</v>
      </c>
      <c r="B40" s="65"/>
      <c r="C40" s="65"/>
      <c r="D40" s="65"/>
      <c r="E40" s="65"/>
      <c r="F40" s="65"/>
      <c r="G40" s="65"/>
      <c r="H40" s="65"/>
      <c r="I40" s="66"/>
    </row>
    <row r="41" spans="1:9" ht="18.75" x14ac:dyDescent="0.3">
      <c r="A41" s="67" t="s">
        <v>253</v>
      </c>
      <c r="B41" s="68"/>
      <c r="C41" s="68"/>
      <c r="D41" s="68"/>
      <c r="E41" s="68"/>
      <c r="F41" s="68"/>
      <c r="G41" s="68"/>
      <c r="H41" s="68"/>
      <c r="I41" s="69"/>
    </row>
    <row r="42" spans="1:9" ht="18.75" x14ac:dyDescent="0.3">
      <c r="A42" s="67" t="s">
        <v>254</v>
      </c>
      <c r="B42" s="68"/>
      <c r="C42" s="68"/>
      <c r="D42" s="68"/>
      <c r="E42" s="68"/>
      <c r="F42" s="68"/>
      <c r="G42" s="68"/>
      <c r="H42" s="68"/>
      <c r="I42" s="69"/>
    </row>
    <row r="43" spans="1:9" ht="18.75" x14ac:dyDescent="0.3">
      <c r="A43" s="67" t="s">
        <v>250</v>
      </c>
      <c r="B43" s="68"/>
      <c r="C43" s="68"/>
      <c r="D43" s="68"/>
      <c r="E43" s="68"/>
      <c r="F43" s="68"/>
      <c r="G43" s="68"/>
      <c r="H43" s="68"/>
      <c r="I43" s="69"/>
    </row>
    <row r="44" spans="1:9" ht="18.75" x14ac:dyDescent="0.3">
      <c r="A44" s="67" t="s">
        <v>263</v>
      </c>
      <c r="B44" s="68"/>
      <c r="C44" s="68"/>
      <c r="D44" s="68"/>
      <c r="E44" s="68"/>
      <c r="F44" s="68"/>
      <c r="G44" s="68"/>
      <c r="H44" s="68"/>
      <c r="I44" s="69"/>
    </row>
    <row r="45" spans="1:9" ht="18.75" x14ac:dyDescent="0.3">
      <c r="A45" s="67" t="s">
        <v>255</v>
      </c>
      <c r="B45" s="68"/>
      <c r="C45" s="68"/>
      <c r="D45" s="68"/>
      <c r="E45" s="68"/>
      <c r="F45" s="68"/>
      <c r="G45" s="68"/>
      <c r="H45" s="68"/>
      <c r="I45" s="69"/>
    </row>
    <row r="46" spans="1:9" ht="18.75" x14ac:dyDescent="0.3">
      <c r="A46" s="82" t="s">
        <v>256</v>
      </c>
      <c r="B46" s="83"/>
      <c r="C46" s="83"/>
      <c r="D46" s="83"/>
      <c r="E46" s="83"/>
      <c r="F46" s="83"/>
      <c r="G46" s="83"/>
      <c r="H46" s="83"/>
      <c r="I46" s="84"/>
    </row>
    <row r="47" spans="1:9" ht="19.5" thickBot="1" x14ac:dyDescent="0.35">
      <c r="A47" s="76" t="s">
        <v>86</v>
      </c>
      <c r="B47" s="77"/>
      <c r="C47" s="77"/>
      <c r="D47" s="77"/>
      <c r="E47" s="77"/>
      <c r="F47" s="77"/>
      <c r="G47" s="77"/>
      <c r="H47" s="77"/>
      <c r="I47" s="78"/>
    </row>
    <row r="48" spans="1:9" ht="19.5" thickBot="1" x14ac:dyDescent="0.35">
      <c r="A48" s="76" t="s">
        <v>136</v>
      </c>
      <c r="B48" s="77"/>
      <c r="C48" s="77"/>
      <c r="D48" s="77"/>
      <c r="E48" s="77"/>
      <c r="F48" s="77"/>
      <c r="G48" s="77"/>
      <c r="H48" s="77"/>
      <c r="I48" s="78"/>
    </row>
    <row r="49" spans="1:9" x14ac:dyDescent="0.25">
      <c r="A49" t="s">
        <v>0</v>
      </c>
      <c r="B49" t="s">
        <v>1</v>
      </c>
      <c r="C49" t="s">
        <v>2</v>
      </c>
      <c r="D49" t="s">
        <v>3</v>
      </c>
      <c r="E49" t="s">
        <v>4</v>
      </c>
      <c r="F49" t="s">
        <v>5</v>
      </c>
      <c r="G49" t="s">
        <v>6</v>
      </c>
      <c r="H49" s="3" t="s">
        <v>7</v>
      </c>
      <c r="I49" s="3" t="s">
        <v>140</v>
      </c>
    </row>
    <row r="50" spans="1:9" x14ac:dyDescent="0.25">
      <c r="A50">
        <v>1</v>
      </c>
      <c r="B50" t="s">
        <v>120</v>
      </c>
      <c r="C50" t="s">
        <v>9</v>
      </c>
      <c r="D50">
        <v>2</v>
      </c>
      <c r="E50">
        <v>1</v>
      </c>
      <c r="F50">
        <f>Tabela1579[[#This Row],[TAMANHO]]+Tabela1579[[#This Row],[POS INICIAL]]-1</f>
        <v>2</v>
      </c>
      <c r="G50" t="s">
        <v>10</v>
      </c>
      <c r="H50" s="4" t="s">
        <v>402</v>
      </c>
      <c r="I50" s="3" t="s">
        <v>397</v>
      </c>
    </row>
    <row r="51" spans="1:9" x14ac:dyDescent="0.25">
      <c r="A51">
        <v>2</v>
      </c>
      <c r="B51" t="s">
        <v>406</v>
      </c>
      <c r="C51" t="s">
        <v>18</v>
      </c>
      <c r="D51">
        <v>8</v>
      </c>
      <c r="E51">
        <f>F50+1</f>
        <v>3</v>
      </c>
      <c r="F51">
        <f>Tabela1579[[#This Row],[TAMANHO]]+Tabela1579[[#This Row],[POS INICIAL]]-1</f>
        <v>10</v>
      </c>
      <c r="G51" t="s">
        <v>10</v>
      </c>
      <c r="H51" s="3" t="s">
        <v>407</v>
      </c>
      <c r="I51" s="3" t="s">
        <v>408</v>
      </c>
    </row>
    <row r="52" spans="1:9" x14ac:dyDescent="0.25">
      <c r="A52">
        <v>3</v>
      </c>
      <c r="B52" t="s">
        <v>409</v>
      </c>
      <c r="C52" t="s">
        <v>9</v>
      </c>
      <c r="D52">
        <v>8</v>
      </c>
      <c r="E52">
        <f t="shared" ref="E52:E56" si="3">F51+1</f>
        <v>11</v>
      </c>
      <c r="F52">
        <f>Tabela1579[[#This Row],[TAMANHO]]+Tabela1579[[#This Row],[POS INICIAL]]-1</f>
        <v>18</v>
      </c>
      <c r="G52" t="s">
        <v>10</v>
      </c>
      <c r="I52" s="3" t="s">
        <v>410</v>
      </c>
    </row>
    <row r="53" spans="1:9" x14ac:dyDescent="0.25">
      <c r="A53">
        <v>4</v>
      </c>
      <c r="B53" t="s">
        <v>411</v>
      </c>
      <c r="C53" t="s">
        <v>18</v>
      </c>
      <c r="D53">
        <v>3</v>
      </c>
      <c r="E53">
        <f t="shared" si="3"/>
        <v>19</v>
      </c>
      <c r="F53">
        <f>Tabela1579[[#This Row],[TAMANHO]]+Tabela1579[[#This Row],[POS INICIAL]]-1</f>
        <v>21</v>
      </c>
      <c r="G53" t="s">
        <v>10</v>
      </c>
      <c r="H53" s="3" t="s">
        <v>412</v>
      </c>
      <c r="I53" s="3" t="s">
        <v>413</v>
      </c>
    </row>
    <row r="54" spans="1:9" x14ac:dyDescent="0.25">
      <c r="A54">
        <v>5</v>
      </c>
      <c r="B54" t="s">
        <v>295</v>
      </c>
      <c r="C54" t="s">
        <v>18</v>
      </c>
      <c r="D54">
        <v>50</v>
      </c>
      <c r="E54">
        <f t="shared" si="3"/>
        <v>22</v>
      </c>
      <c r="F54">
        <f>Tabela1579[[#This Row],[TAMANHO]]+Tabela1579[[#This Row],[POS INICIAL]]-1</f>
        <v>71</v>
      </c>
      <c r="G54" t="s">
        <v>71</v>
      </c>
      <c r="I54" s="3" t="s">
        <v>414</v>
      </c>
    </row>
    <row r="55" spans="1:9" x14ac:dyDescent="0.25">
      <c r="A55">
        <v>6</v>
      </c>
      <c r="B55" t="s">
        <v>415</v>
      </c>
      <c r="C55" t="s">
        <v>61</v>
      </c>
      <c r="D55">
        <v>8</v>
      </c>
      <c r="E55">
        <f t="shared" si="3"/>
        <v>72</v>
      </c>
      <c r="F55">
        <f>Tabela1579[[#This Row],[TAMANHO]]+Tabela1579[[#This Row],[POS INICIAL]]-1</f>
        <v>79</v>
      </c>
      <c r="G55" t="s">
        <v>10</v>
      </c>
      <c r="H55" s="3" t="s">
        <v>390</v>
      </c>
      <c r="I55" s="3" t="s">
        <v>415</v>
      </c>
    </row>
    <row r="56" spans="1:9" x14ac:dyDescent="0.25">
      <c r="A56">
        <v>7</v>
      </c>
      <c r="B56" t="s">
        <v>391</v>
      </c>
      <c r="C56" t="s">
        <v>13</v>
      </c>
      <c r="D56">
        <v>1</v>
      </c>
      <c r="E56">
        <f t="shared" si="3"/>
        <v>80</v>
      </c>
      <c r="F56">
        <f>Tabela1579[[#This Row],[TAMANHO]]+Tabela1579[[#This Row],[POS INICIAL]]-1</f>
        <v>80</v>
      </c>
      <c r="G56" t="s">
        <v>71</v>
      </c>
      <c r="H56" s="3" t="s">
        <v>416</v>
      </c>
      <c r="I56" s="3" t="s">
        <v>417</v>
      </c>
    </row>
    <row r="57" spans="1:9" ht="19.5" thickBot="1" x14ac:dyDescent="0.35">
      <c r="A57" s="76" t="s">
        <v>137</v>
      </c>
      <c r="B57" s="77"/>
      <c r="C57" s="77"/>
      <c r="D57" s="77"/>
      <c r="E57" s="77"/>
      <c r="F57" s="77"/>
      <c r="G57" s="77"/>
      <c r="H57" s="77"/>
      <c r="I57" s="78"/>
    </row>
    <row r="58" spans="1:9" x14ac:dyDescent="0.25">
      <c r="A58" t="s">
        <v>0</v>
      </c>
      <c r="B58" t="s">
        <v>1</v>
      </c>
      <c r="C58" t="s">
        <v>2</v>
      </c>
      <c r="D58" t="s">
        <v>3</v>
      </c>
      <c r="E58" t="s">
        <v>4</v>
      </c>
      <c r="F58" t="s">
        <v>5</v>
      </c>
      <c r="G58" t="s">
        <v>6</v>
      </c>
      <c r="H58" s="3" t="s">
        <v>7</v>
      </c>
      <c r="I58" s="3" t="s">
        <v>140</v>
      </c>
    </row>
    <row r="59" spans="1:9" x14ac:dyDescent="0.25">
      <c r="A59">
        <v>1</v>
      </c>
      <c r="B59" t="s">
        <v>33</v>
      </c>
      <c r="C59" t="s">
        <v>9</v>
      </c>
      <c r="D59">
        <v>2</v>
      </c>
      <c r="E59">
        <v>1</v>
      </c>
      <c r="F59">
        <f>Tabela2[[#This Row],[TAMANHO]]+Tabela2[[#This Row],[POS INICIAL]]-1</f>
        <v>2</v>
      </c>
      <c r="G59" t="s">
        <v>10</v>
      </c>
      <c r="H59" s="4" t="s">
        <v>141</v>
      </c>
      <c r="I59" s="3" t="s">
        <v>142</v>
      </c>
    </row>
    <row r="60" spans="1:9" x14ac:dyDescent="0.25">
      <c r="A60">
        <v>2</v>
      </c>
      <c r="B60" t="s">
        <v>44</v>
      </c>
      <c r="C60" t="s">
        <v>9</v>
      </c>
      <c r="D60">
        <v>8</v>
      </c>
      <c r="E60">
        <f>F59+1</f>
        <v>3</v>
      </c>
      <c r="F60">
        <f>Tabela2[[#This Row],[TAMANHO]]+Tabela2[[#This Row],[POS INICIAL]]-1</f>
        <v>10</v>
      </c>
      <c r="G60" t="s">
        <v>10</v>
      </c>
      <c r="I60" s="3" t="s">
        <v>289</v>
      </c>
    </row>
    <row r="61" spans="1:9" x14ac:dyDescent="0.25">
      <c r="A61">
        <v>3</v>
      </c>
      <c r="B61" t="s">
        <v>45</v>
      </c>
      <c r="C61" t="s">
        <v>18</v>
      </c>
      <c r="D61">
        <v>11</v>
      </c>
      <c r="E61">
        <f t="shared" ref="E61:E92" si="4">F60+1</f>
        <v>11</v>
      </c>
      <c r="F61">
        <f>Tabela2[[#This Row],[TAMANHO]]+Tabela2[[#This Row],[POS INICIAL]]-1</f>
        <v>21</v>
      </c>
      <c r="G61" t="s">
        <v>10</v>
      </c>
      <c r="I61" s="3" t="s">
        <v>143</v>
      </c>
    </row>
    <row r="62" spans="1:9" x14ac:dyDescent="0.25">
      <c r="A62">
        <v>4</v>
      </c>
      <c r="B62" t="s">
        <v>46</v>
      </c>
      <c r="C62" t="s">
        <v>9</v>
      </c>
      <c r="D62">
        <v>2</v>
      </c>
      <c r="E62">
        <f t="shared" si="4"/>
        <v>22</v>
      </c>
      <c r="F62">
        <f>Tabela2[[#This Row],[TAMANHO]]+Tabela2[[#This Row],[POS INICIAL]]-1</f>
        <v>23</v>
      </c>
      <c r="G62" t="s">
        <v>10</v>
      </c>
      <c r="H62" s="3" t="s">
        <v>146</v>
      </c>
      <c r="I62" s="3" t="s">
        <v>145</v>
      </c>
    </row>
    <row r="63" spans="1:9" ht="75" x14ac:dyDescent="0.25">
      <c r="A63">
        <v>5</v>
      </c>
      <c r="B63" t="s">
        <v>47</v>
      </c>
      <c r="C63" t="s">
        <v>9</v>
      </c>
      <c r="D63">
        <v>2</v>
      </c>
      <c r="E63">
        <f t="shared" si="4"/>
        <v>24</v>
      </c>
      <c r="F63">
        <f>Tabela2[[#This Row],[TAMANHO]]+Tabela2[[#This Row],[POS INICIAL]]-1</f>
        <v>25</v>
      </c>
      <c r="G63" t="s">
        <v>10</v>
      </c>
      <c r="H63" s="3" t="s">
        <v>144</v>
      </c>
      <c r="I63" s="3" t="s">
        <v>456</v>
      </c>
    </row>
    <row r="64" spans="1:9" x14ac:dyDescent="0.25">
      <c r="A64">
        <v>6</v>
      </c>
      <c r="B64" t="s">
        <v>48</v>
      </c>
      <c r="C64" t="s">
        <v>18</v>
      </c>
      <c r="D64">
        <v>20</v>
      </c>
      <c r="E64">
        <f t="shared" si="4"/>
        <v>26</v>
      </c>
      <c r="F64">
        <f>Tabela2[[#This Row],[TAMANHO]]+Tabela2[[#This Row],[POS INICIAL]]-1</f>
        <v>45</v>
      </c>
      <c r="G64" t="s">
        <v>10</v>
      </c>
      <c r="I64" s="3" t="s">
        <v>147</v>
      </c>
    </row>
    <row r="65" spans="1:9" x14ac:dyDescent="0.25">
      <c r="A65">
        <v>7</v>
      </c>
      <c r="B65" t="s">
        <v>49</v>
      </c>
      <c r="C65" t="s">
        <v>9</v>
      </c>
      <c r="D65">
        <v>2</v>
      </c>
      <c r="E65">
        <f t="shared" si="4"/>
        <v>46</v>
      </c>
      <c r="F65">
        <f>Tabela2[[#This Row],[TAMANHO]]+Tabela2[[#This Row],[POS INICIAL]]-1</f>
        <v>47</v>
      </c>
      <c r="G65" t="s">
        <v>10</v>
      </c>
      <c r="I65" s="3" t="s">
        <v>148</v>
      </c>
    </row>
    <row r="66" spans="1:9" x14ac:dyDescent="0.25">
      <c r="A66">
        <v>8</v>
      </c>
      <c r="B66" t="s">
        <v>50</v>
      </c>
      <c r="C66" t="s">
        <v>9</v>
      </c>
      <c r="D66">
        <v>2</v>
      </c>
      <c r="E66">
        <f t="shared" si="4"/>
        <v>48</v>
      </c>
      <c r="F66">
        <f>Tabela2[[#This Row],[TAMANHO]]+Tabela2[[#This Row],[POS INICIAL]]-1</f>
        <v>49</v>
      </c>
      <c r="G66" t="s">
        <v>10</v>
      </c>
      <c r="I66" s="3" t="s">
        <v>149</v>
      </c>
    </row>
    <row r="67" spans="1:9" x14ac:dyDescent="0.25">
      <c r="A67">
        <v>9</v>
      </c>
      <c r="B67" t="s">
        <v>51</v>
      </c>
      <c r="C67" t="s">
        <v>9</v>
      </c>
      <c r="D67">
        <v>10</v>
      </c>
      <c r="E67">
        <f t="shared" si="4"/>
        <v>50</v>
      </c>
      <c r="F67">
        <f>Tabela2[[#This Row],[TAMANHO]]+Tabela2[[#This Row],[POS INICIAL]]-1</f>
        <v>59</v>
      </c>
      <c r="G67" t="s">
        <v>10</v>
      </c>
      <c r="I67" s="3" t="s">
        <v>150</v>
      </c>
    </row>
    <row r="68" spans="1:9" x14ac:dyDescent="0.25">
      <c r="A68">
        <v>10</v>
      </c>
      <c r="B68" t="s">
        <v>52</v>
      </c>
      <c r="C68" t="s">
        <v>18</v>
      </c>
      <c r="D68">
        <v>100</v>
      </c>
      <c r="E68">
        <f t="shared" si="4"/>
        <v>60</v>
      </c>
      <c r="F68">
        <f>Tabela2[[#This Row],[TAMANHO]]+Tabela2[[#This Row],[POS INICIAL]]-1</f>
        <v>159</v>
      </c>
      <c r="G68" t="s">
        <v>10</v>
      </c>
      <c r="I68" s="3" t="s">
        <v>151</v>
      </c>
    </row>
    <row r="69" spans="1:9" x14ac:dyDescent="0.25">
      <c r="A69">
        <v>11</v>
      </c>
      <c r="B69" t="s">
        <v>53</v>
      </c>
      <c r="C69" t="s">
        <v>9</v>
      </c>
      <c r="D69">
        <v>14</v>
      </c>
      <c r="E69">
        <f t="shared" si="4"/>
        <v>160</v>
      </c>
      <c r="F69">
        <f>Tabela2[[#This Row],[TAMANHO]]+Tabela2[[#This Row],[POS INICIAL]]-1</f>
        <v>173</v>
      </c>
      <c r="G69" t="s">
        <v>10</v>
      </c>
      <c r="I69" s="3" t="s">
        <v>152</v>
      </c>
    </row>
    <row r="70" spans="1:9" x14ac:dyDescent="0.25">
      <c r="A70">
        <v>12</v>
      </c>
      <c r="B70" t="s">
        <v>54</v>
      </c>
      <c r="C70" t="s">
        <v>13</v>
      </c>
      <c r="D70">
        <v>1</v>
      </c>
      <c r="E70">
        <f t="shared" si="4"/>
        <v>174</v>
      </c>
      <c r="F70">
        <f>Tabela2[[#This Row],[TAMANHO]]+Tabela2[[#This Row],[POS INICIAL]]-1</f>
        <v>174</v>
      </c>
      <c r="G70" t="s">
        <v>10</v>
      </c>
      <c r="H70" s="3" t="s">
        <v>154</v>
      </c>
      <c r="I70" s="3" t="s">
        <v>153</v>
      </c>
    </row>
    <row r="71" spans="1:9" x14ac:dyDescent="0.25">
      <c r="A71">
        <v>13</v>
      </c>
      <c r="B71" t="s">
        <v>55</v>
      </c>
      <c r="C71" t="s">
        <v>9</v>
      </c>
      <c r="D71">
        <v>7</v>
      </c>
      <c r="E71">
        <f t="shared" si="4"/>
        <v>175</v>
      </c>
      <c r="F71">
        <f>Tabela2[[#This Row],[TAMANHO]]+Tabela2[[#This Row],[POS INICIAL]]-1</f>
        <v>181</v>
      </c>
      <c r="G71" t="s">
        <v>10</v>
      </c>
      <c r="H71" s="3" t="s">
        <v>156</v>
      </c>
      <c r="I71" s="3" t="s">
        <v>155</v>
      </c>
    </row>
    <row r="72" spans="1:9" x14ac:dyDescent="0.25">
      <c r="A72">
        <v>14</v>
      </c>
      <c r="B72" t="s">
        <v>56</v>
      </c>
      <c r="C72" t="s">
        <v>9</v>
      </c>
      <c r="D72">
        <v>14</v>
      </c>
      <c r="E72">
        <f t="shared" si="4"/>
        <v>182</v>
      </c>
      <c r="F72">
        <f>Tabela2[[#This Row],[TAMANHO]]+Tabela2[[#This Row],[POS INICIAL]]-1</f>
        <v>195</v>
      </c>
      <c r="G72" t="s">
        <v>10</v>
      </c>
      <c r="I72" s="3" t="s">
        <v>157</v>
      </c>
    </row>
    <row r="73" spans="1:9" x14ac:dyDescent="0.25">
      <c r="A73">
        <v>15</v>
      </c>
      <c r="B73" t="s">
        <v>57</v>
      </c>
      <c r="C73" t="s">
        <v>9</v>
      </c>
      <c r="D73">
        <v>14</v>
      </c>
      <c r="E73">
        <f t="shared" si="4"/>
        <v>196</v>
      </c>
      <c r="F73">
        <f>Tabela2[[#This Row],[TAMANHO]]+Tabela2[[#This Row],[POS INICIAL]]-1</f>
        <v>209</v>
      </c>
      <c r="G73" t="s">
        <v>10</v>
      </c>
      <c r="I73" s="3" t="s">
        <v>158</v>
      </c>
    </row>
    <row r="74" spans="1:9" x14ac:dyDescent="0.25">
      <c r="A74">
        <v>16</v>
      </c>
      <c r="B74" t="s">
        <v>58</v>
      </c>
      <c r="C74" t="s">
        <v>9</v>
      </c>
      <c r="D74">
        <v>14</v>
      </c>
      <c r="E74">
        <f t="shared" si="4"/>
        <v>210</v>
      </c>
      <c r="F74">
        <f>Tabela2[[#This Row],[TAMANHO]]+Tabela2[[#This Row],[POS INICIAL]]-1</f>
        <v>223</v>
      </c>
      <c r="G74" t="s">
        <v>10</v>
      </c>
      <c r="I74" s="3" t="s">
        <v>159</v>
      </c>
    </row>
    <row r="75" spans="1:9" x14ac:dyDescent="0.25">
      <c r="A75">
        <v>17</v>
      </c>
      <c r="B75" t="s">
        <v>59</v>
      </c>
      <c r="C75" t="s">
        <v>9</v>
      </c>
      <c r="D75">
        <v>14</v>
      </c>
      <c r="E75">
        <f t="shared" si="4"/>
        <v>224</v>
      </c>
      <c r="F75">
        <f>Tabela2[[#This Row],[TAMANHO]]+Tabela2[[#This Row],[POS INICIAL]]-1</f>
        <v>237</v>
      </c>
      <c r="G75" t="s">
        <v>10</v>
      </c>
      <c r="I75" s="3" t="s">
        <v>160</v>
      </c>
    </row>
    <row r="76" spans="1:9" x14ac:dyDescent="0.25">
      <c r="A76">
        <v>18</v>
      </c>
      <c r="B76" t="s">
        <v>60</v>
      </c>
      <c r="C76" t="s">
        <v>61</v>
      </c>
      <c r="D76">
        <v>8</v>
      </c>
      <c r="E76">
        <f t="shared" si="4"/>
        <v>238</v>
      </c>
      <c r="F76">
        <f>Tabela2[[#This Row],[TAMANHO]]+Tabela2[[#This Row],[POS INICIAL]]-1</f>
        <v>245</v>
      </c>
      <c r="G76" t="s">
        <v>10</v>
      </c>
      <c r="I76" s="3" t="s">
        <v>161</v>
      </c>
    </row>
    <row r="77" spans="1:9" x14ac:dyDescent="0.25">
      <c r="A77">
        <v>19</v>
      </c>
      <c r="B77" t="s">
        <v>62</v>
      </c>
      <c r="C77" t="s">
        <v>61</v>
      </c>
      <c r="D77">
        <v>8</v>
      </c>
      <c r="E77">
        <f t="shared" si="4"/>
        <v>246</v>
      </c>
      <c r="F77">
        <f>Tabela2[[#This Row],[TAMANHO]]+Tabela2[[#This Row],[POS INICIAL]]-1</f>
        <v>253</v>
      </c>
      <c r="G77" t="s">
        <v>10</v>
      </c>
      <c r="I77" s="3" t="s">
        <v>162</v>
      </c>
    </row>
    <row r="78" spans="1:9" x14ac:dyDescent="0.25">
      <c r="A78">
        <v>20</v>
      </c>
      <c r="B78" t="s">
        <v>63</v>
      </c>
      <c r="C78" t="s">
        <v>18</v>
      </c>
      <c r="D78">
        <v>5</v>
      </c>
      <c r="E78">
        <f t="shared" si="4"/>
        <v>254</v>
      </c>
      <c r="F78">
        <f>Tabela2[[#This Row],[TAMANHO]]+Tabela2[[#This Row],[POS INICIAL]]-1</f>
        <v>258</v>
      </c>
      <c r="G78" t="s">
        <v>10</v>
      </c>
      <c r="I78" s="3" t="s">
        <v>163</v>
      </c>
    </row>
    <row r="79" spans="1:9" x14ac:dyDescent="0.25">
      <c r="A79">
        <v>21</v>
      </c>
      <c r="B79" t="s">
        <v>64</v>
      </c>
      <c r="C79" t="s">
        <v>9</v>
      </c>
      <c r="D79">
        <v>10</v>
      </c>
      <c r="E79">
        <f t="shared" si="4"/>
        <v>259</v>
      </c>
      <c r="F79">
        <f>Tabela2[[#This Row],[TAMANHO]]+Tabela2[[#This Row],[POS INICIAL]]-1</f>
        <v>268</v>
      </c>
      <c r="G79" t="s">
        <v>10</v>
      </c>
      <c r="I79" s="3" t="s">
        <v>164</v>
      </c>
    </row>
    <row r="80" spans="1:9" ht="75" x14ac:dyDescent="0.25">
      <c r="A80">
        <v>22</v>
      </c>
      <c r="B80" t="s">
        <v>65</v>
      </c>
      <c r="C80" t="s">
        <v>9</v>
      </c>
      <c r="D80">
        <v>2</v>
      </c>
      <c r="E80">
        <f t="shared" si="4"/>
        <v>269</v>
      </c>
      <c r="F80">
        <f>Tabela2[[#This Row],[TAMANHO]]+Tabela2[[#This Row],[POS INICIAL]]-1</f>
        <v>270</v>
      </c>
      <c r="G80" t="s">
        <v>10</v>
      </c>
      <c r="H80" s="3" t="s">
        <v>165</v>
      </c>
      <c r="I80" s="3" t="s">
        <v>166</v>
      </c>
    </row>
    <row r="81" spans="1:9" x14ac:dyDescent="0.25">
      <c r="A81">
        <v>23</v>
      </c>
      <c r="B81" t="s">
        <v>66</v>
      </c>
      <c r="C81" t="s">
        <v>18</v>
      </c>
      <c r="D81">
        <v>7</v>
      </c>
      <c r="E81">
        <f t="shared" si="4"/>
        <v>271</v>
      </c>
      <c r="F81">
        <f>Tabela2[[#This Row],[TAMANHO]]+Tabela2[[#This Row],[POS INICIAL]]-1</f>
        <v>277</v>
      </c>
      <c r="G81" t="s">
        <v>10</v>
      </c>
      <c r="I81" s="3" t="s">
        <v>167</v>
      </c>
    </row>
    <row r="82" spans="1:9" ht="135" x14ac:dyDescent="0.25">
      <c r="A82">
        <v>24</v>
      </c>
      <c r="B82" t="s">
        <v>67</v>
      </c>
      <c r="C82" t="s">
        <v>18</v>
      </c>
      <c r="D82">
        <v>45</v>
      </c>
      <c r="E82">
        <f t="shared" si="4"/>
        <v>278</v>
      </c>
      <c r="F82">
        <f>Tabela2[[#This Row],[TAMANHO]]+Tabela2[[#This Row],[POS INICIAL]]-1</f>
        <v>322</v>
      </c>
      <c r="G82" t="s">
        <v>10</v>
      </c>
      <c r="H82" s="3" t="s">
        <v>168</v>
      </c>
      <c r="I82" s="3" t="s">
        <v>169</v>
      </c>
    </row>
    <row r="83" spans="1:9" ht="90" x14ac:dyDescent="0.25">
      <c r="A83">
        <v>25</v>
      </c>
      <c r="B83" t="s">
        <v>68</v>
      </c>
      <c r="C83" t="s">
        <v>9</v>
      </c>
      <c r="D83">
        <v>2</v>
      </c>
      <c r="E83">
        <f t="shared" si="4"/>
        <v>323</v>
      </c>
      <c r="F83">
        <f>Tabela2[[#This Row],[TAMANHO]]+Tabela2[[#This Row],[POS INICIAL]]-1</f>
        <v>324</v>
      </c>
      <c r="G83" t="s">
        <v>10</v>
      </c>
      <c r="H83" s="3" t="s">
        <v>170</v>
      </c>
      <c r="I83" s="3" t="s">
        <v>171</v>
      </c>
    </row>
    <row r="84" spans="1:9" ht="30" x14ac:dyDescent="0.25">
      <c r="A84">
        <v>26</v>
      </c>
      <c r="B84" t="s">
        <v>69</v>
      </c>
      <c r="C84" t="s">
        <v>9</v>
      </c>
      <c r="D84">
        <v>2</v>
      </c>
      <c r="E84">
        <f t="shared" si="4"/>
        <v>325</v>
      </c>
      <c r="F84">
        <f>Tabela2[[#This Row],[TAMANHO]]+Tabela2[[#This Row],[POS INICIAL]]-1</f>
        <v>326</v>
      </c>
      <c r="G84" t="s">
        <v>10</v>
      </c>
      <c r="I84" s="3" t="s">
        <v>173</v>
      </c>
    </row>
    <row r="85" spans="1:9" ht="90" x14ac:dyDescent="0.25">
      <c r="A85" s="5">
        <v>27</v>
      </c>
      <c r="B85" s="5" t="s">
        <v>42</v>
      </c>
      <c r="C85" s="5" t="s">
        <v>13</v>
      </c>
      <c r="D85" s="5">
        <v>1</v>
      </c>
      <c r="E85" s="5">
        <f t="shared" si="4"/>
        <v>327</v>
      </c>
      <c r="F85" s="5">
        <f>Tabela2[[#This Row],[TAMANHO]]+Tabela2[[#This Row],[POS INICIAL]]-1</f>
        <v>327</v>
      </c>
      <c r="G85" s="5" t="s">
        <v>10</v>
      </c>
      <c r="H85" s="6" t="s">
        <v>509</v>
      </c>
      <c r="I85" s="6" t="s">
        <v>492</v>
      </c>
    </row>
    <row r="86" spans="1:9" x14ac:dyDescent="0.25">
      <c r="A86">
        <v>28</v>
      </c>
      <c r="B86" t="s">
        <v>70</v>
      </c>
      <c r="C86" t="s">
        <v>9</v>
      </c>
      <c r="D86">
        <v>2</v>
      </c>
      <c r="E86">
        <f t="shared" si="4"/>
        <v>328</v>
      </c>
      <c r="F86">
        <f>Tabela2[[#This Row],[TAMANHO]]+Tabela2[[#This Row],[POS INICIAL]]-1</f>
        <v>329</v>
      </c>
      <c r="G86" t="s">
        <v>71</v>
      </c>
      <c r="I86" s="3" t="s">
        <v>175</v>
      </c>
    </row>
    <row r="87" spans="1:9" x14ac:dyDescent="0.25">
      <c r="A87">
        <v>29</v>
      </c>
      <c r="B87" t="s">
        <v>72</v>
      </c>
      <c r="C87" t="s">
        <v>9</v>
      </c>
      <c r="D87">
        <v>10</v>
      </c>
      <c r="E87">
        <f t="shared" si="4"/>
        <v>330</v>
      </c>
      <c r="F87">
        <f>Tabela2[[#This Row],[TAMANHO]]+Tabela2[[#This Row],[POS INICIAL]]-1</f>
        <v>339</v>
      </c>
      <c r="G87" t="s">
        <v>71</v>
      </c>
      <c r="I87" s="3" t="s">
        <v>176</v>
      </c>
    </row>
    <row r="88" spans="1:9" x14ac:dyDescent="0.25">
      <c r="A88">
        <v>30</v>
      </c>
      <c r="B88" t="s">
        <v>73</v>
      </c>
      <c r="C88" t="s">
        <v>9</v>
      </c>
      <c r="D88">
        <v>2</v>
      </c>
      <c r="E88">
        <f t="shared" si="4"/>
        <v>340</v>
      </c>
      <c r="F88">
        <f>Tabela2[[#This Row],[TAMANHO]]+Tabela2[[#This Row],[POS INICIAL]]-1</f>
        <v>341</v>
      </c>
      <c r="G88" t="s">
        <v>71</v>
      </c>
      <c r="I88" s="3" t="s">
        <v>177</v>
      </c>
    </row>
    <row r="89" spans="1:9" x14ac:dyDescent="0.25">
      <c r="A89">
        <v>31</v>
      </c>
      <c r="B89" t="s">
        <v>74</v>
      </c>
      <c r="C89" t="s">
        <v>9</v>
      </c>
      <c r="D89">
        <v>10</v>
      </c>
      <c r="E89">
        <f t="shared" si="4"/>
        <v>342</v>
      </c>
      <c r="F89">
        <f>Tabela2[[#This Row],[TAMANHO]]+Tabela2[[#This Row],[POS INICIAL]]-1</f>
        <v>351</v>
      </c>
      <c r="G89" t="s">
        <v>71</v>
      </c>
      <c r="I89" s="3" t="s">
        <v>178</v>
      </c>
    </row>
    <row r="90" spans="1:9" x14ac:dyDescent="0.25">
      <c r="A90">
        <v>32</v>
      </c>
      <c r="B90" t="s">
        <v>75</v>
      </c>
      <c r="C90" t="s">
        <v>13</v>
      </c>
      <c r="D90">
        <v>14</v>
      </c>
      <c r="E90">
        <f t="shared" si="4"/>
        <v>352</v>
      </c>
      <c r="F90">
        <f>Tabela2[[#This Row],[TAMANHO]]+Tabela2[[#This Row],[POS INICIAL]]-1</f>
        <v>365</v>
      </c>
      <c r="G90" t="s">
        <v>71</v>
      </c>
      <c r="I90" s="3" t="s">
        <v>179</v>
      </c>
    </row>
    <row r="91" spans="1:9" x14ac:dyDescent="0.25">
      <c r="A91">
        <v>33</v>
      </c>
      <c r="B91" t="s">
        <v>76</v>
      </c>
      <c r="C91" t="s">
        <v>13</v>
      </c>
      <c r="D91">
        <v>14</v>
      </c>
      <c r="E91">
        <f t="shared" si="4"/>
        <v>366</v>
      </c>
      <c r="F91">
        <f>Tabela2[[#This Row],[TAMANHO]]+Tabela2[[#This Row],[POS INICIAL]]-1</f>
        <v>379</v>
      </c>
      <c r="G91" t="s">
        <v>71</v>
      </c>
      <c r="I91" s="3" t="s">
        <v>180</v>
      </c>
    </row>
    <row r="92" spans="1:9" x14ac:dyDescent="0.25">
      <c r="A92" s="43">
        <v>34</v>
      </c>
      <c r="B92" s="43" t="s">
        <v>486</v>
      </c>
      <c r="C92" s="43" t="s">
        <v>9</v>
      </c>
      <c r="D92" s="44">
        <v>11</v>
      </c>
      <c r="E92" s="43">
        <f t="shared" si="4"/>
        <v>380</v>
      </c>
      <c r="F92" s="43">
        <f>Tabela2[[#This Row],[TAMANHO]]+Tabela2[[#This Row],[POS INICIAL]]-1</f>
        <v>390</v>
      </c>
      <c r="G92" s="43" t="s">
        <v>10</v>
      </c>
      <c r="H92" s="47"/>
      <c r="I92" s="47" t="s">
        <v>489</v>
      </c>
    </row>
    <row r="93" spans="1:9" ht="19.5" thickBot="1" x14ac:dyDescent="0.35">
      <c r="A93" s="76" t="s">
        <v>138</v>
      </c>
      <c r="B93" s="77"/>
      <c r="C93" s="77"/>
      <c r="D93" s="77"/>
      <c r="E93" s="77"/>
      <c r="F93" s="77"/>
      <c r="G93" s="77"/>
      <c r="H93" s="77"/>
      <c r="I93" s="78"/>
    </row>
    <row r="94" spans="1:9" x14ac:dyDescent="0.25">
      <c r="A94" t="s">
        <v>0</v>
      </c>
      <c r="B94" t="s">
        <v>1</v>
      </c>
      <c r="C94" t="s">
        <v>2</v>
      </c>
      <c r="D94" t="s">
        <v>3</v>
      </c>
      <c r="E94" t="s">
        <v>4</v>
      </c>
      <c r="F94" t="s">
        <v>5</v>
      </c>
      <c r="G94" t="s">
        <v>6</v>
      </c>
      <c r="H94" s="3" t="s">
        <v>7</v>
      </c>
      <c r="I94" s="3" t="s">
        <v>140</v>
      </c>
    </row>
    <row r="95" spans="1:9" x14ac:dyDescent="0.25">
      <c r="A95">
        <v>1</v>
      </c>
      <c r="B95" t="s">
        <v>120</v>
      </c>
      <c r="C95" t="s">
        <v>9</v>
      </c>
      <c r="D95">
        <v>2</v>
      </c>
      <c r="E95">
        <v>1</v>
      </c>
      <c r="F95">
        <f>Tabela16819[[#This Row],[POS INICIAL]]+Tabela16819[[#This Row],[TAMANHO]]-1</f>
        <v>2</v>
      </c>
      <c r="G95" t="s">
        <v>10</v>
      </c>
      <c r="H95" s="4">
        <v>99</v>
      </c>
      <c r="I95" s="3" t="s">
        <v>404</v>
      </c>
    </row>
    <row r="96" spans="1:9" x14ac:dyDescent="0.25">
      <c r="A96">
        <v>2</v>
      </c>
      <c r="B96" t="s">
        <v>403</v>
      </c>
      <c r="C96" t="s">
        <v>9</v>
      </c>
      <c r="D96">
        <v>18</v>
      </c>
      <c r="E96">
        <f t="shared" ref="E96" si="5">F95+1</f>
        <v>3</v>
      </c>
      <c r="F96">
        <f>Tabela16819[[#This Row],[POS INICIAL]]+Tabela16819[[#This Row],[TAMANHO]]-1</f>
        <v>20</v>
      </c>
      <c r="G96" t="s">
        <v>10</v>
      </c>
      <c r="I96" s="3" t="s">
        <v>418</v>
      </c>
    </row>
    <row r="97" spans="1:9" ht="18.75" x14ac:dyDescent="0.3">
      <c r="A97" s="28"/>
      <c r="B97" s="28"/>
      <c r="C97" s="28"/>
      <c r="D97" s="28"/>
      <c r="E97" s="28"/>
      <c r="F97" s="28"/>
      <c r="G97" s="28"/>
      <c r="H97" s="28"/>
      <c r="I97" s="28"/>
    </row>
    <row r="98" spans="1:9" ht="19.5" thickBot="1" x14ac:dyDescent="0.35">
      <c r="A98" s="28"/>
      <c r="B98" s="28"/>
      <c r="C98" s="28"/>
      <c r="D98" s="28"/>
      <c r="E98" s="28"/>
      <c r="F98" s="28"/>
      <c r="G98" s="28"/>
      <c r="H98" s="28"/>
      <c r="I98" s="28"/>
    </row>
    <row r="99" spans="1:9" ht="18.75" x14ac:dyDescent="0.3">
      <c r="A99" s="64" t="s">
        <v>248</v>
      </c>
      <c r="B99" s="65"/>
      <c r="C99" s="65"/>
      <c r="D99" s="65"/>
      <c r="E99" s="65"/>
      <c r="F99" s="65"/>
      <c r="G99" s="65"/>
      <c r="H99" s="65"/>
      <c r="I99" s="66"/>
    </row>
    <row r="100" spans="1:9" ht="18.75" x14ac:dyDescent="0.3">
      <c r="A100" s="67" t="s">
        <v>253</v>
      </c>
      <c r="B100" s="68"/>
      <c r="C100" s="68"/>
      <c r="D100" s="68"/>
      <c r="E100" s="68"/>
      <c r="F100" s="68"/>
      <c r="G100" s="68"/>
      <c r="H100" s="68"/>
      <c r="I100" s="69"/>
    </row>
    <row r="101" spans="1:9" ht="18.75" x14ac:dyDescent="0.3">
      <c r="A101" s="67" t="s">
        <v>257</v>
      </c>
      <c r="B101" s="68"/>
      <c r="C101" s="68"/>
      <c r="D101" s="68"/>
      <c r="E101" s="68"/>
      <c r="F101" s="68"/>
      <c r="G101" s="68"/>
      <c r="H101" s="68"/>
      <c r="I101" s="69"/>
    </row>
    <row r="102" spans="1:9" ht="18.75" x14ac:dyDescent="0.3">
      <c r="A102" s="67" t="s">
        <v>250</v>
      </c>
      <c r="B102" s="68"/>
      <c r="C102" s="68"/>
      <c r="D102" s="68"/>
      <c r="E102" s="68"/>
      <c r="F102" s="68"/>
      <c r="G102" s="68"/>
      <c r="H102" s="68"/>
      <c r="I102" s="69"/>
    </row>
    <row r="103" spans="1:9" ht="18.75" x14ac:dyDescent="0.3">
      <c r="A103" s="67" t="s">
        <v>264</v>
      </c>
      <c r="B103" s="68"/>
      <c r="C103" s="68"/>
      <c r="D103" s="68"/>
      <c r="E103" s="68"/>
      <c r="F103" s="68"/>
      <c r="G103" s="68"/>
      <c r="H103" s="68"/>
      <c r="I103" s="69"/>
    </row>
    <row r="104" spans="1:9" ht="18.75" x14ac:dyDescent="0.3">
      <c r="A104" s="67" t="s">
        <v>258</v>
      </c>
      <c r="B104" s="68"/>
      <c r="C104" s="68"/>
      <c r="D104" s="68"/>
      <c r="E104" s="68"/>
      <c r="F104" s="68"/>
      <c r="G104" s="68"/>
      <c r="H104" s="68"/>
      <c r="I104" s="69"/>
    </row>
    <row r="105" spans="1:9" ht="18.75" x14ac:dyDescent="0.3">
      <c r="A105" s="82" t="s">
        <v>282</v>
      </c>
      <c r="B105" s="83"/>
      <c r="C105" s="83"/>
      <c r="D105" s="83"/>
      <c r="E105" s="83"/>
      <c r="F105" s="83"/>
      <c r="G105" s="83"/>
      <c r="H105" s="83"/>
      <c r="I105" s="84"/>
    </row>
    <row r="106" spans="1:9" ht="19.5" thickBot="1" x14ac:dyDescent="0.35">
      <c r="A106" s="76" t="s">
        <v>206</v>
      </c>
      <c r="B106" s="77"/>
      <c r="C106" s="77"/>
      <c r="D106" s="77"/>
      <c r="E106" s="77"/>
      <c r="F106" s="77"/>
      <c r="G106" s="77"/>
      <c r="H106" s="77"/>
      <c r="I106" s="78"/>
    </row>
    <row r="107" spans="1:9" ht="19.5" thickBot="1" x14ac:dyDescent="0.35">
      <c r="A107" s="76" t="s">
        <v>136</v>
      </c>
      <c r="B107" s="77"/>
      <c r="C107" s="77"/>
      <c r="D107" s="77"/>
      <c r="E107" s="77"/>
      <c r="F107" s="77"/>
      <c r="G107" s="77"/>
      <c r="H107" s="77"/>
      <c r="I107" s="78"/>
    </row>
    <row r="108" spans="1:9" x14ac:dyDescent="0.25">
      <c r="A108" t="s">
        <v>0</v>
      </c>
      <c r="B108" t="s">
        <v>1</v>
      </c>
      <c r="C108" t="s">
        <v>2</v>
      </c>
      <c r="D108" t="s">
        <v>3</v>
      </c>
      <c r="E108" t="s">
        <v>4</v>
      </c>
      <c r="F108" t="s">
        <v>5</v>
      </c>
      <c r="G108" t="s">
        <v>6</v>
      </c>
      <c r="H108" s="3" t="s">
        <v>7</v>
      </c>
      <c r="I108" s="3" t="s">
        <v>140</v>
      </c>
    </row>
    <row r="109" spans="1:9" x14ac:dyDescent="0.25">
      <c r="A109">
        <v>1</v>
      </c>
      <c r="B109" t="s">
        <v>120</v>
      </c>
      <c r="C109" t="s">
        <v>9</v>
      </c>
      <c r="D109">
        <v>2</v>
      </c>
      <c r="E109">
        <v>1</v>
      </c>
      <c r="F109">
        <f>Tabela157920[[#This Row],[TAMANHO]]+Tabela157920[[#This Row],[POS INICIAL]]-1</f>
        <v>2</v>
      </c>
      <c r="G109" t="s">
        <v>10</v>
      </c>
      <c r="H109" s="4" t="s">
        <v>402</v>
      </c>
      <c r="I109" s="3" t="s">
        <v>397</v>
      </c>
    </row>
    <row r="110" spans="1:9" x14ac:dyDescent="0.25">
      <c r="A110">
        <v>2</v>
      </c>
      <c r="B110" t="s">
        <v>406</v>
      </c>
      <c r="C110" t="s">
        <v>18</v>
      </c>
      <c r="D110">
        <v>8</v>
      </c>
      <c r="E110">
        <f>F109+1</f>
        <v>3</v>
      </c>
      <c r="F110">
        <f>Tabela157920[[#This Row],[TAMANHO]]+Tabela157920[[#This Row],[POS INICIAL]]-1</f>
        <v>10</v>
      </c>
      <c r="G110" t="s">
        <v>10</v>
      </c>
      <c r="H110" s="3" t="s">
        <v>407</v>
      </c>
      <c r="I110" s="3" t="s">
        <v>408</v>
      </c>
    </row>
    <row r="111" spans="1:9" x14ac:dyDescent="0.25">
      <c r="A111">
        <v>3</v>
      </c>
      <c r="B111" t="s">
        <v>409</v>
      </c>
      <c r="C111" t="s">
        <v>9</v>
      </c>
      <c r="D111">
        <v>8</v>
      </c>
      <c r="E111">
        <f t="shared" ref="E111:E115" si="6">F110+1</f>
        <v>11</v>
      </c>
      <c r="F111">
        <f>Tabela157920[[#This Row],[TAMANHO]]+Tabela157920[[#This Row],[POS INICIAL]]-1</f>
        <v>18</v>
      </c>
      <c r="G111" t="s">
        <v>10</v>
      </c>
      <c r="I111" s="3" t="s">
        <v>410</v>
      </c>
    </row>
    <row r="112" spans="1:9" x14ac:dyDescent="0.25">
      <c r="A112">
        <v>4</v>
      </c>
      <c r="B112" t="s">
        <v>411</v>
      </c>
      <c r="C112" t="s">
        <v>18</v>
      </c>
      <c r="D112">
        <v>3</v>
      </c>
      <c r="E112">
        <f t="shared" si="6"/>
        <v>19</v>
      </c>
      <c r="F112">
        <f>Tabela157920[[#This Row],[TAMANHO]]+Tabela157920[[#This Row],[POS INICIAL]]-1</f>
        <v>21</v>
      </c>
      <c r="G112" t="s">
        <v>10</v>
      </c>
      <c r="H112" s="3" t="s">
        <v>412</v>
      </c>
      <c r="I112" s="3" t="s">
        <v>413</v>
      </c>
    </row>
    <row r="113" spans="1:9" x14ac:dyDescent="0.25">
      <c r="A113">
        <v>5</v>
      </c>
      <c r="B113" t="s">
        <v>295</v>
      </c>
      <c r="C113" t="s">
        <v>18</v>
      </c>
      <c r="D113">
        <v>50</v>
      </c>
      <c r="E113">
        <f t="shared" si="6"/>
        <v>22</v>
      </c>
      <c r="F113">
        <f>Tabela157920[[#This Row],[TAMANHO]]+Tabela157920[[#This Row],[POS INICIAL]]-1</f>
        <v>71</v>
      </c>
      <c r="G113" t="s">
        <v>71</v>
      </c>
      <c r="I113" s="3" t="s">
        <v>420</v>
      </c>
    </row>
    <row r="114" spans="1:9" x14ac:dyDescent="0.25">
      <c r="A114">
        <v>6</v>
      </c>
      <c r="B114" t="s">
        <v>415</v>
      </c>
      <c r="C114" t="s">
        <v>61</v>
      </c>
      <c r="D114">
        <v>8</v>
      </c>
      <c r="E114">
        <f t="shared" si="6"/>
        <v>72</v>
      </c>
      <c r="F114">
        <f>Tabela157920[[#This Row],[TAMANHO]]+Tabela157920[[#This Row],[POS INICIAL]]-1</f>
        <v>79</v>
      </c>
      <c r="G114" t="s">
        <v>10</v>
      </c>
      <c r="H114" s="3" t="s">
        <v>390</v>
      </c>
      <c r="I114" s="3" t="s">
        <v>415</v>
      </c>
    </row>
    <row r="115" spans="1:9" x14ac:dyDescent="0.25">
      <c r="A115">
        <v>7</v>
      </c>
      <c r="B115" t="s">
        <v>391</v>
      </c>
      <c r="C115" t="s">
        <v>13</v>
      </c>
      <c r="D115">
        <v>1</v>
      </c>
      <c r="E115">
        <f t="shared" si="6"/>
        <v>80</v>
      </c>
      <c r="F115">
        <f>Tabela157920[[#This Row],[TAMANHO]]+Tabela157920[[#This Row],[POS INICIAL]]-1</f>
        <v>80</v>
      </c>
      <c r="G115" t="s">
        <v>71</v>
      </c>
      <c r="H115" s="3" t="s">
        <v>416</v>
      </c>
      <c r="I115" s="3" t="s">
        <v>417</v>
      </c>
    </row>
    <row r="116" spans="1:9" ht="19.5" thickBot="1" x14ac:dyDescent="0.35">
      <c r="A116" s="76" t="s">
        <v>137</v>
      </c>
      <c r="B116" s="77"/>
      <c r="C116" s="77"/>
      <c r="D116" s="77"/>
      <c r="E116" s="77"/>
      <c r="F116" s="77"/>
      <c r="G116" s="77"/>
      <c r="H116" s="77"/>
      <c r="I116" s="78"/>
    </row>
    <row r="117" spans="1:9" x14ac:dyDescent="0.25">
      <c r="A117" t="s">
        <v>0</v>
      </c>
      <c r="B117" t="s">
        <v>1</v>
      </c>
      <c r="C117" t="s">
        <v>2</v>
      </c>
      <c r="D117" t="s">
        <v>3</v>
      </c>
      <c r="E117" t="s">
        <v>4</v>
      </c>
      <c r="F117" t="s">
        <v>5</v>
      </c>
      <c r="G117" t="s">
        <v>6</v>
      </c>
      <c r="H117" s="3" t="s">
        <v>7</v>
      </c>
      <c r="I117" s="3" t="s">
        <v>140</v>
      </c>
    </row>
    <row r="118" spans="1:9" x14ac:dyDescent="0.25">
      <c r="A118">
        <v>1</v>
      </c>
      <c r="B118" t="s">
        <v>33</v>
      </c>
      <c r="C118" t="s">
        <v>9</v>
      </c>
      <c r="D118">
        <v>2</v>
      </c>
      <c r="E118">
        <v>1</v>
      </c>
      <c r="F118">
        <f>Tabela3[[#This Row],[TAMANHO]]+Tabela3[[#This Row],[POS INICIAL]]-1</f>
        <v>2</v>
      </c>
      <c r="G118" t="s">
        <v>10</v>
      </c>
      <c r="H118" s="4" t="s">
        <v>141</v>
      </c>
      <c r="I118" s="3" t="s">
        <v>142</v>
      </c>
    </row>
    <row r="119" spans="1:9" x14ac:dyDescent="0.25">
      <c r="A119">
        <v>2</v>
      </c>
      <c r="B119" t="s">
        <v>34</v>
      </c>
      <c r="C119" t="s">
        <v>9</v>
      </c>
      <c r="D119">
        <v>8</v>
      </c>
      <c r="E119">
        <f t="shared" ref="E119:E130" si="7">F118+1</f>
        <v>3</v>
      </c>
      <c r="F119">
        <f>Tabela3[[#This Row],[TAMANHO]]+Tabela3[[#This Row],[POS INICIAL]]-1</f>
        <v>10</v>
      </c>
      <c r="G119" t="s">
        <v>10</v>
      </c>
      <c r="I119" s="3" t="s">
        <v>181</v>
      </c>
    </row>
    <row r="120" spans="1:9" x14ac:dyDescent="0.25">
      <c r="A120">
        <v>3</v>
      </c>
      <c r="B120" t="s">
        <v>35</v>
      </c>
      <c r="C120" t="s">
        <v>18</v>
      </c>
      <c r="D120">
        <v>11</v>
      </c>
      <c r="E120">
        <f t="shared" si="7"/>
        <v>11</v>
      </c>
      <c r="F120">
        <f>Tabela3[[#This Row],[TAMANHO]]+Tabela3[[#This Row],[POS INICIAL]]-1</f>
        <v>21</v>
      </c>
      <c r="G120" t="s">
        <v>10</v>
      </c>
      <c r="I120" s="3" t="s">
        <v>143</v>
      </c>
    </row>
    <row r="121" spans="1:9" x14ac:dyDescent="0.25">
      <c r="A121">
        <v>4</v>
      </c>
      <c r="B121" t="s">
        <v>36</v>
      </c>
      <c r="C121" t="s">
        <v>18</v>
      </c>
      <c r="D121">
        <v>60</v>
      </c>
      <c r="E121">
        <f t="shared" si="7"/>
        <v>22</v>
      </c>
      <c r="F121">
        <f>Tabela3[[#This Row],[TAMANHO]]+Tabela3[[#This Row],[POS INICIAL]]-1</f>
        <v>81</v>
      </c>
      <c r="G121" t="s">
        <v>10</v>
      </c>
      <c r="I121" s="3" t="s">
        <v>182</v>
      </c>
    </row>
    <row r="122" spans="1:9" x14ac:dyDescent="0.25">
      <c r="A122">
        <v>5</v>
      </c>
      <c r="B122" t="s">
        <v>37</v>
      </c>
      <c r="C122" t="s">
        <v>18</v>
      </c>
      <c r="D122">
        <v>11</v>
      </c>
      <c r="E122">
        <f t="shared" si="7"/>
        <v>82</v>
      </c>
      <c r="F122">
        <f>Tabela3[[#This Row],[TAMANHO]]+Tabela3[[#This Row],[POS INICIAL]]-1</f>
        <v>92</v>
      </c>
      <c r="G122" t="s">
        <v>10</v>
      </c>
      <c r="I122" s="3" t="s">
        <v>183</v>
      </c>
    </row>
    <row r="123" spans="1:9" x14ac:dyDescent="0.25">
      <c r="A123">
        <v>6</v>
      </c>
      <c r="B123" t="s">
        <v>38</v>
      </c>
      <c r="C123" t="s">
        <v>9</v>
      </c>
      <c r="D123">
        <v>14</v>
      </c>
      <c r="E123">
        <f t="shared" si="7"/>
        <v>93</v>
      </c>
      <c r="F123">
        <f>Tabela3[[#This Row],[TAMANHO]]+Tabela3[[#This Row],[POS INICIAL]]-1</f>
        <v>106</v>
      </c>
      <c r="G123" t="s">
        <v>10</v>
      </c>
      <c r="I123" s="3" t="s">
        <v>184</v>
      </c>
    </row>
    <row r="124" spans="1:9" ht="90" x14ac:dyDescent="0.25">
      <c r="A124">
        <v>7</v>
      </c>
      <c r="B124" t="s">
        <v>39</v>
      </c>
      <c r="C124" t="s">
        <v>9</v>
      </c>
      <c r="D124">
        <v>2</v>
      </c>
      <c r="E124">
        <f t="shared" si="7"/>
        <v>107</v>
      </c>
      <c r="F124">
        <f>Tabela3[[#This Row],[TAMANHO]]+Tabela3[[#This Row],[POS INICIAL]]-1</f>
        <v>108</v>
      </c>
      <c r="G124" t="s">
        <v>10</v>
      </c>
      <c r="H124" s="3" t="s">
        <v>170</v>
      </c>
      <c r="I124" s="3" t="s">
        <v>185</v>
      </c>
    </row>
    <row r="125" spans="1:9" x14ac:dyDescent="0.25">
      <c r="A125">
        <v>8</v>
      </c>
      <c r="B125" t="s">
        <v>40</v>
      </c>
      <c r="C125" t="s">
        <v>18</v>
      </c>
      <c r="D125">
        <v>11</v>
      </c>
      <c r="E125">
        <f t="shared" si="7"/>
        <v>109</v>
      </c>
      <c r="F125">
        <f>Tabela3[[#This Row],[TAMANHO]]+Tabela3[[#This Row],[POS INICIAL]]-1</f>
        <v>119</v>
      </c>
      <c r="G125" t="s">
        <v>10</v>
      </c>
      <c r="H125" s="3" t="s">
        <v>186</v>
      </c>
    </row>
    <row r="126" spans="1:9" x14ac:dyDescent="0.25">
      <c r="A126">
        <v>9</v>
      </c>
      <c r="B126" t="s">
        <v>41</v>
      </c>
      <c r="C126" t="s">
        <v>18</v>
      </c>
      <c r="D126">
        <v>60</v>
      </c>
      <c r="E126">
        <f t="shared" si="7"/>
        <v>120</v>
      </c>
      <c r="F126">
        <f>Tabela3[[#This Row],[TAMANHO]]+Tabela3[[#This Row],[POS INICIAL]]-1</f>
        <v>179</v>
      </c>
      <c r="G126" t="s">
        <v>10</v>
      </c>
      <c r="H126" s="3" t="s">
        <v>187</v>
      </c>
    </row>
    <row r="127" spans="1:9" ht="90" x14ac:dyDescent="0.25">
      <c r="A127" s="5">
        <v>10</v>
      </c>
      <c r="B127" s="5" t="s">
        <v>42</v>
      </c>
      <c r="C127" s="5" t="s">
        <v>13</v>
      </c>
      <c r="D127" s="5">
        <v>1</v>
      </c>
      <c r="E127" s="5">
        <f t="shared" si="7"/>
        <v>180</v>
      </c>
      <c r="F127" s="5">
        <f>Tabela3[[#This Row],[TAMANHO]]+Tabela3[[#This Row],[POS INICIAL]]-1</f>
        <v>180</v>
      </c>
      <c r="G127" s="5" t="s">
        <v>10</v>
      </c>
      <c r="H127" s="6" t="s">
        <v>509</v>
      </c>
      <c r="I127" s="6" t="s">
        <v>174</v>
      </c>
    </row>
    <row r="128" spans="1:9" ht="60" x14ac:dyDescent="0.25">
      <c r="A128">
        <v>11</v>
      </c>
      <c r="B128" t="s">
        <v>43</v>
      </c>
      <c r="C128" t="s">
        <v>9</v>
      </c>
      <c r="D128">
        <v>6</v>
      </c>
      <c r="E128">
        <f t="shared" si="7"/>
        <v>181</v>
      </c>
      <c r="F128">
        <f>Tabela3[[#This Row],[TAMANHO]]+Tabela3[[#This Row],[POS INICIAL]]-1</f>
        <v>186</v>
      </c>
      <c r="G128" t="s">
        <v>10</v>
      </c>
      <c r="I128" s="3" t="s">
        <v>188</v>
      </c>
    </row>
    <row r="129" spans="1:9" ht="30" x14ac:dyDescent="0.25">
      <c r="A129" s="52">
        <v>12</v>
      </c>
      <c r="B129" s="52" t="s">
        <v>462</v>
      </c>
      <c r="C129" s="52" t="s">
        <v>9</v>
      </c>
      <c r="D129" s="53">
        <v>11</v>
      </c>
      <c r="E129" s="53">
        <f t="shared" si="7"/>
        <v>187</v>
      </c>
      <c r="F129" s="53">
        <f>Tabela3[[#This Row],[TAMANHO]]+Tabela3[[#This Row],[POS INICIAL]]-1</f>
        <v>197</v>
      </c>
      <c r="G129" s="53" t="s">
        <v>10</v>
      </c>
      <c r="H129" s="54"/>
      <c r="I129" s="54" t="s">
        <v>472</v>
      </c>
    </row>
    <row r="130" spans="1:9" ht="45" x14ac:dyDescent="0.25">
      <c r="A130">
        <v>13</v>
      </c>
      <c r="B130" t="s">
        <v>463</v>
      </c>
      <c r="C130" t="s">
        <v>13</v>
      </c>
      <c r="D130">
        <v>1</v>
      </c>
      <c r="E130">
        <f t="shared" si="7"/>
        <v>198</v>
      </c>
      <c r="F130">
        <f>Tabela3[[#This Row],[TAMANHO]]+Tabela3[[#This Row],[POS INICIAL]]-1</f>
        <v>198</v>
      </c>
      <c r="G130" t="s">
        <v>10</v>
      </c>
      <c r="H130" s="2" t="s">
        <v>507</v>
      </c>
      <c r="I130" t="s">
        <v>487</v>
      </c>
    </row>
    <row r="131" spans="1:9" x14ac:dyDescent="0.25">
      <c r="A131">
        <v>14</v>
      </c>
      <c r="B131" t="s">
        <v>62</v>
      </c>
      <c r="C131" t="s">
        <v>61</v>
      </c>
      <c r="D131" s="1">
        <v>8</v>
      </c>
      <c r="E131">
        <f>F130+1</f>
        <v>199</v>
      </c>
      <c r="F131">
        <f>Tabela3[[#This Row],[TAMANHO]]+Tabela3[[#This Row],[POS INICIAL]]-1</f>
        <v>206</v>
      </c>
      <c r="G131" t="s">
        <v>71</v>
      </c>
      <c r="I131" s="3" t="s">
        <v>508</v>
      </c>
    </row>
    <row r="134" spans="1:9" ht="19.5" thickBot="1" x14ac:dyDescent="0.35">
      <c r="A134" s="76" t="s">
        <v>138</v>
      </c>
      <c r="B134" s="77"/>
      <c r="C134" s="77"/>
      <c r="D134" s="77"/>
      <c r="E134" s="77"/>
      <c r="F134" s="77"/>
      <c r="G134" s="77"/>
      <c r="H134" s="77"/>
      <c r="I134" s="78"/>
    </row>
    <row r="135" spans="1:9" x14ac:dyDescent="0.25">
      <c r="A135" t="s">
        <v>0</v>
      </c>
      <c r="B135" t="s">
        <v>1</v>
      </c>
      <c r="C135" t="s">
        <v>2</v>
      </c>
      <c r="D135" t="s">
        <v>3</v>
      </c>
      <c r="E135" t="s">
        <v>4</v>
      </c>
      <c r="F135" t="s">
        <v>5</v>
      </c>
      <c r="G135" t="s">
        <v>6</v>
      </c>
      <c r="H135" s="3" t="s">
        <v>7</v>
      </c>
      <c r="I135" s="3" t="s">
        <v>140</v>
      </c>
    </row>
    <row r="136" spans="1:9" x14ac:dyDescent="0.25">
      <c r="A136">
        <v>1</v>
      </c>
      <c r="B136" t="s">
        <v>120</v>
      </c>
      <c r="C136" t="s">
        <v>9</v>
      </c>
      <c r="D136">
        <v>2</v>
      </c>
      <c r="E136">
        <v>1</v>
      </c>
      <c r="F136">
        <f>Tabela1681921[[#This Row],[POS INICIAL]]+Tabela1681921[[#This Row],[TAMANHO]]-1</f>
        <v>2</v>
      </c>
      <c r="G136" t="s">
        <v>10</v>
      </c>
      <c r="H136" s="4">
        <v>99</v>
      </c>
      <c r="I136" s="3" t="s">
        <v>404</v>
      </c>
    </row>
    <row r="137" spans="1:9" ht="15.75" thickBot="1" x14ac:dyDescent="0.3">
      <c r="A137">
        <v>2</v>
      </c>
      <c r="B137" t="s">
        <v>403</v>
      </c>
      <c r="C137" t="s">
        <v>9</v>
      </c>
      <c r="D137">
        <v>18</v>
      </c>
      <c r="E137">
        <f t="shared" ref="E137" si="8">F136+1</f>
        <v>3</v>
      </c>
      <c r="F137">
        <f>Tabela1681921[[#This Row],[POS INICIAL]]+Tabela1681921[[#This Row],[TAMANHO]]-1</f>
        <v>20</v>
      </c>
      <c r="G137" t="s">
        <v>10</v>
      </c>
      <c r="I137" s="3" t="s">
        <v>418</v>
      </c>
    </row>
    <row r="138" spans="1:9" ht="18.75" x14ac:dyDescent="0.3">
      <c r="A138" s="64" t="s">
        <v>248</v>
      </c>
      <c r="B138" s="65"/>
      <c r="C138" s="65"/>
      <c r="D138" s="65"/>
      <c r="E138" s="65"/>
      <c r="F138" s="65"/>
      <c r="G138" s="65"/>
      <c r="H138" s="65"/>
      <c r="I138" s="66"/>
    </row>
    <row r="139" spans="1:9" ht="18.75" x14ac:dyDescent="0.3">
      <c r="A139" s="67" t="s">
        <v>253</v>
      </c>
      <c r="B139" s="68"/>
      <c r="C139" s="68"/>
      <c r="D139" s="68"/>
      <c r="E139" s="68"/>
      <c r="F139" s="68"/>
      <c r="G139" s="68"/>
      <c r="H139" s="68"/>
      <c r="I139" s="69"/>
    </row>
    <row r="140" spans="1:9" ht="18.75" x14ac:dyDescent="0.3">
      <c r="A140" s="67" t="s">
        <v>260</v>
      </c>
      <c r="B140" s="68"/>
      <c r="C140" s="68"/>
      <c r="D140" s="68"/>
      <c r="E140" s="68"/>
      <c r="F140" s="68"/>
      <c r="G140" s="68"/>
      <c r="H140" s="68"/>
      <c r="I140" s="69"/>
    </row>
    <row r="141" spans="1:9" ht="18.75" x14ac:dyDescent="0.3">
      <c r="A141" s="67" t="s">
        <v>250</v>
      </c>
      <c r="B141" s="68"/>
      <c r="C141" s="68"/>
      <c r="D141" s="68"/>
      <c r="E141" s="68"/>
      <c r="F141" s="68"/>
      <c r="G141" s="68"/>
      <c r="H141" s="68"/>
      <c r="I141" s="69"/>
    </row>
    <row r="142" spans="1:9" ht="18.75" x14ac:dyDescent="0.3">
      <c r="A142" s="67" t="s">
        <v>265</v>
      </c>
      <c r="B142" s="68"/>
      <c r="C142" s="68"/>
      <c r="D142" s="68"/>
      <c r="E142" s="68"/>
      <c r="F142" s="68"/>
      <c r="G142" s="68"/>
      <c r="H142" s="68"/>
      <c r="I142" s="69"/>
    </row>
    <row r="143" spans="1:9" ht="18.75" x14ac:dyDescent="0.3">
      <c r="A143" s="67" t="s">
        <v>259</v>
      </c>
      <c r="B143" s="68"/>
      <c r="C143" s="68"/>
      <c r="D143" s="68"/>
      <c r="E143" s="68"/>
      <c r="F143" s="68"/>
      <c r="G143" s="68"/>
      <c r="H143" s="68"/>
      <c r="I143" s="69"/>
    </row>
    <row r="144" spans="1:9" ht="18.75" x14ac:dyDescent="0.3">
      <c r="A144" s="82" t="s">
        <v>261</v>
      </c>
      <c r="B144" s="83"/>
      <c r="C144" s="83"/>
      <c r="D144" s="83"/>
      <c r="E144" s="83"/>
      <c r="F144" s="83"/>
      <c r="G144" s="83"/>
      <c r="H144" s="83"/>
      <c r="I144" s="84"/>
    </row>
    <row r="145" spans="1:11" ht="19.5" thickBot="1" x14ac:dyDescent="0.35">
      <c r="A145" s="76" t="s">
        <v>87</v>
      </c>
      <c r="B145" s="77"/>
      <c r="C145" s="77"/>
      <c r="D145" s="77"/>
      <c r="E145" s="77"/>
      <c r="F145" s="77"/>
      <c r="G145" s="77"/>
      <c r="H145" s="77"/>
      <c r="I145" s="78"/>
    </row>
    <row r="146" spans="1:11" ht="19.5" thickBot="1" x14ac:dyDescent="0.35">
      <c r="A146" s="76" t="s">
        <v>136</v>
      </c>
      <c r="B146" s="77"/>
      <c r="C146" s="77"/>
      <c r="D146" s="77"/>
      <c r="E146" s="77"/>
      <c r="F146" s="77"/>
      <c r="G146" s="77"/>
      <c r="H146" s="77"/>
      <c r="I146" s="78"/>
    </row>
    <row r="147" spans="1:11" x14ac:dyDescent="0.25">
      <c r="A147" t="s">
        <v>0</v>
      </c>
      <c r="B147" t="s">
        <v>1</v>
      </c>
      <c r="C147" t="s">
        <v>2</v>
      </c>
      <c r="D147" t="s">
        <v>3</v>
      </c>
      <c r="E147" t="s">
        <v>4</v>
      </c>
      <c r="F147" t="s">
        <v>5</v>
      </c>
      <c r="G147" t="s">
        <v>6</v>
      </c>
      <c r="H147" s="3" t="s">
        <v>7</v>
      </c>
      <c r="I147" s="3" t="s">
        <v>140</v>
      </c>
    </row>
    <row r="148" spans="1:11" x14ac:dyDescent="0.25">
      <c r="A148">
        <v>1</v>
      </c>
      <c r="B148" t="s">
        <v>120</v>
      </c>
      <c r="C148" t="s">
        <v>9</v>
      </c>
      <c r="D148">
        <v>2</v>
      </c>
      <c r="E148">
        <v>1</v>
      </c>
      <c r="F148">
        <f>Tabela15792022[[#This Row],[TAMANHO]]+Tabela15792022[[#This Row],[POS INICIAL]]-1</f>
        <v>2</v>
      </c>
      <c r="G148" t="s">
        <v>10</v>
      </c>
      <c r="H148" s="4" t="s">
        <v>402</v>
      </c>
      <c r="I148" s="3" t="s">
        <v>397</v>
      </c>
    </row>
    <row r="149" spans="1:11" x14ac:dyDescent="0.25">
      <c r="A149">
        <v>2</v>
      </c>
      <c r="B149" t="s">
        <v>406</v>
      </c>
      <c r="C149" t="s">
        <v>18</v>
      </c>
      <c r="D149">
        <v>8</v>
      </c>
      <c r="E149">
        <f>1+F148</f>
        <v>3</v>
      </c>
      <c r="F149">
        <f>Tabela15792022[[#This Row],[TAMANHO]]+Tabela15792022[[#This Row],[POS INICIAL]]-1</f>
        <v>10</v>
      </c>
      <c r="G149" t="s">
        <v>10</v>
      </c>
      <c r="H149" s="3" t="s">
        <v>407</v>
      </c>
      <c r="I149" s="3" t="s">
        <v>408</v>
      </c>
    </row>
    <row r="150" spans="1:11" x14ac:dyDescent="0.25">
      <c r="A150">
        <v>3</v>
      </c>
      <c r="B150" t="s">
        <v>409</v>
      </c>
      <c r="C150" t="s">
        <v>9</v>
      </c>
      <c r="D150">
        <v>8</v>
      </c>
      <c r="E150">
        <f>1+F149</f>
        <v>11</v>
      </c>
      <c r="F150">
        <f>Tabela15792022[[#This Row],[POS INICIAL]]+Tabela15792022[[#This Row],[TAMANHO]]-1</f>
        <v>18</v>
      </c>
      <c r="G150" t="s">
        <v>10</v>
      </c>
      <c r="I150" s="3" t="s">
        <v>410</v>
      </c>
    </row>
    <row r="151" spans="1:11" x14ac:dyDescent="0.25">
      <c r="A151">
        <v>4</v>
      </c>
      <c r="B151" t="s">
        <v>411</v>
      </c>
      <c r="C151" t="s">
        <v>18</v>
      </c>
      <c r="D151">
        <v>3</v>
      </c>
      <c r="E151">
        <f t="shared" ref="E151:E154" si="9">1+F150</f>
        <v>19</v>
      </c>
      <c r="F151">
        <f>Tabela15792022[[#This Row],[POS INICIAL]]+Tabela15792022[[#This Row],[TAMANHO]]-1</f>
        <v>21</v>
      </c>
      <c r="G151" t="s">
        <v>10</v>
      </c>
      <c r="H151" s="3" t="s">
        <v>412</v>
      </c>
      <c r="I151" s="3" t="s">
        <v>413</v>
      </c>
    </row>
    <row r="152" spans="1:11" x14ac:dyDescent="0.25">
      <c r="A152">
        <v>5</v>
      </c>
      <c r="B152" t="s">
        <v>295</v>
      </c>
      <c r="C152" t="s">
        <v>18</v>
      </c>
      <c r="D152">
        <v>50</v>
      </c>
      <c r="E152">
        <f t="shared" si="9"/>
        <v>22</v>
      </c>
      <c r="F152">
        <f>Tabela15792022[[#This Row],[POS INICIAL]]+Tabela15792022[[#This Row],[TAMANHO]]-1</f>
        <v>71</v>
      </c>
      <c r="G152" t="s">
        <v>71</v>
      </c>
      <c r="I152" s="3" t="s">
        <v>421</v>
      </c>
    </row>
    <row r="153" spans="1:11" x14ac:dyDescent="0.25">
      <c r="A153">
        <v>6</v>
      </c>
      <c r="B153" t="s">
        <v>415</v>
      </c>
      <c r="C153" t="s">
        <v>61</v>
      </c>
      <c r="D153">
        <v>8</v>
      </c>
      <c r="E153">
        <f t="shared" si="9"/>
        <v>72</v>
      </c>
      <c r="F153">
        <f>Tabela15792022[[#This Row],[POS INICIAL]]+Tabela15792022[[#This Row],[TAMANHO]]-1</f>
        <v>79</v>
      </c>
      <c r="G153" t="s">
        <v>10</v>
      </c>
      <c r="H153" s="3" t="s">
        <v>390</v>
      </c>
      <c r="I153" s="3" t="s">
        <v>415</v>
      </c>
    </row>
    <row r="154" spans="1:11" x14ac:dyDescent="0.25">
      <c r="A154">
        <v>7</v>
      </c>
      <c r="B154" t="s">
        <v>391</v>
      </c>
      <c r="C154" t="s">
        <v>13</v>
      </c>
      <c r="D154">
        <v>1</v>
      </c>
      <c r="E154">
        <f t="shared" si="9"/>
        <v>80</v>
      </c>
      <c r="F154">
        <f>Tabela15792022[[#This Row],[POS INICIAL]]+Tabela15792022[[#This Row],[TAMANHO]]-1</f>
        <v>80</v>
      </c>
      <c r="G154" t="s">
        <v>71</v>
      </c>
      <c r="H154" s="3" t="s">
        <v>416</v>
      </c>
      <c r="I154" s="3" t="s">
        <v>417</v>
      </c>
    </row>
    <row r="155" spans="1:11" ht="19.5" thickBot="1" x14ac:dyDescent="0.35">
      <c r="A155" s="76" t="s">
        <v>137</v>
      </c>
      <c r="B155" s="77"/>
      <c r="C155" s="77"/>
      <c r="D155" s="77"/>
      <c r="E155" s="77"/>
      <c r="F155" s="77"/>
      <c r="G155" s="77"/>
      <c r="H155" s="77"/>
      <c r="I155" s="78"/>
    </row>
    <row r="156" spans="1:11" x14ac:dyDescent="0.25">
      <c r="A156" t="s">
        <v>0</v>
      </c>
      <c r="B156" t="s">
        <v>1</v>
      </c>
      <c r="C156" t="s">
        <v>2</v>
      </c>
      <c r="D156" t="s">
        <v>3</v>
      </c>
      <c r="E156" t="s">
        <v>4</v>
      </c>
      <c r="F156" t="s">
        <v>5</v>
      </c>
      <c r="G156" t="s">
        <v>6</v>
      </c>
      <c r="H156" s="3" t="s">
        <v>7</v>
      </c>
      <c r="I156" s="3" t="s">
        <v>140</v>
      </c>
      <c r="J156" s="12" t="s">
        <v>307</v>
      </c>
      <c r="K156" s="12" t="s">
        <v>308</v>
      </c>
    </row>
    <row r="157" spans="1:11" x14ac:dyDescent="0.25">
      <c r="A157">
        <v>1</v>
      </c>
      <c r="B157" t="s">
        <v>33</v>
      </c>
      <c r="C157" t="s">
        <v>9</v>
      </c>
      <c r="D157">
        <v>2</v>
      </c>
      <c r="E157">
        <v>1</v>
      </c>
      <c r="F157">
        <f>Tabela4[[#This Row],[TAMANHO]]+Tabela4[[#This Row],[POS INICIAL]]-1</f>
        <v>2</v>
      </c>
      <c r="G157" t="s">
        <v>10</v>
      </c>
      <c r="H157" s="4" t="s">
        <v>141</v>
      </c>
      <c r="I157" s="3" t="s">
        <v>142</v>
      </c>
      <c r="J157" s="12" t="s">
        <v>309</v>
      </c>
      <c r="K157" s="12" t="s">
        <v>309</v>
      </c>
    </row>
    <row r="158" spans="1:11" x14ac:dyDescent="0.25">
      <c r="A158">
        <v>2</v>
      </c>
      <c r="B158" t="s">
        <v>77</v>
      </c>
      <c r="C158" t="s">
        <v>9</v>
      </c>
      <c r="D158">
        <v>8</v>
      </c>
      <c r="E158">
        <f>F157+1</f>
        <v>3</v>
      </c>
      <c r="F158">
        <f>Tabela4[[#This Row],[TAMANHO]]+Tabela4[[#This Row],[POS INICIAL]]-1</f>
        <v>10</v>
      </c>
      <c r="G158" t="s">
        <v>10</v>
      </c>
      <c r="I158" s="3" t="s">
        <v>189</v>
      </c>
      <c r="J158" s="12" t="s">
        <v>309</v>
      </c>
      <c r="K158" s="12" t="s">
        <v>309</v>
      </c>
    </row>
    <row r="159" spans="1:11" x14ac:dyDescent="0.25">
      <c r="A159">
        <v>3</v>
      </c>
      <c r="B159" t="s">
        <v>78</v>
      </c>
      <c r="C159" t="s">
        <v>9</v>
      </c>
      <c r="D159">
        <v>11</v>
      </c>
      <c r="E159">
        <f t="shared" ref="E159:E192" si="10">F158+1</f>
        <v>11</v>
      </c>
      <c r="F159">
        <f>Tabela4[[#This Row],[TAMANHO]]+Tabela4[[#This Row],[POS INICIAL]]-1</f>
        <v>21</v>
      </c>
      <c r="G159" t="s">
        <v>10</v>
      </c>
      <c r="I159" s="3" t="s">
        <v>190</v>
      </c>
      <c r="J159" s="12" t="s">
        <v>309</v>
      </c>
      <c r="K159" s="12" t="s">
        <v>309</v>
      </c>
    </row>
    <row r="160" spans="1:11" ht="30" x14ac:dyDescent="0.25">
      <c r="A160">
        <v>4</v>
      </c>
      <c r="B160" t="s">
        <v>45</v>
      </c>
      <c r="C160" t="s">
        <v>18</v>
      </c>
      <c r="D160">
        <v>11</v>
      </c>
      <c r="E160">
        <f t="shared" si="10"/>
        <v>22</v>
      </c>
      <c r="F160">
        <f>Tabela4[[#This Row],[TAMANHO]]+Tabela4[[#This Row],[POS INICIAL]]-1</f>
        <v>32</v>
      </c>
      <c r="G160" t="s">
        <v>10</v>
      </c>
      <c r="I160" s="3" t="s">
        <v>143</v>
      </c>
      <c r="J160" s="12" t="s">
        <v>310</v>
      </c>
      <c r="K160" s="12" t="s">
        <v>310</v>
      </c>
    </row>
    <row r="161" spans="1:11" x14ac:dyDescent="0.25">
      <c r="A161">
        <v>5</v>
      </c>
      <c r="B161" t="s">
        <v>79</v>
      </c>
      <c r="C161" t="s">
        <v>13</v>
      </c>
      <c r="D161">
        <v>1</v>
      </c>
      <c r="E161">
        <f t="shared" si="10"/>
        <v>33</v>
      </c>
      <c r="F161">
        <f>Tabela4[[#This Row],[TAMANHO]]+Tabela4[[#This Row],[POS INICIAL]]-1</f>
        <v>33</v>
      </c>
      <c r="G161" t="s">
        <v>10</v>
      </c>
      <c r="H161" s="3" t="s">
        <v>192</v>
      </c>
      <c r="I161" s="3" t="s">
        <v>191</v>
      </c>
      <c r="J161" s="12" t="s">
        <v>309</v>
      </c>
      <c r="K161" s="12" t="s">
        <v>309</v>
      </c>
    </row>
    <row r="162" spans="1:11" s="5" customFormat="1" ht="270" x14ac:dyDescent="0.25">
      <c r="A162" s="5">
        <v>6</v>
      </c>
      <c r="B162" s="5" t="s">
        <v>80</v>
      </c>
      <c r="C162" s="5" t="s">
        <v>9</v>
      </c>
      <c r="D162" s="5">
        <v>2</v>
      </c>
      <c r="E162" s="5">
        <f>F161+1</f>
        <v>34</v>
      </c>
      <c r="F162" s="5">
        <f>Tabela4[[#This Row],[TAMANHO]]+Tabela4[[#This Row],[POS INICIAL]]-1</f>
        <v>35</v>
      </c>
      <c r="G162" s="5" t="s">
        <v>10</v>
      </c>
      <c r="H162" s="6" t="s">
        <v>457</v>
      </c>
      <c r="I162" s="6" t="s">
        <v>474</v>
      </c>
      <c r="J162" s="6" t="s">
        <v>309</v>
      </c>
      <c r="K162" s="6" t="s">
        <v>311</v>
      </c>
    </row>
    <row r="163" spans="1:11" ht="90" x14ac:dyDescent="0.25">
      <c r="A163">
        <v>7</v>
      </c>
      <c r="B163" t="s">
        <v>68</v>
      </c>
      <c r="C163" t="s">
        <v>9</v>
      </c>
      <c r="D163">
        <v>1</v>
      </c>
      <c r="E163">
        <f t="shared" si="10"/>
        <v>36</v>
      </c>
      <c r="F163">
        <f>Tabela4[[#This Row],[TAMANHO]]+Tabela4[[#This Row],[POS INICIAL]]-1</f>
        <v>36</v>
      </c>
      <c r="G163" t="s">
        <v>10</v>
      </c>
      <c r="H163" s="3" t="s">
        <v>170</v>
      </c>
      <c r="I163" s="3" t="s">
        <v>194</v>
      </c>
      <c r="J163" s="3" t="s">
        <v>312</v>
      </c>
      <c r="K163" s="3" t="s">
        <v>313</v>
      </c>
    </row>
    <row r="164" spans="1:11" x14ac:dyDescent="0.25">
      <c r="A164">
        <v>8</v>
      </c>
      <c r="B164" t="s">
        <v>49</v>
      </c>
      <c r="C164" t="s">
        <v>9</v>
      </c>
      <c r="D164">
        <v>2</v>
      </c>
      <c r="E164">
        <f t="shared" si="10"/>
        <v>37</v>
      </c>
      <c r="F164">
        <f>Tabela4[[#This Row],[TAMANHO]]+Tabela4[[#This Row],[POS INICIAL]]-1</f>
        <v>38</v>
      </c>
      <c r="G164" t="s">
        <v>10</v>
      </c>
      <c r="I164" s="3" t="s">
        <v>148</v>
      </c>
      <c r="J164" s="3" t="s">
        <v>314</v>
      </c>
      <c r="K164" s="3" t="s">
        <v>314</v>
      </c>
    </row>
    <row r="165" spans="1:11" s="5" customFormat="1" ht="30" x14ac:dyDescent="0.25">
      <c r="A165" s="5">
        <v>9</v>
      </c>
      <c r="B165" s="5" t="s">
        <v>50</v>
      </c>
      <c r="C165" s="5" t="s">
        <v>9</v>
      </c>
      <c r="D165" s="5">
        <v>2</v>
      </c>
      <c r="E165" s="5">
        <f t="shared" si="10"/>
        <v>39</v>
      </c>
      <c r="F165" s="5">
        <f>Tabela4[[#This Row],[TAMANHO]]+Tabela4[[#This Row],[POS INICIAL]]-1</f>
        <v>40</v>
      </c>
      <c r="G165" s="5" t="s">
        <v>10</v>
      </c>
      <c r="H165" s="6"/>
      <c r="I165" s="6" t="s">
        <v>475</v>
      </c>
      <c r="J165" s="6" t="s">
        <v>315</v>
      </c>
      <c r="K165" s="6" t="s">
        <v>316</v>
      </c>
    </row>
    <row r="166" spans="1:11" x14ac:dyDescent="0.25">
      <c r="A166">
        <v>10</v>
      </c>
      <c r="B166" t="s">
        <v>52</v>
      </c>
      <c r="C166" t="s">
        <v>18</v>
      </c>
      <c r="D166">
        <v>100</v>
      </c>
      <c r="E166">
        <f t="shared" si="10"/>
        <v>41</v>
      </c>
      <c r="F166">
        <f>Tabela4[[#This Row],[TAMANHO]]+Tabela4[[#This Row],[POS INICIAL]]-1</f>
        <v>140</v>
      </c>
      <c r="G166" t="s">
        <v>10</v>
      </c>
      <c r="I166" s="3" t="s">
        <v>151</v>
      </c>
      <c r="J166" s="3" t="s">
        <v>317</v>
      </c>
      <c r="K166" s="3" t="s">
        <v>318</v>
      </c>
    </row>
    <row r="167" spans="1:11" x14ac:dyDescent="0.25">
      <c r="A167">
        <v>11</v>
      </c>
      <c r="B167" t="s">
        <v>53</v>
      </c>
      <c r="C167" t="s">
        <v>9</v>
      </c>
      <c r="D167">
        <v>14</v>
      </c>
      <c r="E167">
        <f t="shared" si="10"/>
        <v>141</v>
      </c>
      <c r="F167">
        <f>Tabela4[[#This Row],[TAMANHO]]+Tabela4[[#This Row],[POS INICIAL]]-1</f>
        <v>154</v>
      </c>
      <c r="G167" t="s">
        <v>10</v>
      </c>
      <c r="I167" s="3" t="s">
        <v>195</v>
      </c>
      <c r="J167" s="3" t="s">
        <v>319</v>
      </c>
      <c r="K167" s="3" t="s">
        <v>319</v>
      </c>
    </row>
    <row r="168" spans="1:11" x14ac:dyDescent="0.25">
      <c r="A168">
        <v>12</v>
      </c>
      <c r="B168" t="s">
        <v>54</v>
      </c>
      <c r="C168" t="s">
        <v>13</v>
      </c>
      <c r="D168">
        <v>1</v>
      </c>
      <c r="E168">
        <f t="shared" si="10"/>
        <v>155</v>
      </c>
      <c r="F168">
        <f>Tabela4[[#This Row],[TAMANHO]]+Tabela4[[#This Row],[POS INICIAL]]-1</f>
        <v>155</v>
      </c>
      <c r="G168" t="s">
        <v>10</v>
      </c>
      <c r="H168" s="3" t="s">
        <v>197</v>
      </c>
      <c r="I168" s="3" t="s">
        <v>196</v>
      </c>
      <c r="J168" s="3" t="s">
        <v>319</v>
      </c>
      <c r="K168" s="3" t="s">
        <v>319</v>
      </c>
    </row>
    <row r="169" spans="1:11" ht="45" x14ac:dyDescent="0.25">
      <c r="A169">
        <v>13</v>
      </c>
      <c r="B169" t="s">
        <v>81</v>
      </c>
      <c r="C169" t="s">
        <v>9</v>
      </c>
      <c r="D169">
        <v>7</v>
      </c>
      <c r="E169">
        <f t="shared" si="10"/>
        <v>156</v>
      </c>
      <c r="F169">
        <f>Tabela4[[#This Row],[TAMANHO]]+Tabela4[[#This Row],[POS INICIAL]]-1</f>
        <v>162</v>
      </c>
      <c r="G169" t="s">
        <v>10</v>
      </c>
      <c r="H169" s="3" t="s">
        <v>156</v>
      </c>
      <c r="I169" s="3" t="s">
        <v>198</v>
      </c>
      <c r="J169" s="3" t="s">
        <v>320</v>
      </c>
      <c r="K169" s="3" t="s">
        <v>321</v>
      </c>
    </row>
    <row r="170" spans="1:11" x14ac:dyDescent="0.25">
      <c r="A170">
        <v>14</v>
      </c>
      <c r="B170" t="s">
        <v>56</v>
      </c>
      <c r="C170" t="s">
        <v>9</v>
      </c>
      <c r="D170">
        <v>14</v>
      </c>
      <c r="E170">
        <f t="shared" si="10"/>
        <v>163</v>
      </c>
      <c r="F170">
        <f>Tabela4[[#This Row],[TAMANHO]]+Tabela4[[#This Row],[POS INICIAL]]-1</f>
        <v>176</v>
      </c>
      <c r="G170" t="s">
        <v>10</v>
      </c>
      <c r="I170" s="3" t="s">
        <v>157</v>
      </c>
      <c r="J170" s="3" t="s">
        <v>322</v>
      </c>
      <c r="K170" s="3" t="s">
        <v>322</v>
      </c>
    </row>
    <row r="171" spans="1:11" ht="60" x14ac:dyDescent="0.25">
      <c r="A171">
        <v>15</v>
      </c>
      <c r="B171" t="s">
        <v>57</v>
      </c>
      <c r="C171" t="s">
        <v>9</v>
      </c>
      <c r="D171">
        <v>14</v>
      </c>
      <c r="E171">
        <f t="shared" si="10"/>
        <v>177</v>
      </c>
      <c r="F171">
        <f>Tabela4[[#This Row],[TAMANHO]]+Tabela4[[#This Row],[POS INICIAL]]-1</f>
        <v>190</v>
      </c>
      <c r="G171" t="s">
        <v>10</v>
      </c>
      <c r="I171" s="3" t="s">
        <v>199</v>
      </c>
      <c r="J171" s="3" t="s">
        <v>323</v>
      </c>
      <c r="K171" s="3" t="s">
        <v>323</v>
      </c>
    </row>
    <row r="172" spans="1:11" ht="45" x14ac:dyDescent="0.25">
      <c r="A172">
        <v>16</v>
      </c>
      <c r="B172" t="s">
        <v>58</v>
      </c>
      <c r="C172" t="s">
        <v>9</v>
      </c>
      <c r="D172">
        <v>14</v>
      </c>
      <c r="E172">
        <f t="shared" si="10"/>
        <v>191</v>
      </c>
      <c r="F172">
        <f>Tabela4[[#This Row],[TAMANHO]]+Tabela4[[#This Row],[POS INICIAL]]-1</f>
        <v>204</v>
      </c>
      <c r="G172" t="s">
        <v>10</v>
      </c>
      <c r="I172" s="3" t="s">
        <v>159</v>
      </c>
      <c r="J172" s="3" t="s">
        <v>312</v>
      </c>
      <c r="K172" s="3" t="s">
        <v>324</v>
      </c>
    </row>
    <row r="173" spans="1:11" ht="45" x14ac:dyDescent="0.25">
      <c r="A173">
        <v>17</v>
      </c>
      <c r="B173" t="s">
        <v>59</v>
      </c>
      <c r="C173" t="s">
        <v>9</v>
      </c>
      <c r="D173">
        <v>14</v>
      </c>
      <c r="E173">
        <f t="shared" si="10"/>
        <v>205</v>
      </c>
      <c r="F173">
        <f>Tabela4[[#This Row],[TAMANHO]]+Tabela4[[#This Row],[POS INICIAL]]-1</f>
        <v>218</v>
      </c>
      <c r="G173" t="s">
        <v>10</v>
      </c>
      <c r="I173" s="3" t="s">
        <v>200</v>
      </c>
      <c r="J173" s="3" t="s">
        <v>312</v>
      </c>
      <c r="K173" s="3" t="s">
        <v>324</v>
      </c>
    </row>
    <row r="174" spans="1:11" ht="30" x14ac:dyDescent="0.25">
      <c r="A174">
        <v>18</v>
      </c>
      <c r="B174" t="s">
        <v>60</v>
      </c>
      <c r="C174" t="s">
        <v>61</v>
      </c>
      <c r="D174">
        <v>8</v>
      </c>
      <c r="E174">
        <f t="shared" si="10"/>
        <v>219</v>
      </c>
      <c r="F174">
        <f>Tabela4[[#This Row],[TAMANHO]]+Tabela4[[#This Row],[POS INICIAL]]-1</f>
        <v>226</v>
      </c>
      <c r="G174" t="s">
        <v>10</v>
      </c>
      <c r="I174" s="3" t="s">
        <v>161</v>
      </c>
      <c r="J174" s="3" t="s">
        <v>309</v>
      </c>
      <c r="K174" s="3" t="s">
        <v>325</v>
      </c>
    </row>
    <row r="175" spans="1:11" ht="45" x14ac:dyDescent="0.25">
      <c r="A175">
        <v>19</v>
      </c>
      <c r="B175" t="s">
        <v>62</v>
      </c>
      <c r="C175" t="s">
        <v>61</v>
      </c>
      <c r="D175">
        <v>8</v>
      </c>
      <c r="E175">
        <f t="shared" si="10"/>
        <v>227</v>
      </c>
      <c r="F175">
        <f>Tabela4[[#This Row],[TAMANHO]]+Tabela4[[#This Row],[POS INICIAL]]-1</f>
        <v>234</v>
      </c>
      <c r="G175" t="s">
        <v>10</v>
      </c>
      <c r="I175" s="3" t="s">
        <v>201</v>
      </c>
      <c r="J175" s="3" t="s">
        <v>326</v>
      </c>
      <c r="K175" s="3" t="s">
        <v>327</v>
      </c>
    </row>
    <row r="176" spans="1:11" x14ac:dyDescent="0.25">
      <c r="A176">
        <v>20</v>
      </c>
      <c r="B176" t="s">
        <v>63</v>
      </c>
      <c r="C176" t="s">
        <v>18</v>
      </c>
      <c r="D176">
        <v>5</v>
      </c>
      <c r="E176">
        <f t="shared" si="10"/>
        <v>235</v>
      </c>
      <c r="F176">
        <f>Tabela4[[#This Row],[TAMANHO]]+Tabela4[[#This Row],[POS INICIAL]]-1</f>
        <v>239</v>
      </c>
      <c r="G176" t="s">
        <v>10</v>
      </c>
      <c r="I176" s="3" t="s">
        <v>163</v>
      </c>
      <c r="J176" s="3" t="s">
        <v>328</v>
      </c>
      <c r="K176" s="3" t="s">
        <v>328</v>
      </c>
    </row>
    <row r="177" spans="1:11" ht="60" x14ac:dyDescent="0.25">
      <c r="A177">
        <v>21</v>
      </c>
      <c r="B177" t="s">
        <v>64</v>
      </c>
      <c r="C177" t="s">
        <v>9</v>
      </c>
      <c r="D177">
        <v>10</v>
      </c>
      <c r="E177">
        <f t="shared" si="10"/>
        <v>240</v>
      </c>
      <c r="F177">
        <f>Tabela4[[#This Row],[TAMANHO]]+Tabela4[[#This Row],[POS INICIAL]]-1</f>
        <v>249</v>
      </c>
      <c r="G177" t="s">
        <v>71</v>
      </c>
      <c r="I177" s="3" t="s">
        <v>202</v>
      </c>
      <c r="J177" s="3" t="s">
        <v>329</v>
      </c>
      <c r="K177" s="3" t="s">
        <v>329</v>
      </c>
    </row>
    <row r="178" spans="1:11" ht="45" x14ac:dyDescent="0.25">
      <c r="A178">
        <v>22</v>
      </c>
      <c r="B178" t="s">
        <v>82</v>
      </c>
      <c r="C178" t="s">
        <v>18</v>
      </c>
      <c r="D178">
        <v>7</v>
      </c>
      <c r="E178">
        <f t="shared" si="10"/>
        <v>250</v>
      </c>
      <c r="F178">
        <f>Tabela4[[#This Row],[TAMANHO]]+Tabela4[[#This Row],[POS INICIAL]]-1</f>
        <v>256</v>
      </c>
      <c r="G178" t="s">
        <v>10</v>
      </c>
      <c r="I178" s="3" t="s">
        <v>203</v>
      </c>
      <c r="J178" s="3" t="s">
        <v>330</v>
      </c>
      <c r="K178" s="3" t="s">
        <v>331</v>
      </c>
    </row>
    <row r="179" spans="1:11" ht="240" customHeight="1" x14ac:dyDescent="0.25">
      <c r="A179">
        <v>23</v>
      </c>
      <c r="B179" t="s">
        <v>67</v>
      </c>
      <c r="C179" t="s">
        <v>13</v>
      </c>
      <c r="D179">
        <v>45</v>
      </c>
      <c r="E179">
        <f t="shared" si="10"/>
        <v>257</v>
      </c>
      <c r="F179">
        <f>Tabela4[[#This Row],[TAMANHO]]+Tabela4[[#This Row],[POS INICIAL]]-1</f>
        <v>301</v>
      </c>
      <c r="G179" t="s">
        <v>71</v>
      </c>
      <c r="H179" s="3" t="s">
        <v>494</v>
      </c>
      <c r="I179" s="3" t="s">
        <v>169</v>
      </c>
      <c r="J179" s="12" t="s">
        <v>332</v>
      </c>
      <c r="K179" s="12" t="s">
        <v>333</v>
      </c>
    </row>
    <row r="180" spans="1:11" x14ac:dyDescent="0.25">
      <c r="A180">
        <v>24</v>
      </c>
      <c r="B180" t="s">
        <v>83</v>
      </c>
      <c r="C180" t="s">
        <v>61</v>
      </c>
      <c r="D180">
        <v>8</v>
      </c>
      <c r="E180">
        <f t="shared" si="10"/>
        <v>302</v>
      </c>
      <c r="F180">
        <f>Tabela4[[#This Row],[TAMANHO]]+Tabela4[[#This Row],[POS INICIAL]]-1</f>
        <v>309</v>
      </c>
      <c r="G180" t="s">
        <v>10</v>
      </c>
      <c r="I180" s="3" t="s">
        <v>204</v>
      </c>
      <c r="J180" s="12" t="s">
        <v>334</v>
      </c>
      <c r="K180" s="12" t="s">
        <v>334</v>
      </c>
    </row>
    <row r="181" spans="1:11" x14ac:dyDescent="0.25">
      <c r="A181">
        <v>25</v>
      </c>
      <c r="B181" t="s">
        <v>84</v>
      </c>
      <c r="C181" t="s">
        <v>61</v>
      </c>
      <c r="D181">
        <v>8</v>
      </c>
      <c r="E181">
        <f t="shared" si="10"/>
        <v>310</v>
      </c>
      <c r="F181">
        <f>Tabela4[[#This Row],[TAMANHO]]+Tabela4[[#This Row],[POS INICIAL]]-1</f>
        <v>317</v>
      </c>
      <c r="G181" t="s">
        <v>10</v>
      </c>
      <c r="I181" s="3" t="s">
        <v>205</v>
      </c>
      <c r="J181" s="12" t="s">
        <v>334</v>
      </c>
      <c r="K181" s="12" t="s">
        <v>334</v>
      </c>
    </row>
    <row r="182" spans="1:11" x14ac:dyDescent="0.25">
      <c r="A182">
        <v>26</v>
      </c>
      <c r="B182" t="s">
        <v>69</v>
      </c>
      <c r="C182" t="s">
        <v>9</v>
      </c>
      <c r="D182">
        <v>2</v>
      </c>
      <c r="E182">
        <f t="shared" si="10"/>
        <v>318</v>
      </c>
      <c r="F182">
        <f>Tabela4[[#This Row],[TAMANHO]]+Tabela4[[#This Row],[POS INICIAL]]-1</f>
        <v>319</v>
      </c>
      <c r="G182" t="s">
        <v>10</v>
      </c>
      <c r="I182" s="3" t="s">
        <v>172</v>
      </c>
      <c r="J182" s="12" t="s">
        <v>334</v>
      </c>
      <c r="K182" s="12" t="s">
        <v>334</v>
      </c>
    </row>
    <row r="183" spans="1:11" ht="90" x14ac:dyDescent="0.25">
      <c r="A183" s="5">
        <v>27</v>
      </c>
      <c r="B183" s="5" t="s">
        <v>42</v>
      </c>
      <c r="C183" s="5" t="s">
        <v>13</v>
      </c>
      <c r="D183" s="5">
        <v>1</v>
      </c>
      <c r="E183" s="5">
        <f t="shared" si="10"/>
        <v>320</v>
      </c>
      <c r="F183" s="5">
        <f>Tabela4[[#This Row],[TAMANHO]]+Tabela4[[#This Row],[POS INICIAL]]-1</f>
        <v>320</v>
      </c>
      <c r="G183" s="5" t="s">
        <v>10</v>
      </c>
      <c r="H183" s="6" t="s">
        <v>509</v>
      </c>
      <c r="I183" s="6" t="s">
        <v>492</v>
      </c>
      <c r="J183" s="12" t="s">
        <v>335</v>
      </c>
      <c r="K183" s="12" t="s">
        <v>335</v>
      </c>
    </row>
    <row r="184" spans="1:11" x14ac:dyDescent="0.25">
      <c r="A184">
        <v>28</v>
      </c>
      <c r="B184" t="s">
        <v>51</v>
      </c>
      <c r="C184" t="s">
        <v>9</v>
      </c>
      <c r="D184">
        <v>10</v>
      </c>
      <c r="E184">
        <f t="shared" si="10"/>
        <v>321</v>
      </c>
      <c r="F184">
        <f>Tabela4[[#This Row],[TAMANHO]]+Tabela4[[#This Row],[POS INICIAL]]-1</f>
        <v>330</v>
      </c>
      <c r="G184" t="s">
        <v>10</v>
      </c>
      <c r="I184" s="3" t="s">
        <v>150</v>
      </c>
      <c r="J184" s="12" t="s">
        <v>335</v>
      </c>
      <c r="K184" s="12" t="s">
        <v>335</v>
      </c>
    </row>
    <row r="185" spans="1:11" x14ac:dyDescent="0.25">
      <c r="A185">
        <v>29</v>
      </c>
      <c r="B185" t="s">
        <v>70</v>
      </c>
      <c r="C185" t="s">
        <v>9</v>
      </c>
      <c r="D185">
        <v>2</v>
      </c>
      <c r="E185">
        <f t="shared" si="10"/>
        <v>331</v>
      </c>
      <c r="F185">
        <f>Tabela4[[#This Row],[TAMANHO]]+Tabela4[[#This Row],[POS INICIAL]]-1</f>
        <v>332</v>
      </c>
      <c r="G185" t="s">
        <v>71</v>
      </c>
      <c r="I185" s="3" t="s">
        <v>175</v>
      </c>
      <c r="J185" s="12" t="s">
        <v>335</v>
      </c>
      <c r="K185" s="12" t="s">
        <v>335</v>
      </c>
    </row>
    <row r="186" spans="1:11" x14ac:dyDescent="0.25">
      <c r="A186">
        <v>30</v>
      </c>
      <c r="B186" t="s">
        <v>72</v>
      </c>
      <c r="C186" t="s">
        <v>9</v>
      </c>
      <c r="D186">
        <v>10</v>
      </c>
      <c r="E186">
        <f t="shared" si="10"/>
        <v>333</v>
      </c>
      <c r="F186">
        <f>Tabela4[[#This Row],[TAMANHO]]+Tabela4[[#This Row],[POS INICIAL]]-1</f>
        <v>342</v>
      </c>
      <c r="G186" t="s">
        <v>71</v>
      </c>
      <c r="I186" s="3" t="s">
        <v>176</v>
      </c>
      <c r="J186" s="12" t="s">
        <v>335</v>
      </c>
      <c r="K186" s="12" t="s">
        <v>335</v>
      </c>
    </row>
    <row r="187" spans="1:11" x14ac:dyDescent="0.25">
      <c r="A187">
        <v>31</v>
      </c>
      <c r="B187" t="s">
        <v>73</v>
      </c>
      <c r="C187" t="s">
        <v>9</v>
      </c>
      <c r="D187">
        <v>2</v>
      </c>
      <c r="E187">
        <f t="shared" si="10"/>
        <v>343</v>
      </c>
      <c r="F187">
        <f>Tabela4[[#This Row],[TAMANHO]]+Tabela4[[#This Row],[POS INICIAL]]-1</f>
        <v>344</v>
      </c>
      <c r="G187" t="s">
        <v>71</v>
      </c>
      <c r="I187" s="3" t="s">
        <v>177</v>
      </c>
      <c r="J187" s="12" t="s">
        <v>335</v>
      </c>
      <c r="K187" s="12" t="s">
        <v>335</v>
      </c>
    </row>
    <row r="188" spans="1:11" x14ac:dyDescent="0.25">
      <c r="A188">
        <v>32</v>
      </c>
      <c r="B188" t="s">
        <v>74</v>
      </c>
      <c r="C188" t="s">
        <v>9</v>
      </c>
      <c r="D188">
        <v>10</v>
      </c>
      <c r="E188">
        <f t="shared" si="10"/>
        <v>345</v>
      </c>
      <c r="F188">
        <f>Tabela4[[#This Row],[TAMANHO]]+Tabela4[[#This Row],[POS INICIAL]]-1</f>
        <v>354</v>
      </c>
      <c r="G188" t="s">
        <v>71</v>
      </c>
      <c r="I188" s="3" t="s">
        <v>178</v>
      </c>
      <c r="J188" s="12" t="s">
        <v>335</v>
      </c>
      <c r="K188" s="12" t="s">
        <v>335</v>
      </c>
    </row>
    <row r="189" spans="1:11" x14ac:dyDescent="0.25">
      <c r="A189">
        <v>33</v>
      </c>
      <c r="B189" t="s">
        <v>75</v>
      </c>
      <c r="C189" t="s">
        <v>13</v>
      </c>
      <c r="D189">
        <v>14</v>
      </c>
      <c r="E189">
        <f t="shared" si="10"/>
        <v>355</v>
      </c>
      <c r="F189">
        <f>Tabela4[[#This Row],[TAMANHO]]+Tabela4[[#This Row],[POS INICIAL]]-1</f>
        <v>368</v>
      </c>
      <c r="G189" t="s">
        <v>71</v>
      </c>
      <c r="I189" s="3" t="s">
        <v>179</v>
      </c>
      <c r="J189" s="12" t="s">
        <v>335</v>
      </c>
      <c r="K189" s="12" t="s">
        <v>335</v>
      </c>
    </row>
    <row r="190" spans="1:11" x14ac:dyDescent="0.25">
      <c r="A190">
        <v>34</v>
      </c>
      <c r="B190" t="s">
        <v>76</v>
      </c>
      <c r="C190" t="s">
        <v>13</v>
      </c>
      <c r="D190">
        <v>14</v>
      </c>
      <c r="E190">
        <f t="shared" si="10"/>
        <v>369</v>
      </c>
      <c r="F190">
        <f>Tabela4[[#This Row],[TAMANHO]]+Tabela4[[#This Row],[POS INICIAL]]-1</f>
        <v>382</v>
      </c>
      <c r="G190" t="s">
        <v>71</v>
      </c>
      <c r="I190" s="3" t="s">
        <v>180</v>
      </c>
      <c r="J190" s="12" t="s">
        <v>335</v>
      </c>
      <c r="K190" s="12" t="s">
        <v>335</v>
      </c>
    </row>
    <row r="191" spans="1:11" s="15" customFormat="1" x14ac:dyDescent="0.25">
      <c r="A191" s="9">
        <v>35</v>
      </c>
      <c r="B191" s="9" t="s">
        <v>246</v>
      </c>
      <c r="C191" s="9" t="s">
        <v>9</v>
      </c>
      <c r="D191" s="10">
        <v>2</v>
      </c>
      <c r="E191" s="10">
        <f t="shared" si="10"/>
        <v>383</v>
      </c>
      <c r="F191" s="10">
        <f>Tabela4[[#This Row],[TAMANHO]]+Tabela4[[#This Row],[POS INICIAL]]-1</f>
        <v>384</v>
      </c>
      <c r="G191" s="9" t="s">
        <v>10</v>
      </c>
      <c r="H191" s="11" t="s">
        <v>247</v>
      </c>
      <c r="I191" s="11" t="s">
        <v>476</v>
      </c>
      <c r="J191" s="16" t="s">
        <v>309</v>
      </c>
      <c r="K191" s="16" t="s">
        <v>336</v>
      </c>
    </row>
    <row r="192" spans="1:11" s="15" customFormat="1" ht="30" x14ac:dyDescent="0.25">
      <c r="A192" s="48">
        <v>36</v>
      </c>
      <c r="B192" s="48" t="s">
        <v>466</v>
      </c>
      <c r="C192" s="48" t="s">
        <v>13</v>
      </c>
      <c r="D192" s="49">
        <v>1</v>
      </c>
      <c r="E192" s="49">
        <f t="shared" si="10"/>
        <v>385</v>
      </c>
      <c r="F192" s="49">
        <f>Tabela4[[#This Row],[TAMANHO]]+Tabela4[[#This Row],[POS INICIAL]]-1</f>
        <v>385</v>
      </c>
      <c r="G192" s="48" t="s">
        <v>71</v>
      </c>
      <c r="H192" s="50" t="s">
        <v>467</v>
      </c>
      <c r="I192" s="50" t="s">
        <v>482</v>
      </c>
      <c r="J192" s="41"/>
      <c r="K192" s="41"/>
    </row>
    <row r="193" spans="1:10" ht="19.5" thickBot="1" x14ac:dyDescent="0.35">
      <c r="A193" s="76" t="s">
        <v>138</v>
      </c>
      <c r="B193" s="77"/>
      <c r="C193" s="77"/>
      <c r="D193" s="77"/>
      <c r="E193" s="77"/>
      <c r="F193" s="77"/>
      <c r="G193" s="77"/>
      <c r="H193" s="77"/>
      <c r="I193" s="78"/>
    </row>
    <row r="194" spans="1:10" x14ac:dyDescent="0.25">
      <c r="A194" t="s">
        <v>0</v>
      </c>
      <c r="B194" t="s">
        <v>1</v>
      </c>
      <c r="C194" t="s">
        <v>2</v>
      </c>
      <c r="D194" t="s">
        <v>3</v>
      </c>
      <c r="E194" t="s">
        <v>4</v>
      </c>
      <c r="F194" t="s">
        <v>5</v>
      </c>
      <c r="G194" t="s">
        <v>6</v>
      </c>
      <c r="H194" s="3" t="s">
        <v>7</v>
      </c>
      <c r="I194" s="3" t="s">
        <v>140</v>
      </c>
    </row>
    <row r="195" spans="1:10" x14ac:dyDescent="0.25">
      <c r="A195">
        <v>1</v>
      </c>
      <c r="B195" t="s">
        <v>120</v>
      </c>
      <c r="C195" t="s">
        <v>9</v>
      </c>
      <c r="D195">
        <v>2</v>
      </c>
      <c r="E195">
        <v>1</v>
      </c>
      <c r="F195">
        <f>Tabela168192123[[#This Row],[POS INICIAL]]+Tabela168192123[[#This Row],[TAMANHO]]-1</f>
        <v>2</v>
      </c>
      <c r="G195" t="s">
        <v>10</v>
      </c>
      <c r="H195" s="4">
        <v>99</v>
      </c>
      <c r="I195" s="3" t="s">
        <v>404</v>
      </c>
    </row>
    <row r="196" spans="1:10" x14ac:dyDescent="0.25">
      <c r="A196">
        <v>2</v>
      </c>
      <c r="B196" t="s">
        <v>403</v>
      </c>
      <c r="C196" t="s">
        <v>9</v>
      </c>
      <c r="D196">
        <v>18</v>
      </c>
      <c r="E196">
        <f t="shared" ref="E196" si="11">F195+1</f>
        <v>3</v>
      </c>
      <c r="F196">
        <f>Tabela168192123[[#This Row],[POS INICIAL]]+Tabela168192123[[#This Row],[TAMANHO]]-1</f>
        <v>20</v>
      </c>
      <c r="G196" t="s">
        <v>10</v>
      </c>
      <c r="I196" s="3" t="s">
        <v>418</v>
      </c>
    </row>
    <row r="197" spans="1:10" x14ac:dyDescent="0.25">
      <c r="D197" s="8"/>
    </row>
    <row r="198" spans="1:10" ht="15.75" thickBot="1" x14ac:dyDescent="0.3">
      <c r="D198" s="8"/>
    </row>
    <row r="199" spans="1:10" ht="18.75" x14ac:dyDescent="0.3">
      <c r="A199" s="64" t="s">
        <v>248</v>
      </c>
      <c r="B199" s="65"/>
      <c r="C199" s="65"/>
      <c r="D199" s="65"/>
      <c r="E199" s="65"/>
      <c r="F199" s="65"/>
      <c r="G199" s="65"/>
      <c r="H199" s="65"/>
      <c r="I199" s="66"/>
    </row>
    <row r="200" spans="1:10" ht="18.75" x14ac:dyDescent="0.3">
      <c r="A200" s="67" t="s">
        <v>253</v>
      </c>
      <c r="B200" s="68"/>
      <c r="C200" s="68"/>
      <c r="D200" s="68"/>
      <c r="E200" s="68"/>
      <c r="F200" s="68"/>
      <c r="G200" s="68"/>
      <c r="H200" s="68"/>
      <c r="I200" s="69"/>
    </row>
    <row r="201" spans="1:10" ht="18.75" x14ac:dyDescent="0.3">
      <c r="A201" s="67" t="s">
        <v>356</v>
      </c>
      <c r="B201" s="68"/>
      <c r="C201" s="68"/>
      <c r="D201" s="68"/>
      <c r="E201" s="68"/>
      <c r="F201" s="68"/>
      <c r="G201" s="68"/>
      <c r="H201" s="68"/>
      <c r="I201" s="69"/>
    </row>
    <row r="202" spans="1:10" ht="18.75" x14ac:dyDescent="0.3">
      <c r="A202" s="67" t="s">
        <v>250</v>
      </c>
      <c r="B202" s="68"/>
      <c r="C202" s="68"/>
      <c r="D202" s="68"/>
      <c r="E202" s="68"/>
      <c r="F202" s="68"/>
      <c r="G202" s="68"/>
      <c r="H202" s="68"/>
      <c r="I202" s="69"/>
    </row>
    <row r="203" spans="1:10" ht="18.75" x14ac:dyDescent="0.3">
      <c r="A203" s="79" t="s">
        <v>427</v>
      </c>
      <c r="B203" s="80"/>
      <c r="C203" s="80"/>
      <c r="D203" s="80"/>
      <c r="E203" s="80"/>
      <c r="F203" s="80"/>
      <c r="G203" s="80"/>
      <c r="H203" s="80"/>
      <c r="I203" s="81"/>
    </row>
    <row r="204" spans="1:10" ht="18.75" x14ac:dyDescent="0.3">
      <c r="A204" s="67" t="s">
        <v>465</v>
      </c>
      <c r="B204" s="68"/>
      <c r="C204" s="68"/>
      <c r="D204" s="68"/>
      <c r="E204" s="68"/>
      <c r="F204" s="68"/>
      <c r="G204" s="68"/>
      <c r="H204" s="68"/>
      <c r="I204" s="69"/>
    </row>
    <row r="205" spans="1:10" ht="18.75" x14ac:dyDescent="0.3">
      <c r="A205" s="82" t="s">
        <v>378</v>
      </c>
      <c r="B205" s="83"/>
      <c r="C205" s="83"/>
      <c r="D205" s="83"/>
      <c r="E205" s="83"/>
      <c r="F205" s="83"/>
      <c r="G205" s="83"/>
      <c r="H205" s="83"/>
      <c r="I205" s="84"/>
    </row>
    <row r="206" spans="1:10" ht="18.75" x14ac:dyDescent="0.3">
      <c r="A206" s="79" t="s">
        <v>387</v>
      </c>
      <c r="B206" s="80"/>
      <c r="C206" s="80"/>
      <c r="D206" s="80"/>
      <c r="E206" s="80"/>
      <c r="F206" s="80"/>
      <c r="G206" s="80"/>
      <c r="H206" s="80"/>
      <c r="I206" s="80"/>
      <c r="J206" s="80"/>
    </row>
    <row r="207" spans="1:10" ht="81.75" customHeight="1" x14ac:dyDescent="0.3">
      <c r="A207" s="88" t="s">
        <v>479</v>
      </c>
      <c r="B207" s="89"/>
      <c r="C207" s="89"/>
      <c r="D207" s="89"/>
      <c r="E207" s="89"/>
      <c r="F207" s="89"/>
      <c r="G207" s="89"/>
      <c r="H207" s="89"/>
      <c r="I207" s="89"/>
      <c r="J207" s="89"/>
    </row>
    <row r="208" spans="1:10" ht="19.5" thickBot="1" x14ac:dyDescent="0.35">
      <c r="A208" s="85" t="s">
        <v>364</v>
      </c>
      <c r="B208" s="86"/>
      <c r="C208" s="86"/>
      <c r="D208" s="86"/>
      <c r="E208" s="86"/>
      <c r="F208" s="86"/>
      <c r="G208" s="86"/>
      <c r="H208" s="86"/>
      <c r="I208" s="87"/>
    </row>
    <row r="209" spans="1:11" ht="19.5" thickBot="1" x14ac:dyDescent="0.35">
      <c r="A209" s="76" t="s">
        <v>136</v>
      </c>
      <c r="B209" s="77"/>
      <c r="C209" s="77"/>
      <c r="D209" s="77"/>
      <c r="E209" s="77"/>
      <c r="F209" s="77"/>
      <c r="G209" s="77"/>
      <c r="H209" s="77"/>
      <c r="I209" s="78"/>
    </row>
    <row r="210" spans="1:11" x14ac:dyDescent="0.25">
      <c r="A210" t="s">
        <v>0</v>
      </c>
      <c r="B210" t="s">
        <v>1</v>
      </c>
      <c r="C210" t="s">
        <v>2</v>
      </c>
      <c r="D210" t="s">
        <v>3</v>
      </c>
      <c r="E210" t="s">
        <v>4</v>
      </c>
      <c r="F210" t="s">
        <v>5</v>
      </c>
      <c r="G210" t="s">
        <v>6</v>
      </c>
      <c r="H210" s="3" t="s">
        <v>7</v>
      </c>
      <c r="I210" s="3" t="s">
        <v>140</v>
      </c>
    </row>
    <row r="211" spans="1:11" x14ac:dyDescent="0.25">
      <c r="A211">
        <v>1</v>
      </c>
      <c r="B211" t="s">
        <v>120</v>
      </c>
      <c r="C211" t="s">
        <v>9</v>
      </c>
      <c r="D211">
        <v>2</v>
      </c>
      <c r="E211">
        <v>1</v>
      </c>
      <c r="F211">
        <f>Tabela1579202224[[#This Row],[TAMANHO]]+Tabela1579202224[[#This Row],[POS INICIAL]]-1</f>
        <v>2</v>
      </c>
      <c r="G211" t="s">
        <v>10</v>
      </c>
      <c r="H211" s="4" t="s">
        <v>402</v>
      </c>
      <c r="I211" s="3" t="s">
        <v>397</v>
      </c>
    </row>
    <row r="212" spans="1:11" x14ac:dyDescent="0.25">
      <c r="A212">
        <v>2</v>
      </c>
      <c r="B212" t="s">
        <v>406</v>
      </c>
      <c r="C212" t="s">
        <v>18</v>
      </c>
      <c r="D212">
        <v>8</v>
      </c>
      <c r="E212">
        <f>1+F211</f>
        <v>3</v>
      </c>
      <c r="F212">
        <f>Tabela1579202224[[#This Row],[POS INICIAL]]+Tabela1579202224[[#This Row],[TAMANHO]]-1</f>
        <v>10</v>
      </c>
      <c r="G212" t="s">
        <v>10</v>
      </c>
      <c r="H212" s="3" t="s">
        <v>407</v>
      </c>
      <c r="I212" s="3" t="s">
        <v>408</v>
      </c>
    </row>
    <row r="213" spans="1:11" x14ac:dyDescent="0.25">
      <c r="A213">
        <v>3</v>
      </c>
      <c r="B213" t="s">
        <v>409</v>
      </c>
      <c r="C213" t="s">
        <v>9</v>
      </c>
      <c r="D213">
        <v>8</v>
      </c>
      <c r="E213">
        <f>1+F212</f>
        <v>11</v>
      </c>
      <c r="F213">
        <f>Tabela1579202224[[#This Row],[POS INICIAL]]+Tabela1579202224[[#This Row],[TAMANHO]]-1</f>
        <v>18</v>
      </c>
      <c r="G213" t="s">
        <v>10</v>
      </c>
      <c r="I213" s="3" t="s">
        <v>410</v>
      </c>
    </row>
    <row r="214" spans="1:11" x14ac:dyDescent="0.25">
      <c r="A214">
        <v>4</v>
      </c>
      <c r="B214" t="s">
        <v>411</v>
      </c>
      <c r="C214" t="s">
        <v>18</v>
      </c>
      <c r="D214">
        <v>3</v>
      </c>
      <c r="E214">
        <f t="shared" ref="E214:E217" si="12">1+F213</f>
        <v>19</v>
      </c>
      <c r="F214">
        <f>Tabela1579202224[[#This Row],[POS INICIAL]]+Tabela1579202224[[#This Row],[TAMANHO]]-1</f>
        <v>21</v>
      </c>
      <c r="G214" t="s">
        <v>10</v>
      </c>
      <c r="H214" s="3" t="s">
        <v>412</v>
      </c>
      <c r="I214" s="3" t="s">
        <v>413</v>
      </c>
    </row>
    <row r="215" spans="1:11" x14ac:dyDescent="0.25">
      <c r="A215">
        <v>5</v>
      </c>
      <c r="B215" t="s">
        <v>295</v>
      </c>
      <c r="C215" t="s">
        <v>18</v>
      </c>
      <c r="D215">
        <v>50</v>
      </c>
      <c r="E215">
        <f t="shared" si="12"/>
        <v>22</v>
      </c>
      <c r="F215">
        <f>Tabela1579202224[[#This Row],[POS INICIAL]]+Tabela1579202224[[#This Row],[TAMANHO]]-1</f>
        <v>71</v>
      </c>
      <c r="G215" t="s">
        <v>71</v>
      </c>
      <c r="I215" s="3" t="s">
        <v>422</v>
      </c>
    </row>
    <row r="216" spans="1:11" x14ac:dyDescent="0.25">
      <c r="A216">
        <v>6</v>
      </c>
      <c r="B216" t="s">
        <v>415</v>
      </c>
      <c r="C216" t="s">
        <v>61</v>
      </c>
      <c r="D216">
        <v>8</v>
      </c>
      <c r="E216">
        <f t="shared" si="12"/>
        <v>72</v>
      </c>
      <c r="F216">
        <f>Tabela1579202224[[#This Row],[POS INICIAL]]+Tabela1579202224[[#This Row],[TAMANHO]]-1</f>
        <v>79</v>
      </c>
      <c r="G216" t="s">
        <v>10</v>
      </c>
      <c r="H216" s="3" t="s">
        <v>390</v>
      </c>
      <c r="I216" s="3" t="s">
        <v>415</v>
      </c>
    </row>
    <row r="217" spans="1:11" x14ac:dyDescent="0.25">
      <c r="A217">
        <v>7</v>
      </c>
      <c r="B217" t="s">
        <v>391</v>
      </c>
      <c r="C217" t="s">
        <v>13</v>
      </c>
      <c r="D217">
        <v>1</v>
      </c>
      <c r="E217">
        <f t="shared" si="12"/>
        <v>80</v>
      </c>
      <c r="F217">
        <f>Tabela1579202224[[#This Row],[POS INICIAL]]+Tabela1579202224[[#This Row],[TAMANHO]]-1</f>
        <v>80</v>
      </c>
      <c r="G217" t="s">
        <v>71</v>
      </c>
      <c r="H217" s="3" t="s">
        <v>416</v>
      </c>
      <c r="I217" s="3" t="s">
        <v>417</v>
      </c>
    </row>
    <row r="218" spans="1:11" ht="19.5" thickBot="1" x14ac:dyDescent="0.35">
      <c r="A218" s="76" t="s">
        <v>137</v>
      </c>
      <c r="B218" s="77"/>
      <c r="C218" s="77"/>
      <c r="D218" s="77"/>
      <c r="E218" s="77"/>
      <c r="F218" s="77"/>
      <c r="G218" s="77"/>
      <c r="H218" s="77"/>
      <c r="I218" s="78"/>
    </row>
    <row r="219" spans="1:11" x14ac:dyDescent="0.25">
      <c r="A219" t="s">
        <v>0</v>
      </c>
      <c r="B219" t="s">
        <v>1</v>
      </c>
      <c r="C219" t="s">
        <v>2</v>
      </c>
      <c r="D219" t="s">
        <v>3</v>
      </c>
      <c r="E219" t="s">
        <v>4</v>
      </c>
      <c r="F219" t="s">
        <v>5</v>
      </c>
      <c r="G219" t="s">
        <v>6</v>
      </c>
      <c r="H219" s="3" t="s">
        <v>7</v>
      </c>
      <c r="I219" s="3" t="s">
        <v>140</v>
      </c>
      <c r="J219" s="12" t="s">
        <v>307</v>
      </c>
      <c r="K219" s="12" t="s">
        <v>308</v>
      </c>
    </row>
    <row r="220" spans="1:11" x14ac:dyDescent="0.25">
      <c r="A220" s="15">
        <v>1</v>
      </c>
      <c r="B220" s="15" t="s">
        <v>33</v>
      </c>
      <c r="C220" s="15" t="s">
        <v>9</v>
      </c>
      <c r="D220" s="15">
        <v>2</v>
      </c>
      <c r="E220" s="15">
        <v>1</v>
      </c>
      <c r="F220" s="15">
        <f>Tabela410[[#This Row],[POS INICIAL]]+Tabela410[[#This Row],[TAMANHO]]-1</f>
        <v>2</v>
      </c>
      <c r="G220" s="15" t="s">
        <v>10</v>
      </c>
      <c r="H220" s="37" t="s">
        <v>141</v>
      </c>
      <c r="I220" s="23" t="s">
        <v>142</v>
      </c>
      <c r="J220" s="2" t="s">
        <v>339</v>
      </c>
      <c r="K220" s="2" t="s">
        <v>339</v>
      </c>
    </row>
    <row r="221" spans="1:11" x14ac:dyDescent="0.25">
      <c r="A221" s="15">
        <v>2</v>
      </c>
      <c r="B221" s="15" t="s">
        <v>337</v>
      </c>
      <c r="C221" s="15" t="s">
        <v>9</v>
      </c>
      <c r="D221" s="15">
        <v>8</v>
      </c>
      <c r="E221" s="15">
        <f>F220+1</f>
        <v>3</v>
      </c>
      <c r="F221" s="15">
        <f>Tabela410[[#This Row],[POS INICIAL]]+Tabela410[[#This Row],[TAMANHO]]-1</f>
        <v>10</v>
      </c>
      <c r="G221" s="15" t="s">
        <v>10</v>
      </c>
      <c r="H221" s="23"/>
      <c r="I221" s="23" t="s">
        <v>189</v>
      </c>
      <c r="J221" s="19" t="s">
        <v>339</v>
      </c>
      <c r="K221" s="19" t="s">
        <v>339</v>
      </c>
    </row>
    <row r="222" spans="1:11" x14ac:dyDescent="0.25">
      <c r="A222" s="15">
        <v>3</v>
      </c>
      <c r="B222" s="15" t="s">
        <v>340</v>
      </c>
      <c r="C222" s="15" t="s">
        <v>9</v>
      </c>
      <c r="D222" s="15">
        <v>11</v>
      </c>
      <c r="E222" s="15">
        <f>F221+1</f>
        <v>11</v>
      </c>
      <c r="F222" s="15">
        <f>Tabela410[[#This Row],[POS INICIAL]]+Tabela410[[#This Row],[TAMANHO]]-1</f>
        <v>21</v>
      </c>
      <c r="G222" s="15" t="s">
        <v>10</v>
      </c>
      <c r="H222" s="23"/>
      <c r="I222" s="38" t="s">
        <v>370</v>
      </c>
      <c r="J222" s="21" t="s">
        <v>339</v>
      </c>
      <c r="K222" s="21" t="s">
        <v>339</v>
      </c>
    </row>
    <row r="223" spans="1:11" x14ac:dyDescent="0.25">
      <c r="A223" s="15">
        <v>4</v>
      </c>
      <c r="B223" s="15" t="s">
        <v>63</v>
      </c>
      <c r="C223" s="15" t="s">
        <v>18</v>
      </c>
      <c r="D223" s="15">
        <v>5</v>
      </c>
      <c r="E223" s="15">
        <f t="shared" ref="E223:E234" si="13">F222+1</f>
        <v>22</v>
      </c>
      <c r="F223" s="15">
        <f>Tabela410[[#This Row],[POS INICIAL]]+Tabela410[[#This Row],[TAMANHO]]-1</f>
        <v>26</v>
      </c>
      <c r="G223" s="15" t="s">
        <v>10</v>
      </c>
      <c r="H223" s="23"/>
      <c r="I223" s="23" t="s">
        <v>365</v>
      </c>
      <c r="J223" s="21" t="s">
        <v>339</v>
      </c>
      <c r="K223" s="19" t="s">
        <v>339</v>
      </c>
    </row>
    <row r="224" spans="1:11" x14ac:dyDescent="0.25">
      <c r="A224" s="15">
        <v>5</v>
      </c>
      <c r="B224" s="15" t="s">
        <v>64</v>
      </c>
      <c r="C224" s="15" t="s">
        <v>9</v>
      </c>
      <c r="D224" s="15">
        <v>10</v>
      </c>
      <c r="E224" s="15">
        <f t="shared" si="13"/>
        <v>27</v>
      </c>
      <c r="F224" s="15">
        <f>Tabela410[[#This Row],[POS INICIAL]]+Tabela410[[#This Row],[TAMANHO]]-1</f>
        <v>36</v>
      </c>
      <c r="G224" s="15" t="s">
        <v>10</v>
      </c>
      <c r="H224" s="23"/>
      <c r="I224" s="23" t="s">
        <v>210</v>
      </c>
      <c r="J224" s="21" t="s">
        <v>339</v>
      </c>
      <c r="K224" s="21" t="s">
        <v>339</v>
      </c>
    </row>
    <row r="225" spans="1:11" ht="30" x14ac:dyDescent="0.25">
      <c r="A225" s="15">
        <v>6</v>
      </c>
      <c r="B225" s="15" t="s">
        <v>341</v>
      </c>
      <c r="C225" s="15" t="s">
        <v>9</v>
      </c>
      <c r="D225" s="15">
        <v>11</v>
      </c>
      <c r="E225" s="15">
        <f t="shared" si="13"/>
        <v>37</v>
      </c>
      <c r="F225" s="15">
        <f>Tabela410[[#This Row],[POS INICIAL]]+Tabela410[[#This Row],[TAMANHO]]-1</f>
        <v>47</v>
      </c>
      <c r="G225" s="15" t="s">
        <v>10</v>
      </c>
      <c r="H225" s="23"/>
      <c r="I225" s="38" t="s">
        <v>470</v>
      </c>
      <c r="J225" s="19" t="s">
        <v>339</v>
      </c>
      <c r="K225" s="19" t="s">
        <v>339</v>
      </c>
    </row>
    <row r="226" spans="1:11" ht="75" x14ac:dyDescent="0.25">
      <c r="A226" s="15">
        <v>7</v>
      </c>
      <c r="B226" s="15" t="s">
        <v>342</v>
      </c>
      <c r="C226" s="15" t="s">
        <v>9</v>
      </c>
      <c r="D226" s="15">
        <v>2</v>
      </c>
      <c r="E226" s="15">
        <f t="shared" si="13"/>
        <v>48</v>
      </c>
      <c r="F226" s="15">
        <f>Tabela410[[#This Row],[POS INICIAL]]+Tabela410[[#This Row],[TAMANHO]]-1</f>
        <v>49</v>
      </c>
      <c r="G226" s="15" t="s">
        <v>10</v>
      </c>
      <c r="H226" s="23" t="s">
        <v>464</v>
      </c>
      <c r="I226" s="22" t="s">
        <v>468</v>
      </c>
      <c r="J226" s="20" t="s">
        <v>343</v>
      </c>
      <c r="K226" s="20" t="s">
        <v>344</v>
      </c>
    </row>
    <row r="227" spans="1:11" ht="30" x14ac:dyDescent="0.25">
      <c r="A227" s="15">
        <v>8</v>
      </c>
      <c r="B227" s="15" t="s">
        <v>358</v>
      </c>
      <c r="C227" s="15" t="s">
        <v>9</v>
      </c>
      <c r="D227" s="15">
        <v>3</v>
      </c>
      <c r="E227" s="15">
        <f t="shared" si="13"/>
        <v>50</v>
      </c>
      <c r="F227" s="15">
        <f>Tabela410[[#This Row],[POS INICIAL]]+Tabela410[[#This Row],[TAMANHO]]-1</f>
        <v>52</v>
      </c>
      <c r="G227" s="15" t="s">
        <v>10</v>
      </c>
      <c r="H227" s="23" t="s">
        <v>367</v>
      </c>
      <c r="I227" s="38" t="s">
        <v>384</v>
      </c>
      <c r="J227" s="19" t="s">
        <v>339</v>
      </c>
      <c r="K227" s="19" t="s">
        <v>339</v>
      </c>
    </row>
    <row r="228" spans="1:11" ht="60" x14ac:dyDescent="0.25">
      <c r="A228" s="15">
        <v>9</v>
      </c>
      <c r="B228" s="18" t="s">
        <v>345</v>
      </c>
      <c r="C228" s="18" t="s">
        <v>13</v>
      </c>
      <c r="D228" s="18">
        <v>1</v>
      </c>
      <c r="E228" s="15">
        <f t="shared" si="13"/>
        <v>53</v>
      </c>
      <c r="F228" s="15">
        <f>Tabela410[[#This Row],[POS INICIAL]]+Tabela410[[#This Row],[TAMANHO]]-1</f>
        <v>53</v>
      </c>
      <c r="G228" s="15" t="s">
        <v>71</v>
      </c>
      <c r="H228" s="23" t="s">
        <v>368</v>
      </c>
      <c r="I228" s="22" t="s">
        <v>369</v>
      </c>
      <c r="J228" s="21" t="s">
        <v>309</v>
      </c>
      <c r="K228" s="21" t="s">
        <v>363</v>
      </c>
    </row>
    <row r="229" spans="1:11" ht="30" x14ac:dyDescent="0.25">
      <c r="A229" s="15">
        <v>10</v>
      </c>
      <c r="B229" s="15" t="s">
        <v>346</v>
      </c>
      <c r="C229" s="15" t="s">
        <v>9</v>
      </c>
      <c r="D229" s="15">
        <v>2</v>
      </c>
      <c r="E229" s="15">
        <f t="shared" si="13"/>
        <v>54</v>
      </c>
      <c r="F229" s="15">
        <f>Tabela410[[#This Row],[POS INICIAL]]+Tabela410[[#This Row],[TAMANHO]]-1</f>
        <v>55</v>
      </c>
      <c r="G229" s="15" t="s">
        <v>10</v>
      </c>
      <c r="H229" s="23" t="s">
        <v>372</v>
      </c>
      <c r="I229" s="38" t="s">
        <v>371</v>
      </c>
      <c r="J229" s="19" t="s">
        <v>339</v>
      </c>
      <c r="K229" s="19" t="s">
        <v>339</v>
      </c>
    </row>
    <row r="230" spans="1:11" x14ac:dyDescent="0.25">
      <c r="A230" s="15">
        <v>11</v>
      </c>
      <c r="B230" s="15" t="s">
        <v>347</v>
      </c>
      <c r="C230" s="15" t="s">
        <v>9</v>
      </c>
      <c r="D230" s="15">
        <v>4</v>
      </c>
      <c r="E230" s="15">
        <f t="shared" si="13"/>
        <v>56</v>
      </c>
      <c r="F230" s="15">
        <f>Tabela410[[#This Row],[POS INICIAL]]+Tabela410[[#This Row],[TAMANHO]]-1</f>
        <v>59</v>
      </c>
      <c r="G230" s="15" t="s">
        <v>10</v>
      </c>
      <c r="H230" s="23"/>
      <c r="I230" s="38" t="s">
        <v>373</v>
      </c>
      <c r="J230" s="21" t="s">
        <v>339</v>
      </c>
      <c r="K230" s="21" t="s">
        <v>339</v>
      </c>
    </row>
    <row r="231" spans="1:11" ht="45" x14ac:dyDescent="0.25">
      <c r="A231" s="15">
        <v>12</v>
      </c>
      <c r="B231" s="15" t="s">
        <v>349</v>
      </c>
      <c r="C231" s="15" t="s">
        <v>13</v>
      </c>
      <c r="D231" s="15">
        <v>6</v>
      </c>
      <c r="E231" s="15">
        <f t="shared" si="13"/>
        <v>60</v>
      </c>
      <c r="F231" s="15">
        <f>Tabela410[[#This Row],[POS INICIAL]]+Tabela410[[#This Row],[TAMANHO]]-1</f>
        <v>65</v>
      </c>
      <c r="G231" s="15" t="s">
        <v>71</v>
      </c>
      <c r="H231" s="23"/>
      <c r="I231" s="38" t="s">
        <v>374</v>
      </c>
      <c r="J231" s="19" t="s">
        <v>350</v>
      </c>
      <c r="K231" s="19" t="s">
        <v>351</v>
      </c>
    </row>
    <row r="232" spans="1:11" ht="30" x14ac:dyDescent="0.25">
      <c r="A232" s="15">
        <v>13</v>
      </c>
      <c r="B232" s="15" t="s">
        <v>352</v>
      </c>
      <c r="C232" s="15" t="s">
        <v>13</v>
      </c>
      <c r="D232" s="15">
        <v>1</v>
      </c>
      <c r="E232" s="15">
        <f t="shared" si="13"/>
        <v>66</v>
      </c>
      <c r="F232" s="15">
        <f>Tabela410[[#This Row],[POS INICIAL]]+Tabela410[[#This Row],[TAMANHO]]-1</f>
        <v>66</v>
      </c>
      <c r="G232" s="15" t="s">
        <v>71</v>
      </c>
      <c r="H232" s="23" t="s">
        <v>376</v>
      </c>
      <c r="I232" s="38" t="s">
        <v>375</v>
      </c>
      <c r="J232" s="21" t="s">
        <v>350</v>
      </c>
      <c r="K232" s="21" t="s">
        <v>351</v>
      </c>
    </row>
    <row r="233" spans="1:11" ht="45" x14ac:dyDescent="0.25">
      <c r="A233" s="15">
        <v>14</v>
      </c>
      <c r="B233" s="15" t="s">
        <v>353</v>
      </c>
      <c r="C233" s="15" t="s">
        <v>9</v>
      </c>
      <c r="D233" s="15">
        <v>2</v>
      </c>
      <c r="E233" s="15">
        <f t="shared" si="13"/>
        <v>67</v>
      </c>
      <c r="F233" s="15">
        <f>Tabela410[[#This Row],[POS INICIAL]]+Tabela410[[#This Row],[TAMANHO]]-1</f>
        <v>68</v>
      </c>
      <c r="G233" s="15" t="s">
        <v>71</v>
      </c>
      <c r="H233" s="23" t="s">
        <v>394</v>
      </c>
      <c r="I233" s="38" t="s">
        <v>395</v>
      </c>
      <c r="J233" s="19" t="s">
        <v>339</v>
      </c>
      <c r="K233" s="19" t="s">
        <v>309</v>
      </c>
    </row>
    <row r="234" spans="1:11" ht="30" x14ac:dyDescent="0.25">
      <c r="A234" s="15">
        <v>15</v>
      </c>
      <c r="B234" s="15" t="s">
        <v>354</v>
      </c>
      <c r="C234" s="15" t="s">
        <v>61</v>
      </c>
      <c r="D234" s="15">
        <v>8</v>
      </c>
      <c r="E234" s="15">
        <f t="shared" si="13"/>
        <v>69</v>
      </c>
      <c r="F234" s="15">
        <f>Tabela410[[#This Row],[POS INICIAL]]+Tabela410[[#This Row],[TAMANHO]]-1</f>
        <v>76</v>
      </c>
      <c r="G234" s="15" t="s">
        <v>10</v>
      </c>
      <c r="H234" s="23" t="s">
        <v>390</v>
      </c>
      <c r="I234" s="23" t="s">
        <v>396</v>
      </c>
      <c r="J234" s="17" t="s">
        <v>309</v>
      </c>
      <c r="K234" s="17" t="s">
        <v>339</v>
      </c>
    </row>
    <row r="235" spans="1:11" x14ac:dyDescent="0.25">
      <c r="A235" s="15">
        <v>16</v>
      </c>
      <c r="B235" s="15" t="s">
        <v>355</v>
      </c>
      <c r="C235" s="15" t="s">
        <v>61</v>
      </c>
      <c r="D235" s="15">
        <v>8</v>
      </c>
      <c r="E235" s="15">
        <f t="shared" ref="E235" si="14">F234+1</f>
        <v>77</v>
      </c>
      <c r="F235" s="15">
        <f>Tabela410[[#This Row],[POS INICIAL]]+Tabela410[[#This Row],[TAMANHO]]-1</f>
        <v>84</v>
      </c>
      <c r="G235" s="15" t="s">
        <v>10</v>
      </c>
      <c r="H235" s="23" t="s">
        <v>390</v>
      </c>
      <c r="I235" s="23" t="s">
        <v>357</v>
      </c>
      <c r="J235" s="2" t="s">
        <v>339</v>
      </c>
      <c r="K235" s="2" t="s">
        <v>339</v>
      </c>
    </row>
    <row r="236" spans="1:11" x14ac:dyDescent="0.25">
      <c r="A236" s="15">
        <v>18</v>
      </c>
      <c r="B236" s="15" t="s">
        <v>392</v>
      </c>
      <c r="C236" s="15" t="s">
        <v>18</v>
      </c>
      <c r="D236" s="32">
        <v>24</v>
      </c>
      <c r="E236" s="15">
        <f t="shared" ref="E236" si="15">F235+1</f>
        <v>85</v>
      </c>
      <c r="F236" s="15">
        <f>Tabela410[[#This Row],[POS INICIAL]]+Tabela410[[#This Row],[TAMANHO]]-1</f>
        <v>108</v>
      </c>
      <c r="G236" s="32" t="s">
        <v>10</v>
      </c>
      <c r="H236" s="23" t="s">
        <v>393</v>
      </c>
      <c r="I236" s="23" t="s">
        <v>419</v>
      </c>
    </row>
    <row r="237" spans="1:11" x14ac:dyDescent="0.25">
      <c r="A237" s="43">
        <v>19</v>
      </c>
      <c r="B237" s="43" t="s">
        <v>78</v>
      </c>
      <c r="C237" s="43" t="s">
        <v>9</v>
      </c>
      <c r="D237" s="44">
        <v>11</v>
      </c>
      <c r="E237" s="44">
        <f t="shared" ref="E237" si="16">F236+1</f>
        <v>109</v>
      </c>
      <c r="F237" s="44">
        <f>Tabela410[[#This Row],[POS INICIAL]]+Tabela410[[#This Row],[TAMANHO]]-1</f>
        <v>119</v>
      </c>
      <c r="G237" s="44" t="s">
        <v>71</v>
      </c>
      <c r="H237" s="47"/>
      <c r="I237" s="47" t="s">
        <v>471</v>
      </c>
    </row>
    <row r="238" spans="1:11" x14ac:dyDescent="0.25">
      <c r="A238" s="15"/>
      <c r="B238" s="15"/>
      <c r="C238" s="15"/>
      <c r="D238" s="32"/>
      <c r="E238" s="32"/>
      <c r="F238" s="32"/>
      <c r="G238" s="32"/>
      <c r="H238" s="23"/>
      <c r="I238" s="23"/>
      <c r="J238" s="2"/>
      <c r="K238" s="2"/>
    </row>
    <row r="239" spans="1:11" ht="19.5" thickBot="1" x14ac:dyDescent="0.35">
      <c r="A239" s="76" t="s">
        <v>138</v>
      </c>
      <c r="B239" s="77"/>
      <c r="C239" s="77"/>
      <c r="D239" s="77"/>
      <c r="E239" s="77"/>
      <c r="F239" s="77"/>
      <c r="G239" s="77"/>
      <c r="H239" s="77"/>
      <c r="I239" s="78"/>
    </row>
    <row r="240" spans="1:11" x14ac:dyDescent="0.25">
      <c r="A240" t="s">
        <v>0</v>
      </c>
      <c r="B240" t="s">
        <v>1</v>
      </c>
      <c r="C240" t="s">
        <v>2</v>
      </c>
      <c r="D240" t="s">
        <v>3</v>
      </c>
      <c r="E240" t="s">
        <v>4</v>
      </c>
      <c r="F240" t="s">
        <v>5</v>
      </c>
      <c r="G240" t="s">
        <v>6</v>
      </c>
      <c r="H240" s="3" t="s">
        <v>7</v>
      </c>
      <c r="I240" s="3" t="s">
        <v>140</v>
      </c>
    </row>
    <row r="241" spans="1:9" x14ac:dyDescent="0.25">
      <c r="A241">
        <v>1</v>
      </c>
      <c r="B241" t="s">
        <v>120</v>
      </c>
      <c r="C241" t="s">
        <v>9</v>
      </c>
      <c r="D241">
        <v>2</v>
      </c>
      <c r="E241">
        <v>1</v>
      </c>
      <c r="F241">
        <f>Tabela16819212325[[#This Row],[POS INICIAL]]+Tabela16819212325[[#This Row],[TAMANHO]]-1</f>
        <v>2</v>
      </c>
      <c r="G241" t="s">
        <v>10</v>
      </c>
      <c r="H241" s="4">
        <v>99</v>
      </c>
      <c r="I241" s="3" t="s">
        <v>404</v>
      </c>
    </row>
    <row r="242" spans="1:9" x14ac:dyDescent="0.25">
      <c r="A242">
        <v>2</v>
      </c>
      <c r="B242" t="s">
        <v>403</v>
      </c>
      <c r="C242" t="s">
        <v>9</v>
      </c>
      <c r="D242">
        <v>18</v>
      </c>
      <c r="E242">
        <f t="shared" ref="E242" si="17">F241+1</f>
        <v>3</v>
      </c>
      <c r="F242">
        <f>Tabela16819212325[[#This Row],[POS INICIAL]]+Tabela16819212325[[#This Row],[TAMANHO]]-1</f>
        <v>20</v>
      </c>
      <c r="G242" t="s">
        <v>10</v>
      </c>
      <c r="I242" s="3" t="s">
        <v>418</v>
      </c>
    </row>
    <row r="243" spans="1:9" x14ac:dyDescent="0.25">
      <c r="D243" s="8"/>
    </row>
    <row r="244" spans="1:9" ht="15.75" thickBot="1" x14ac:dyDescent="0.3">
      <c r="D244" s="8"/>
    </row>
    <row r="245" spans="1:9" ht="18.75" x14ac:dyDescent="0.3">
      <c r="A245" s="64" t="s">
        <v>442</v>
      </c>
      <c r="B245" s="65"/>
      <c r="C245" s="65"/>
      <c r="D245" s="65"/>
      <c r="E245" s="65"/>
      <c r="F245" s="65"/>
      <c r="G245" s="65"/>
      <c r="H245" s="66"/>
    </row>
    <row r="246" spans="1:9" ht="18.75" x14ac:dyDescent="0.3">
      <c r="A246" s="73" t="s">
        <v>448</v>
      </c>
      <c r="B246" s="74"/>
      <c r="C246" s="74"/>
      <c r="D246" s="74"/>
      <c r="E246" s="74"/>
      <c r="F246" s="74"/>
      <c r="G246" s="74"/>
      <c r="H246" s="75"/>
    </row>
    <row r="247" spans="1:9" ht="19.5" thickBot="1" x14ac:dyDescent="0.35">
      <c r="A247" s="61" t="s">
        <v>443</v>
      </c>
      <c r="B247" s="62"/>
      <c r="C247" s="62"/>
      <c r="D247" s="62"/>
      <c r="E247" s="62"/>
      <c r="F247" s="62"/>
      <c r="G247" s="62"/>
      <c r="H247" s="63"/>
    </row>
    <row r="248" spans="1:9" ht="18.75" x14ac:dyDescent="0.3">
      <c r="A248" s="64" t="s">
        <v>114</v>
      </c>
      <c r="B248" s="65"/>
      <c r="C248" s="65"/>
      <c r="D248" s="65"/>
      <c r="E248" s="65"/>
      <c r="F248" s="65"/>
      <c r="G248" s="65"/>
      <c r="H248" s="66"/>
    </row>
    <row r="249" spans="1:9" ht="18.75" x14ac:dyDescent="0.3">
      <c r="A249" s="73" t="s">
        <v>449</v>
      </c>
      <c r="B249" s="74"/>
      <c r="C249" s="74"/>
      <c r="D249" s="74"/>
      <c r="E249" s="74"/>
      <c r="F249" s="74"/>
      <c r="G249" s="74"/>
      <c r="H249" s="75"/>
    </row>
    <row r="250" spans="1:9" ht="19.5" thickBot="1" x14ac:dyDescent="0.35">
      <c r="A250" s="61" t="s">
        <v>444</v>
      </c>
      <c r="B250" s="62"/>
      <c r="C250" s="62"/>
      <c r="D250" s="62"/>
      <c r="E250" s="62"/>
      <c r="F250" s="62"/>
      <c r="G250" s="62"/>
      <c r="H250" s="63"/>
    </row>
    <row r="251" spans="1:9" ht="18.75" x14ac:dyDescent="0.3">
      <c r="A251" s="64" t="s">
        <v>445</v>
      </c>
      <c r="B251" s="65"/>
      <c r="C251" s="65"/>
      <c r="D251" s="65"/>
      <c r="E251" s="65"/>
      <c r="F251" s="65"/>
      <c r="G251" s="65"/>
      <c r="H251" s="66"/>
    </row>
    <row r="252" spans="1:9" ht="18.75" x14ac:dyDescent="0.3">
      <c r="A252" s="67" t="s">
        <v>450</v>
      </c>
      <c r="B252" s="68"/>
      <c r="C252" s="68"/>
      <c r="D252" s="68"/>
      <c r="E252" s="68"/>
      <c r="F252" s="68"/>
      <c r="G252" s="68"/>
      <c r="H252" s="69"/>
    </row>
    <row r="253" spans="1:9" ht="19.5" thickBot="1" x14ac:dyDescent="0.35">
      <c r="A253" s="61" t="s">
        <v>444</v>
      </c>
      <c r="B253" s="62"/>
      <c r="C253" s="62"/>
      <c r="D253" s="62"/>
      <c r="E253" s="62"/>
      <c r="F253" s="62"/>
      <c r="G253" s="62"/>
      <c r="H253" s="63"/>
    </row>
    <row r="254" spans="1:9" ht="18.75" x14ac:dyDescent="0.3">
      <c r="A254" s="70" t="s">
        <v>478</v>
      </c>
      <c r="B254" s="71"/>
      <c r="C254" s="71"/>
      <c r="D254" s="71"/>
      <c r="E254" s="71"/>
      <c r="F254" s="71"/>
      <c r="G254" s="71"/>
      <c r="H254" s="72"/>
    </row>
    <row r="255" spans="1:9" ht="18.75" x14ac:dyDescent="0.3">
      <c r="A255" s="55" t="s">
        <v>377</v>
      </c>
      <c r="B255" s="56"/>
      <c r="C255" s="56"/>
      <c r="D255" s="56"/>
      <c r="E255" s="56"/>
      <c r="F255" s="56"/>
      <c r="G255" s="56"/>
      <c r="H255" s="57"/>
    </row>
    <row r="256" spans="1:9" ht="19.5" thickBot="1" x14ac:dyDescent="0.35">
      <c r="A256" s="58" t="s">
        <v>446</v>
      </c>
      <c r="B256" s="59"/>
      <c r="C256" s="59"/>
      <c r="D256" s="59"/>
      <c r="E256" s="59"/>
      <c r="F256" s="59"/>
      <c r="G256" s="59"/>
      <c r="H256" s="60"/>
    </row>
    <row r="257" spans="1:11" x14ac:dyDescent="0.25">
      <c r="D257" s="8"/>
    </row>
    <row r="258" spans="1:11" ht="15.75" thickBot="1" x14ac:dyDescent="0.3">
      <c r="D258" s="1"/>
    </row>
    <row r="259" spans="1:11" ht="18.75" x14ac:dyDescent="0.3">
      <c r="A259" s="64" t="s">
        <v>248</v>
      </c>
      <c r="B259" s="65"/>
      <c r="C259" s="65"/>
      <c r="D259" s="65"/>
      <c r="E259" s="65"/>
      <c r="F259" s="65"/>
      <c r="G259" s="65"/>
      <c r="H259" s="65"/>
      <c r="I259" s="66"/>
    </row>
    <row r="260" spans="1:11" ht="18.75" x14ac:dyDescent="0.3">
      <c r="A260" s="67" t="s">
        <v>253</v>
      </c>
      <c r="B260" s="68"/>
      <c r="C260" s="68"/>
      <c r="D260" s="68"/>
      <c r="E260" s="68"/>
      <c r="F260" s="68"/>
      <c r="G260" s="68"/>
      <c r="H260" s="68"/>
      <c r="I260" s="69"/>
    </row>
    <row r="261" spans="1:11" ht="18.75" x14ac:dyDescent="0.3">
      <c r="A261" s="67" t="s">
        <v>452</v>
      </c>
      <c r="B261" s="68"/>
      <c r="C261" s="68"/>
      <c r="D261" s="68"/>
      <c r="E261" s="68"/>
      <c r="F261" s="68"/>
      <c r="G261" s="68"/>
      <c r="H261" s="68"/>
      <c r="I261" s="69"/>
    </row>
    <row r="262" spans="1:11" s="7" customFormat="1" ht="18.75" x14ac:dyDescent="0.3">
      <c r="A262" s="90" t="s">
        <v>290</v>
      </c>
      <c r="B262" s="91"/>
      <c r="C262" s="91"/>
      <c r="D262" s="91"/>
      <c r="E262" s="91"/>
      <c r="F262" s="91"/>
      <c r="G262" s="91"/>
      <c r="H262" s="91"/>
      <c r="I262" s="92"/>
      <c r="J262" s="13"/>
      <c r="K262" s="13"/>
    </row>
    <row r="263" spans="1:11" ht="18.75" x14ac:dyDescent="0.3">
      <c r="A263" s="93" t="s">
        <v>447</v>
      </c>
      <c r="B263" s="68"/>
      <c r="C263" s="68"/>
      <c r="D263" s="68"/>
      <c r="E263" s="68"/>
      <c r="F263" s="68"/>
      <c r="G263" s="68"/>
      <c r="H263" s="68"/>
      <c r="I263" s="69"/>
    </row>
    <row r="264" spans="1:11" ht="18.75" x14ac:dyDescent="0.3">
      <c r="A264" s="67" t="s">
        <v>267</v>
      </c>
      <c r="B264" s="68"/>
      <c r="C264" s="68"/>
      <c r="D264" s="68"/>
      <c r="E264" s="68"/>
      <c r="F264" s="68"/>
      <c r="G264" s="68"/>
      <c r="H264" s="68"/>
      <c r="I264" s="69"/>
    </row>
    <row r="265" spans="1:11" ht="18.75" x14ac:dyDescent="0.3">
      <c r="A265" s="82" t="s">
        <v>451</v>
      </c>
      <c r="B265" s="83"/>
      <c r="C265" s="83"/>
      <c r="D265" s="83"/>
      <c r="E265" s="83"/>
      <c r="F265" s="83"/>
      <c r="G265" s="83"/>
      <c r="H265" s="83"/>
      <c r="I265" s="84"/>
    </row>
    <row r="266" spans="1:11" ht="19.5" thickBot="1" x14ac:dyDescent="0.35">
      <c r="A266" s="76" t="s">
        <v>266</v>
      </c>
      <c r="B266" s="77"/>
      <c r="C266" s="77"/>
      <c r="D266" s="77"/>
      <c r="E266" s="77"/>
      <c r="F266" s="77"/>
      <c r="G266" s="77"/>
      <c r="H266" s="77"/>
      <c r="I266" s="78"/>
    </row>
    <row r="267" spans="1:11" x14ac:dyDescent="0.25">
      <c r="A267" t="s">
        <v>0</v>
      </c>
      <c r="B267" t="s">
        <v>1</v>
      </c>
      <c r="C267" t="s">
        <v>2</v>
      </c>
      <c r="D267" t="s">
        <v>3</v>
      </c>
      <c r="E267" t="s">
        <v>4</v>
      </c>
      <c r="F267" t="s">
        <v>5</v>
      </c>
      <c r="G267" t="s">
        <v>6</v>
      </c>
      <c r="H267" s="3" t="s">
        <v>7</v>
      </c>
      <c r="I267" s="3" t="s">
        <v>140</v>
      </c>
    </row>
    <row r="268" spans="1:11" ht="150" x14ac:dyDescent="0.25">
      <c r="A268">
        <v>1</v>
      </c>
      <c r="B268" t="s">
        <v>29</v>
      </c>
      <c r="C268" t="s">
        <v>18</v>
      </c>
      <c r="D268">
        <v>150</v>
      </c>
      <c r="E268">
        <v>1</v>
      </c>
      <c r="F268">
        <f>Tabela5[[#This Row],[TAMANHO]]+Tabela5[[#This Row],[POS INICIAL]]-1</f>
        <v>150</v>
      </c>
      <c r="G268" t="s">
        <v>10</v>
      </c>
      <c r="H268" s="6" t="s">
        <v>460</v>
      </c>
      <c r="I268" s="51" t="s">
        <v>477</v>
      </c>
    </row>
    <row r="269" spans="1:11" ht="30" x14ac:dyDescent="0.25">
      <c r="A269">
        <v>2</v>
      </c>
      <c r="B269" t="s">
        <v>30</v>
      </c>
      <c r="C269" t="s">
        <v>9</v>
      </c>
      <c r="D269">
        <v>3</v>
      </c>
      <c r="E269">
        <f>F268+1</f>
        <v>151</v>
      </c>
      <c r="F269">
        <f>Tabela5[[#This Row],[TAMANHO]]+Tabela5[[#This Row],[POS INICIAL]]-1</f>
        <v>153</v>
      </c>
      <c r="G269" t="s">
        <v>10</v>
      </c>
      <c r="H269" s="39" t="s">
        <v>461</v>
      </c>
      <c r="I269" s="40" t="s">
        <v>454</v>
      </c>
    </row>
    <row r="270" spans="1:11" x14ac:dyDescent="0.25">
      <c r="A270">
        <v>3</v>
      </c>
      <c r="B270" t="s">
        <v>31</v>
      </c>
      <c r="C270" t="s">
        <v>18</v>
      </c>
      <c r="D270">
        <v>600</v>
      </c>
      <c r="E270">
        <f t="shared" ref="E270:E271" si="18">F269+1</f>
        <v>154</v>
      </c>
      <c r="F270">
        <f>Tabela5[[#This Row],[TAMANHO]]+Tabela5[[#This Row],[POS INICIAL]]-1</f>
        <v>753</v>
      </c>
      <c r="G270" t="s">
        <v>10</v>
      </c>
    </row>
    <row r="271" spans="1:11" x14ac:dyDescent="0.25">
      <c r="A271">
        <v>4</v>
      </c>
      <c r="B271" t="s">
        <v>32</v>
      </c>
      <c r="C271" t="s">
        <v>9</v>
      </c>
      <c r="D271">
        <v>7</v>
      </c>
      <c r="E271">
        <f t="shared" si="18"/>
        <v>754</v>
      </c>
      <c r="F271">
        <f>Tabela5[[#This Row],[TAMANHO]]+Tabela5[[#This Row],[POS INICIAL]]-1</f>
        <v>760</v>
      </c>
      <c r="G271" t="s">
        <v>10</v>
      </c>
    </row>
    <row r="274" spans="1:9" ht="15.75" thickBot="1" x14ac:dyDescent="0.3"/>
    <row r="275" spans="1:9" ht="18.75" x14ac:dyDescent="0.3">
      <c r="A275" s="64" t="s">
        <v>248</v>
      </c>
      <c r="B275" s="65"/>
      <c r="C275" s="65"/>
      <c r="D275" s="65"/>
      <c r="E275" s="65"/>
      <c r="F275" s="65"/>
      <c r="G275" s="65"/>
      <c r="H275" s="65"/>
      <c r="I275" s="66"/>
    </row>
    <row r="276" spans="1:9" ht="18.75" x14ac:dyDescent="0.3">
      <c r="A276" s="67" t="s">
        <v>253</v>
      </c>
      <c r="B276" s="68"/>
      <c r="C276" s="68"/>
      <c r="D276" s="68"/>
      <c r="E276" s="68"/>
      <c r="F276" s="68"/>
      <c r="G276" s="68"/>
      <c r="H276" s="68"/>
      <c r="I276" s="69"/>
    </row>
    <row r="277" spans="1:9" ht="18.75" x14ac:dyDescent="0.3">
      <c r="A277" s="67" t="s">
        <v>496</v>
      </c>
      <c r="B277" s="68"/>
      <c r="C277" s="68"/>
      <c r="D277" s="68"/>
      <c r="E277" s="68"/>
      <c r="F277" s="68"/>
      <c r="G277" s="68"/>
      <c r="H277" s="68"/>
      <c r="I277" s="69"/>
    </row>
    <row r="278" spans="1:9" ht="18.75" x14ac:dyDescent="0.3">
      <c r="A278" s="67" t="s">
        <v>250</v>
      </c>
      <c r="B278" s="68"/>
      <c r="C278" s="68"/>
      <c r="D278" s="68"/>
      <c r="E278" s="68"/>
      <c r="F278" s="68"/>
      <c r="G278" s="68"/>
      <c r="H278" s="68"/>
      <c r="I278" s="69"/>
    </row>
    <row r="279" spans="1:9" ht="18.75" x14ac:dyDescent="0.3">
      <c r="A279" s="67" t="s">
        <v>264</v>
      </c>
      <c r="B279" s="68"/>
      <c r="C279" s="68"/>
      <c r="D279" s="68"/>
      <c r="E279" s="68"/>
      <c r="F279" s="68"/>
      <c r="G279" s="68"/>
      <c r="H279" s="68"/>
      <c r="I279" s="69"/>
    </row>
    <row r="280" spans="1:9" ht="18.75" x14ac:dyDescent="0.3">
      <c r="A280" s="67" t="s">
        <v>497</v>
      </c>
      <c r="B280" s="68"/>
      <c r="C280" s="68"/>
      <c r="D280" s="68"/>
      <c r="E280" s="68"/>
      <c r="F280" s="68"/>
      <c r="G280" s="68"/>
      <c r="H280" s="68"/>
      <c r="I280" s="69"/>
    </row>
    <row r="281" spans="1:9" ht="18.75" x14ac:dyDescent="0.3">
      <c r="A281" s="82" t="s">
        <v>498</v>
      </c>
      <c r="B281" s="83"/>
      <c r="C281" s="83"/>
      <c r="D281" s="83"/>
      <c r="E281" s="83"/>
      <c r="F281" s="83"/>
      <c r="G281" s="83"/>
      <c r="H281" s="83"/>
      <c r="I281" s="84"/>
    </row>
    <row r="282" spans="1:9" ht="19.5" thickBot="1" x14ac:dyDescent="0.35">
      <c r="A282" s="76" t="s">
        <v>499</v>
      </c>
      <c r="B282" s="77"/>
      <c r="C282" s="77"/>
      <c r="D282" s="77"/>
      <c r="E282" s="77"/>
      <c r="F282" s="77"/>
      <c r="G282" s="77"/>
      <c r="H282" s="77"/>
      <c r="I282" s="78"/>
    </row>
    <row r="283" spans="1:9" ht="19.5" thickBot="1" x14ac:dyDescent="0.35">
      <c r="A283" s="76" t="s">
        <v>136</v>
      </c>
      <c r="B283" s="77"/>
      <c r="C283" s="77"/>
      <c r="D283" s="77"/>
      <c r="E283" s="77"/>
      <c r="F283" s="77"/>
      <c r="G283" s="77"/>
      <c r="H283" s="77"/>
      <c r="I283" s="78"/>
    </row>
    <row r="284" spans="1:9" x14ac:dyDescent="0.25">
      <c r="A284" t="s">
        <v>0</v>
      </c>
      <c r="B284" t="s">
        <v>1</v>
      </c>
      <c r="C284" t="s">
        <v>2</v>
      </c>
      <c r="D284" t="s">
        <v>3</v>
      </c>
      <c r="E284" t="s">
        <v>4</v>
      </c>
      <c r="F284" t="s">
        <v>5</v>
      </c>
      <c r="G284" t="s">
        <v>6</v>
      </c>
      <c r="H284" s="3" t="s">
        <v>7</v>
      </c>
      <c r="I284" s="3" t="s">
        <v>140</v>
      </c>
    </row>
    <row r="285" spans="1:9" x14ac:dyDescent="0.25">
      <c r="A285">
        <v>1</v>
      </c>
      <c r="B285" t="s">
        <v>120</v>
      </c>
      <c r="C285" t="s">
        <v>9</v>
      </c>
      <c r="D285">
        <v>2</v>
      </c>
      <c r="E285">
        <v>1</v>
      </c>
      <c r="F285">
        <f>Tabela15792035[[#This Row],[TAMANHO]]+Tabela15792035[[#This Row],[POS INICIAL]]-1</f>
        <v>2</v>
      </c>
      <c r="G285" t="s">
        <v>10</v>
      </c>
      <c r="H285" s="4" t="s">
        <v>402</v>
      </c>
      <c r="I285" s="3" t="s">
        <v>397</v>
      </c>
    </row>
    <row r="286" spans="1:9" x14ac:dyDescent="0.25">
      <c r="A286">
        <v>2</v>
      </c>
      <c r="B286" t="s">
        <v>406</v>
      </c>
      <c r="C286" t="s">
        <v>18</v>
      </c>
      <c r="D286">
        <v>8</v>
      </c>
      <c r="E286">
        <f>F285+1</f>
        <v>3</v>
      </c>
      <c r="F286">
        <f>Tabela15792035[[#This Row],[TAMANHO]]+Tabela15792035[[#This Row],[POS INICIAL]]-1</f>
        <v>10</v>
      </c>
      <c r="G286" t="s">
        <v>10</v>
      </c>
      <c r="H286" s="3" t="s">
        <v>407</v>
      </c>
      <c r="I286" s="3" t="s">
        <v>408</v>
      </c>
    </row>
    <row r="287" spans="1:9" x14ac:dyDescent="0.25">
      <c r="A287">
        <v>3</v>
      </c>
      <c r="B287" t="s">
        <v>409</v>
      </c>
      <c r="C287" t="s">
        <v>9</v>
      </c>
      <c r="D287">
        <v>8</v>
      </c>
      <c r="E287">
        <f t="shared" ref="E287:E291" si="19">F286+1</f>
        <v>11</v>
      </c>
      <c r="F287">
        <f>Tabela15792035[[#This Row],[TAMANHO]]+Tabela15792035[[#This Row],[POS INICIAL]]-1</f>
        <v>18</v>
      </c>
      <c r="G287" t="s">
        <v>10</v>
      </c>
      <c r="I287" s="3" t="s">
        <v>410</v>
      </c>
    </row>
    <row r="288" spans="1:9" x14ac:dyDescent="0.25">
      <c r="A288">
        <v>4</v>
      </c>
      <c r="B288" t="s">
        <v>411</v>
      </c>
      <c r="C288" t="s">
        <v>18</v>
      </c>
      <c r="D288">
        <v>3</v>
      </c>
      <c r="E288">
        <f t="shared" si="19"/>
        <v>19</v>
      </c>
      <c r="F288">
        <f>Tabela15792035[[#This Row],[TAMANHO]]+Tabela15792035[[#This Row],[POS INICIAL]]-1</f>
        <v>21</v>
      </c>
      <c r="G288" t="s">
        <v>10</v>
      </c>
      <c r="H288" s="3" t="s">
        <v>412</v>
      </c>
      <c r="I288" s="3" t="s">
        <v>413</v>
      </c>
    </row>
    <row r="289" spans="1:9" x14ac:dyDescent="0.25">
      <c r="A289">
        <v>5</v>
      </c>
      <c r="B289" t="s">
        <v>295</v>
      </c>
      <c r="C289" t="s">
        <v>18</v>
      </c>
      <c r="D289">
        <v>50</v>
      </c>
      <c r="E289">
        <f t="shared" si="19"/>
        <v>22</v>
      </c>
      <c r="F289">
        <f>Tabela15792035[[#This Row],[TAMANHO]]+Tabela15792035[[#This Row],[POS INICIAL]]-1</f>
        <v>71</v>
      </c>
      <c r="G289" t="s">
        <v>71</v>
      </c>
      <c r="I289" s="3" t="s">
        <v>420</v>
      </c>
    </row>
    <row r="290" spans="1:9" x14ac:dyDescent="0.25">
      <c r="A290">
        <v>6</v>
      </c>
      <c r="B290" t="s">
        <v>415</v>
      </c>
      <c r="C290" t="s">
        <v>61</v>
      </c>
      <c r="D290">
        <v>8</v>
      </c>
      <c r="E290">
        <f t="shared" si="19"/>
        <v>72</v>
      </c>
      <c r="F290">
        <f>Tabela15792035[[#This Row],[TAMANHO]]+Tabela15792035[[#This Row],[POS INICIAL]]-1</f>
        <v>79</v>
      </c>
      <c r="G290" t="s">
        <v>10</v>
      </c>
      <c r="H290" s="3" t="s">
        <v>390</v>
      </c>
      <c r="I290" s="3" t="s">
        <v>415</v>
      </c>
    </row>
    <row r="291" spans="1:9" x14ac:dyDescent="0.25">
      <c r="A291">
        <v>7</v>
      </c>
      <c r="B291" t="s">
        <v>391</v>
      </c>
      <c r="C291" t="s">
        <v>13</v>
      </c>
      <c r="D291">
        <v>1</v>
      </c>
      <c r="E291">
        <f t="shared" si="19"/>
        <v>80</v>
      </c>
      <c r="F291">
        <f>Tabela15792035[[#This Row],[TAMANHO]]+Tabela15792035[[#This Row],[POS INICIAL]]-1</f>
        <v>80</v>
      </c>
      <c r="G291" t="s">
        <v>71</v>
      </c>
      <c r="H291" s="3" t="s">
        <v>416</v>
      </c>
      <c r="I291" s="3" t="s">
        <v>417</v>
      </c>
    </row>
    <row r="292" spans="1:9" ht="19.5" thickBot="1" x14ac:dyDescent="0.35">
      <c r="A292" s="76" t="s">
        <v>137</v>
      </c>
      <c r="B292" s="77"/>
      <c r="C292" s="77"/>
      <c r="D292" s="77"/>
      <c r="E292" s="77"/>
      <c r="F292" s="77"/>
      <c r="G292" s="77"/>
      <c r="H292" s="77"/>
      <c r="I292" s="78"/>
    </row>
    <row r="293" spans="1:9" x14ac:dyDescent="0.25">
      <c r="A293" t="s">
        <v>0</v>
      </c>
      <c r="B293" t="s">
        <v>1</v>
      </c>
      <c r="C293" t="s">
        <v>2</v>
      </c>
      <c r="D293" t="s">
        <v>3</v>
      </c>
      <c r="E293" t="s">
        <v>4</v>
      </c>
      <c r="F293" t="s">
        <v>5</v>
      </c>
      <c r="G293" t="s">
        <v>6</v>
      </c>
      <c r="H293" s="3" t="s">
        <v>7</v>
      </c>
      <c r="I293" s="3" t="s">
        <v>140</v>
      </c>
    </row>
    <row r="294" spans="1:9" x14ac:dyDescent="0.25">
      <c r="A294">
        <v>1</v>
      </c>
      <c r="B294" t="s">
        <v>33</v>
      </c>
      <c r="C294" t="s">
        <v>9</v>
      </c>
      <c r="D294">
        <v>2</v>
      </c>
      <c r="E294">
        <v>1</v>
      </c>
      <c r="F294">
        <f>Tabela334[[#This Row],[TAMANHO]]+Tabela334[[#This Row],[POS INICIAL]]-1</f>
        <v>2</v>
      </c>
      <c r="G294" t="s">
        <v>10</v>
      </c>
      <c r="H294" s="4" t="s">
        <v>141</v>
      </c>
      <c r="I294" s="3" t="s">
        <v>142</v>
      </c>
    </row>
    <row r="295" spans="1:9" x14ac:dyDescent="0.25">
      <c r="A295" s="15">
        <v>2</v>
      </c>
      <c r="B295" s="15" t="s">
        <v>337</v>
      </c>
      <c r="C295" s="15" t="s">
        <v>9</v>
      </c>
      <c r="D295" s="15">
        <v>8</v>
      </c>
      <c r="E295" s="15">
        <f>F294+1</f>
        <v>3</v>
      </c>
      <c r="F295" s="15">
        <f>Tabela334[[#This Row],[TAMANHO]]+Tabela334[[#This Row],[POS INICIAL]]-1</f>
        <v>10</v>
      </c>
      <c r="G295" s="15" t="s">
        <v>10</v>
      </c>
      <c r="H295" s="23"/>
      <c r="I295" s="23" t="s">
        <v>189</v>
      </c>
    </row>
    <row r="296" spans="1:9" x14ac:dyDescent="0.25">
      <c r="A296">
        <v>3</v>
      </c>
      <c r="B296" t="s">
        <v>35</v>
      </c>
      <c r="C296" t="s">
        <v>18</v>
      </c>
      <c r="D296">
        <v>11</v>
      </c>
      <c r="E296">
        <f>F295+1</f>
        <v>11</v>
      </c>
      <c r="F296">
        <f>Tabela334[[#This Row],[TAMANHO]]+Tabela334[[#This Row],[POS INICIAL]]-1</f>
        <v>21</v>
      </c>
      <c r="G296" t="s">
        <v>10</v>
      </c>
      <c r="I296" s="3" t="s">
        <v>143</v>
      </c>
    </row>
    <row r="297" spans="1:9" x14ac:dyDescent="0.25">
      <c r="A297">
        <v>5</v>
      </c>
      <c r="B297" t="s">
        <v>37</v>
      </c>
      <c r="C297" t="s">
        <v>18</v>
      </c>
      <c r="D297">
        <v>11</v>
      </c>
      <c r="E297" s="15">
        <f t="shared" ref="E297:E305" si="20">F296+1</f>
        <v>22</v>
      </c>
      <c r="F297" s="15">
        <f>Tabela334[[#This Row],[TAMANHO]]+Tabela334[[#This Row],[POS INICIAL]]-1</f>
        <v>32</v>
      </c>
      <c r="G297" t="s">
        <v>10</v>
      </c>
      <c r="I297" s="3" t="s">
        <v>183</v>
      </c>
    </row>
    <row r="298" spans="1:9" x14ac:dyDescent="0.25">
      <c r="A298">
        <v>4</v>
      </c>
      <c r="B298" t="s">
        <v>36</v>
      </c>
      <c r="C298" t="s">
        <v>18</v>
      </c>
      <c r="D298">
        <v>60</v>
      </c>
      <c r="E298">
        <f t="shared" si="20"/>
        <v>33</v>
      </c>
      <c r="F298">
        <f>Tabela334[[#This Row],[TAMANHO]]+Tabela334[[#This Row],[POS INICIAL]]-1</f>
        <v>92</v>
      </c>
      <c r="G298" t="s">
        <v>10</v>
      </c>
      <c r="I298" s="3" t="s">
        <v>182</v>
      </c>
    </row>
    <row r="299" spans="1:9" x14ac:dyDescent="0.25">
      <c r="A299">
        <v>6</v>
      </c>
      <c r="B299" t="s">
        <v>38</v>
      </c>
      <c r="C299" t="s">
        <v>9</v>
      </c>
      <c r="D299">
        <v>14</v>
      </c>
      <c r="E299" s="15">
        <f t="shared" si="20"/>
        <v>93</v>
      </c>
      <c r="F299">
        <f>Tabela334[[#This Row],[TAMANHO]]+Tabela334[[#This Row],[POS INICIAL]]-1</f>
        <v>106</v>
      </c>
      <c r="G299" t="s">
        <v>10</v>
      </c>
      <c r="I299" s="3" t="s">
        <v>184</v>
      </c>
    </row>
    <row r="300" spans="1:9" ht="90" x14ac:dyDescent="0.25">
      <c r="A300">
        <v>7</v>
      </c>
      <c r="B300" t="s">
        <v>39</v>
      </c>
      <c r="C300" t="s">
        <v>9</v>
      </c>
      <c r="D300">
        <v>2</v>
      </c>
      <c r="E300">
        <f t="shared" si="20"/>
        <v>107</v>
      </c>
      <c r="F300" s="15">
        <f>Tabela334[[#This Row],[TAMANHO]]+Tabela334[[#This Row],[POS INICIAL]]-1</f>
        <v>108</v>
      </c>
      <c r="G300" t="s">
        <v>10</v>
      </c>
      <c r="H300" s="3" t="s">
        <v>170</v>
      </c>
      <c r="I300" s="3" t="s">
        <v>185</v>
      </c>
    </row>
    <row r="301" spans="1:9" x14ac:dyDescent="0.25">
      <c r="A301">
        <v>8</v>
      </c>
      <c r="B301" t="s">
        <v>40</v>
      </c>
      <c r="C301" t="s">
        <v>18</v>
      </c>
      <c r="D301">
        <v>11</v>
      </c>
      <c r="E301" s="15">
        <f t="shared" si="20"/>
        <v>109</v>
      </c>
      <c r="F301">
        <f>Tabela334[[#This Row],[TAMANHO]]+Tabela334[[#This Row],[POS INICIAL]]-1</f>
        <v>119</v>
      </c>
      <c r="G301" t="s">
        <v>71</v>
      </c>
      <c r="H301" s="3" t="s">
        <v>186</v>
      </c>
      <c r="I301" s="3" t="s">
        <v>500</v>
      </c>
    </row>
    <row r="302" spans="1:9" x14ac:dyDescent="0.25">
      <c r="A302">
        <v>9</v>
      </c>
      <c r="B302" t="s">
        <v>41</v>
      </c>
      <c r="C302" t="s">
        <v>18</v>
      </c>
      <c r="D302">
        <v>60</v>
      </c>
      <c r="E302">
        <f t="shared" si="20"/>
        <v>120</v>
      </c>
      <c r="F302" s="15">
        <f>Tabela334[[#This Row],[TAMANHO]]+Tabela334[[#This Row],[POS INICIAL]]-1</f>
        <v>179</v>
      </c>
      <c r="G302" t="s">
        <v>71</v>
      </c>
      <c r="H302" s="3" t="s">
        <v>187</v>
      </c>
      <c r="I302" s="3" t="s">
        <v>500</v>
      </c>
    </row>
    <row r="303" spans="1:9" ht="108" customHeight="1" x14ac:dyDescent="0.25">
      <c r="A303">
        <v>10</v>
      </c>
      <c r="B303" t="s">
        <v>42</v>
      </c>
      <c r="C303" t="s">
        <v>13</v>
      </c>
      <c r="D303">
        <v>1</v>
      </c>
      <c r="E303" s="15">
        <f t="shared" si="20"/>
        <v>180</v>
      </c>
      <c r="F303">
        <f>Tabela334[[#This Row],[TAMANHO]]+Tabela334[[#This Row],[POS INICIAL]]-1</f>
        <v>180</v>
      </c>
      <c r="G303" t="s">
        <v>10</v>
      </c>
      <c r="H303" s="3" t="s">
        <v>491</v>
      </c>
      <c r="I303" s="3" t="s">
        <v>502</v>
      </c>
    </row>
    <row r="304" spans="1:9" ht="75" x14ac:dyDescent="0.25">
      <c r="A304">
        <v>11</v>
      </c>
      <c r="B304" t="s">
        <v>108</v>
      </c>
      <c r="C304" t="s">
        <v>13</v>
      </c>
      <c r="D304" s="1">
        <v>45</v>
      </c>
      <c r="E304">
        <f t="shared" si="20"/>
        <v>181</v>
      </c>
      <c r="F304" s="1">
        <f>Tabela334[[#This Row],[TAMANHO]]+Tabela334[[#This Row],[POS INICIAL]]-1</f>
        <v>225</v>
      </c>
      <c r="G304" t="s">
        <v>10</v>
      </c>
      <c r="I304" s="3" t="s">
        <v>503</v>
      </c>
    </row>
    <row r="305" spans="1:9" x14ac:dyDescent="0.25">
      <c r="A305">
        <v>12</v>
      </c>
      <c r="B305" t="s">
        <v>62</v>
      </c>
      <c r="C305" t="s">
        <v>61</v>
      </c>
      <c r="D305" s="1">
        <v>8</v>
      </c>
      <c r="E305" s="15">
        <f t="shared" si="20"/>
        <v>226</v>
      </c>
      <c r="F305" s="1">
        <f>Tabela334[[#This Row],[TAMANHO]]+Tabela334[[#This Row],[POS INICIAL]]-1</f>
        <v>233</v>
      </c>
      <c r="G305" t="s">
        <v>10</v>
      </c>
      <c r="H305" s="3" t="s">
        <v>390</v>
      </c>
      <c r="I305" s="3" t="s">
        <v>501</v>
      </c>
    </row>
    <row r="307" spans="1:9" x14ac:dyDescent="0.25">
      <c r="A307" t="s">
        <v>0</v>
      </c>
      <c r="B307" t="s">
        <v>1</v>
      </c>
      <c r="C307" t="s">
        <v>2</v>
      </c>
      <c r="D307" t="s">
        <v>3</v>
      </c>
      <c r="E307" t="s">
        <v>4</v>
      </c>
      <c r="F307" t="s">
        <v>5</v>
      </c>
      <c r="G307" t="s">
        <v>6</v>
      </c>
      <c r="H307" s="3" t="s">
        <v>7</v>
      </c>
      <c r="I307" s="3" t="s">
        <v>140</v>
      </c>
    </row>
    <row r="308" spans="1:9" x14ac:dyDescent="0.25">
      <c r="A308">
        <v>1</v>
      </c>
      <c r="B308" t="s">
        <v>120</v>
      </c>
      <c r="C308" t="s">
        <v>9</v>
      </c>
      <c r="D308">
        <v>2</v>
      </c>
      <c r="E308">
        <v>1</v>
      </c>
      <c r="F308">
        <f>Tabela16819212336[[#This Row],[POS INICIAL]]+Tabela16819212336[[#This Row],[TAMANHO]]-1</f>
        <v>2</v>
      </c>
      <c r="G308" t="s">
        <v>10</v>
      </c>
      <c r="H308" s="4">
        <v>99</v>
      </c>
      <c r="I308" s="3" t="s">
        <v>404</v>
      </c>
    </row>
    <row r="309" spans="1:9" x14ac:dyDescent="0.25">
      <c r="A309">
        <v>2</v>
      </c>
      <c r="B309" t="s">
        <v>403</v>
      </c>
      <c r="C309" t="s">
        <v>9</v>
      </c>
      <c r="D309">
        <v>18</v>
      </c>
      <c r="E309">
        <f t="shared" ref="E309" si="21">F308+1</f>
        <v>3</v>
      </c>
      <c r="F309">
        <f>Tabela16819212336[[#This Row],[POS INICIAL]]+Tabela16819212336[[#This Row],[TAMANHO]]-1</f>
        <v>20</v>
      </c>
      <c r="G309" t="s">
        <v>10</v>
      </c>
      <c r="I309" s="3" t="s">
        <v>418</v>
      </c>
    </row>
  </sheetData>
  <mergeCells count="87">
    <mergeCell ref="A280:I280"/>
    <mergeCell ref="A281:I281"/>
    <mergeCell ref="A282:I282"/>
    <mergeCell ref="A283:I283"/>
    <mergeCell ref="A292:I292"/>
    <mergeCell ref="A275:I275"/>
    <mergeCell ref="A276:I276"/>
    <mergeCell ref="A277:I277"/>
    <mergeCell ref="A278:I278"/>
    <mergeCell ref="A279:I279"/>
    <mergeCell ref="A259:I259"/>
    <mergeCell ref="A265:I265"/>
    <mergeCell ref="A266:I266"/>
    <mergeCell ref="A106:I106"/>
    <mergeCell ref="A138:I138"/>
    <mergeCell ref="A139:I139"/>
    <mergeCell ref="A140:I140"/>
    <mergeCell ref="A141:I141"/>
    <mergeCell ref="A260:I260"/>
    <mergeCell ref="A261:I261"/>
    <mergeCell ref="A262:I262"/>
    <mergeCell ref="A263:I263"/>
    <mergeCell ref="A264:I264"/>
    <mergeCell ref="A142:I142"/>
    <mergeCell ref="A143:I143"/>
    <mergeCell ref="A144:I144"/>
    <mergeCell ref="A46:I46"/>
    <mergeCell ref="A47:I47"/>
    <mergeCell ref="A99:I99"/>
    <mergeCell ref="A105:I105"/>
    <mergeCell ref="A100:I100"/>
    <mergeCell ref="A101:I101"/>
    <mergeCell ref="A102:I102"/>
    <mergeCell ref="A103:I103"/>
    <mergeCell ref="A104:I104"/>
    <mergeCell ref="A48:I48"/>
    <mergeCell ref="A57:I57"/>
    <mergeCell ref="A93:I93"/>
    <mergeCell ref="A1:I1"/>
    <mergeCell ref="A2:I2"/>
    <mergeCell ref="A3:I3"/>
    <mergeCell ref="A4:I4"/>
    <mergeCell ref="A5:I5"/>
    <mergeCell ref="A6:I6"/>
    <mergeCell ref="A7:I7"/>
    <mergeCell ref="A8:I8"/>
    <mergeCell ref="A44:I44"/>
    <mergeCell ref="A45:I45"/>
    <mergeCell ref="A9:I9"/>
    <mergeCell ref="A34:I34"/>
    <mergeCell ref="A15:I15"/>
    <mergeCell ref="A40:I40"/>
    <mergeCell ref="A41:I41"/>
    <mergeCell ref="A42:I42"/>
    <mergeCell ref="A43:I43"/>
    <mergeCell ref="A107:I107"/>
    <mergeCell ref="A116:I116"/>
    <mergeCell ref="A134:I134"/>
    <mergeCell ref="A146:I146"/>
    <mergeCell ref="A145:I145"/>
    <mergeCell ref="A155:I155"/>
    <mergeCell ref="A193:I193"/>
    <mergeCell ref="A209:I209"/>
    <mergeCell ref="A218:I218"/>
    <mergeCell ref="A239:I239"/>
    <mergeCell ref="A199:I199"/>
    <mergeCell ref="A200:I200"/>
    <mergeCell ref="A201:I201"/>
    <mergeCell ref="A202:I202"/>
    <mergeCell ref="A203:I203"/>
    <mergeCell ref="A204:I204"/>
    <mergeCell ref="A205:I205"/>
    <mergeCell ref="A208:I208"/>
    <mergeCell ref="A206:J206"/>
    <mergeCell ref="A207:J207"/>
    <mergeCell ref="A245:H245"/>
    <mergeCell ref="A246:H246"/>
    <mergeCell ref="A247:H247"/>
    <mergeCell ref="A248:H248"/>
    <mergeCell ref="A249:H249"/>
    <mergeCell ref="A255:H255"/>
    <mergeCell ref="A256:H256"/>
    <mergeCell ref="A250:H250"/>
    <mergeCell ref="A251:H251"/>
    <mergeCell ref="A252:H252"/>
    <mergeCell ref="A253:H253"/>
    <mergeCell ref="A254:H254"/>
  </mergeCells>
  <pageMargins left="0.511811024" right="0.511811024" top="0.78740157499999996" bottom="0.78740157499999996" header="0.31496062000000002" footer="0.31496062000000002"/>
  <pageSetup paperSize="9" scale="31" fitToHeight="0" orientation="landscape" r:id="rId1"/>
  <ignoredErrors>
    <ignoredError sqref="D17:D33 D59:D92 D157:D191 E36 E95 E195 D220:D237 E241" calculatedColumn="1"/>
  </ignoredErrors>
  <tableParts count="1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tabSelected="1" topLeftCell="A193" zoomScale="82" zoomScaleNormal="82" workbookViewId="0">
      <selection activeCell="H22" sqref="H22"/>
    </sheetView>
  </sheetViews>
  <sheetFormatPr defaultRowHeight="15" x14ac:dyDescent="0.25"/>
  <cols>
    <col min="1" max="1" width="13.7109375" bestFit="1" customWidth="1"/>
    <col min="2" max="2" width="27.5703125" bestFit="1" customWidth="1"/>
    <col min="3" max="3" width="8.28515625" bestFit="1" customWidth="1"/>
    <col min="4" max="4" width="12.85546875" bestFit="1" customWidth="1"/>
    <col min="5" max="5" width="13.7109375" bestFit="1" customWidth="1"/>
    <col min="6" max="6" width="12.42578125" bestFit="1" customWidth="1"/>
    <col min="7" max="7" width="16" bestFit="1" customWidth="1"/>
    <col min="8" max="8" width="71.7109375" style="3" bestFit="1" customWidth="1"/>
    <col min="9" max="9" width="123.140625" style="3" customWidth="1"/>
  </cols>
  <sheetData>
    <row r="1" spans="1:9" ht="18.75" x14ac:dyDescent="0.3">
      <c r="A1" s="64" t="s">
        <v>268</v>
      </c>
      <c r="B1" s="65"/>
      <c r="C1" s="65"/>
      <c r="D1" s="65"/>
      <c r="E1" s="65"/>
      <c r="F1" s="65"/>
      <c r="G1" s="65"/>
      <c r="H1" s="65"/>
      <c r="I1" s="66"/>
    </row>
    <row r="2" spans="1:9" ht="18.75" x14ac:dyDescent="0.3">
      <c r="A2" s="67" t="s">
        <v>269</v>
      </c>
      <c r="B2" s="68"/>
      <c r="C2" s="68"/>
      <c r="D2" s="68"/>
      <c r="E2" s="68"/>
      <c r="F2" s="68"/>
      <c r="G2" s="68"/>
      <c r="H2" s="68"/>
      <c r="I2" s="69"/>
    </row>
    <row r="3" spans="1:9" ht="18.75" x14ac:dyDescent="0.3">
      <c r="A3" s="67" t="s">
        <v>254</v>
      </c>
      <c r="B3" s="68"/>
      <c r="C3" s="68"/>
      <c r="D3" s="68"/>
      <c r="E3" s="68"/>
      <c r="F3" s="68"/>
      <c r="G3" s="68"/>
      <c r="H3" s="68"/>
      <c r="I3" s="69"/>
    </row>
    <row r="4" spans="1:9" ht="18.75" x14ac:dyDescent="0.3">
      <c r="A4" s="67" t="s">
        <v>250</v>
      </c>
      <c r="B4" s="68"/>
      <c r="C4" s="68"/>
      <c r="D4" s="68"/>
      <c r="E4" s="68"/>
      <c r="F4" s="68"/>
      <c r="G4" s="68"/>
      <c r="H4" s="68"/>
      <c r="I4" s="69"/>
    </row>
    <row r="5" spans="1:9" ht="18.75" x14ac:dyDescent="0.3">
      <c r="A5" s="67" t="s">
        <v>270</v>
      </c>
      <c r="B5" s="68"/>
      <c r="C5" s="68"/>
      <c r="D5" s="68"/>
      <c r="E5" s="68"/>
      <c r="F5" s="68"/>
      <c r="G5" s="68"/>
      <c r="H5" s="68"/>
      <c r="I5" s="69"/>
    </row>
    <row r="6" spans="1:9" ht="18.75" x14ac:dyDescent="0.3">
      <c r="A6" s="67" t="s">
        <v>271</v>
      </c>
      <c r="B6" s="68"/>
      <c r="C6" s="68"/>
      <c r="D6" s="68"/>
      <c r="E6" s="68"/>
      <c r="F6" s="68"/>
      <c r="G6" s="68"/>
      <c r="H6" s="68"/>
      <c r="I6" s="69"/>
    </row>
    <row r="7" spans="1:9" ht="18.75" x14ac:dyDescent="0.3">
      <c r="A7" s="82" t="s">
        <v>272</v>
      </c>
      <c r="B7" s="83"/>
      <c r="C7" s="83"/>
      <c r="D7" s="83"/>
      <c r="E7" s="83"/>
      <c r="F7" s="83"/>
      <c r="G7" s="83"/>
      <c r="H7" s="83"/>
      <c r="I7" s="84"/>
    </row>
    <row r="8" spans="1:9" ht="19.5" thickBot="1" x14ac:dyDescent="0.35">
      <c r="A8" s="76" t="s">
        <v>116</v>
      </c>
      <c r="B8" s="77"/>
      <c r="C8" s="77"/>
      <c r="D8" s="77"/>
      <c r="E8" s="77"/>
      <c r="F8" s="77"/>
      <c r="G8" s="77"/>
      <c r="H8" s="77"/>
      <c r="I8" s="78"/>
    </row>
    <row r="9" spans="1:9" ht="19.5" thickBot="1" x14ac:dyDescent="0.35">
      <c r="A9" s="76" t="s">
        <v>136</v>
      </c>
      <c r="B9" s="77"/>
      <c r="C9" s="77"/>
      <c r="D9" s="77"/>
      <c r="E9" s="77"/>
      <c r="F9" s="77"/>
      <c r="G9" s="77"/>
      <c r="H9" s="77"/>
      <c r="I9" s="78"/>
    </row>
    <row r="10" spans="1:9" x14ac:dyDescent="0.25">
      <c r="A10" t="s">
        <v>0</v>
      </c>
      <c r="B10" t="s">
        <v>1</v>
      </c>
      <c r="C10" t="s">
        <v>2</v>
      </c>
      <c r="D10" t="s">
        <v>3</v>
      </c>
      <c r="E10" t="s">
        <v>4</v>
      </c>
      <c r="F10" t="s">
        <v>5</v>
      </c>
      <c r="G10" t="s">
        <v>6</v>
      </c>
      <c r="H10" s="3" t="s">
        <v>7</v>
      </c>
      <c r="I10" s="3" t="s">
        <v>140</v>
      </c>
    </row>
    <row r="11" spans="1:9" x14ac:dyDescent="0.25">
      <c r="A11">
        <v>2</v>
      </c>
      <c r="B11" t="s">
        <v>406</v>
      </c>
      <c r="C11" t="s">
        <v>18</v>
      </c>
      <c r="D11">
        <v>8</v>
      </c>
      <c r="E11">
        <v>1</v>
      </c>
      <c r="F11">
        <f>Tabela157926[[#This Row],[POS INICIAL]]+Tabela157926[[#This Row],[TAMANHO]]-1</f>
        <v>8</v>
      </c>
      <c r="G11" t="s">
        <v>10</v>
      </c>
      <c r="H11" s="3" t="s">
        <v>407</v>
      </c>
      <c r="I11" s="3" t="s">
        <v>408</v>
      </c>
    </row>
    <row r="12" spans="1:9" x14ac:dyDescent="0.25">
      <c r="A12">
        <v>3</v>
      </c>
      <c r="B12" t="s">
        <v>409</v>
      </c>
      <c r="C12" t="s">
        <v>9</v>
      </c>
      <c r="D12">
        <v>8</v>
      </c>
      <c r="E12">
        <f>1+F11</f>
        <v>9</v>
      </c>
      <c r="F12">
        <f>Tabela157926[[#This Row],[POS INICIAL]]+Tabela157926[[#This Row],[TAMANHO]]-1</f>
        <v>16</v>
      </c>
      <c r="G12" t="s">
        <v>10</v>
      </c>
      <c r="I12" s="3" t="s">
        <v>410</v>
      </c>
    </row>
    <row r="13" spans="1:9" x14ac:dyDescent="0.25">
      <c r="A13">
        <v>4</v>
      </c>
      <c r="B13" t="s">
        <v>411</v>
      </c>
      <c r="C13" t="s">
        <v>18</v>
      </c>
      <c r="D13">
        <v>3</v>
      </c>
      <c r="E13">
        <f t="shared" ref="E13:E16" si="0">1+F12</f>
        <v>17</v>
      </c>
      <c r="F13">
        <f>Tabela157926[[#This Row],[POS INICIAL]]+Tabela157926[[#This Row],[TAMANHO]]-1</f>
        <v>19</v>
      </c>
      <c r="G13" t="s">
        <v>10</v>
      </c>
      <c r="H13" s="3" t="s">
        <v>412</v>
      </c>
      <c r="I13" s="3" t="s">
        <v>413</v>
      </c>
    </row>
    <row r="14" spans="1:9" x14ac:dyDescent="0.25">
      <c r="A14">
        <v>5</v>
      </c>
      <c r="B14" t="s">
        <v>295</v>
      </c>
      <c r="C14" t="s">
        <v>18</v>
      </c>
      <c r="D14">
        <v>50</v>
      </c>
      <c r="E14">
        <f t="shared" si="0"/>
        <v>20</v>
      </c>
      <c r="F14">
        <f>Tabela157926[[#This Row],[POS INICIAL]]+Tabela157926[[#This Row],[TAMANHO]]-1</f>
        <v>69</v>
      </c>
      <c r="G14" t="s">
        <v>71</v>
      </c>
      <c r="H14" s="3" t="s">
        <v>424</v>
      </c>
      <c r="I14" s="3" t="s">
        <v>414</v>
      </c>
    </row>
    <row r="15" spans="1:9" x14ac:dyDescent="0.25">
      <c r="A15">
        <v>6</v>
      </c>
      <c r="B15" t="s">
        <v>415</v>
      </c>
      <c r="C15" t="s">
        <v>61</v>
      </c>
      <c r="D15">
        <v>8</v>
      </c>
      <c r="E15">
        <f t="shared" si="0"/>
        <v>70</v>
      </c>
      <c r="F15">
        <f>Tabela157926[[#This Row],[POS INICIAL]]+Tabela157926[[#This Row],[TAMANHO]]-1</f>
        <v>77</v>
      </c>
      <c r="G15" t="s">
        <v>10</v>
      </c>
      <c r="H15" s="3" t="s">
        <v>390</v>
      </c>
      <c r="I15" s="3" t="s">
        <v>415</v>
      </c>
    </row>
    <row r="16" spans="1:9" x14ac:dyDescent="0.25">
      <c r="A16">
        <v>7</v>
      </c>
      <c r="B16" t="s">
        <v>391</v>
      </c>
      <c r="C16" t="s">
        <v>13</v>
      </c>
      <c r="D16">
        <v>1</v>
      </c>
      <c r="E16">
        <f t="shared" si="0"/>
        <v>78</v>
      </c>
      <c r="F16">
        <f>Tabela157926[[#This Row],[POS INICIAL]]+Tabela157926[[#This Row],[TAMANHO]]-1</f>
        <v>78</v>
      </c>
      <c r="G16" t="s">
        <v>71</v>
      </c>
      <c r="H16" s="3" t="s">
        <v>416</v>
      </c>
      <c r="I16" s="3" t="s">
        <v>417</v>
      </c>
    </row>
    <row r="17" spans="1:9" ht="19.5" thickBot="1" x14ac:dyDescent="0.35">
      <c r="A17" s="76" t="s">
        <v>137</v>
      </c>
      <c r="B17" s="77"/>
      <c r="C17" s="77"/>
      <c r="D17" s="77"/>
      <c r="E17" s="77"/>
      <c r="F17" s="77"/>
      <c r="G17" s="77"/>
      <c r="H17" s="77"/>
      <c r="I17" s="78"/>
    </row>
    <row r="18" spans="1:9" x14ac:dyDescent="0.25">
      <c r="A18" t="s">
        <v>0</v>
      </c>
      <c r="B18" t="s">
        <v>1</v>
      </c>
      <c r="C18" t="s">
        <v>2</v>
      </c>
      <c r="D18" t="s">
        <v>3</v>
      </c>
      <c r="E18" t="s">
        <v>4</v>
      </c>
      <c r="F18" t="s">
        <v>5</v>
      </c>
      <c r="G18" t="s">
        <v>6</v>
      </c>
      <c r="H18" s="3" t="s">
        <v>7</v>
      </c>
      <c r="I18" s="3" t="s">
        <v>140</v>
      </c>
    </row>
    <row r="19" spans="1:9" x14ac:dyDescent="0.25">
      <c r="A19">
        <v>1</v>
      </c>
      <c r="B19" t="s">
        <v>88</v>
      </c>
      <c r="C19" t="s">
        <v>9</v>
      </c>
      <c r="D19">
        <v>8</v>
      </c>
      <c r="E19">
        <v>1</v>
      </c>
      <c r="F19">
        <f>Tabela11[[#This Row],[TAMANHO]]+Tabela11[[#This Row],[POS INICIAL]]-1</f>
        <v>8</v>
      </c>
      <c r="G19" t="s">
        <v>10</v>
      </c>
      <c r="I19" s="3" t="s">
        <v>207</v>
      </c>
    </row>
    <row r="20" spans="1:9" x14ac:dyDescent="0.25">
      <c r="A20">
        <v>2</v>
      </c>
      <c r="B20" t="s">
        <v>46</v>
      </c>
      <c r="C20" t="s">
        <v>9</v>
      </c>
      <c r="D20">
        <v>2</v>
      </c>
      <c r="E20">
        <f>F19+1</f>
        <v>9</v>
      </c>
      <c r="F20">
        <f>Tabela11[[#This Row],[TAMANHO]]+Tabela11[[#This Row],[POS INICIAL]]-1</f>
        <v>10</v>
      </c>
      <c r="G20" t="s">
        <v>10</v>
      </c>
      <c r="H20" s="3" t="s">
        <v>146</v>
      </c>
      <c r="I20" s="3" t="s">
        <v>193</v>
      </c>
    </row>
    <row r="21" spans="1:9" x14ac:dyDescent="0.25">
      <c r="A21">
        <v>3</v>
      </c>
      <c r="B21" t="s">
        <v>45</v>
      </c>
      <c r="C21" t="s">
        <v>18</v>
      </c>
      <c r="D21">
        <v>11</v>
      </c>
      <c r="E21">
        <f t="shared" ref="E21:E51" si="1">F20+1</f>
        <v>11</v>
      </c>
      <c r="F21">
        <f>Tabela11[[#This Row],[TAMANHO]]+Tabela11[[#This Row],[POS INICIAL]]-1</f>
        <v>21</v>
      </c>
      <c r="G21" t="s">
        <v>10</v>
      </c>
      <c r="I21" s="3" t="s">
        <v>143</v>
      </c>
    </row>
    <row r="22" spans="1:9" ht="90" x14ac:dyDescent="0.25">
      <c r="A22" s="5">
        <v>4</v>
      </c>
      <c r="B22" s="5" t="s">
        <v>89</v>
      </c>
      <c r="C22" s="5" t="s">
        <v>18</v>
      </c>
      <c r="D22" s="5">
        <v>6</v>
      </c>
      <c r="E22" s="5">
        <f t="shared" si="1"/>
        <v>22</v>
      </c>
      <c r="F22" s="5">
        <f>Tabela11[[#This Row],[TAMANHO]]+Tabela11[[#This Row],[POS INICIAL]]-1</f>
        <v>27</v>
      </c>
      <c r="G22" s="5" t="s">
        <v>10</v>
      </c>
      <c r="H22" s="6" t="s">
        <v>490</v>
      </c>
      <c r="I22" s="3" t="s">
        <v>208</v>
      </c>
    </row>
    <row r="23" spans="1:9" x14ac:dyDescent="0.25">
      <c r="A23">
        <v>5</v>
      </c>
      <c r="B23" t="s">
        <v>90</v>
      </c>
      <c r="C23" t="s">
        <v>18</v>
      </c>
      <c r="D23">
        <v>10</v>
      </c>
      <c r="E23">
        <f t="shared" si="1"/>
        <v>28</v>
      </c>
      <c r="F23">
        <f>Tabela11[[#This Row],[TAMANHO]]+Tabela11[[#This Row],[POS INICIAL]]-1</f>
        <v>37</v>
      </c>
      <c r="G23" t="s">
        <v>10</v>
      </c>
      <c r="I23" s="3" t="s">
        <v>209</v>
      </c>
    </row>
    <row r="24" spans="1:9" x14ac:dyDescent="0.25">
      <c r="A24">
        <v>6</v>
      </c>
      <c r="B24" t="s">
        <v>64</v>
      </c>
      <c r="C24" t="s">
        <v>18</v>
      </c>
      <c r="D24">
        <v>20</v>
      </c>
      <c r="E24">
        <f t="shared" si="1"/>
        <v>38</v>
      </c>
      <c r="F24">
        <f>Tabela11[[#This Row],[TAMANHO]]+Tabela11[[#This Row],[POS INICIAL]]-1</f>
        <v>57</v>
      </c>
      <c r="G24" t="s">
        <v>10</v>
      </c>
      <c r="I24" s="3" t="s">
        <v>210</v>
      </c>
    </row>
    <row r="25" spans="1:9" x14ac:dyDescent="0.25">
      <c r="A25">
        <v>7</v>
      </c>
      <c r="B25" t="s">
        <v>91</v>
      </c>
      <c r="C25" t="s">
        <v>13</v>
      </c>
      <c r="D25">
        <v>2</v>
      </c>
      <c r="E25">
        <f t="shared" si="1"/>
        <v>58</v>
      </c>
      <c r="F25">
        <f>Tabela11[[#This Row],[TAMANHO]]+Tabela11[[#This Row],[POS INICIAL]]-1</f>
        <v>59</v>
      </c>
      <c r="G25" t="s">
        <v>10</v>
      </c>
      <c r="I25" s="3" t="s">
        <v>211</v>
      </c>
    </row>
    <row r="26" spans="1:9" x14ac:dyDescent="0.25">
      <c r="A26">
        <v>8</v>
      </c>
      <c r="B26" t="s">
        <v>92</v>
      </c>
      <c r="C26" t="s">
        <v>61</v>
      </c>
      <c r="D26">
        <v>8</v>
      </c>
      <c r="E26">
        <f t="shared" si="1"/>
        <v>60</v>
      </c>
      <c r="F26">
        <f>Tabela11[[#This Row],[TAMANHO]]+Tabela11[[#This Row],[POS INICIAL]]-1</f>
        <v>67</v>
      </c>
      <c r="G26" t="s">
        <v>10</v>
      </c>
      <c r="I26" s="3" t="s">
        <v>212</v>
      </c>
    </row>
    <row r="27" spans="1:9" x14ac:dyDescent="0.25">
      <c r="A27">
        <v>9</v>
      </c>
      <c r="B27" t="s">
        <v>50</v>
      </c>
      <c r="C27" t="s">
        <v>9</v>
      </c>
      <c r="D27">
        <v>2</v>
      </c>
      <c r="E27">
        <f t="shared" si="1"/>
        <v>68</v>
      </c>
      <c r="F27">
        <f>Tabela11[[#This Row],[TAMANHO]]+Tabela11[[#This Row],[POS INICIAL]]-1</f>
        <v>69</v>
      </c>
      <c r="G27" t="s">
        <v>10</v>
      </c>
      <c r="I27" s="3" t="s">
        <v>213</v>
      </c>
    </row>
    <row r="28" spans="1:9" x14ac:dyDescent="0.25">
      <c r="A28">
        <v>10</v>
      </c>
      <c r="B28" t="s">
        <v>93</v>
      </c>
      <c r="C28" t="s">
        <v>9</v>
      </c>
      <c r="D28">
        <v>14</v>
      </c>
      <c r="E28">
        <f t="shared" si="1"/>
        <v>70</v>
      </c>
      <c r="F28">
        <f>Tabela11[[#This Row],[TAMANHO]]+Tabela11[[#This Row],[POS INICIAL]]-1</f>
        <v>83</v>
      </c>
      <c r="G28" t="s">
        <v>10</v>
      </c>
      <c r="I28" s="3" t="s">
        <v>214</v>
      </c>
    </row>
    <row r="29" spans="1:9" ht="30" x14ac:dyDescent="0.25">
      <c r="A29">
        <v>11</v>
      </c>
      <c r="B29" t="s">
        <v>94</v>
      </c>
      <c r="C29" t="s">
        <v>9</v>
      </c>
      <c r="D29">
        <v>7</v>
      </c>
      <c r="E29">
        <f t="shared" si="1"/>
        <v>84</v>
      </c>
      <c r="F29">
        <f>Tabela11[[#This Row],[TAMANHO]]+Tabela11[[#This Row],[POS INICIAL]]-1</f>
        <v>90</v>
      </c>
      <c r="G29" t="s">
        <v>10</v>
      </c>
      <c r="I29" s="3" t="s">
        <v>215</v>
      </c>
    </row>
    <row r="30" spans="1:9" ht="75" x14ac:dyDescent="0.25">
      <c r="A30">
        <v>12</v>
      </c>
      <c r="B30" t="s">
        <v>58</v>
      </c>
      <c r="C30" t="s">
        <v>9</v>
      </c>
      <c r="D30">
        <v>14</v>
      </c>
      <c r="E30">
        <f t="shared" si="1"/>
        <v>91</v>
      </c>
      <c r="F30">
        <f>Tabela11[[#This Row],[TAMANHO]]+Tabela11[[#This Row],[POS INICIAL]]-1</f>
        <v>104</v>
      </c>
      <c r="G30" t="s">
        <v>10</v>
      </c>
      <c r="I30" s="3" t="s">
        <v>216</v>
      </c>
    </row>
    <row r="31" spans="1:9" x14ac:dyDescent="0.25">
      <c r="A31">
        <v>13</v>
      </c>
      <c r="B31" t="s">
        <v>59</v>
      </c>
      <c r="C31" t="s">
        <v>9</v>
      </c>
      <c r="D31">
        <v>14</v>
      </c>
      <c r="E31">
        <f t="shared" si="1"/>
        <v>105</v>
      </c>
      <c r="F31">
        <f>Tabela11[[#This Row],[TAMANHO]]+Tabela11[[#This Row],[POS INICIAL]]-1</f>
        <v>118</v>
      </c>
      <c r="G31" t="s">
        <v>10</v>
      </c>
      <c r="I31" s="3" t="s">
        <v>217</v>
      </c>
    </row>
    <row r="32" spans="1:9" ht="60" x14ac:dyDescent="0.25">
      <c r="A32">
        <v>14</v>
      </c>
      <c r="B32" t="s">
        <v>95</v>
      </c>
      <c r="C32" t="s">
        <v>13</v>
      </c>
      <c r="D32">
        <v>1</v>
      </c>
      <c r="E32">
        <f t="shared" si="1"/>
        <v>119</v>
      </c>
      <c r="F32">
        <f>Tabela11[[#This Row],[TAMANHO]]+Tabela11[[#This Row],[POS INICIAL]]-1</f>
        <v>119</v>
      </c>
      <c r="G32" t="s">
        <v>10</v>
      </c>
      <c r="H32" s="3" t="s">
        <v>218</v>
      </c>
      <c r="I32" s="3" t="s">
        <v>219</v>
      </c>
    </row>
    <row r="33" spans="1:9" ht="60" x14ac:dyDescent="0.25">
      <c r="A33">
        <v>15</v>
      </c>
      <c r="B33" t="s">
        <v>96</v>
      </c>
      <c r="C33" t="s">
        <v>61</v>
      </c>
      <c r="D33">
        <v>8</v>
      </c>
      <c r="E33">
        <f t="shared" si="1"/>
        <v>120</v>
      </c>
      <c r="F33">
        <f>Tabela11[[#This Row],[TAMANHO]]+Tabela11[[#This Row],[POS INICIAL]]-1</f>
        <v>127</v>
      </c>
      <c r="G33" t="s">
        <v>10</v>
      </c>
      <c r="I33" s="3" t="s">
        <v>220</v>
      </c>
    </row>
    <row r="34" spans="1:9" x14ac:dyDescent="0.25">
      <c r="A34">
        <v>16</v>
      </c>
      <c r="B34" t="s">
        <v>97</v>
      </c>
      <c r="C34" t="s">
        <v>9</v>
      </c>
      <c r="D34">
        <v>14</v>
      </c>
      <c r="E34">
        <f t="shared" si="1"/>
        <v>128</v>
      </c>
      <c r="F34">
        <f>Tabela11[[#This Row],[TAMANHO]]+Tabela11[[#This Row],[POS INICIAL]]-1</f>
        <v>141</v>
      </c>
      <c r="G34" t="s">
        <v>10</v>
      </c>
      <c r="I34" s="3" t="s">
        <v>221</v>
      </c>
    </row>
    <row r="35" spans="1:9" x14ac:dyDescent="0.25">
      <c r="A35">
        <v>17</v>
      </c>
      <c r="B35" t="s">
        <v>98</v>
      </c>
      <c r="C35" t="s">
        <v>18</v>
      </c>
      <c r="D35">
        <v>100</v>
      </c>
      <c r="E35">
        <f t="shared" si="1"/>
        <v>142</v>
      </c>
      <c r="F35">
        <f>Tabela11[[#This Row],[TAMANHO]]+Tabela11[[#This Row],[POS INICIAL]]-1</f>
        <v>241</v>
      </c>
      <c r="G35" t="s">
        <v>10</v>
      </c>
      <c r="I35" s="3" t="s">
        <v>222</v>
      </c>
    </row>
    <row r="36" spans="1:9" x14ac:dyDescent="0.25">
      <c r="A36">
        <v>18</v>
      </c>
      <c r="B36" t="s">
        <v>99</v>
      </c>
      <c r="C36" t="s">
        <v>18</v>
      </c>
      <c r="D36">
        <v>150</v>
      </c>
      <c r="E36">
        <f t="shared" si="1"/>
        <v>242</v>
      </c>
      <c r="F36">
        <f>Tabela11[[#This Row],[TAMANHO]]+Tabela11[[#This Row],[POS INICIAL]]-1</f>
        <v>391</v>
      </c>
      <c r="G36" t="s">
        <v>10</v>
      </c>
      <c r="I36" s="3" t="s">
        <v>223</v>
      </c>
    </row>
    <row r="37" spans="1:9" x14ac:dyDescent="0.25">
      <c r="A37">
        <v>19</v>
      </c>
      <c r="B37" t="s">
        <v>100</v>
      </c>
      <c r="C37" t="s">
        <v>18</v>
      </c>
      <c r="D37">
        <v>30</v>
      </c>
      <c r="E37">
        <f t="shared" si="1"/>
        <v>392</v>
      </c>
      <c r="F37">
        <f>Tabela11[[#This Row],[TAMANHO]]+Tabela11[[#This Row],[POS INICIAL]]-1</f>
        <v>421</v>
      </c>
      <c r="G37" t="s">
        <v>10</v>
      </c>
      <c r="I37" s="3" t="s">
        <v>224</v>
      </c>
    </row>
    <row r="38" spans="1:9" x14ac:dyDescent="0.25">
      <c r="A38">
        <v>20</v>
      </c>
      <c r="B38" t="s">
        <v>101</v>
      </c>
      <c r="C38" t="s">
        <v>13</v>
      </c>
      <c r="D38">
        <v>2</v>
      </c>
      <c r="E38">
        <f t="shared" si="1"/>
        <v>422</v>
      </c>
      <c r="F38">
        <f>Tabela11[[#This Row],[TAMANHO]]+Tabela11[[#This Row],[POS INICIAL]]-1</f>
        <v>423</v>
      </c>
      <c r="G38" t="s">
        <v>10</v>
      </c>
      <c r="I38" s="3" t="s">
        <v>225</v>
      </c>
    </row>
    <row r="39" spans="1:9" x14ac:dyDescent="0.25">
      <c r="A39">
        <v>21</v>
      </c>
      <c r="B39" t="s">
        <v>102</v>
      </c>
      <c r="C39" t="s">
        <v>9</v>
      </c>
      <c r="D39">
        <v>6</v>
      </c>
      <c r="E39">
        <f t="shared" si="1"/>
        <v>424</v>
      </c>
      <c r="F39">
        <f>Tabela11[[#This Row],[TAMANHO]]+Tabela11[[#This Row],[POS INICIAL]]-1</f>
        <v>429</v>
      </c>
      <c r="G39" t="s">
        <v>10</v>
      </c>
      <c r="I39" s="3" t="s">
        <v>226</v>
      </c>
    </row>
    <row r="40" spans="1:9" x14ac:dyDescent="0.25">
      <c r="A40">
        <v>22</v>
      </c>
      <c r="B40" t="s">
        <v>103</v>
      </c>
      <c r="C40" t="s">
        <v>18</v>
      </c>
      <c r="D40">
        <v>8</v>
      </c>
      <c r="E40">
        <f t="shared" si="1"/>
        <v>430</v>
      </c>
      <c r="F40">
        <f>Tabela11[[#This Row],[TAMANHO]]+Tabela11[[#This Row],[POS INICIAL]]-1</f>
        <v>437</v>
      </c>
      <c r="G40" t="s">
        <v>10</v>
      </c>
      <c r="I40" s="3" t="s">
        <v>227</v>
      </c>
    </row>
    <row r="41" spans="1:9" x14ac:dyDescent="0.25">
      <c r="A41">
        <v>23</v>
      </c>
      <c r="B41" t="s">
        <v>104</v>
      </c>
      <c r="C41" t="s">
        <v>13</v>
      </c>
      <c r="D41">
        <v>2</v>
      </c>
      <c r="E41">
        <f t="shared" si="1"/>
        <v>438</v>
      </c>
      <c r="F41">
        <f>Tabela11[[#This Row],[TAMANHO]]+Tabela11[[#This Row],[POS INICIAL]]-1</f>
        <v>439</v>
      </c>
      <c r="G41" t="s">
        <v>10</v>
      </c>
      <c r="I41" s="3" t="s">
        <v>228</v>
      </c>
    </row>
    <row r="42" spans="1:9" x14ac:dyDescent="0.25">
      <c r="A42">
        <v>24</v>
      </c>
      <c r="B42" t="s">
        <v>105</v>
      </c>
      <c r="C42" t="s">
        <v>13</v>
      </c>
      <c r="D42">
        <v>8</v>
      </c>
      <c r="E42">
        <f t="shared" si="1"/>
        <v>440</v>
      </c>
      <c r="F42">
        <f>Tabela11[[#This Row],[TAMANHO]]+Tabela11[[#This Row],[POS INICIAL]]-1</f>
        <v>447</v>
      </c>
      <c r="G42" t="s">
        <v>10</v>
      </c>
      <c r="I42" s="3" t="s">
        <v>229</v>
      </c>
    </row>
    <row r="43" spans="1:9" x14ac:dyDescent="0.25">
      <c r="A43">
        <v>25</v>
      </c>
      <c r="B43" t="s">
        <v>106</v>
      </c>
      <c r="C43" t="s">
        <v>13</v>
      </c>
      <c r="D43">
        <v>2</v>
      </c>
      <c r="E43">
        <f t="shared" si="1"/>
        <v>448</v>
      </c>
      <c r="F43">
        <f>Tabela11[[#This Row],[TAMANHO]]+Tabela11[[#This Row],[POS INICIAL]]-1</f>
        <v>449</v>
      </c>
      <c r="G43" t="s">
        <v>10</v>
      </c>
      <c r="I43" s="3" t="s">
        <v>230</v>
      </c>
    </row>
    <row r="44" spans="1:9" x14ac:dyDescent="0.25">
      <c r="A44">
        <v>26</v>
      </c>
      <c r="B44" t="s">
        <v>107</v>
      </c>
      <c r="C44" t="s">
        <v>13</v>
      </c>
      <c r="D44">
        <v>8</v>
      </c>
      <c r="E44">
        <f t="shared" si="1"/>
        <v>450</v>
      </c>
      <c r="F44">
        <f>Tabela11[[#This Row],[TAMANHO]]+Tabela11[[#This Row],[POS INICIAL]]-1</f>
        <v>457</v>
      </c>
      <c r="G44" t="s">
        <v>10</v>
      </c>
      <c r="I44" s="3" t="s">
        <v>231</v>
      </c>
    </row>
    <row r="45" spans="1:9" ht="90" x14ac:dyDescent="0.25">
      <c r="A45">
        <v>27</v>
      </c>
      <c r="B45" t="s">
        <v>108</v>
      </c>
      <c r="C45" t="s">
        <v>13</v>
      </c>
      <c r="D45">
        <v>45</v>
      </c>
      <c r="E45">
        <f t="shared" si="1"/>
        <v>458</v>
      </c>
      <c r="F45">
        <f>Tabela11[[#This Row],[TAMANHO]]+Tabela11[[#This Row],[POS INICIAL]]-1</f>
        <v>502</v>
      </c>
      <c r="G45" t="s">
        <v>10</v>
      </c>
      <c r="H45" s="3" t="s">
        <v>168</v>
      </c>
      <c r="I45" s="3" t="s">
        <v>169</v>
      </c>
    </row>
    <row r="46" spans="1:9" x14ac:dyDescent="0.25">
      <c r="A46">
        <v>28</v>
      </c>
      <c r="B46" t="s">
        <v>109</v>
      </c>
      <c r="C46" t="s">
        <v>9</v>
      </c>
      <c r="D46">
        <v>4</v>
      </c>
      <c r="E46">
        <f t="shared" si="1"/>
        <v>503</v>
      </c>
      <c r="F46">
        <f>Tabela11[[#This Row],[TAMANHO]]+Tabela11[[#This Row],[POS INICIAL]]-1</f>
        <v>506</v>
      </c>
      <c r="G46" t="s">
        <v>10</v>
      </c>
      <c r="H46" s="3" t="s">
        <v>232</v>
      </c>
      <c r="I46" s="3" t="s">
        <v>233</v>
      </c>
    </row>
    <row r="47" spans="1:9" x14ac:dyDescent="0.25">
      <c r="A47">
        <v>29</v>
      </c>
      <c r="B47" t="s">
        <v>110</v>
      </c>
      <c r="C47" t="s">
        <v>18</v>
      </c>
      <c r="D47">
        <v>150</v>
      </c>
      <c r="E47">
        <f t="shared" si="1"/>
        <v>507</v>
      </c>
      <c r="F47">
        <f>Tabela11[[#This Row],[TAMANHO]]+Tabela11[[#This Row],[POS INICIAL]]-1</f>
        <v>656</v>
      </c>
      <c r="G47" t="s">
        <v>10</v>
      </c>
      <c r="H47" s="3" t="s">
        <v>234</v>
      </c>
      <c r="I47" s="3" t="s">
        <v>233</v>
      </c>
    </row>
    <row r="48" spans="1:9" ht="90" x14ac:dyDescent="0.25">
      <c r="A48">
        <v>30</v>
      </c>
      <c r="B48" t="s">
        <v>68</v>
      </c>
      <c r="C48" t="s">
        <v>9</v>
      </c>
      <c r="D48">
        <v>2</v>
      </c>
      <c r="E48">
        <f t="shared" si="1"/>
        <v>657</v>
      </c>
      <c r="F48">
        <f>Tabela11[[#This Row],[TAMANHO]]+Tabela11[[#This Row],[POS INICIAL]]-1</f>
        <v>658</v>
      </c>
      <c r="G48" t="s">
        <v>10</v>
      </c>
      <c r="H48" s="3" t="s">
        <v>170</v>
      </c>
      <c r="I48" s="3" t="s">
        <v>237</v>
      </c>
    </row>
    <row r="49" spans="1:9" ht="45" x14ac:dyDescent="0.25">
      <c r="A49">
        <v>31</v>
      </c>
      <c r="B49" t="s">
        <v>111</v>
      </c>
      <c r="C49" t="s">
        <v>13</v>
      </c>
      <c r="D49">
        <v>1</v>
      </c>
      <c r="E49">
        <f t="shared" si="1"/>
        <v>659</v>
      </c>
      <c r="F49">
        <f>Tabela11[[#This Row],[TAMANHO]]+Tabela11[[#This Row],[POS INICIAL]]-1</f>
        <v>659</v>
      </c>
      <c r="G49" t="s">
        <v>10</v>
      </c>
      <c r="H49" s="3" t="s">
        <v>235</v>
      </c>
      <c r="I49" s="3" t="s">
        <v>236</v>
      </c>
    </row>
    <row r="50" spans="1:9" ht="30" x14ac:dyDescent="0.25">
      <c r="A50">
        <v>32</v>
      </c>
      <c r="B50" t="s">
        <v>40</v>
      </c>
      <c r="C50" t="s">
        <v>13</v>
      </c>
      <c r="D50">
        <v>11</v>
      </c>
      <c r="E50">
        <f t="shared" si="1"/>
        <v>660</v>
      </c>
      <c r="F50">
        <f>Tabela11[[#This Row],[TAMANHO]]+Tabela11[[#This Row],[POS INICIAL]]-1</f>
        <v>670</v>
      </c>
      <c r="G50" t="s">
        <v>71</v>
      </c>
      <c r="I50" s="3" t="s">
        <v>238</v>
      </c>
    </row>
    <row r="51" spans="1:9" x14ac:dyDescent="0.25">
      <c r="A51" s="43">
        <v>33</v>
      </c>
      <c r="B51" s="43" t="s">
        <v>486</v>
      </c>
      <c r="C51" s="43" t="s">
        <v>9</v>
      </c>
      <c r="D51" s="44">
        <v>11</v>
      </c>
      <c r="E51" s="44">
        <f t="shared" si="1"/>
        <v>671</v>
      </c>
      <c r="F51" s="44">
        <f>Tabela11[[#This Row],[TAMANHO]]+Tabela11[[#This Row],[POS INICIAL]]-1</f>
        <v>681</v>
      </c>
      <c r="G51" s="43" t="s">
        <v>71</v>
      </c>
      <c r="H51" s="47"/>
      <c r="I51" s="47" t="s">
        <v>488</v>
      </c>
    </row>
    <row r="52" spans="1:9" ht="19.5" thickBot="1" x14ac:dyDescent="0.35">
      <c r="A52" s="76" t="s">
        <v>138</v>
      </c>
      <c r="B52" s="77"/>
      <c r="C52" s="77"/>
      <c r="D52" s="77"/>
      <c r="E52" s="77"/>
      <c r="F52" s="77"/>
      <c r="G52" s="77"/>
      <c r="H52" s="77"/>
      <c r="I52" s="78"/>
    </row>
    <row r="53" spans="1:9" x14ac:dyDescent="0.25">
      <c r="A53" t="s">
        <v>0</v>
      </c>
      <c r="B53" t="s">
        <v>1</v>
      </c>
      <c r="C53" t="s">
        <v>2</v>
      </c>
      <c r="D53" t="s">
        <v>3</v>
      </c>
      <c r="E53" t="s">
        <v>4</v>
      </c>
      <c r="F53" t="s">
        <v>5</v>
      </c>
      <c r="G53" t="s">
        <v>6</v>
      </c>
      <c r="H53" s="3" t="s">
        <v>7</v>
      </c>
      <c r="I53" s="3" t="s">
        <v>140</v>
      </c>
    </row>
    <row r="54" spans="1:9" x14ac:dyDescent="0.25">
      <c r="A54">
        <v>2</v>
      </c>
      <c r="B54" t="s">
        <v>403</v>
      </c>
      <c r="C54" t="s">
        <v>9</v>
      </c>
      <c r="D54">
        <v>18</v>
      </c>
      <c r="E54">
        <v>1</v>
      </c>
      <c r="F54">
        <f>Tabela1681927[[#This Row],[POS INICIAL]]+Tabela1681927[[#This Row],[TAMANHO]]-1</f>
        <v>18</v>
      </c>
      <c r="G54" t="s">
        <v>10</v>
      </c>
      <c r="I54" s="3" t="s">
        <v>418</v>
      </c>
    </row>
    <row r="55" spans="1:9" x14ac:dyDescent="0.25">
      <c r="D55" s="1"/>
    </row>
    <row r="56" spans="1:9" ht="15.75" thickBot="1" x14ac:dyDescent="0.3">
      <c r="D56" s="1"/>
    </row>
    <row r="57" spans="1:9" ht="18.75" x14ac:dyDescent="0.3">
      <c r="A57" s="64" t="s">
        <v>268</v>
      </c>
      <c r="B57" s="65"/>
      <c r="C57" s="65"/>
      <c r="D57" s="65"/>
      <c r="E57" s="65"/>
      <c r="F57" s="65"/>
      <c r="G57" s="65"/>
      <c r="H57" s="65"/>
      <c r="I57" s="66"/>
    </row>
    <row r="58" spans="1:9" ht="18.75" x14ac:dyDescent="0.3">
      <c r="A58" s="67" t="s">
        <v>269</v>
      </c>
      <c r="B58" s="68"/>
      <c r="C58" s="68"/>
      <c r="D58" s="68"/>
      <c r="E58" s="68"/>
      <c r="F58" s="68"/>
      <c r="G58" s="68"/>
      <c r="H58" s="68"/>
      <c r="I58" s="69"/>
    </row>
    <row r="59" spans="1:9" ht="18.75" x14ac:dyDescent="0.3">
      <c r="A59" s="67" t="s">
        <v>257</v>
      </c>
      <c r="B59" s="68"/>
      <c r="C59" s="68"/>
      <c r="D59" s="68"/>
      <c r="E59" s="68"/>
      <c r="F59" s="68"/>
      <c r="G59" s="68"/>
      <c r="H59" s="68"/>
      <c r="I59" s="69"/>
    </row>
    <row r="60" spans="1:9" ht="18.75" x14ac:dyDescent="0.3">
      <c r="A60" s="67" t="s">
        <v>250</v>
      </c>
      <c r="B60" s="68"/>
      <c r="C60" s="68"/>
      <c r="D60" s="68"/>
      <c r="E60" s="68"/>
      <c r="F60" s="68"/>
      <c r="G60" s="68"/>
      <c r="H60" s="68"/>
      <c r="I60" s="69"/>
    </row>
    <row r="61" spans="1:9" ht="18.75" x14ac:dyDescent="0.3">
      <c r="A61" s="67" t="s">
        <v>273</v>
      </c>
      <c r="B61" s="68"/>
      <c r="C61" s="68"/>
      <c r="D61" s="68"/>
      <c r="E61" s="68"/>
      <c r="F61" s="68"/>
      <c r="G61" s="68"/>
      <c r="H61" s="68"/>
      <c r="I61" s="69"/>
    </row>
    <row r="62" spans="1:9" ht="18.75" x14ac:dyDescent="0.3">
      <c r="A62" s="67" t="s">
        <v>274</v>
      </c>
      <c r="B62" s="68"/>
      <c r="C62" s="68"/>
      <c r="D62" s="68"/>
      <c r="E62" s="68"/>
      <c r="F62" s="68"/>
      <c r="G62" s="68"/>
      <c r="H62" s="68"/>
      <c r="I62" s="69"/>
    </row>
    <row r="63" spans="1:9" ht="18.75" x14ac:dyDescent="0.3">
      <c r="A63" s="82" t="s">
        <v>275</v>
      </c>
      <c r="B63" s="83"/>
      <c r="C63" s="83"/>
      <c r="D63" s="83"/>
      <c r="E63" s="83"/>
      <c r="F63" s="83"/>
      <c r="G63" s="83"/>
      <c r="H63" s="83"/>
      <c r="I63" s="84"/>
    </row>
    <row r="64" spans="1:9" ht="19.5" thickBot="1" x14ac:dyDescent="0.35">
      <c r="A64" s="76" t="s">
        <v>117</v>
      </c>
      <c r="B64" s="77"/>
      <c r="C64" s="77"/>
      <c r="D64" s="77"/>
      <c r="E64" s="77"/>
      <c r="F64" s="77"/>
      <c r="G64" s="77"/>
      <c r="H64" s="77"/>
      <c r="I64" s="78"/>
    </row>
    <row r="65" spans="1:9" ht="19.5" thickBot="1" x14ac:dyDescent="0.35">
      <c r="A65" s="76" t="s">
        <v>136</v>
      </c>
      <c r="B65" s="77"/>
      <c r="C65" s="77"/>
      <c r="D65" s="77"/>
      <c r="E65" s="77"/>
      <c r="F65" s="77"/>
      <c r="G65" s="77"/>
      <c r="H65" s="77"/>
      <c r="I65" s="78"/>
    </row>
    <row r="66" spans="1:9" x14ac:dyDescent="0.25">
      <c r="A66" t="s">
        <v>0</v>
      </c>
      <c r="B66" t="s">
        <v>1</v>
      </c>
      <c r="C66" t="s">
        <v>2</v>
      </c>
      <c r="D66" t="s">
        <v>3</v>
      </c>
      <c r="E66" t="s">
        <v>4</v>
      </c>
      <c r="F66" t="s">
        <v>5</v>
      </c>
      <c r="G66" t="s">
        <v>6</v>
      </c>
      <c r="H66" s="3" t="s">
        <v>7</v>
      </c>
      <c r="I66" s="3" t="s">
        <v>140</v>
      </c>
    </row>
    <row r="67" spans="1:9" x14ac:dyDescent="0.25">
      <c r="A67">
        <v>2</v>
      </c>
      <c r="B67" t="s">
        <v>406</v>
      </c>
      <c r="C67" t="s">
        <v>18</v>
      </c>
      <c r="D67">
        <v>8</v>
      </c>
      <c r="E67">
        <v>1</v>
      </c>
      <c r="F67">
        <f>Tabela15792628[[#This Row],[POS INICIAL]]+Tabela15792628[[#This Row],[TAMANHO]]-1</f>
        <v>8</v>
      </c>
      <c r="G67" t="s">
        <v>10</v>
      </c>
      <c r="H67" s="3" t="s">
        <v>407</v>
      </c>
      <c r="I67" s="3" t="s">
        <v>408</v>
      </c>
    </row>
    <row r="68" spans="1:9" x14ac:dyDescent="0.25">
      <c r="A68">
        <v>3</v>
      </c>
      <c r="B68" t="s">
        <v>409</v>
      </c>
      <c r="C68" t="s">
        <v>9</v>
      </c>
      <c r="D68">
        <v>8</v>
      </c>
      <c r="E68">
        <f>1+F67</f>
        <v>9</v>
      </c>
      <c r="F68">
        <f>Tabela15792628[[#This Row],[POS INICIAL]]+Tabela15792628[[#This Row],[TAMANHO]]-1</f>
        <v>16</v>
      </c>
      <c r="G68" t="s">
        <v>10</v>
      </c>
      <c r="I68" s="3" t="s">
        <v>410</v>
      </c>
    </row>
    <row r="69" spans="1:9" x14ac:dyDescent="0.25">
      <c r="A69">
        <v>4</v>
      </c>
      <c r="B69" t="s">
        <v>411</v>
      </c>
      <c r="C69" t="s">
        <v>18</v>
      </c>
      <c r="D69">
        <v>3</v>
      </c>
      <c r="E69">
        <f t="shared" ref="E69:E72" si="2">1+F68</f>
        <v>17</v>
      </c>
      <c r="F69">
        <f>Tabela15792628[[#This Row],[POS INICIAL]]+Tabela15792628[[#This Row],[TAMANHO]]-1</f>
        <v>19</v>
      </c>
      <c r="G69" t="s">
        <v>10</v>
      </c>
      <c r="H69" s="3" t="s">
        <v>294</v>
      </c>
      <c r="I69" s="3" t="s">
        <v>425</v>
      </c>
    </row>
    <row r="70" spans="1:9" x14ac:dyDescent="0.25">
      <c r="A70">
        <v>5</v>
      </c>
      <c r="B70" t="s">
        <v>295</v>
      </c>
      <c r="C70" t="s">
        <v>18</v>
      </c>
      <c r="D70">
        <v>50</v>
      </c>
      <c r="E70">
        <f t="shared" si="2"/>
        <v>20</v>
      </c>
      <c r="F70">
        <f>Tabela15792628[[#This Row],[POS INICIAL]]+Tabela15792628[[#This Row],[TAMANHO]]-1</f>
        <v>69</v>
      </c>
      <c r="G70" t="s">
        <v>71</v>
      </c>
      <c r="H70" s="3" t="s">
        <v>423</v>
      </c>
    </row>
    <row r="71" spans="1:9" x14ac:dyDescent="0.25">
      <c r="A71">
        <v>6</v>
      </c>
      <c r="B71" t="s">
        <v>415</v>
      </c>
      <c r="C71" t="s">
        <v>61</v>
      </c>
      <c r="D71">
        <v>8</v>
      </c>
      <c r="E71">
        <f t="shared" si="2"/>
        <v>70</v>
      </c>
      <c r="F71">
        <f>Tabela15792628[[#This Row],[POS INICIAL]]+Tabela15792628[[#This Row],[TAMANHO]]-1</f>
        <v>77</v>
      </c>
      <c r="G71" t="s">
        <v>10</v>
      </c>
      <c r="H71" s="3" t="s">
        <v>390</v>
      </c>
      <c r="I71" s="3" t="s">
        <v>415</v>
      </c>
    </row>
    <row r="72" spans="1:9" x14ac:dyDescent="0.25">
      <c r="A72">
        <v>7</v>
      </c>
      <c r="B72" t="s">
        <v>391</v>
      </c>
      <c r="C72" t="s">
        <v>13</v>
      </c>
      <c r="D72">
        <v>1</v>
      </c>
      <c r="E72">
        <f t="shared" si="2"/>
        <v>78</v>
      </c>
      <c r="F72">
        <f>Tabela15792628[[#This Row],[POS INICIAL]]+Tabela15792628[[#This Row],[TAMANHO]]-1</f>
        <v>78</v>
      </c>
      <c r="G72" t="s">
        <v>71</v>
      </c>
      <c r="H72" s="3" t="s">
        <v>416</v>
      </c>
      <c r="I72" s="3" t="s">
        <v>417</v>
      </c>
    </row>
    <row r="73" spans="1:9" ht="19.5" thickBot="1" x14ac:dyDescent="0.35">
      <c r="A73" s="76" t="s">
        <v>137</v>
      </c>
      <c r="B73" s="77"/>
      <c r="C73" s="77"/>
      <c r="D73" s="77"/>
      <c r="E73" s="77"/>
      <c r="F73" s="77"/>
      <c r="G73" s="77"/>
      <c r="H73" s="77"/>
      <c r="I73" s="78"/>
    </row>
    <row r="74" spans="1:9" x14ac:dyDescent="0.25">
      <c r="A74" t="s">
        <v>0</v>
      </c>
      <c r="B74" t="s">
        <v>1</v>
      </c>
      <c r="C74" t="s">
        <v>2</v>
      </c>
      <c r="D74" t="s">
        <v>3</v>
      </c>
      <c r="E74" t="s">
        <v>4</v>
      </c>
      <c r="F74" t="s">
        <v>5</v>
      </c>
      <c r="G74" t="s">
        <v>6</v>
      </c>
      <c r="H74" s="3" t="s">
        <v>7</v>
      </c>
      <c r="I74" s="3" t="s">
        <v>140</v>
      </c>
    </row>
    <row r="75" spans="1:9" x14ac:dyDescent="0.25">
      <c r="A75">
        <v>1</v>
      </c>
      <c r="B75" t="s">
        <v>34</v>
      </c>
      <c r="C75" t="s">
        <v>9</v>
      </c>
      <c r="D75">
        <v>8</v>
      </c>
      <c r="E75">
        <v>1</v>
      </c>
      <c r="F75">
        <f>Tabela12[[#This Row],[TAMANHO]]+Tabela12[[#This Row],[POS INICIAL]]-1</f>
        <v>8</v>
      </c>
      <c r="G75" t="s">
        <v>10</v>
      </c>
      <c r="H75" s="4"/>
      <c r="I75" s="3" t="s">
        <v>181</v>
      </c>
    </row>
    <row r="76" spans="1:9" x14ac:dyDescent="0.25">
      <c r="A76">
        <v>2</v>
      </c>
      <c r="B76" t="s">
        <v>35</v>
      </c>
      <c r="C76" t="s">
        <v>18</v>
      </c>
      <c r="D76">
        <v>11</v>
      </c>
      <c r="E76">
        <f>F75+1</f>
        <v>9</v>
      </c>
      <c r="F76">
        <f>Tabela12[[#This Row],[TAMANHO]]+Tabela12[[#This Row],[POS INICIAL]]-1</f>
        <v>19</v>
      </c>
      <c r="G76" t="s">
        <v>10</v>
      </c>
      <c r="I76" s="3" t="s">
        <v>143</v>
      </c>
    </row>
    <row r="77" spans="1:9" x14ac:dyDescent="0.25">
      <c r="A77">
        <v>3</v>
      </c>
      <c r="B77" t="s">
        <v>36</v>
      </c>
      <c r="C77" t="s">
        <v>18</v>
      </c>
      <c r="D77">
        <v>60</v>
      </c>
      <c r="E77">
        <f t="shared" ref="E77:E87" si="3">F76+1</f>
        <v>20</v>
      </c>
      <c r="F77">
        <f>Tabela12[[#This Row],[TAMANHO]]+Tabela12[[#This Row],[POS INICIAL]]-1</f>
        <v>79</v>
      </c>
      <c r="G77" t="s">
        <v>10</v>
      </c>
      <c r="I77" s="3" t="s">
        <v>182</v>
      </c>
    </row>
    <row r="78" spans="1:9" x14ac:dyDescent="0.25">
      <c r="A78">
        <v>4</v>
      </c>
      <c r="B78" t="s">
        <v>37</v>
      </c>
      <c r="C78" t="s">
        <v>18</v>
      </c>
      <c r="D78">
        <v>11</v>
      </c>
      <c r="E78">
        <f t="shared" si="3"/>
        <v>80</v>
      </c>
      <c r="F78">
        <f>Tabela12[[#This Row],[TAMANHO]]+Tabela12[[#This Row],[POS INICIAL]]-1</f>
        <v>90</v>
      </c>
      <c r="G78" t="s">
        <v>10</v>
      </c>
      <c r="I78" s="3" t="s">
        <v>183</v>
      </c>
    </row>
    <row r="79" spans="1:9" ht="30" x14ac:dyDescent="0.25">
      <c r="A79">
        <v>5</v>
      </c>
      <c r="B79" t="s">
        <v>38</v>
      </c>
      <c r="C79" t="s">
        <v>9</v>
      </c>
      <c r="D79">
        <v>14</v>
      </c>
      <c r="E79">
        <f t="shared" si="3"/>
        <v>91</v>
      </c>
      <c r="F79">
        <f>Tabela12[[#This Row],[TAMANHO]]+Tabela12[[#This Row],[POS INICIAL]]-1</f>
        <v>104</v>
      </c>
      <c r="G79" t="s">
        <v>10</v>
      </c>
      <c r="I79" s="3" t="s">
        <v>184</v>
      </c>
    </row>
    <row r="80" spans="1:9" ht="90" x14ac:dyDescent="0.25">
      <c r="A80">
        <v>6</v>
      </c>
      <c r="B80" t="s">
        <v>68</v>
      </c>
      <c r="C80" t="s">
        <v>9</v>
      </c>
      <c r="D80">
        <v>2</v>
      </c>
      <c r="E80">
        <f t="shared" si="3"/>
        <v>105</v>
      </c>
      <c r="F80">
        <f>Tabela12[[#This Row],[TAMANHO]]+Tabela12[[#This Row],[POS INICIAL]]-1</f>
        <v>106</v>
      </c>
      <c r="G80" t="s">
        <v>10</v>
      </c>
      <c r="H80" s="3" t="s">
        <v>170</v>
      </c>
      <c r="I80" s="3" t="s">
        <v>185</v>
      </c>
    </row>
    <row r="81" spans="1:9" x14ac:dyDescent="0.25">
      <c r="A81">
        <v>7</v>
      </c>
      <c r="B81" t="s">
        <v>40</v>
      </c>
      <c r="C81" t="s">
        <v>18</v>
      </c>
      <c r="D81">
        <v>11</v>
      </c>
      <c r="E81">
        <f t="shared" si="3"/>
        <v>107</v>
      </c>
      <c r="F81">
        <f>Tabela12[[#This Row],[TAMANHO]]+Tabela12[[#This Row],[POS INICIAL]]-1</f>
        <v>117</v>
      </c>
      <c r="G81" t="s">
        <v>10</v>
      </c>
      <c r="I81" s="3" t="s">
        <v>186</v>
      </c>
    </row>
    <row r="82" spans="1:9" x14ac:dyDescent="0.25">
      <c r="A82">
        <v>8</v>
      </c>
      <c r="B82" t="s">
        <v>41</v>
      </c>
      <c r="C82" t="s">
        <v>18</v>
      </c>
      <c r="D82">
        <v>60</v>
      </c>
      <c r="E82">
        <f t="shared" si="3"/>
        <v>118</v>
      </c>
      <c r="F82">
        <f>Tabela12[[#This Row],[TAMANHO]]+Tabela12[[#This Row],[POS INICIAL]]-1</f>
        <v>177</v>
      </c>
      <c r="G82" t="s">
        <v>10</v>
      </c>
      <c r="I82" s="3" t="s">
        <v>388</v>
      </c>
    </row>
    <row r="83" spans="1:9" s="52" customFormat="1" ht="90" x14ac:dyDescent="0.25">
      <c r="A83">
        <v>9</v>
      </c>
      <c r="B83" t="s">
        <v>42</v>
      </c>
      <c r="C83" t="s">
        <v>13</v>
      </c>
      <c r="D83">
        <v>1</v>
      </c>
      <c r="E83">
        <f t="shared" si="3"/>
        <v>178</v>
      </c>
      <c r="F83">
        <f>Tabela12[[#This Row],[TAMANHO]]+Tabela12[[#This Row],[POS INICIAL]]-1</f>
        <v>178</v>
      </c>
      <c r="G83" t="s">
        <v>10</v>
      </c>
      <c r="H83" s="2" t="s">
        <v>509</v>
      </c>
      <c r="I83" t="s">
        <v>493</v>
      </c>
    </row>
    <row r="84" spans="1:9" x14ac:dyDescent="0.25">
      <c r="A84">
        <v>10</v>
      </c>
      <c r="B84" t="s">
        <v>43</v>
      </c>
      <c r="C84" t="s">
        <v>9</v>
      </c>
      <c r="D84">
        <v>6</v>
      </c>
      <c r="E84">
        <f t="shared" si="3"/>
        <v>179</v>
      </c>
      <c r="F84">
        <f>Tabela12[[#This Row],[TAMANHO]]+Tabela12[[#This Row],[POS INICIAL]]-1</f>
        <v>184</v>
      </c>
      <c r="G84" t="s">
        <v>10</v>
      </c>
      <c r="I84" s="3" t="s">
        <v>389</v>
      </c>
    </row>
    <row r="85" spans="1:9" ht="60" x14ac:dyDescent="0.25">
      <c r="A85">
        <v>11</v>
      </c>
      <c r="B85" t="s">
        <v>111</v>
      </c>
      <c r="C85" t="s">
        <v>13</v>
      </c>
      <c r="D85">
        <v>1</v>
      </c>
      <c r="E85">
        <f t="shared" si="3"/>
        <v>185</v>
      </c>
      <c r="F85">
        <f>Tabela12[[#This Row],[TAMANHO]]+Tabela12[[#This Row],[POS INICIAL]]-1</f>
        <v>185</v>
      </c>
      <c r="G85" t="s">
        <v>10</v>
      </c>
      <c r="H85" s="3" t="s">
        <v>235</v>
      </c>
      <c r="I85" s="3" t="s">
        <v>188</v>
      </c>
    </row>
    <row r="86" spans="1:9" ht="30" x14ac:dyDescent="0.25">
      <c r="A86" s="52">
        <v>12</v>
      </c>
      <c r="B86" s="52" t="s">
        <v>462</v>
      </c>
      <c r="C86" s="52" t="s">
        <v>9</v>
      </c>
      <c r="D86" s="53">
        <v>11</v>
      </c>
      <c r="E86" s="53">
        <f t="shared" si="3"/>
        <v>186</v>
      </c>
      <c r="F86" s="53">
        <f>Tabela12[[#This Row],[TAMANHO]]+Tabela12[[#This Row],[POS INICIAL]]-1</f>
        <v>196</v>
      </c>
      <c r="G86" s="52" t="s">
        <v>10</v>
      </c>
      <c r="H86" s="54"/>
      <c r="I86" s="54" t="s">
        <v>480</v>
      </c>
    </row>
    <row r="87" spans="1:9" ht="45" x14ac:dyDescent="0.25">
      <c r="A87">
        <v>13</v>
      </c>
      <c r="B87" t="s">
        <v>463</v>
      </c>
      <c r="C87" t="s">
        <v>13</v>
      </c>
      <c r="D87">
        <v>1</v>
      </c>
      <c r="E87">
        <f t="shared" si="3"/>
        <v>197</v>
      </c>
      <c r="F87">
        <f>Tabela12[[#This Row],[TAMANHO]]+Tabela12[[#This Row],[POS INICIAL]]-1</f>
        <v>197</v>
      </c>
      <c r="G87" t="s">
        <v>10</v>
      </c>
      <c r="H87" s="2" t="s">
        <v>507</v>
      </c>
      <c r="I87" s="2" t="s">
        <v>473</v>
      </c>
    </row>
    <row r="88" spans="1:9" x14ac:dyDescent="0.25">
      <c r="A88">
        <v>14</v>
      </c>
      <c r="B88" t="s">
        <v>62</v>
      </c>
      <c r="C88" t="s">
        <v>61</v>
      </c>
      <c r="D88" s="1">
        <v>8</v>
      </c>
      <c r="E88">
        <f>F87+1</f>
        <v>198</v>
      </c>
      <c r="F88" s="1">
        <f>Tabela12[[#This Row],[TAMANHO]]+Tabela12[[#This Row],[POS INICIAL]]-1</f>
        <v>205</v>
      </c>
      <c r="G88" t="s">
        <v>71</v>
      </c>
      <c r="I88" s="3" t="s">
        <v>508</v>
      </c>
    </row>
    <row r="89" spans="1:9" ht="19.5" thickBot="1" x14ac:dyDescent="0.35">
      <c r="A89" s="76" t="s">
        <v>138</v>
      </c>
      <c r="B89" s="77"/>
      <c r="C89" s="77"/>
      <c r="D89" s="77"/>
      <c r="E89" s="77"/>
      <c r="F89" s="77"/>
      <c r="G89" s="77"/>
      <c r="H89" s="77"/>
      <c r="I89" s="78"/>
    </row>
    <row r="90" spans="1:9" x14ac:dyDescent="0.25">
      <c r="A90" t="s">
        <v>0</v>
      </c>
      <c r="B90" t="s">
        <v>1</v>
      </c>
      <c r="C90" t="s">
        <v>2</v>
      </c>
      <c r="D90" t="s">
        <v>3</v>
      </c>
      <c r="E90" t="s">
        <v>4</v>
      </c>
      <c r="F90" t="s">
        <v>5</v>
      </c>
      <c r="G90" t="s">
        <v>6</v>
      </c>
      <c r="H90" s="3" t="s">
        <v>7</v>
      </c>
      <c r="I90" s="3" t="s">
        <v>140</v>
      </c>
    </row>
    <row r="91" spans="1:9" x14ac:dyDescent="0.25">
      <c r="A91">
        <v>2</v>
      </c>
      <c r="B91" t="s">
        <v>403</v>
      </c>
      <c r="C91" t="s">
        <v>9</v>
      </c>
      <c r="D91">
        <v>18</v>
      </c>
      <c r="E91">
        <v>1</v>
      </c>
      <c r="F91">
        <f>Tabela168192729[[#This Row],[POS INICIAL]]+Tabela168192729[[#This Row],[TAMANHO]]-1</f>
        <v>18</v>
      </c>
      <c r="G91" t="s">
        <v>10</v>
      </c>
      <c r="I91" s="3" t="s">
        <v>418</v>
      </c>
    </row>
    <row r="92" spans="1:9" x14ac:dyDescent="0.25">
      <c r="D92" s="1"/>
    </row>
    <row r="93" spans="1:9" ht="15.75" thickBot="1" x14ac:dyDescent="0.3">
      <c r="D93" s="1"/>
    </row>
    <row r="94" spans="1:9" ht="18.75" x14ac:dyDescent="0.3">
      <c r="A94" s="64" t="s">
        <v>268</v>
      </c>
      <c r="B94" s="65"/>
      <c r="C94" s="65"/>
      <c r="D94" s="65"/>
      <c r="E94" s="65"/>
      <c r="F94" s="65"/>
      <c r="G94" s="65"/>
      <c r="H94" s="65"/>
      <c r="I94" s="66"/>
    </row>
    <row r="95" spans="1:9" ht="18.75" x14ac:dyDescent="0.3">
      <c r="A95" s="67" t="s">
        <v>269</v>
      </c>
      <c r="B95" s="68"/>
      <c r="C95" s="68"/>
      <c r="D95" s="68"/>
      <c r="E95" s="68"/>
      <c r="F95" s="68"/>
      <c r="G95" s="68"/>
      <c r="H95" s="68"/>
      <c r="I95" s="69"/>
    </row>
    <row r="96" spans="1:9" ht="18.75" x14ac:dyDescent="0.3">
      <c r="A96" s="67" t="s">
        <v>260</v>
      </c>
      <c r="B96" s="68"/>
      <c r="C96" s="68"/>
      <c r="D96" s="68"/>
      <c r="E96" s="68"/>
      <c r="F96" s="68"/>
      <c r="G96" s="68"/>
      <c r="H96" s="68"/>
      <c r="I96" s="69"/>
    </row>
    <row r="97" spans="1:9" ht="18.75" x14ac:dyDescent="0.3">
      <c r="A97" s="67" t="s">
        <v>250</v>
      </c>
      <c r="B97" s="68"/>
      <c r="C97" s="68"/>
      <c r="D97" s="68"/>
      <c r="E97" s="68"/>
      <c r="F97" s="68"/>
      <c r="G97" s="68"/>
      <c r="H97" s="68"/>
      <c r="I97" s="69"/>
    </row>
    <row r="98" spans="1:9" ht="18.75" x14ac:dyDescent="0.3">
      <c r="A98" s="67" t="s">
        <v>277</v>
      </c>
      <c r="B98" s="68"/>
      <c r="C98" s="68"/>
      <c r="D98" s="68"/>
      <c r="E98" s="68"/>
      <c r="F98" s="68"/>
      <c r="G98" s="68"/>
      <c r="H98" s="68"/>
      <c r="I98" s="69"/>
    </row>
    <row r="99" spans="1:9" ht="18.75" x14ac:dyDescent="0.3">
      <c r="A99" s="67" t="s">
        <v>276</v>
      </c>
      <c r="B99" s="68"/>
      <c r="C99" s="68"/>
      <c r="D99" s="68"/>
      <c r="E99" s="68"/>
      <c r="F99" s="68"/>
      <c r="G99" s="68"/>
      <c r="H99" s="68"/>
      <c r="I99" s="69"/>
    </row>
    <row r="100" spans="1:9" ht="18.75" x14ac:dyDescent="0.3">
      <c r="A100" s="82" t="s">
        <v>278</v>
      </c>
      <c r="B100" s="83"/>
      <c r="C100" s="83"/>
      <c r="D100" s="83"/>
      <c r="E100" s="83"/>
      <c r="F100" s="83"/>
      <c r="G100" s="83"/>
      <c r="H100" s="83"/>
      <c r="I100" s="84"/>
    </row>
    <row r="101" spans="1:9" ht="19.5" thickBot="1" x14ac:dyDescent="0.35">
      <c r="A101" s="76" t="s">
        <v>118</v>
      </c>
      <c r="B101" s="77"/>
      <c r="C101" s="77"/>
      <c r="D101" s="77"/>
      <c r="E101" s="77"/>
      <c r="F101" s="77"/>
      <c r="G101" s="77"/>
      <c r="H101" s="77"/>
      <c r="I101" s="78"/>
    </row>
    <row r="102" spans="1:9" ht="19.5" thickBot="1" x14ac:dyDescent="0.35">
      <c r="A102" s="76" t="s">
        <v>136</v>
      </c>
      <c r="B102" s="77"/>
      <c r="C102" s="77"/>
      <c r="D102" s="77"/>
      <c r="E102" s="77"/>
      <c r="F102" s="77"/>
      <c r="G102" s="77"/>
      <c r="H102" s="77"/>
      <c r="I102" s="78"/>
    </row>
    <row r="103" spans="1:9" x14ac:dyDescent="0.25">
      <c r="A103" t="s">
        <v>0</v>
      </c>
      <c r="B103" t="s">
        <v>1</v>
      </c>
      <c r="C103" t="s">
        <v>2</v>
      </c>
      <c r="D103" t="s">
        <v>3</v>
      </c>
      <c r="E103" t="s">
        <v>4</v>
      </c>
      <c r="F103" t="s">
        <v>5</v>
      </c>
      <c r="G103" t="s">
        <v>6</v>
      </c>
      <c r="H103" s="3" t="s">
        <v>7</v>
      </c>
      <c r="I103" s="3" t="s">
        <v>140</v>
      </c>
    </row>
    <row r="104" spans="1:9" x14ac:dyDescent="0.25">
      <c r="A104">
        <v>2</v>
      </c>
      <c r="B104" t="s">
        <v>406</v>
      </c>
      <c r="C104" t="s">
        <v>18</v>
      </c>
      <c r="D104">
        <v>8</v>
      </c>
      <c r="E104">
        <v>1</v>
      </c>
      <c r="F104">
        <f>Tabela1579262830[[#This Row],[POS INICIAL]]+Tabela1579262830[[#This Row],[TAMANHO]]-1</f>
        <v>8</v>
      </c>
      <c r="G104" t="s">
        <v>10</v>
      </c>
      <c r="H104" s="3" t="s">
        <v>407</v>
      </c>
      <c r="I104" s="3" t="s">
        <v>408</v>
      </c>
    </row>
    <row r="105" spans="1:9" x14ac:dyDescent="0.25">
      <c r="A105">
        <v>3</v>
      </c>
      <c r="B105" t="s">
        <v>409</v>
      </c>
      <c r="C105" t="s">
        <v>9</v>
      </c>
      <c r="D105">
        <v>8</v>
      </c>
      <c r="E105">
        <f>1+F104</f>
        <v>9</v>
      </c>
      <c r="F105">
        <f>Tabela1579262830[[#This Row],[POS INICIAL]]+Tabela1579262830[[#This Row],[TAMANHO]]-1</f>
        <v>16</v>
      </c>
      <c r="G105" t="s">
        <v>10</v>
      </c>
      <c r="I105" s="3" t="s">
        <v>410</v>
      </c>
    </row>
    <row r="106" spans="1:9" x14ac:dyDescent="0.25">
      <c r="A106">
        <v>4</v>
      </c>
      <c r="B106" t="s">
        <v>411</v>
      </c>
      <c r="C106" t="s">
        <v>18</v>
      </c>
      <c r="D106">
        <v>3</v>
      </c>
      <c r="E106">
        <f t="shared" ref="E106:E109" si="4">1+F105</f>
        <v>17</v>
      </c>
      <c r="F106">
        <f>Tabela1579262830[[#This Row],[POS INICIAL]]+Tabela1579262830[[#This Row],[TAMANHO]]-1</f>
        <v>19</v>
      </c>
      <c r="G106" t="s">
        <v>10</v>
      </c>
      <c r="H106" s="3" t="s">
        <v>294</v>
      </c>
      <c r="I106" s="3" t="s">
        <v>425</v>
      </c>
    </row>
    <row r="107" spans="1:9" x14ac:dyDescent="0.25">
      <c r="A107">
        <v>5</v>
      </c>
      <c r="B107" t="s">
        <v>295</v>
      </c>
      <c r="C107" t="s">
        <v>18</v>
      </c>
      <c r="D107">
        <v>50</v>
      </c>
      <c r="E107">
        <f t="shared" si="4"/>
        <v>20</v>
      </c>
      <c r="F107">
        <f>Tabela1579262830[[#This Row],[POS INICIAL]]+Tabela1579262830[[#This Row],[TAMANHO]]-1</f>
        <v>69</v>
      </c>
      <c r="G107" t="s">
        <v>71</v>
      </c>
      <c r="H107" s="3" t="s">
        <v>423</v>
      </c>
    </row>
    <row r="108" spans="1:9" x14ac:dyDescent="0.25">
      <c r="A108">
        <v>6</v>
      </c>
      <c r="B108" t="s">
        <v>415</v>
      </c>
      <c r="C108" t="s">
        <v>61</v>
      </c>
      <c r="D108">
        <v>8</v>
      </c>
      <c r="E108">
        <f t="shared" si="4"/>
        <v>70</v>
      </c>
      <c r="F108">
        <f>Tabela1579262830[[#This Row],[POS INICIAL]]+Tabela1579262830[[#This Row],[TAMANHO]]-1</f>
        <v>77</v>
      </c>
      <c r="G108" t="s">
        <v>10</v>
      </c>
      <c r="H108" s="3" t="s">
        <v>390</v>
      </c>
      <c r="I108" s="3" t="s">
        <v>415</v>
      </c>
    </row>
    <row r="109" spans="1:9" x14ac:dyDescent="0.25">
      <c r="A109">
        <v>7</v>
      </c>
      <c r="B109" t="s">
        <v>391</v>
      </c>
      <c r="C109" t="s">
        <v>13</v>
      </c>
      <c r="D109">
        <v>1</v>
      </c>
      <c r="E109">
        <f t="shared" si="4"/>
        <v>78</v>
      </c>
      <c r="F109">
        <f>Tabela1579262830[[#This Row],[POS INICIAL]]+Tabela1579262830[[#This Row],[TAMANHO]]-1</f>
        <v>78</v>
      </c>
      <c r="G109" t="s">
        <v>71</v>
      </c>
      <c r="H109" s="3" t="s">
        <v>416</v>
      </c>
      <c r="I109" s="3" t="s">
        <v>417</v>
      </c>
    </row>
    <row r="110" spans="1:9" ht="19.5" thickBot="1" x14ac:dyDescent="0.35">
      <c r="A110" s="76" t="s">
        <v>137</v>
      </c>
      <c r="B110" s="77"/>
      <c r="C110" s="77"/>
      <c r="D110" s="77"/>
      <c r="E110" s="77"/>
      <c r="F110" s="77"/>
      <c r="G110" s="77"/>
      <c r="H110" s="77"/>
      <c r="I110" s="78"/>
    </row>
    <row r="111" spans="1:9" x14ac:dyDescent="0.25">
      <c r="A111" t="s">
        <v>0</v>
      </c>
      <c r="B111" t="s">
        <v>1</v>
      </c>
      <c r="C111" t="s">
        <v>2</v>
      </c>
      <c r="D111" t="s">
        <v>3</v>
      </c>
      <c r="E111" t="s">
        <v>4</v>
      </c>
      <c r="F111" t="s">
        <v>5</v>
      </c>
      <c r="G111" t="s">
        <v>6</v>
      </c>
      <c r="H111" s="3" t="s">
        <v>7</v>
      </c>
      <c r="I111" s="3" t="s">
        <v>140</v>
      </c>
    </row>
    <row r="112" spans="1:9" x14ac:dyDescent="0.25">
      <c r="A112">
        <v>1</v>
      </c>
      <c r="B112" t="s">
        <v>33</v>
      </c>
      <c r="C112" t="s">
        <v>9</v>
      </c>
      <c r="D112">
        <v>2</v>
      </c>
      <c r="E112">
        <v>1</v>
      </c>
      <c r="F112">
        <v>2</v>
      </c>
      <c r="G112" t="s">
        <v>10</v>
      </c>
      <c r="H112" s="4" t="s">
        <v>141</v>
      </c>
      <c r="I112" s="3" t="s">
        <v>142</v>
      </c>
    </row>
    <row r="113" spans="1:9" x14ac:dyDescent="0.25">
      <c r="A113">
        <v>2</v>
      </c>
      <c r="B113" t="s">
        <v>77</v>
      </c>
      <c r="C113" t="s">
        <v>9</v>
      </c>
      <c r="D113">
        <v>8</v>
      </c>
      <c r="E113">
        <v>3</v>
      </c>
      <c r="F113">
        <v>10</v>
      </c>
      <c r="G113" t="s">
        <v>10</v>
      </c>
      <c r="I113" s="3" t="s">
        <v>189</v>
      </c>
    </row>
    <row r="114" spans="1:9" x14ac:dyDescent="0.25">
      <c r="A114">
        <v>3</v>
      </c>
      <c r="B114" t="s">
        <v>78</v>
      </c>
      <c r="C114" t="s">
        <v>9</v>
      </c>
      <c r="D114">
        <v>11</v>
      </c>
      <c r="E114">
        <v>11</v>
      </c>
      <c r="F114">
        <v>21</v>
      </c>
      <c r="G114" t="s">
        <v>10</v>
      </c>
      <c r="I114" s="3" t="s">
        <v>190</v>
      </c>
    </row>
    <row r="115" spans="1:9" x14ac:dyDescent="0.25">
      <c r="A115">
        <v>4</v>
      </c>
      <c r="B115" t="s">
        <v>45</v>
      </c>
      <c r="C115" t="s">
        <v>18</v>
      </c>
      <c r="D115">
        <v>11</v>
      </c>
      <c r="E115">
        <v>22</v>
      </c>
      <c r="F115">
        <v>32</v>
      </c>
      <c r="G115" t="s">
        <v>10</v>
      </c>
      <c r="I115" s="3" t="s">
        <v>143</v>
      </c>
    </row>
    <row r="116" spans="1:9" ht="30" x14ac:dyDescent="0.25">
      <c r="A116">
        <v>5</v>
      </c>
      <c r="B116" t="s">
        <v>90</v>
      </c>
      <c r="C116" t="s">
        <v>18</v>
      </c>
      <c r="D116">
        <v>5</v>
      </c>
      <c r="E116">
        <v>33</v>
      </c>
      <c r="F116">
        <v>37</v>
      </c>
      <c r="G116" t="s">
        <v>10</v>
      </c>
      <c r="I116" s="3" t="s">
        <v>239</v>
      </c>
    </row>
    <row r="117" spans="1:9" x14ac:dyDescent="0.25">
      <c r="A117">
        <v>6</v>
      </c>
      <c r="B117" t="s">
        <v>64</v>
      </c>
      <c r="C117" t="s">
        <v>18</v>
      </c>
      <c r="D117">
        <v>20</v>
      </c>
      <c r="E117">
        <v>38</v>
      </c>
      <c r="F117">
        <v>57</v>
      </c>
      <c r="G117" t="s">
        <v>10</v>
      </c>
      <c r="I117" s="3" t="s">
        <v>210</v>
      </c>
    </row>
    <row r="118" spans="1:9" x14ac:dyDescent="0.25">
      <c r="A118">
        <v>7</v>
      </c>
      <c r="B118" t="s">
        <v>91</v>
      </c>
      <c r="C118" t="s">
        <v>13</v>
      </c>
      <c r="D118">
        <v>2</v>
      </c>
      <c r="E118">
        <v>58</v>
      </c>
      <c r="F118">
        <v>59</v>
      </c>
      <c r="G118" t="s">
        <v>10</v>
      </c>
      <c r="I118" s="3" t="s">
        <v>240</v>
      </c>
    </row>
    <row r="119" spans="1:9" ht="30" x14ac:dyDescent="0.25">
      <c r="A119">
        <v>8</v>
      </c>
      <c r="B119" t="s">
        <v>92</v>
      </c>
      <c r="C119" t="s">
        <v>61</v>
      </c>
      <c r="D119">
        <v>8</v>
      </c>
      <c r="E119">
        <v>60</v>
      </c>
      <c r="F119">
        <v>67</v>
      </c>
      <c r="G119" t="s">
        <v>10</v>
      </c>
      <c r="I119" s="3" t="s">
        <v>242</v>
      </c>
    </row>
    <row r="120" spans="1:9" x14ac:dyDescent="0.25">
      <c r="A120">
        <v>9</v>
      </c>
      <c r="B120" t="s">
        <v>97</v>
      </c>
      <c r="C120" t="s">
        <v>9</v>
      </c>
      <c r="D120">
        <v>14</v>
      </c>
      <c r="E120">
        <v>68</v>
      </c>
      <c r="F120">
        <v>81</v>
      </c>
      <c r="G120" t="s">
        <v>10</v>
      </c>
      <c r="I120" s="3" t="s">
        <v>241</v>
      </c>
    </row>
    <row r="121" spans="1:9" ht="30" x14ac:dyDescent="0.25">
      <c r="A121">
        <v>10</v>
      </c>
      <c r="B121" t="s">
        <v>112</v>
      </c>
      <c r="C121" t="s">
        <v>13</v>
      </c>
      <c r="D121">
        <v>1</v>
      </c>
      <c r="E121">
        <v>82</v>
      </c>
      <c r="F121">
        <v>82</v>
      </c>
      <c r="G121" t="s">
        <v>10</v>
      </c>
      <c r="H121" s="3" t="s">
        <v>243</v>
      </c>
      <c r="I121" s="3" t="s">
        <v>244</v>
      </c>
    </row>
    <row r="122" spans="1:9" x14ac:dyDescent="0.25">
      <c r="A122">
        <v>11</v>
      </c>
      <c r="B122" t="s">
        <v>109</v>
      </c>
      <c r="C122" t="s">
        <v>9</v>
      </c>
      <c r="D122">
        <v>4</v>
      </c>
      <c r="E122">
        <v>83</v>
      </c>
      <c r="F122">
        <v>86</v>
      </c>
      <c r="G122" t="s">
        <v>10</v>
      </c>
      <c r="I122" s="3" t="s">
        <v>232</v>
      </c>
    </row>
    <row r="123" spans="1:9" x14ac:dyDescent="0.25">
      <c r="A123">
        <v>12</v>
      </c>
      <c r="B123" t="s">
        <v>110</v>
      </c>
      <c r="C123" t="s">
        <v>18</v>
      </c>
      <c r="D123">
        <v>150</v>
      </c>
      <c r="E123">
        <v>87</v>
      </c>
      <c r="F123">
        <v>236</v>
      </c>
      <c r="G123" t="s">
        <v>10</v>
      </c>
      <c r="I123" s="3" t="s">
        <v>234</v>
      </c>
    </row>
    <row r="124" spans="1:9" ht="90" x14ac:dyDescent="0.25">
      <c r="A124">
        <v>13</v>
      </c>
      <c r="B124" t="s">
        <v>68</v>
      </c>
      <c r="C124" t="s">
        <v>9</v>
      </c>
      <c r="D124">
        <v>2</v>
      </c>
      <c r="E124">
        <v>237</v>
      </c>
      <c r="F124">
        <v>238</v>
      </c>
      <c r="G124" t="s">
        <v>10</v>
      </c>
      <c r="H124" s="3" t="s">
        <v>170</v>
      </c>
      <c r="I124" s="3" t="s">
        <v>185</v>
      </c>
    </row>
    <row r="125" spans="1:9" s="15" customFormat="1" ht="60" x14ac:dyDescent="0.25">
      <c r="A125">
        <v>14</v>
      </c>
      <c r="B125" t="s">
        <v>111</v>
      </c>
      <c r="C125" t="s">
        <v>13</v>
      </c>
      <c r="D125">
        <v>1</v>
      </c>
      <c r="E125">
        <v>239</v>
      </c>
      <c r="F125">
        <v>239</v>
      </c>
      <c r="G125" t="s">
        <v>10</v>
      </c>
      <c r="H125" s="3" t="s">
        <v>235</v>
      </c>
      <c r="I125" s="3" t="s">
        <v>188</v>
      </c>
    </row>
    <row r="126" spans="1:9" ht="165" x14ac:dyDescent="0.25">
      <c r="A126">
        <v>15</v>
      </c>
      <c r="B126" t="s">
        <v>108</v>
      </c>
      <c r="C126" t="s">
        <v>13</v>
      </c>
      <c r="D126">
        <v>45</v>
      </c>
      <c r="E126">
        <v>240</v>
      </c>
      <c r="F126">
        <v>284</v>
      </c>
      <c r="G126" t="s">
        <v>10</v>
      </c>
      <c r="H126" s="3" t="s">
        <v>495</v>
      </c>
      <c r="I126" s="3" t="s">
        <v>169</v>
      </c>
    </row>
    <row r="127" spans="1:9" x14ac:dyDescent="0.25">
      <c r="A127">
        <v>16</v>
      </c>
      <c r="B127" t="s">
        <v>40</v>
      </c>
      <c r="C127" t="s">
        <v>13</v>
      </c>
      <c r="D127">
        <v>11</v>
      </c>
      <c r="E127">
        <v>285</v>
      </c>
      <c r="F127">
        <v>295</v>
      </c>
      <c r="G127" t="s">
        <v>71</v>
      </c>
      <c r="I127" s="3" t="s">
        <v>245</v>
      </c>
    </row>
    <row r="128" spans="1:9" x14ac:dyDescent="0.25">
      <c r="A128" s="9">
        <v>17</v>
      </c>
      <c r="B128" s="9" t="s">
        <v>246</v>
      </c>
      <c r="C128" s="9" t="s">
        <v>9</v>
      </c>
      <c r="D128" s="14">
        <v>2</v>
      </c>
      <c r="E128" s="9">
        <v>296</v>
      </c>
      <c r="F128" s="9">
        <f>Tabela13[[#This Row],[POS INICIAL]]+Tabela13[[#This Row],[TAMANHO]]-1</f>
        <v>297</v>
      </c>
      <c r="G128" s="9" t="s">
        <v>10</v>
      </c>
      <c r="H128" s="11" t="s">
        <v>247</v>
      </c>
      <c r="I128" s="11" t="s">
        <v>481</v>
      </c>
    </row>
    <row r="129" spans="1:9" ht="30" x14ac:dyDescent="0.25">
      <c r="A129" s="48">
        <v>18</v>
      </c>
      <c r="B129" s="48" t="s">
        <v>466</v>
      </c>
      <c r="C129" s="48" t="s">
        <v>13</v>
      </c>
      <c r="D129" s="49">
        <f>1+Tabela13[[#This Row],[POS FINAL]]-Tabela13[[#This Row],[POS INICIAL]]</f>
        <v>1</v>
      </c>
      <c r="E129" s="48"/>
      <c r="F129" s="48"/>
      <c r="G129" s="48" t="s">
        <v>71</v>
      </c>
      <c r="H129" s="50" t="s">
        <v>467</v>
      </c>
      <c r="I129" s="50" t="s">
        <v>483</v>
      </c>
    </row>
    <row r="130" spans="1:9" ht="19.5" thickBot="1" x14ac:dyDescent="0.35">
      <c r="A130" s="76" t="s">
        <v>138</v>
      </c>
      <c r="B130" s="77"/>
      <c r="C130" s="77"/>
      <c r="D130" s="77"/>
      <c r="E130" s="77"/>
      <c r="F130" s="77"/>
      <c r="G130" s="77"/>
      <c r="H130" s="77"/>
      <c r="I130" s="78"/>
    </row>
    <row r="131" spans="1:9" x14ac:dyDescent="0.25">
      <c r="A131" t="s">
        <v>0</v>
      </c>
      <c r="B131" t="s">
        <v>1</v>
      </c>
      <c r="C131" t="s">
        <v>2</v>
      </c>
      <c r="D131" t="s">
        <v>3</v>
      </c>
      <c r="E131" t="s">
        <v>4</v>
      </c>
      <c r="F131" t="s">
        <v>5</v>
      </c>
      <c r="G131" t="s">
        <v>6</v>
      </c>
      <c r="H131" s="3" t="s">
        <v>7</v>
      </c>
      <c r="I131" s="3" t="s">
        <v>140</v>
      </c>
    </row>
    <row r="132" spans="1:9" s="27" customFormat="1" x14ac:dyDescent="0.25">
      <c r="A132">
        <v>2</v>
      </c>
      <c r="B132" t="s">
        <v>403</v>
      </c>
      <c r="C132" t="s">
        <v>9</v>
      </c>
      <c r="D132">
        <v>18</v>
      </c>
      <c r="E132">
        <v>1</v>
      </c>
      <c r="F132">
        <f>Tabela16819272931[[#This Row],[POS INICIAL]]+Tabela16819272931[[#This Row],[TAMANHO]]-1</f>
        <v>18</v>
      </c>
      <c r="G132" t="s">
        <v>10</v>
      </c>
      <c r="H132" s="3"/>
      <c r="I132" s="3" t="s">
        <v>418</v>
      </c>
    </row>
    <row r="133" spans="1:9" s="27" customFormat="1" x14ac:dyDescent="0.25">
      <c r="A133"/>
      <c r="B133"/>
      <c r="C133"/>
      <c r="D133" s="1"/>
      <c r="E133"/>
      <c r="F133"/>
      <c r="G133"/>
      <c r="H133" s="3"/>
      <c r="I133" s="3"/>
    </row>
    <row r="134" spans="1:9" s="27" customFormat="1" ht="15.75" thickBot="1" x14ac:dyDescent="0.3">
      <c r="A134"/>
      <c r="B134"/>
      <c r="C134"/>
      <c r="D134" s="1"/>
      <c r="E134"/>
      <c r="F134"/>
      <c r="G134"/>
      <c r="H134" s="3"/>
      <c r="I134" s="3"/>
    </row>
    <row r="135" spans="1:9" s="27" customFormat="1" ht="18.75" x14ac:dyDescent="0.25">
      <c r="A135" s="109" t="s">
        <v>268</v>
      </c>
      <c r="B135" s="110"/>
      <c r="C135" s="110"/>
      <c r="D135" s="110"/>
      <c r="E135" s="110"/>
      <c r="F135" s="110"/>
      <c r="G135" s="110"/>
      <c r="H135" s="110"/>
      <c r="I135" s="111"/>
    </row>
    <row r="136" spans="1:9" s="27" customFormat="1" ht="18.75" x14ac:dyDescent="0.25">
      <c r="A136" s="94" t="s">
        <v>269</v>
      </c>
      <c r="B136" s="95"/>
      <c r="C136" s="95"/>
      <c r="D136" s="95"/>
      <c r="E136" s="95"/>
      <c r="F136" s="95"/>
      <c r="G136" s="95"/>
      <c r="H136" s="95"/>
      <c r="I136" s="96"/>
    </row>
    <row r="137" spans="1:9" s="27" customFormat="1" ht="18.75" x14ac:dyDescent="0.25">
      <c r="A137" s="94" t="s">
        <v>356</v>
      </c>
      <c r="B137" s="95"/>
      <c r="C137" s="95"/>
      <c r="D137" s="95"/>
      <c r="E137" s="95"/>
      <c r="F137" s="95"/>
      <c r="G137" s="95"/>
      <c r="H137" s="95"/>
      <c r="I137" s="96"/>
    </row>
    <row r="138" spans="1:9" s="27" customFormat="1" ht="18.75" x14ac:dyDescent="0.25">
      <c r="A138" s="94" t="s">
        <v>250</v>
      </c>
      <c r="B138" s="95"/>
      <c r="C138" s="95"/>
      <c r="D138" s="95"/>
      <c r="E138" s="95"/>
      <c r="F138" s="95"/>
      <c r="G138" s="95"/>
      <c r="H138" s="95"/>
      <c r="I138" s="96"/>
    </row>
    <row r="139" spans="1:9" s="27" customFormat="1" ht="18.75" x14ac:dyDescent="0.25">
      <c r="A139" s="97" t="s">
        <v>426</v>
      </c>
      <c r="B139" s="98"/>
      <c r="C139" s="98"/>
      <c r="D139" s="98"/>
      <c r="E139" s="98"/>
      <c r="F139" s="98"/>
      <c r="G139" s="98"/>
      <c r="H139" s="98"/>
      <c r="I139" s="99"/>
    </row>
    <row r="140" spans="1:9" ht="75.75" customHeight="1" x14ac:dyDescent="0.25">
      <c r="A140" s="94" t="s">
        <v>428</v>
      </c>
      <c r="B140" s="95"/>
      <c r="C140" s="95"/>
      <c r="D140" s="95"/>
      <c r="E140" s="95"/>
      <c r="F140" s="95"/>
      <c r="G140" s="95"/>
      <c r="H140" s="95"/>
      <c r="I140" s="96"/>
    </row>
    <row r="141" spans="1:9" ht="18.75" x14ac:dyDescent="0.25">
      <c r="A141" s="100" t="s">
        <v>484</v>
      </c>
      <c r="B141" s="101"/>
      <c r="C141" s="101"/>
      <c r="D141" s="101"/>
      <c r="E141" s="101"/>
      <c r="F141" s="101"/>
      <c r="G141" s="101"/>
      <c r="H141" s="101"/>
      <c r="I141" s="102"/>
    </row>
    <row r="142" spans="1:9" ht="18.75" x14ac:dyDescent="0.25">
      <c r="A142" s="103" t="s">
        <v>378</v>
      </c>
      <c r="B142" s="104"/>
      <c r="C142" s="104"/>
      <c r="D142" s="104"/>
      <c r="E142" s="104"/>
      <c r="F142" s="104"/>
      <c r="G142" s="104"/>
      <c r="H142" s="104"/>
      <c r="I142" s="105"/>
    </row>
    <row r="143" spans="1:9" ht="19.5" thickBot="1" x14ac:dyDescent="0.35">
      <c r="A143" s="76" t="s">
        <v>379</v>
      </c>
      <c r="B143" s="77"/>
      <c r="C143" s="77"/>
      <c r="D143" s="77"/>
      <c r="E143" s="77"/>
      <c r="F143" s="77"/>
      <c r="G143" s="77"/>
      <c r="H143" s="77"/>
      <c r="I143" s="78"/>
    </row>
    <row r="144" spans="1:9" ht="19.5" thickBot="1" x14ac:dyDescent="0.35">
      <c r="A144" s="76" t="s">
        <v>136</v>
      </c>
      <c r="B144" s="77"/>
      <c r="C144" s="77"/>
      <c r="D144" s="77"/>
      <c r="E144" s="77"/>
      <c r="F144" s="77"/>
      <c r="G144" s="77"/>
      <c r="H144" s="77"/>
      <c r="I144" s="78"/>
    </row>
    <row r="145" spans="1:9" x14ac:dyDescent="0.25">
      <c r="A145" t="s">
        <v>0</v>
      </c>
      <c r="B145" t="s">
        <v>1</v>
      </c>
      <c r="C145" t="s">
        <v>2</v>
      </c>
      <c r="D145" t="s">
        <v>3</v>
      </c>
      <c r="E145" t="s">
        <v>4</v>
      </c>
      <c r="F145" t="s">
        <v>5</v>
      </c>
      <c r="G145" t="s">
        <v>6</v>
      </c>
      <c r="H145" s="3" t="s">
        <v>7</v>
      </c>
      <c r="I145" s="3" t="s">
        <v>140</v>
      </c>
    </row>
    <row r="146" spans="1:9" x14ac:dyDescent="0.25">
      <c r="A146">
        <v>1</v>
      </c>
      <c r="B146" t="s">
        <v>406</v>
      </c>
      <c r="C146" t="s">
        <v>18</v>
      </c>
      <c r="D146">
        <v>8</v>
      </c>
      <c r="E146">
        <v>1</v>
      </c>
      <c r="F146">
        <f>Tabela157926283032[[#This Row],[POS INICIAL]]+Tabela157926283032[[#This Row],[TAMANHO]]-1</f>
        <v>8</v>
      </c>
      <c r="G146" t="s">
        <v>10</v>
      </c>
      <c r="H146" s="3" t="s">
        <v>407</v>
      </c>
      <c r="I146" s="3" t="s">
        <v>408</v>
      </c>
    </row>
    <row r="147" spans="1:9" x14ac:dyDescent="0.25">
      <c r="A147">
        <v>2</v>
      </c>
      <c r="B147" t="s">
        <v>409</v>
      </c>
      <c r="C147" t="s">
        <v>9</v>
      </c>
      <c r="D147">
        <v>8</v>
      </c>
      <c r="E147">
        <f>1+F146</f>
        <v>9</v>
      </c>
      <c r="F147">
        <f>Tabela157926283032[[#This Row],[POS INICIAL]]+Tabela157926283032[[#This Row],[TAMANHO]]-1</f>
        <v>16</v>
      </c>
      <c r="G147" t="s">
        <v>10</v>
      </c>
      <c r="I147" s="3" t="s">
        <v>429</v>
      </c>
    </row>
    <row r="148" spans="1:9" x14ac:dyDescent="0.25">
      <c r="A148">
        <v>3</v>
      </c>
      <c r="B148" t="s">
        <v>411</v>
      </c>
      <c r="C148" t="s">
        <v>18</v>
      </c>
      <c r="D148">
        <v>3</v>
      </c>
      <c r="E148">
        <f t="shared" ref="E148:E151" si="5">1+F147</f>
        <v>17</v>
      </c>
      <c r="F148">
        <f>Tabela157926283032[[#This Row],[POS INICIAL]]+Tabela157926283032[[#This Row],[TAMANHO]]-1</f>
        <v>19</v>
      </c>
      <c r="G148" t="s">
        <v>10</v>
      </c>
      <c r="H148" s="3" t="s">
        <v>294</v>
      </c>
      <c r="I148" s="3" t="s">
        <v>425</v>
      </c>
    </row>
    <row r="149" spans="1:9" x14ac:dyDescent="0.25">
      <c r="A149">
        <v>4</v>
      </c>
      <c r="B149" t="s">
        <v>295</v>
      </c>
      <c r="C149" t="s">
        <v>18</v>
      </c>
      <c r="D149">
        <v>50</v>
      </c>
      <c r="E149">
        <f t="shared" si="5"/>
        <v>20</v>
      </c>
      <c r="F149">
        <f>Tabela157926283032[[#This Row],[POS INICIAL]]+Tabela157926283032[[#This Row],[TAMANHO]]-1</f>
        <v>69</v>
      </c>
      <c r="G149" t="s">
        <v>71</v>
      </c>
      <c r="H149" s="3" t="s">
        <v>430</v>
      </c>
    </row>
    <row r="150" spans="1:9" x14ac:dyDescent="0.25">
      <c r="A150">
        <v>5</v>
      </c>
      <c r="B150" t="s">
        <v>415</v>
      </c>
      <c r="C150" t="s">
        <v>61</v>
      </c>
      <c r="D150">
        <v>8</v>
      </c>
      <c r="E150">
        <f t="shared" si="5"/>
        <v>70</v>
      </c>
      <c r="F150">
        <f>Tabela157926283032[[#This Row],[POS INICIAL]]+Tabela157926283032[[#This Row],[TAMANHO]]-1</f>
        <v>77</v>
      </c>
      <c r="G150" t="s">
        <v>10</v>
      </c>
      <c r="H150" s="3" t="s">
        <v>390</v>
      </c>
      <c r="I150" s="3" t="s">
        <v>415</v>
      </c>
    </row>
    <row r="151" spans="1:9" x14ac:dyDescent="0.25">
      <c r="A151">
        <v>6</v>
      </c>
      <c r="B151" t="s">
        <v>391</v>
      </c>
      <c r="C151" t="s">
        <v>13</v>
      </c>
      <c r="D151">
        <v>1</v>
      </c>
      <c r="E151">
        <f t="shared" si="5"/>
        <v>78</v>
      </c>
      <c r="F151">
        <f>Tabela157926283032[[#This Row],[POS INICIAL]]+Tabela157926283032[[#This Row],[TAMANHO]]-1</f>
        <v>78</v>
      </c>
      <c r="G151" t="s">
        <v>71</v>
      </c>
      <c r="H151" s="3" t="s">
        <v>416</v>
      </c>
      <c r="I151" s="3" t="s">
        <v>431</v>
      </c>
    </row>
    <row r="152" spans="1:9" ht="19.5" thickBot="1" x14ac:dyDescent="0.35">
      <c r="A152" s="76" t="s">
        <v>137</v>
      </c>
      <c r="B152" s="77"/>
      <c r="C152" s="77"/>
      <c r="D152" s="77"/>
      <c r="E152" s="77"/>
      <c r="F152" s="77"/>
      <c r="G152" s="77"/>
      <c r="H152" s="77"/>
      <c r="I152" s="78"/>
    </row>
    <row r="153" spans="1:9" x14ac:dyDescent="0.25">
      <c r="A153" t="s">
        <v>0</v>
      </c>
      <c r="B153" t="s">
        <v>1</v>
      </c>
      <c r="C153" t="s">
        <v>2</v>
      </c>
      <c r="D153" t="s">
        <v>3</v>
      </c>
      <c r="E153" t="s">
        <v>4</v>
      </c>
      <c r="F153" t="s">
        <v>5</v>
      </c>
      <c r="G153" t="s">
        <v>6</v>
      </c>
      <c r="H153" s="3" t="s">
        <v>7</v>
      </c>
      <c r="I153" s="3" t="s">
        <v>140</v>
      </c>
    </row>
    <row r="154" spans="1:9" x14ac:dyDescent="0.25">
      <c r="A154">
        <v>1</v>
      </c>
      <c r="B154" t="s">
        <v>33</v>
      </c>
      <c r="C154" t="s">
        <v>9</v>
      </c>
      <c r="D154" s="25">
        <v>2</v>
      </c>
      <c r="E154">
        <v>1</v>
      </c>
      <c r="F154">
        <f>Tabela1318[[#This Row],[POS INICIAL]]+Tabela1318[[#This Row],[TAMANHO]]-1</f>
        <v>2</v>
      </c>
      <c r="G154" t="s">
        <v>10</v>
      </c>
      <c r="H154" s="4" t="s">
        <v>141</v>
      </c>
      <c r="I154" s="3" t="s">
        <v>142</v>
      </c>
    </row>
    <row r="155" spans="1:9" x14ac:dyDescent="0.25">
      <c r="A155">
        <f>A154+1</f>
        <v>2</v>
      </c>
      <c r="B155" t="s">
        <v>337</v>
      </c>
      <c r="C155" t="s">
        <v>9</v>
      </c>
      <c r="D155" s="26">
        <v>8</v>
      </c>
      <c r="E155">
        <f>F154+1</f>
        <v>3</v>
      </c>
      <c r="F155">
        <f>Tabela1318[[#This Row],[POS INICIAL]]+Tabela1318[[#This Row],[TAMANHO]]-1</f>
        <v>10</v>
      </c>
      <c r="G155" t="s">
        <v>10</v>
      </c>
      <c r="I155" s="2" t="s">
        <v>338</v>
      </c>
    </row>
    <row r="156" spans="1:9" ht="30" x14ac:dyDescent="0.25">
      <c r="A156">
        <f>A155+1</f>
        <v>3</v>
      </c>
      <c r="B156" t="s">
        <v>340</v>
      </c>
      <c r="C156" t="s">
        <v>9</v>
      </c>
      <c r="D156" s="25">
        <v>11</v>
      </c>
      <c r="E156">
        <f>F155+1</f>
        <v>11</v>
      </c>
      <c r="F156">
        <f>Tabela1318[[#This Row],[POS INICIAL]]+Tabela1318[[#This Row],[TAMANHO]]-1</f>
        <v>21</v>
      </c>
      <c r="G156" t="s">
        <v>10</v>
      </c>
      <c r="I156" s="2" t="s">
        <v>385</v>
      </c>
    </row>
    <row r="157" spans="1:9" ht="30" x14ac:dyDescent="0.25">
      <c r="A157">
        <f t="shared" ref="A157:A169" si="6">A156+1</f>
        <v>4</v>
      </c>
      <c r="B157" t="s">
        <v>63</v>
      </c>
      <c r="C157" t="s">
        <v>18</v>
      </c>
      <c r="D157" s="26">
        <v>5</v>
      </c>
      <c r="E157">
        <f t="shared" ref="E157:E169" si="7">F156+1</f>
        <v>22</v>
      </c>
      <c r="F157">
        <f>Tabela1318[[#This Row],[POS INICIAL]]+Tabela1318[[#This Row],[TAMANHO]]-1</f>
        <v>26</v>
      </c>
      <c r="G157" t="s">
        <v>10</v>
      </c>
      <c r="I157" s="3" t="s">
        <v>239</v>
      </c>
    </row>
    <row r="158" spans="1:9" x14ac:dyDescent="0.25">
      <c r="A158">
        <f t="shared" si="6"/>
        <v>5</v>
      </c>
      <c r="B158" t="s">
        <v>64</v>
      </c>
      <c r="C158" t="s">
        <v>9</v>
      </c>
      <c r="D158" s="25">
        <v>10</v>
      </c>
      <c r="E158">
        <f t="shared" si="7"/>
        <v>27</v>
      </c>
      <c r="F158">
        <f>Tabela1318[[#This Row],[POS INICIAL]]+Tabela1318[[#This Row],[TAMANHO]]-1</f>
        <v>36</v>
      </c>
      <c r="G158" t="s">
        <v>10</v>
      </c>
      <c r="I158" s="3" t="s">
        <v>210</v>
      </c>
    </row>
    <row r="159" spans="1:9" ht="45" x14ac:dyDescent="0.25">
      <c r="A159">
        <f t="shared" si="6"/>
        <v>6</v>
      </c>
      <c r="B159" t="s">
        <v>341</v>
      </c>
      <c r="C159" t="s">
        <v>9</v>
      </c>
      <c r="D159" s="26">
        <v>11</v>
      </c>
      <c r="E159">
        <f t="shared" si="7"/>
        <v>37</v>
      </c>
      <c r="F159">
        <f>Tabela1318[[#This Row],[POS INICIAL]]+Tabela1318[[#This Row],[TAMANHO]]-1</f>
        <v>47</v>
      </c>
      <c r="G159" t="s">
        <v>10</v>
      </c>
      <c r="I159" s="2" t="s">
        <v>362</v>
      </c>
    </row>
    <row r="160" spans="1:9" ht="90" x14ac:dyDescent="0.25">
      <c r="A160">
        <f t="shared" si="6"/>
        <v>7</v>
      </c>
      <c r="B160" t="s">
        <v>342</v>
      </c>
      <c r="C160" t="s">
        <v>9</v>
      </c>
      <c r="D160" s="25">
        <v>2</v>
      </c>
      <c r="E160">
        <f t="shared" si="7"/>
        <v>48</v>
      </c>
      <c r="F160">
        <f>Tabela1318[[#This Row],[POS INICIAL]]+Tabela1318[[#This Row],[TAMANHO]]-1</f>
        <v>49</v>
      </c>
      <c r="G160" t="s">
        <v>10</v>
      </c>
      <c r="H160" s="3" t="s">
        <v>464</v>
      </c>
      <c r="I160" s="3" t="s">
        <v>469</v>
      </c>
    </row>
    <row r="161" spans="1:9" ht="30" x14ac:dyDescent="0.25">
      <c r="A161">
        <f t="shared" si="6"/>
        <v>8</v>
      </c>
      <c r="B161" s="15" t="s">
        <v>358</v>
      </c>
      <c r="C161" s="15" t="s">
        <v>9</v>
      </c>
      <c r="D161" s="26">
        <v>3</v>
      </c>
      <c r="E161">
        <f t="shared" si="7"/>
        <v>50</v>
      </c>
      <c r="F161">
        <f>Tabela1318[[#This Row],[POS INICIAL]]+Tabela1318[[#This Row],[TAMANHO]]-1</f>
        <v>52</v>
      </c>
      <c r="G161" s="15" t="s">
        <v>10</v>
      </c>
      <c r="H161" s="3" t="s">
        <v>367</v>
      </c>
      <c r="I161" s="17" t="s">
        <v>366</v>
      </c>
    </row>
    <row r="162" spans="1:9" ht="90" x14ac:dyDescent="0.25">
      <c r="A162">
        <f t="shared" si="6"/>
        <v>9</v>
      </c>
      <c r="B162" s="15" t="s">
        <v>359</v>
      </c>
      <c r="C162" s="15" t="s">
        <v>13</v>
      </c>
      <c r="D162" s="25">
        <v>1</v>
      </c>
      <c r="E162">
        <f t="shared" si="7"/>
        <v>53</v>
      </c>
      <c r="F162">
        <f>Tabela1318[[#This Row],[POS INICIAL]]+Tabela1318[[#This Row],[TAMANHO]]-1</f>
        <v>53</v>
      </c>
      <c r="G162" s="15" t="s">
        <v>10</v>
      </c>
      <c r="H162" s="3" t="s">
        <v>360</v>
      </c>
      <c r="I162" s="23" t="s">
        <v>432</v>
      </c>
    </row>
    <row r="163" spans="1:9" ht="30" x14ac:dyDescent="0.25">
      <c r="A163">
        <f t="shared" si="6"/>
        <v>10</v>
      </c>
      <c r="B163" s="15" t="s">
        <v>109</v>
      </c>
      <c r="C163" s="15" t="s">
        <v>9</v>
      </c>
      <c r="D163" s="26">
        <v>3</v>
      </c>
      <c r="E163">
        <f t="shared" si="7"/>
        <v>54</v>
      </c>
      <c r="F163">
        <f>Tabela1318[[#This Row],[POS INICIAL]]+Tabela1318[[#This Row],[TAMANHO]]-1</f>
        <v>56</v>
      </c>
      <c r="G163" s="15" t="s">
        <v>71</v>
      </c>
      <c r="H163" s="3" t="s">
        <v>381</v>
      </c>
      <c r="I163" s="17" t="s">
        <v>380</v>
      </c>
    </row>
    <row r="164" spans="1:9" ht="60" x14ac:dyDescent="0.25">
      <c r="A164">
        <f t="shared" si="6"/>
        <v>11</v>
      </c>
      <c r="B164" s="18" t="s">
        <v>345</v>
      </c>
      <c r="C164" s="18" t="s">
        <v>13</v>
      </c>
      <c r="D164" s="29">
        <v>1</v>
      </c>
      <c r="E164">
        <f t="shared" si="7"/>
        <v>57</v>
      </c>
      <c r="F164">
        <f>Tabela1318[[#This Row],[POS INICIAL]]+Tabela1318[[#This Row],[TAMANHO]]-1</f>
        <v>57</v>
      </c>
      <c r="G164" s="18" t="s">
        <v>71</v>
      </c>
      <c r="H164" s="3" t="s">
        <v>368</v>
      </c>
      <c r="I164" s="24" t="s">
        <v>433</v>
      </c>
    </row>
    <row r="165" spans="1:9" ht="30" x14ac:dyDescent="0.25">
      <c r="A165">
        <f t="shared" si="6"/>
        <v>12</v>
      </c>
      <c r="B165" t="s">
        <v>346</v>
      </c>
      <c r="C165" t="s">
        <v>9</v>
      </c>
      <c r="D165" s="26">
        <v>2</v>
      </c>
      <c r="E165">
        <f t="shared" si="7"/>
        <v>58</v>
      </c>
      <c r="F165">
        <f>Tabela1318[[#This Row],[POS INICIAL]]+Tabela1318[[#This Row],[TAMANHO]]-1</f>
        <v>59</v>
      </c>
      <c r="G165" t="s">
        <v>10</v>
      </c>
      <c r="H165" s="3" t="s">
        <v>372</v>
      </c>
      <c r="I165" s="3" t="s">
        <v>382</v>
      </c>
    </row>
    <row r="166" spans="1:9" x14ac:dyDescent="0.25">
      <c r="A166">
        <f t="shared" si="6"/>
        <v>13</v>
      </c>
      <c r="B166" t="s">
        <v>347</v>
      </c>
      <c r="C166" t="s">
        <v>9</v>
      </c>
      <c r="D166" s="25">
        <v>4</v>
      </c>
      <c r="E166">
        <f t="shared" si="7"/>
        <v>60</v>
      </c>
      <c r="F166">
        <f>Tabela1318[[#This Row],[POS INICIAL]]+Tabela1318[[#This Row],[TAMANHO]]-1</f>
        <v>63</v>
      </c>
      <c r="G166" t="s">
        <v>10</v>
      </c>
      <c r="I166" s="2" t="s">
        <v>348</v>
      </c>
    </row>
    <row r="167" spans="1:9" ht="60" x14ac:dyDescent="0.25">
      <c r="A167">
        <f t="shared" si="6"/>
        <v>14</v>
      </c>
      <c r="B167" t="s">
        <v>349</v>
      </c>
      <c r="C167" t="s">
        <v>13</v>
      </c>
      <c r="D167" s="26">
        <v>6</v>
      </c>
      <c r="E167">
        <f t="shared" si="7"/>
        <v>64</v>
      </c>
      <c r="F167">
        <f>Tabela1318[[#This Row],[POS INICIAL]]+Tabela1318[[#This Row],[TAMANHO]]-1</f>
        <v>69</v>
      </c>
      <c r="G167" t="s">
        <v>71</v>
      </c>
      <c r="I167" s="2" t="s">
        <v>434</v>
      </c>
    </row>
    <row r="168" spans="1:9" ht="30" x14ac:dyDescent="0.25">
      <c r="A168">
        <f t="shared" si="6"/>
        <v>15</v>
      </c>
      <c r="B168" t="s">
        <v>352</v>
      </c>
      <c r="C168" t="s">
        <v>13</v>
      </c>
      <c r="D168" s="25">
        <v>1</v>
      </c>
      <c r="E168">
        <f t="shared" si="7"/>
        <v>70</v>
      </c>
      <c r="F168">
        <f>Tabela1318[[#This Row],[POS INICIAL]]+Tabela1318[[#This Row],[TAMANHO]]-1</f>
        <v>70</v>
      </c>
      <c r="G168" t="s">
        <v>71</v>
      </c>
      <c r="H168" s="3" t="s">
        <v>376</v>
      </c>
      <c r="I168" s="2" t="s">
        <v>383</v>
      </c>
    </row>
    <row r="169" spans="1:9" ht="45" x14ac:dyDescent="0.25">
      <c r="A169">
        <f t="shared" si="6"/>
        <v>16</v>
      </c>
      <c r="B169" s="15" t="s">
        <v>353</v>
      </c>
      <c r="C169" s="15" t="s">
        <v>9</v>
      </c>
      <c r="D169" s="26">
        <v>2</v>
      </c>
      <c r="E169">
        <f t="shared" si="7"/>
        <v>71</v>
      </c>
      <c r="F169">
        <f>Tabela1318[[#This Row],[POS INICIAL]]+Tabela1318[[#This Row],[TAMANHO]]-1</f>
        <v>72</v>
      </c>
      <c r="G169" s="15" t="s">
        <v>71</v>
      </c>
      <c r="H169" s="3" t="s">
        <v>435</v>
      </c>
      <c r="I169" s="17" t="s">
        <v>436</v>
      </c>
    </row>
    <row r="170" spans="1:9" ht="30" x14ac:dyDescent="0.25">
      <c r="A170" s="34">
        <v>17</v>
      </c>
      <c r="B170" s="34" t="s">
        <v>361</v>
      </c>
      <c r="C170" s="34" t="s">
        <v>61</v>
      </c>
      <c r="D170" s="33">
        <v>8</v>
      </c>
      <c r="E170" s="34">
        <f t="shared" ref="E170" si="8">F169+1</f>
        <v>73</v>
      </c>
      <c r="F170" s="34">
        <f>Tabela1318[[#This Row],[POS INICIAL]]+Tabela1318[[#This Row],[TAMANHO]]-1</f>
        <v>80</v>
      </c>
      <c r="G170" s="34" t="s">
        <v>10</v>
      </c>
      <c r="H170" s="35"/>
      <c r="I170" s="36" t="s">
        <v>437</v>
      </c>
    </row>
    <row r="171" spans="1:9" x14ac:dyDescent="0.25">
      <c r="A171" s="34">
        <v>18</v>
      </c>
      <c r="B171" s="15" t="s">
        <v>392</v>
      </c>
      <c r="C171" s="15" t="s">
        <v>18</v>
      </c>
      <c r="D171" s="32">
        <v>24</v>
      </c>
      <c r="E171" s="34">
        <f t="shared" ref="E171" si="9">F170+1</f>
        <v>81</v>
      </c>
      <c r="F171" s="34">
        <f>Tabela1318[[#This Row],[POS INICIAL]]+Tabela1318[[#This Row],[TAMANHO]]-1</f>
        <v>104</v>
      </c>
      <c r="G171" s="34" t="s">
        <v>10</v>
      </c>
      <c r="H171" s="35"/>
      <c r="I171" s="35" t="s">
        <v>438</v>
      </c>
    </row>
    <row r="172" spans="1:9" x14ac:dyDescent="0.25">
      <c r="A172" s="42">
        <v>19</v>
      </c>
      <c r="B172" s="43" t="s">
        <v>78</v>
      </c>
      <c r="C172" s="43" t="s">
        <v>9</v>
      </c>
      <c r="D172" s="44">
        <v>11</v>
      </c>
      <c r="E172" s="42"/>
      <c r="F172" s="45">
        <f>Tabela1318[[#This Row],[POS INICIAL]]+Tabela1318[[#This Row],[TAMANHO]]-1</f>
        <v>10</v>
      </c>
      <c r="G172" s="42" t="s">
        <v>71</v>
      </c>
      <c r="H172" s="46"/>
      <c r="I172" s="46" t="s">
        <v>471</v>
      </c>
    </row>
    <row r="173" spans="1:9" ht="19.5" thickBot="1" x14ac:dyDescent="0.35">
      <c r="A173" s="112" t="s">
        <v>138</v>
      </c>
      <c r="B173" s="113"/>
      <c r="C173" s="113"/>
      <c r="D173" s="113"/>
      <c r="E173" s="113"/>
      <c r="F173" s="113"/>
      <c r="G173" s="113"/>
      <c r="H173" s="113"/>
      <c r="I173" s="114"/>
    </row>
    <row r="174" spans="1:9" x14ac:dyDescent="0.25">
      <c r="A174" t="s">
        <v>0</v>
      </c>
      <c r="B174" t="s">
        <v>1</v>
      </c>
      <c r="C174" t="s">
        <v>2</v>
      </c>
      <c r="D174" t="s">
        <v>3</v>
      </c>
      <c r="E174" t="s">
        <v>4</v>
      </c>
      <c r="F174" t="s">
        <v>5</v>
      </c>
      <c r="G174" t="s">
        <v>6</v>
      </c>
      <c r="H174" s="3" t="s">
        <v>7</v>
      </c>
      <c r="I174" s="3" t="s">
        <v>140</v>
      </c>
    </row>
    <row r="175" spans="1:9" x14ac:dyDescent="0.25">
      <c r="A175">
        <v>2</v>
      </c>
      <c r="B175" t="s">
        <v>403</v>
      </c>
      <c r="C175" t="s">
        <v>9</v>
      </c>
      <c r="D175">
        <v>18</v>
      </c>
      <c r="E175">
        <v>1</v>
      </c>
      <c r="F175">
        <f>Tabela1681927293133[[#This Row],[POS INICIAL]]+Tabela1681927293133[[#This Row],[TAMANHO]]-1</f>
        <v>18</v>
      </c>
      <c r="G175" t="s">
        <v>10</v>
      </c>
      <c r="I175" s="3" t="s">
        <v>418</v>
      </c>
    </row>
    <row r="177" spans="1:8" ht="15.75" thickBot="1" x14ac:dyDescent="0.3"/>
    <row r="178" spans="1:8" ht="18.75" x14ac:dyDescent="0.3">
      <c r="A178" s="64" t="s">
        <v>113</v>
      </c>
      <c r="B178" s="65"/>
      <c r="C178" s="65"/>
      <c r="D178" s="65"/>
      <c r="E178" s="65"/>
      <c r="F178" s="65"/>
      <c r="G178" s="65"/>
      <c r="H178" s="66"/>
    </row>
    <row r="179" spans="1:8" ht="18.75" x14ac:dyDescent="0.3">
      <c r="A179" s="67" t="s">
        <v>283</v>
      </c>
      <c r="B179" s="68"/>
      <c r="C179" s="68"/>
      <c r="D179" s="68"/>
      <c r="E179" s="68"/>
      <c r="F179" s="68"/>
      <c r="G179" s="68"/>
      <c r="H179" s="69"/>
    </row>
    <row r="180" spans="1:8" ht="19.5" thickBot="1" x14ac:dyDescent="0.35">
      <c r="A180" s="61" t="s">
        <v>286</v>
      </c>
      <c r="B180" s="62"/>
      <c r="C180" s="62"/>
      <c r="D180" s="62"/>
      <c r="E180" s="62"/>
      <c r="F180" s="62"/>
      <c r="G180" s="62"/>
      <c r="H180" s="63"/>
    </row>
    <row r="181" spans="1:8" ht="18.75" x14ac:dyDescent="0.3">
      <c r="A181" s="64" t="s">
        <v>114</v>
      </c>
      <c r="B181" s="65"/>
      <c r="C181" s="65"/>
      <c r="D181" s="65"/>
      <c r="E181" s="65"/>
      <c r="F181" s="65"/>
      <c r="G181" s="65"/>
      <c r="H181" s="66"/>
    </row>
    <row r="182" spans="1:8" ht="18.75" x14ac:dyDescent="0.3">
      <c r="A182" s="67" t="s">
        <v>284</v>
      </c>
      <c r="B182" s="68"/>
      <c r="C182" s="68"/>
      <c r="D182" s="68"/>
      <c r="E182" s="68"/>
      <c r="F182" s="68"/>
      <c r="G182" s="68"/>
      <c r="H182" s="69"/>
    </row>
    <row r="183" spans="1:8" ht="19.5" thickBot="1" x14ac:dyDescent="0.35">
      <c r="A183" s="61" t="s">
        <v>287</v>
      </c>
      <c r="B183" s="62"/>
      <c r="C183" s="62"/>
      <c r="D183" s="62"/>
      <c r="E183" s="62"/>
      <c r="F183" s="62"/>
      <c r="G183" s="62"/>
      <c r="H183" s="63"/>
    </row>
    <row r="184" spans="1:8" ht="18.75" x14ac:dyDescent="0.3">
      <c r="A184" s="64" t="s">
        <v>115</v>
      </c>
      <c r="B184" s="65"/>
      <c r="C184" s="65"/>
      <c r="D184" s="65"/>
      <c r="E184" s="65"/>
      <c r="F184" s="65"/>
      <c r="G184" s="65"/>
      <c r="H184" s="66"/>
    </row>
    <row r="185" spans="1:8" ht="18.75" x14ac:dyDescent="0.3">
      <c r="A185" s="67" t="s">
        <v>285</v>
      </c>
      <c r="B185" s="68"/>
      <c r="C185" s="68"/>
      <c r="D185" s="68"/>
      <c r="E185" s="68"/>
      <c r="F185" s="68"/>
      <c r="G185" s="68"/>
      <c r="H185" s="69"/>
    </row>
    <row r="186" spans="1:8" ht="19.5" thickBot="1" x14ac:dyDescent="0.35">
      <c r="A186" s="61" t="s">
        <v>288</v>
      </c>
      <c r="B186" s="62"/>
      <c r="C186" s="62"/>
      <c r="D186" s="62"/>
      <c r="E186" s="62"/>
      <c r="F186" s="62"/>
      <c r="G186" s="62"/>
      <c r="H186" s="63"/>
    </row>
    <row r="187" spans="1:8" ht="18.75" x14ac:dyDescent="0.3">
      <c r="A187" s="115" t="s">
        <v>439</v>
      </c>
      <c r="B187" s="116"/>
      <c r="C187" s="116"/>
      <c r="D187" s="116"/>
      <c r="E187" s="116"/>
      <c r="F187" s="116"/>
      <c r="G187" s="116"/>
      <c r="H187" s="117"/>
    </row>
    <row r="188" spans="1:8" ht="18.75" x14ac:dyDescent="0.3">
      <c r="A188" s="118" t="s">
        <v>440</v>
      </c>
      <c r="B188" s="119"/>
      <c r="C188" s="119"/>
      <c r="D188" s="119"/>
      <c r="E188" s="119"/>
      <c r="F188" s="119"/>
      <c r="G188" s="119"/>
      <c r="H188" s="120"/>
    </row>
    <row r="189" spans="1:8" ht="19.5" thickBot="1" x14ac:dyDescent="0.35">
      <c r="A189" s="121" t="s">
        <v>441</v>
      </c>
      <c r="B189" s="122"/>
      <c r="C189" s="122"/>
      <c r="D189" s="122"/>
      <c r="E189" s="122"/>
      <c r="F189" s="122"/>
      <c r="G189" s="122"/>
      <c r="H189" s="123"/>
    </row>
    <row r="190" spans="1:8" ht="18.75" x14ac:dyDescent="0.3">
      <c r="A190" s="70" t="s">
        <v>458</v>
      </c>
      <c r="B190" s="71"/>
      <c r="C190" s="71"/>
      <c r="D190" s="71"/>
      <c r="E190" s="71"/>
      <c r="F190" s="71"/>
      <c r="G190" s="71"/>
      <c r="H190" s="72"/>
    </row>
    <row r="191" spans="1:8" ht="18.75" x14ac:dyDescent="0.3">
      <c r="A191" s="55" t="s">
        <v>377</v>
      </c>
      <c r="B191" s="56"/>
      <c r="C191" s="56"/>
      <c r="D191" s="56"/>
      <c r="E191" s="56"/>
      <c r="F191" s="56"/>
      <c r="G191" s="56"/>
      <c r="H191" s="57"/>
    </row>
    <row r="192" spans="1:8" ht="19.5" thickBot="1" x14ac:dyDescent="0.35">
      <c r="A192" s="58" t="s">
        <v>453</v>
      </c>
      <c r="B192" s="59"/>
      <c r="C192" s="59"/>
      <c r="D192" s="59"/>
      <c r="E192" s="59"/>
      <c r="F192" s="59"/>
      <c r="G192" s="59"/>
      <c r="H192" s="60"/>
    </row>
    <row r="193" spans="1:9" ht="18.75" x14ac:dyDescent="0.3">
      <c r="A193" s="31"/>
      <c r="B193" s="31"/>
      <c r="C193" s="31"/>
      <c r="D193" s="31"/>
      <c r="E193" s="31"/>
      <c r="F193" s="31"/>
      <c r="G193" s="31"/>
      <c r="H193" s="31"/>
    </row>
    <row r="194" spans="1:9" ht="18.75" x14ac:dyDescent="0.3">
      <c r="A194" s="31"/>
      <c r="B194" s="31"/>
      <c r="C194" s="31"/>
      <c r="D194" s="31"/>
      <c r="E194" s="31"/>
      <c r="F194" s="31"/>
      <c r="G194" s="31"/>
      <c r="H194" s="31"/>
    </row>
    <row r="195" spans="1:9" x14ac:dyDescent="0.25">
      <c r="A195" t="s">
        <v>0</v>
      </c>
      <c r="B195" t="s">
        <v>1</v>
      </c>
      <c r="C195" t="s">
        <v>2</v>
      </c>
      <c r="D195" t="s">
        <v>3</v>
      </c>
      <c r="E195" t="s">
        <v>4</v>
      </c>
      <c r="F195" t="s">
        <v>5</v>
      </c>
      <c r="G195" t="s">
        <v>6</v>
      </c>
      <c r="H195" s="3" t="s">
        <v>7</v>
      </c>
    </row>
    <row r="196" spans="1:9" ht="75" x14ac:dyDescent="0.25">
      <c r="A196">
        <v>1</v>
      </c>
      <c r="B196" t="s">
        <v>29</v>
      </c>
      <c r="C196" t="s">
        <v>18</v>
      </c>
      <c r="D196">
        <v>150</v>
      </c>
      <c r="E196">
        <v>1</v>
      </c>
      <c r="F196">
        <f>Tabela10[[#This Row],[TAMANHO]]+Tabela10[[#This Row],[POS INICIAL]]-1</f>
        <v>150</v>
      </c>
      <c r="G196" t="s">
        <v>10</v>
      </c>
      <c r="H196" s="6" t="s">
        <v>485</v>
      </c>
    </row>
    <row r="197" spans="1:9" x14ac:dyDescent="0.25">
      <c r="A197">
        <v>2</v>
      </c>
      <c r="B197" t="s">
        <v>30</v>
      </c>
      <c r="C197" t="s">
        <v>9</v>
      </c>
      <c r="D197">
        <v>3</v>
      </c>
      <c r="E197">
        <f>F196+1</f>
        <v>151</v>
      </c>
      <c r="F197">
        <f>Tabela10[[#This Row],[TAMANHO]]+Tabela10[[#This Row],[POS INICIAL]]-1</f>
        <v>153</v>
      </c>
      <c r="G197" t="s">
        <v>10</v>
      </c>
      <c r="H197" s="40" t="s">
        <v>455</v>
      </c>
    </row>
    <row r="198" spans="1:9" x14ac:dyDescent="0.25">
      <c r="A198">
        <v>3</v>
      </c>
      <c r="B198" t="s">
        <v>31</v>
      </c>
      <c r="C198" t="s">
        <v>18</v>
      </c>
      <c r="D198">
        <v>600</v>
      </c>
      <c r="E198">
        <f t="shared" ref="E198:E199" si="10">F197+1</f>
        <v>154</v>
      </c>
      <c r="F198">
        <f>Tabela10[[#This Row],[TAMANHO]]+Tabela10[[#This Row],[POS INICIAL]]-1</f>
        <v>753</v>
      </c>
      <c r="G198" t="s">
        <v>10</v>
      </c>
    </row>
    <row r="199" spans="1:9" x14ac:dyDescent="0.25">
      <c r="A199">
        <v>4</v>
      </c>
      <c r="B199" t="s">
        <v>32</v>
      </c>
      <c r="C199" t="s">
        <v>9</v>
      </c>
      <c r="D199" s="1">
        <v>8</v>
      </c>
      <c r="E199">
        <f t="shared" si="10"/>
        <v>754</v>
      </c>
      <c r="F199">
        <f>Tabela10[[#This Row],[TAMANHO]]+Tabela10[[#This Row],[POS INICIAL]]-1</f>
        <v>761</v>
      </c>
      <c r="G199" t="s">
        <v>10</v>
      </c>
    </row>
    <row r="200" spans="1:9" ht="15.75" thickBot="1" x14ac:dyDescent="0.3"/>
    <row r="201" spans="1:9" ht="18.75" x14ac:dyDescent="0.3">
      <c r="A201" s="64" t="s">
        <v>268</v>
      </c>
      <c r="B201" s="65"/>
      <c r="C201" s="65"/>
      <c r="D201" s="65"/>
      <c r="E201" s="65"/>
      <c r="F201" s="65"/>
      <c r="G201" s="65"/>
      <c r="H201" s="65"/>
      <c r="I201" s="66"/>
    </row>
    <row r="202" spans="1:9" ht="18.75" x14ac:dyDescent="0.3">
      <c r="A202" s="67" t="s">
        <v>269</v>
      </c>
      <c r="B202" s="68"/>
      <c r="C202" s="68"/>
      <c r="D202" s="68"/>
      <c r="E202" s="68"/>
      <c r="F202" s="68"/>
      <c r="G202" s="68"/>
      <c r="H202" s="68"/>
      <c r="I202" s="69"/>
    </row>
    <row r="203" spans="1:9" ht="18.75" x14ac:dyDescent="0.3">
      <c r="A203" s="67" t="s">
        <v>279</v>
      </c>
      <c r="B203" s="68"/>
      <c r="C203" s="68"/>
      <c r="D203" s="68"/>
      <c r="E203" s="68"/>
      <c r="F203" s="68"/>
      <c r="G203" s="68"/>
      <c r="H203" s="68"/>
      <c r="I203" s="69"/>
    </row>
    <row r="204" spans="1:9" ht="18.75" x14ac:dyDescent="0.3">
      <c r="A204" s="67" t="s">
        <v>250</v>
      </c>
      <c r="B204" s="68"/>
      <c r="C204" s="68"/>
      <c r="D204" s="68"/>
      <c r="E204" s="68"/>
      <c r="F204" s="68"/>
      <c r="G204" s="68"/>
      <c r="H204" s="68"/>
      <c r="I204" s="69"/>
    </row>
    <row r="205" spans="1:9" ht="18.75" x14ac:dyDescent="0.3">
      <c r="A205" s="67" t="s">
        <v>280</v>
      </c>
      <c r="B205" s="68"/>
      <c r="C205" s="68"/>
      <c r="D205" s="68"/>
      <c r="E205" s="68"/>
      <c r="F205" s="68"/>
      <c r="G205" s="68"/>
      <c r="H205" s="68"/>
      <c r="I205" s="69"/>
    </row>
    <row r="206" spans="1:9" ht="18.75" x14ac:dyDescent="0.3">
      <c r="A206" s="67" t="s">
        <v>281</v>
      </c>
      <c r="B206" s="68"/>
      <c r="C206" s="68"/>
      <c r="D206" s="68"/>
      <c r="E206" s="68"/>
      <c r="F206" s="68"/>
      <c r="G206" s="68"/>
      <c r="H206" s="68"/>
      <c r="I206" s="69"/>
    </row>
    <row r="207" spans="1:9" ht="18.75" x14ac:dyDescent="0.3">
      <c r="A207" s="82" t="s">
        <v>386</v>
      </c>
      <c r="B207" s="83"/>
      <c r="C207" s="83"/>
      <c r="D207" s="83"/>
      <c r="E207" s="83"/>
      <c r="F207" s="83"/>
      <c r="G207" s="83"/>
      <c r="H207" s="83"/>
      <c r="I207" s="84"/>
    </row>
    <row r="208" spans="1:9" ht="18.75" x14ac:dyDescent="0.3">
      <c r="A208" s="124" t="s">
        <v>459</v>
      </c>
      <c r="B208" s="125"/>
      <c r="C208" s="125"/>
      <c r="D208" s="125"/>
      <c r="E208" s="125"/>
      <c r="F208" s="125"/>
      <c r="G208" s="125"/>
      <c r="H208" s="125"/>
      <c r="I208" s="126"/>
    </row>
    <row r="209" spans="1:9" ht="19.5" thickBot="1" x14ac:dyDescent="0.35">
      <c r="A209" s="76" t="s">
        <v>119</v>
      </c>
      <c r="B209" s="77"/>
      <c r="C209" s="77"/>
      <c r="D209" s="77"/>
      <c r="E209" s="77"/>
      <c r="F209" s="77"/>
      <c r="G209" s="77"/>
      <c r="H209" s="77"/>
      <c r="I209" s="78"/>
    </row>
    <row r="210" spans="1:9" x14ac:dyDescent="0.25">
      <c r="A210" s="106" t="s">
        <v>136</v>
      </c>
      <c r="B210" s="107"/>
      <c r="C210" s="107"/>
      <c r="D210" s="107"/>
      <c r="E210" s="107"/>
      <c r="F210" s="107"/>
      <c r="G210" s="107"/>
      <c r="H210" s="107"/>
      <c r="I210" s="108"/>
    </row>
    <row r="211" spans="1:9" x14ac:dyDescent="0.25">
      <c r="A211" t="s">
        <v>0</v>
      </c>
      <c r="B211" t="s">
        <v>1</v>
      </c>
      <c r="C211" t="s">
        <v>2</v>
      </c>
      <c r="D211" t="s">
        <v>3</v>
      </c>
      <c r="E211" t="s">
        <v>4</v>
      </c>
      <c r="F211" t="s">
        <v>5</v>
      </c>
      <c r="G211" t="s">
        <v>6</v>
      </c>
      <c r="H211" s="3" t="s">
        <v>7</v>
      </c>
      <c r="I211" s="3" t="s">
        <v>140</v>
      </c>
    </row>
    <row r="212" spans="1:9" x14ac:dyDescent="0.25">
      <c r="A212">
        <v>1</v>
      </c>
      <c r="B212" t="s">
        <v>120</v>
      </c>
      <c r="C212" t="s">
        <v>9</v>
      </c>
      <c r="D212">
        <v>1</v>
      </c>
      <c r="E212">
        <v>1</v>
      </c>
      <c r="F212">
        <v>1</v>
      </c>
      <c r="G212" t="s">
        <v>10</v>
      </c>
      <c r="H212" s="4">
        <v>1</v>
      </c>
      <c r="I212" s="3" t="s">
        <v>292</v>
      </c>
    </row>
    <row r="213" spans="1:9" x14ac:dyDescent="0.25">
      <c r="A213">
        <v>2</v>
      </c>
      <c r="B213" t="s">
        <v>131</v>
      </c>
      <c r="C213" t="s">
        <v>9</v>
      </c>
      <c r="D213">
        <v>3</v>
      </c>
      <c r="E213">
        <f>1+F212</f>
        <v>2</v>
      </c>
      <c r="F213">
        <f>Tabela15[[#This Row],[POS INICIAL]]+Tabela15[[#This Row],[TAMANHO]]-1</f>
        <v>4</v>
      </c>
      <c r="G213" t="s">
        <v>10</v>
      </c>
      <c r="H213" s="3" t="s">
        <v>294</v>
      </c>
      <c r="I213" s="3" t="s">
        <v>293</v>
      </c>
    </row>
    <row r="214" spans="1:9" x14ac:dyDescent="0.25">
      <c r="A214">
        <v>3</v>
      </c>
      <c r="B214" t="s">
        <v>132</v>
      </c>
      <c r="C214" t="s">
        <v>18</v>
      </c>
      <c r="D214">
        <v>8</v>
      </c>
      <c r="E214">
        <f>1+F213</f>
        <v>5</v>
      </c>
      <c r="F214">
        <f>Tabela15[[#This Row],[POS INICIAL]]+Tabela15[[#This Row],[TAMANHO]]-1</f>
        <v>12</v>
      </c>
      <c r="G214" t="s">
        <v>10</v>
      </c>
      <c r="H214" s="3" t="s">
        <v>134</v>
      </c>
      <c r="I214" s="3" t="s">
        <v>295</v>
      </c>
    </row>
    <row r="215" spans="1:9" x14ac:dyDescent="0.25">
      <c r="A215">
        <v>4</v>
      </c>
      <c r="B215" t="s">
        <v>133</v>
      </c>
      <c r="C215" t="s">
        <v>61</v>
      </c>
      <c r="D215">
        <v>8</v>
      </c>
      <c r="E215">
        <f t="shared" ref="E215:E216" si="11">1+F214</f>
        <v>13</v>
      </c>
      <c r="F215">
        <f>Tabela15[[#This Row],[POS INICIAL]]+Tabela15[[#This Row],[TAMANHO]]-1</f>
        <v>20</v>
      </c>
      <c r="G215" t="s">
        <v>10</v>
      </c>
      <c r="H215" s="3" t="s">
        <v>135</v>
      </c>
      <c r="I215" s="3" t="s">
        <v>296</v>
      </c>
    </row>
    <row r="216" spans="1:9" x14ac:dyDescent="0.25">
      <c r="A216">
        <v>5</v>
      </c>
      <c r="B216" t="s">
        <v>129</v>
      </c>
      <c r="C216" t="s">
        <v>18</v>
      </c>
      <c r="D216">
        <v>80</v>
      </c>
      <c r="E216">
        <f t="shared" si="11"/>
        <v>21</v>
      </c>
      <c r="F216">
        <f>Tabela15[[#This Row],[POS INICIAL]]+Tabela15[[#This Row],[TAMANHO]]-1</f>
        <v>100</v>
      </c>
      <c r="G216" t="s">
        <v>10</v>
      </c>
    </row>
    <row r="217" spans="1:9" x14ac:dyDescent="0.25">
      <c r="A217" s="106" t="s">
        <v>137</v>
      </c>
      <c r="B217" s="107"/>
      <c r="C217" s="107"/>
      <c r="D217" s="107"/>
      <c r="E217" s="107"/>
      <c r="F217" s="107"/>
      <c r="G217" s="107"/>
      <c r="H217" s="107"/>
      <c r="I217" s="108"/>
    </row>
    <row r="218" spans="1:9" x14ac:dyDescent="0.25">
      <c r="A218" t="s">
        <v>0</v>
      </c>
      <c r="B218" t="s">
        <v>1</v>
      </c>
      <c r="C218" t="s">
        <v>2</v>
      </c>
      <c r="D218" t="s">
        <v>3</v>
      </c>
      <c r="E218" t="s">
        <v>4</v>
      </c>
      <c r="F218" t="s">
        <v>5</v>
      </c>
      <c r="G218" t="s">
        <v>6</v>
      </c>
      <c r="H218" s="3" t="s">
        <v>7</v>
      </c>
      <c r="I218" s="3" t="s">
        <v>140</v>
      </c>
    </row>
    <row r="219" spans="1:9" x14ac:dyDescent="0.25">
      <c r="A219">
        <v>1</v>
      </c>
      <c r="B219" t="s">
        <v>120</v>
      </c>
      <c r="C219" t="s">
        <v>9</v>
      </c>
      <c r="D219">
        <v>1</v>
      </c>
      <c r="E219">
        <v>1</v>
      </c>
      <c r="F219">
        <v>1</v>
      </c>
      <c r="G219" t="s">
        <v>10</v>
      </c>
      <c r="H219" s="4">
        <v>2</v>
      </c>
      <c r="I219" s="3" t="s">
        <v>297</v>
      </c>
    </row>
    <row r="220" spans="1:9" x14ac:dyDescent="0.25">
      <c r="A220">
        <v>2</v>
      </c>
      <c r="B220" t="s">
        <v>121</v>
      </c>
      <c r="C220" t="s">
        <v>9</v>
      </c>
      <c r="D220">
        <v>5</v>
      </c>
      <c r="E220">
        <f>1+F219</f>
        <v>2</v>
      </c>
      <c r="F220">
        <f>Tabela14[[#This Row],[POS INICIAL]]+Tabela14[[#This Row],[TAMANHO]]-1</f>
        <v>6</v>
      </c>
      <c r="G220" t="s">
        <v>10</v>
      </c>
      <c r="I220" s="3" t="s">
        <v>298</v>
      </c>
    </row>
    <row r="221" spans="1:9" x14ac:dyDescent="0.25">
      <c r="A221">
        <v>3</v>
      </c>
      <c r="B221" t="s">
        <v>122</v>
      </c>
      <c r="C221" t="s">
        <v>13</v>
      </c>
      <c r="D221">
        <v>1</v>
      </c>
      <c r="E221">
        <f t="shared" ref="E221:E228" si="12">1+F220</f>
        <v>7</v>
      </c>
      <c r="F221">
        <f>Tabela14[[#This Row],[POS INICIAL]]+Tabela14[[#This Row],[TAMANHO]]-1</f>
        <v>7</v>
      </c>
      <c r="G221" t="s">
        <v>10</v>
      </c>
      <c r="I221" s="3" t="s">
        <v>299</v>
      </c>
    </row>
    <row r="222" spans="1:9" x14ac:dyDescent="0.25">
      <c r="A222">
        <v>4</v>
      </c>
      <c r="B222" t="s">
        <v>123</v>
      </c>
      <c r="C222" t="s">
        <v>18</v>
      </c>
      <c r="D222">
        <v>30</v>
      </c>
      <c r="E222">
        <f t="shared" si="12"/>
        <v>8</v>
      </c>
      <c r="F222">
        <f>Tabela14[[#This Row],[POS INICIAL]]+Tabela14[[#This Row],[TAMANHO]]-1</f>
        <v>37</v>
      </c>
      <c r="G222" t="s">
        <v>10</v>
      </c>
      <c r="I222" s="3" t="s">
        <v>300</v>
      </c>
    </row>
    <row r="223" spans="1:9" x14ac:dyDescent="0.25">
      <c r="A223">
        <v>5</v>
      </c>
      <c r="B223" t="s">
        <v>124</v>
      </c>
      <c r="C223" t="s">
        <v>18</v>
      </c>
      <c r="D223">
        <v>1</v>
      </c>
      <c r="E223">
        <f t="shared" si="12"/>
        <v>38</v>
      </c>
      <c r="F223">
        <f>Tabela14[[#This Row],[POS INICIAL]]+Tabela14[[#This Row],[TAMANHO]]-1</f>
        <v>38</v>
      </c>
      <c r="G223" t="s">
        <v>71</v>
      </c>
      <c r="H223" s="3" t="s">
        <v>130</v>
      </c>
      <c r="I223" s="3" t="s">
        <v>291</v>
      </c>
    </row>
    <row r="224" spans="1:9" x14ac:dyDescent="0.25">
      <c r="A224">
        <v>6</v>
      </c>
      <c r="B224" t="s">
        <v>125</v>
      </c>
      <c r="C224" t="s">
        <v>9</v>
      </c>
      <c r="D224">
        <v>12</v>
      </c>
      <c r="E224">
        <f t="shared" si="12"/>
        <v>39</v>
      </c>
      <c r="F224">
        <f>Tabela14[[#This Row],[POS INICIAL]]+Tabela14[[#This Row],[TAMANHO]]-1</f>
        <v>50</v>
      </c>
      <c r="G224" t="s">
        <v>10</v>
      </c>
      <c r="I224" s="3" t="s">
        <v>301</v>
      </c>
    </row>
    <row r="225" spans="1:9" x14ac:dyDescent="0.25">
      <c r="A225">
        <v>7</v>
      </c>
      <c r="B225" t="s">
        <v>126</v>
      </c>
      <c r="C225" t="s">
        <v>9</v>
      </c>
      <c r="D225">
        <v>6</v>
      </c>
      <c r="E225">
        <f t="shared" si="12"/>
        <v>51</v>
      </c>
      <c r="F225">
        <f>Tabela14[[#This Row],[POS INICIAL]]+Tabela14[[#This Row],[TAMANHO]]-1</f>
        <v>56</v>
      </c>
      <c r="G225" t="s">
        <v>71</v>
      </c>
      <c r="I225" s="3" t="s">
        <v>291</v>
      </c>
    </row>
    <row r="226" spans="1:9" x14ac:dyDescent="0.25">
      <c r="A226">
        <v>8</v>
      </c>
      <c r="B226" t="s">
        <v>127</v>
      </c>
      <c r="C226" t="s">
        <v>9</v>
      </c>
      <c r="D226">
        <v>1</v>
      </c>
      <c r="E226">
        <f t="shared" si="12"/>
        <v>57</v>
      </c>
      <c r="F226">
        <f>Tabela14[[#This Row],[POS INICIAL]]+Tabela14[[#This Row],[TAMANHO]]-1</f>
        <v>57</v>
      </c>
      <c r="G226" t="s">
        <v>10</v>
      </c>
      <c r="H226" s="3" t="s">
        <v>303</v>
      </c>
      <c r="I226" s="3" t="s">
        <v>302</v>
      </c>
    </row>
    <row r="227" spans="1:9" x14ac:dyDescent="0.25">
      <c r="A227">
        <v>9</v>
      </c>
      <c r="B227" t="s">
        <v>128</v>
      </c>
      <c r="C227" t="s">
        <v>9</v>
      </c>
      <c r="D227">
        <v>9</v>
      </c>
      <c r="E227">
        <f t="shared" si="12"/>
        <v>58</v>
      </c>
      <c r="F227">
        <f>Tabela14[[#This Row],[POS INICIAL]]+Tabela14[[#This Row],[TAMANHO]]-1</f>
        <v>66</v>
      </c>
      <c r="G227" t="s">
        <v>10</v>
      </c>
      <c r="I227" s="3" t="s">
        <v>304</v>
      </c>
    </row>
    <row r="228" spans="1:9" x14ac:dyDescent="0.25">
      <c r="A228">
        <v>10</v>
      </c>
      <c r="B228" t="s">
        <v>129</v>
      </c>
      <c r="C228" t="s">
        <v>18</v>
      </c>
      <c r="D228">
        <v>34</v>
      </c>
      <c r="E228">
        <f t="shared" si="12"/>
        <v>67</v>
      </c>
      <c r="F228">
        <f>Tabela14[[#This Row],[POS INICIAL]]+Tabela14[[#This Row],[TAMANHO]]-1</f>
        <v>100</v>
      </c>
      <c r="G228" t="s">
        <v>10</v>
      </c>
    </row>
    <row r="230" spans="1:9" x14ac:dyDescent="0.25">
      <c r="A230" s="106" t="s">
        <v>138</v>
      </c>
      <c r="B230" s="107"/>
      <c r="C230" s="107"/>
      <c r="D230" s="107"/>
      <c r="E230" s="107"/>
      <c r="F230" s="107"/>
      <c r="G230" s="107"/>
      <c r="H230" s="107"/>
      <c r="I230" s="108"/>
    </row>
    <row r="231" spans="1:9" x14ac:dyDescent="0.25">
      <c r="A231" t="s">
        <v>0</v>
      </c>
      <c r="B231" t="s">
        <v>1</v>
      </c>
      <c r="C231" t="s">
        <v>2</v>
      </c>
      <c r="D231" t="s">
        <v>3</v>
      </c>
      <c r="E231" t="s">
        <v>4</v>
      </c>
      <c r="F231" t="s">
        <v>5</v>
      </c>
      <c r="G231" t="s">
        <v>6</v>
      </c>
      <c r="H231" s="3" t="s">
        <v>7</v>
      </c>
      <c r="I231" s="3" t="s">
        <v>140</v>
      </c>
    </row>
    <row r="232" spans="1:9" x14ac:dyDescent="0.25">
      <c r="A232">
        <v>1</v>
      </c>
      <c r="B232" t="s">
        <v>120</v>
      </c>
      <c r="C232" t="s">
        <v>9</v>
      </c>
      <c r="D232">
        <v>1</v>
      </c>
      <c r="E232">
        <v>1</v>
      </c>
      <c r="F232">
        <f>Tabela16[[#This Row],[POS INICIAL]]+Tabela16[[#This Row],[TAMANHO]]-1</f>
        <v>1</v>
      </c>
      <c r="G232" t="s">
        <v>10</v>
      </c>
      <c r="H232" s="4">
        <v>3</v>
      </c>
      <c r="I232" s="3" t="s">
        <v>305</v>
      </c>
    </row>
    <row r="233" spans="1:9" x14ac:dyDescent="0.25">
      <c r="A233">
        <v>2</v>
      </c>
      <c r="B233" t="s">
        <v>139</v>
      </c>
      <c r="C233" t="s">
        <v>9</v>
      </c>
      <c r="D233">
        <v>7</v>
      </c>
      <c r="E233">
        <f t="shared" ref="E233:E234" si="13">F232+1</f>
        <v>2</v>
      </c>
      <c r="F233">
        <f>Tabela16[[#This Row],[POS INICIAL]]+Tabela16[[#This Row],[TAMANHO]]-1</f>
        <v>8</v>
      </c>
      <c r="G233" t="s">
        <v>10</v>
      </c>
      <c r="I233" s="3" t="s">
        <v>306</v>
      </c>
    </row>
    <row r="234" spans="1:9" x14ac:dyDescent="0.25">
      <c r="A234">
        <v>3</v>
      </c>
      <c r="B234" t="s">
        <v>129</v>
      </c>
      <c r="C234" t="s">
        <v>18</v>
      </c>
      <c r="D234">
        <v>92</v>
      </c>
      <c r="E234">
        <f t="shared" si="13"/>
        <v>9</v>
      </c>
      <c r="F234">
        <f>Tabela16[[#This Row],[POS INICIAL]]+Tabela16[[#This Row],[TAMANHO]]-1</f>
        <v>100</v>
      </c>
      <c r="G234" t="s">
        <v>10</v>
      </c>
    </row>
    <row r="236" spans="1:9" ht="15.75" thickBot="1" x14ac:dyDescent="0.3"/>
    <row r="237" spans="1:9" ht="18.75" x14ac:dyDescent="0.3">
      <c r="A237" s="64" t="s">
        <v>268</v>
      </c>
      <c r="B237" s="65"/>
      <c r="C237" s="65"/>
      <c r="D237" s="65"/>
      <c r="E237" s="65"/>
      <c r="F237" s="65"/>
      <c r="G237" s="65"/>
      <c r="H237" s="65"/>
      <c r="I237" s="66"/>
    </row>
    <row r="238" spans="1:9" ht="18.75" x14ac:dyDescent="0.3">
      <c r="A238" s="67" t="s">
        <v>269</v>
      </c>
      <c r="B238" s="68"/>
      <c r="C238" s="68"/>
      <c r="D238" s="68"/>
      <c r="E238" s="68"/>
      <c r="F238" s="68"/>
      <c r="G238" s="68"/>
      <c r="H238" s="68"/>
      <c r="I238" s="69"/>
    </row>
    <row r="239" spans="1:9" ht="18.75" x14ac:dyDescent="0.3">
      <c r="A239" s="67" t="s">
        <v>496</v>
      </c>
      <c r="B239" s="68"/>
      <c r="C239" s="68"/>
      <c r="D239" s="68"/>
      <c r="E239" s="68"/>
      <c r="F239" s="68"/>
      <c r="G239" s="68"/>
      <c r="H239" s="68"/>
      <c r="I239" s="69"/>
    </row>
    <row r="240" spans="1:9" ht="18.75" x14ac:dyDescent="0.3">
      <c r="A240" s="67" t="s">
        <v>250</v>
      </c>
      <c r="B240" s="68"/>
      <c r="C240" s="68"/>
      <c r="D240" s="68"/>
      <c r="E240" s="68"/>
      <c r="F240" s="68"/>
      <c r="G240" s="68"/>
      <c r="H240" s="68"/>
      <c r="I240" s="69"/>
    </row>
    <row r="241" spans="1:9" ht="18.75" x14ac:dyDescent="0.3">
      <c r="A241" s="67" t="s">
        <v>264</v>
      </c>
      <c r="B241" s="68"/>
      <c r="C241" s="68"/>
      <c r="D241" s="68"/>
      <c r="E241" s="68"/>
      <c r="F241" s="68"/>
      <c r="G241" s="68"/>
      <c r="H241" s="68"/>
      <c r="I241" s="69"/>
    </row>
    <row r="242" spans="1:9" ht="18.75" x14ac:dyDescent="0.3">
      <c r="A242" s="67" t="s">
        <v>497</v>
      </c>
      <c r="B242" s="68"/>
      <c r="C242" s="68"/>
      <c r="D242" s="68"/>
      <c r="E242" s="68"/>
      <c r="F242" s="68"/>
      <c r="G242" s="68"/>
      <c r="H242" s="68"/>
      <c r="I242" s="69"/>
    </row>
    <row r="243" spans="1:9" ht="18.75" x14ac:dyDescent="0.3">
      <c r="A243" s="82" t="s">
        <v>498</v>
      </c>
      <c r="B243" s="83"/>
      <c r="C243" s="83"/>
      <c r="D243" s="83"/>
      <c r="E243" s="83"/>
      <c r="F243" s="83"/>
      <c r="G243" s="83"/>
      <c r="H243" s="83"/>
      <c r="I243" s="84"/>
    </row>
    <row r="244" spans="1:9" ht="19.5" thickBot="1" x14ac:dyDescent="0.35">
      <c r="A244" s="76" t="s">
        <v>499</v>
      </c>
      <c r="B244" s="77"/>
      <c r="C244" s="77"/>
      <c r="D244" s="77"/>
      <c r="E244" s="77"/>
      <c r="F244" s="77"/>
      <c r="G244" s="77"/>
      <c r="H244" s="77"/>
      <c r="I244" s="78"/>
    </row>
    <row r="245" spans="1:9" ht="19.5" thickBot="1" x14ac:dyDescent="0.35">
      <c r="A245" s="76" t="s">
        <v>136</v>
      </c>
      <c r="B245" s="77"/>
      <c r="C245" s="77"/>
      <c r="D245" s="77"/>
      <c r="E245" s="77"/>
      <c r="F245" s="77"/>
      <c r="G245" s="77"/>
      <c r="H245" s="77"/>
      <c r="I245" s="78"/>
    </row>
    <row r="246" spans="1:9" x14ac:dyDescent="0.25">
      <c r="A246" t="s">
        <v>0</v>
      </c>
      <c r="B246" t="s">
        <v>1</v>
      </c>
      <c r="C246" t="s">
        <v>2</v>
      </c>
      <c r="D246" t="s">
        <v>3</v>
      </c>
      <c r="E246" t="s">
        <v>4</v>
      </c>
      <c r="F246" t="s">
        <v>5</v>
      </c>
      <c r="G246" t="s">
        <v>6</v>
      </c>
      <c r="H246" s="3" t="s">
        <v>7</v>
      </c>
      <c r="I246" s="3" t="s">
        <v>140</v>
      </c>
    </row>
    <row r="247" spans="1:9" x14ac:dyDescent="0.25">
      <c r="A247">
        <v>1</v>
      </c>
      <c r="B247" t="s">
        <v>120</v>
      </c>
      <c r="C247" t="s">
        <v>9</v>
      </c>
      <c r="D247">
        <v>2</v>
      </c>
      <c r="E247">
        <v>1</v>
      </c>
      <c r="F247">
        <f>Tabela1579203538[[#This Row],[TAMANHO]]+Tabela1579203538[[#This Row],[POS INICIAL]]-1</f>
        <v>2</v>
      </c>
      <c r="G247" t="s">
        <v>10</v>
      </c>
      <c r="H247" s="4" t="s">
        <v>402</v>
      </c>
      <c r="I247" s="3" t="s">
        <v>397</v>
      </c>
    </row>
    <row r="248" spans="1:9" x14ac:dyDescent="0.25">
      <c r="A248">
        <v>2</v>
      </c>
      <c r="B248" t="s">
        <v>406</v>
      </c>
      <c r="C248" t="s">
        <v>18</v>
      </c>
      <c r="D248">
        <v>8</v>
      </c>
      <c r="E248">
        <f>F247+1</f>
        <v>3</v>
      </c>
      <c r="F248">
        <f>Tabela1579203538[[#This Row],[TAMANHO]]+Tabela1579203538[[#This Row],[POS INICIAL]]-1</f>
        <v>10</v>
      </c>
      <c r="G248" t="s">
        <v>10</v>
      </c>
      <c r="H248" s="3" t="s">
        <v>407</v>
      </c>
      <c r="I248" s="3" t="s">
        <v>408</v>
      </c>
    </row>
    <row r="249" spans="1:9" x14ac:dyDescent="0.25">
      <c r="A249">
        <v>3</v>
      </c>
      <c r="B249" t="s">
        <v>409</v>
      </c>
      <c r="C249" t="s">
        <v>9</v>
      </c>
      <c r="D249">
        <v>8</v>
      </c>
      <c r="E249">
        <f t="shared" ref="E249:E253" si="14">F248+1</f>
        <v>11</v>
      </c>
      <c r="F249">
        <f>Tabela1579203538[[#This Row],[TAMANHO]]+Tabela1579203538[[#This Row],[POS INICIAL]]-1</f>
        <v>18</v>
      </c>
      <c r="G249" t="s">
        <v>10</v>
      </c>
      <c r="I249" s="3" t="s">
        <v>410</v>
      </c>
    </row>
    <row r="250" spans="1:9" x14ac:dyDescent="0.25">
      <c r="A250">
        <v>4</v>
      </c>
      <c r="B250" t="s">
        <v>411</v>
      </c>
      <c r="C250" t="s">
        <v>18</v>
      </c>
      <c r="D250">
        <v>3</v>
      </c>
      <c r="E250">
        <f t="shared" si="14"/>
        <v>19</v>
      </c>
      <c r="F250">
        <f>Tabela1579203538[[#This Row],[TAMANHO]]+Tabela1579203538[[#This Row],[POS INICIAL]]-1</f>
        <v>21</v>
      </c>
      <c r="G250" t="s">
        <v>10</v>
      </c>
      <c r="H250" s="3" t="s">
        <v>412</v>
      </c>
      <c r="I250" s="3" t="s">
        <v>413</v>
      </c>
    </row>
    <row r="251" spans="1:9" x14ac:dyDescent="0.25">
      <c r="A251">
        <v>5</v>
      </c>
      <c r="B251" t="s">
        <v>295</v>
      </c>
      <c r="C251" t="s">
        <v>18</v>
      </c>
      <c r="D251">
        <v>50</v>
      </c>
      <c r="E251">
        <f t="shared" si="14"/>
        <v>22</v>
      </c>
      <c r="F251">
        <f>Tabela1579203538[[#This Row],[TAMANHO]]+Tabela1579203538[[#This Row],[POS INICIAL]]-1</f>
        <v>71</v>
      </c>
      <c r="G251" t="s">
        <v>71</v>
      </c>
      <c r="I251" s="3" t="s">
        <v>420</v>
      </c>
    </row>
    <row r="252" spans="1:9" x14ac:dyDescent="0.25">
      <c r="A252">
        <v>6</v>
      </c>
      <c r="B252" t="s">
        <v>415</v>
      </c>
      <c r="C252" t="s">
        <v>61</v>
      </c>
      <c r="D252">
        <v>8</v>
      </c>
      <c r="E252">
        <f t="shared" si="14"/>
        <v>72</v>
      </c>
      <c r="F252">
        <f>Tabela1579203538[[#This Row],[TAMANHO]]+Tabela1579203538[[#This Row],[POS INICIAL]]-1</f>
        <v>79</v>
      </c>
      <c r="G252" t="s">
        <v>10</v>
      </c>
      <c r="H252" s="3" t="s">
        <v>390</v>
      </c>
      <c r="I252" s="3" t="s">
        <v>415</v>
      </c>
    </row>
    <row r="253" spans="1:9" x14ac:dyDescent="0.25">
      <c r="A253">
        <v>7</v>
      </c>
      <c r="B253" t="s">
        <v>391</v>
      </c>
      <c r="C253" t="s">
        <v>13</v>
      </c>
      <c r="D253">
        <v>1</v>
      </c>
      <c r="E253">
        <f t="shared" si="14"/>
        <v>80</v>
      </c>
      <c r="F253">
        <f>Tabela1579203538[[#This Row],[TAMANHO]]+Tabela1579203538[[#This Row],[POS INICIAL]]-1</f>
        <v>80</v>
      </c>
      <c r="G253" t="s">
        <v>71</v>
      </c>
      <c r="H253" s="3" t="s">
        <v>416</v>
      </c>
      <c r="I253" s="3" t="s">
        <v>417</v>
      </c>
    </row>
    <row r="254" spans="1:9" ht="19.5" thickBot="1" x14ac:dyDescent="0.35">
      <c r="A254" s="76" t="s">
        <v>137</v>
      </c>
      <c r="B254" s="77"/>
      <c r="C254" s="77"/>
      <c r="D254" s="77"/>
      <c r="E254" s="77"/>
      <c r="F254" s="77"/>
      <c r="G254" s="77"/>
      <c r="H254" s="77"/>
      <c r="I254" s="78"/>
    </row>
    <row r="255" spans="1:9" x14ac:dyDescent="0.25">
      <c r="A255" t="s">
        <v>0</v>
      </c>
      <c r="B255" t="s">
        <v>1</v>
      </c>
      <c r="C255" t="s">
        <v>2</v>
      </c>
      <c r="D255" t="s">
        <v>3</v>
      </c>
      <c r="E255" t="s">
        <v>4</v>
      </c>
      <c r="F255" t="s">
        <v>5</v>
      </c>
      <c r="G255" t="s">
        <v>6</v>
      </c>
      <c r="H255" s="3" t="s">
        <v>7</v>
      </c>
      <c r="I255" s="3" t="s">
        <v>140</v>
      </c>
    </row>
    <row r="256" spans="1:9" x14ac:dyDescent="0.25">
      <c r="A256">
        <v>1</v>
      </c>
      <c r="B256" t="s">
        <v>33</v>
      </c>
      <c r="C256" t="s">
        <v>9</v>
      </c>
      <c r="D256">
        <v>2</v>
      </c>
      <c r="E256">
        <v>1</v>
      </c>
      <c r="F256">
        <f>Tabela33437[[#This Row],[POS INICIAL]]+Tabela33437[[#This Row],[TAMANHO]]-1</f>
        <v>2</v>
      </c>
      <c r="G256" t="s">
        <v>10</v>
      </c>
      <c r="H256" s="4" t="s">
        <v>141</v>
      </c>
      <c r="I256" s="3" t="s">
        <v>142</v>
      </c>
    </row>
    <row r="257" spans="1:9" x14ac:dyDescent="0.25">
      <c r="A257" s="15">
        <v>2</v>
      </c>
      <c r="B257" s="15" t="s">
        <v>337</v>
      </c>
      <c r="C257" s="15" t="s">
        <v>9</v>
      </c>
      <c r="D257" s="15">
        <v>8</v>
      </c>
      <c r="E257" s="15">
        <f>F256+1</f>
        <v>3</v>
      </c>
      <c r="F257" s="15">
        <f>Tabela33437[[#This Row],[POS INICIAL]]+Tabela33437[[#This Row],[TAMANHO]]-1</f>
        <v>10</v>
      </c>
      <c r="G257" s="15" t="s">
        <v>10</v>
      </c>
      <c r="H257" s="23"/>
      <c r="I257" s="23" t="s">
        <v>189</v>
      </c>
    </row>
    <row r="258" spans="1:9" x14ac:dyDescent="0.25">
      <c r="A258">
        <v>3</v>
      </c>
      <c r="B258" t="s">
        <v>35</v>
      </c>
      <c r="C258" t="s">
        <v>18</v>
      </c>
      <c r="D258">
        <v>11</v>
      </c>
      <c r="E258">
        <f>F257+1</f>
        <v>11</v>
      </c>
      <c r="F258">
        <f>Tabela33437[[#This Row],[POS INICIAL]]+Tabela33437[[#This Row],[TAMANHO]]-1</f>
        <v>21</v>
      </c>
      <c r="G258" t="s">
        <v>10</v>
      </c>
      <c r="I258" s="3" t="s">
        <v>143</v>
      </c>
    </row>
    <row r="259" spans="1:9" x14ac:dyDescent="0.25">
      <c r="A259">
        <v>5</v>
      </c>
      <c r="B259" t="s">
        <v>37</v>
      </c>
      <c r="C259" t="s">
        <v>18</v>
      </c>
      <c r="D259">
        <v>11</v>
      </c>
      <c r="E259" s="15">
        <f t="shared" ref="E259:E266" si="15">F258+1</f>
        <v>22</v>
      </c>
      <c r="F259" s="15">
        <f>Tabela33437[[#This Row],[POS INICIAL]]+Tabela33437[[#This Row],[TAMANHO]]-1</f>
        <v>32</v>
      </c>
      <c r="G259" t="s">
        <v>10</v>
      </c>
      <c r="I259" s="3" t="s">
        <v>183</v>
      </c>
    </row>
    <row r="260" spans="1:9" x14ac:dyDescent="0.25">
      <c r="A260">
        <v>4</v>
      </c>
      <c r="B260" t="s">
        <v>36</v>
      </c>
      <c r="C260" t="s">
        <v>18</v>
      </c>
      <c r="D260">
        <v>60</v>
      </c>
      <c r="E260">
        <f t="shared" si="15"/>
        <v>33</v>
      </c>
      <c r="F260">
        <f>Tabela33437[[#This Row],[POS INICIAL]]+Tabela33437[[#This Row],[TAMANHO]]-1</f>
        <v>92</v>
      </c>
      <c r="G260" t="s">
        <v>10</v>
      </c>
      <c r="I260" s="3" t="s">
        <v>182</v>
      </c>
    </row>
    <row r="261" spans="1:9" ht="30" x14ac:dyDescent="0.25">
      <c r="A261">
        <v>6</v>
      </c>
      <c r="B261" t="s">
        <v>38</v>
      </c>
      <c r="C261" t="s">
        <v>9</v>
      </c>
      <c r="D261">
        <v>14</v>
      </c>
      <c r="E261" s="15">
        <f t="shared" si="15"/>
        <v>93</v>
      </c>
      <c r="F261">
        <f>Tabela33437[[#This Row],[POS INICIAL]]+Tabela33437[[#This Row],[TAMANHO]]-1</f>
        <v>106</v>
      </c>
      <c r="G261" t="s">
        <v>10</v>
      </c>
      <c r="I261" s="3" t="s">
        <v>184</v>
      </c>
    </row>
    <row r="262" spans="1:9" ht="90" x14ac:dyDescent="0.25">
      <c r="A262">
        <v>7</v>
      </c>
      <c r="B262" t="s">
        <v>39</v>
      </c>
      <c r="C262" t="s">
        <v>9</v>
      </c>
      <c r="D262">
        <v>2</v>
      </c>
      <c r="E262">
        <f t="shared" si="15"/>
        <v>107</v>
      </c>
      <c r="F262" s="15">
        <f>Tabela33437[[#This Row],[POS INICIAL]]+Tabela33437[[#This Row],[TAMANHO]]-1</f>
        <v>108</v>
      </c>
      <c r="G262" t="s">
        <v>10</v>
      </c>
      <c r="H262" s="3" t="s">
        <v>170</v>
      </c>
      <c r="I262" s="3" t="s">
        <v>185</v>
      </c>
    </row>
    <row r="263" spans="1:9" x14ac:dyDescent="0.25">
      <c r="A263">
        <v>8</v>
      </c>
      <c r="B263" t="s">
        <v>40</v>
      </c>
      <c r="C263" t="s">
        <v>18</v>
      </c>
      <c r="D263">
        <v>11</v>
      </c>
      <c r="E263" s="15">
        <f t="shared" si="15"/>
        <v>109</v>
      </c>
      <c r="F263">
        <f>Tabela33437[[#This Row],[POS INICIAL]]+Tabela33437[[#This Row],[TAMANHO]]-1</f>
        <v>119</v>
      </c>
      <c r="G263" t="s">
        <v>71</v>
      </c>
      <c r="H263" s="3" t="s">
        <v>186</v>
      </c>
      <c r="I263" s="3" t="s">
        <v>500</v>
      </c>
    </row>
    <row r="264" spans="1:9" ht="92.25" customHeight="1" x14ac:dyDescent="0.25">
      <c r="A264">
        <v>9</v>
      </c>
      <c r="B264" t="s">
        <v>41</v>
      </c>
      <c r="C264" t="s">
        <v>18</v>
      </c>
      <c r="D264">
        <v>60</v>
      </c>
      <c r="E264">
        <f t="shared" si="15"/>
        <v>120</v>
      </c>
      <c r="F264" s="15">
        <f>Tabela33437[[#This Row],[POS INICIAL]]+Tabela33437[[#This Row],[TAMANHO]]-1</f>
        <v>179</v>
      </c>
      <c r="G264" t="s">
        <v>71</v>
      </c>
      <c r="H264" s="3" t="s">
        <v>187</v>
      </c>
      <c r="I264" s="3" t="s">
        <v>500</v>
      </c>
    </row>
    <row r="265" spans="1:9" ht="75" x14ac:dyDescent="0.25">
      <c r="A265">
        <v>10</v>
      </c>
      <c r="B265" t="s">
        <v>42</v>
      </c>
      <c r="C265" t="s">
        <v>13</v>
      </c>
      <c r="D265">
        <v>1</v>
      </c>
      <c r="E265" s="15">
        <f t="shared" si="15"/>
        <v>180</v>
      </c>
      <c r="F265">
        <f>Tabela33437[[#This Row],[POS INICIAL]]+Tabela33437[[#This Row],[TAMANHO]]-1</f>
        <v>180</v>
      </c>
      <c r="G265" t="s">
        <v>10</v>
      </c>
      <c r="H265" s="3" t="s">
        <v>491</v>
      </c>
      <c r="I265" s="3" t="s">
        <v>502</v>
      </c>
    </row>
    <row r="266" spans="1:9" ht="75" x14ac:dyDescent="0.25">
      <c r="A266">
        <v>11</v>
      </c>
      <c r="B266" t="s">
        <v>108</v>
      </c>
      <c r="C266" t="s">
        <v>13</v>
      </c>
      <c r="D266" s="1">
        <v>45</v>
      </c>
      <c r="E266">
        <f t="shared" si="15"/>
        <v>181</v>
      </c>
      <c r="F266" s="1">
        <f>Tabela33437[[#This Row],[POS INICIAL]]+Tabela33437[[#This Row],[TAMANHO]]-1</f>
        <v>225</v>
      </c>
      <c r="G266" t="s">
        <v>10</v>
      </c>
      <c r="I266" s="3" t="s">
        <v>503</v>
      </c>
    </row>
    <row r="267" spans="1:9" x14ac:dyDescent="0.25">
      <c r="A267">
        <v>12</v>
      </c>
      <c r="B267" t="s">
        <v>62</v>
      </c>
      <c r="C267" t="s">
        <v>61</v>
      </c>
      <c r="D267" s="1">
        <v>8</v>
      </c>
      <c r="E267" s="15">
        <f>F266+1</f>
        <v>226</v>
      </c>
      <c r="F267" s="1">
        <f>Tabela33437[[#This Row],[POS INICIAL]]+Tabela33437[[#This Row],[TAMANHO]]-1</f>
        <v>233</v>
      </c>
      <c r="G267" t="s">
        <v>10</v>
      </c>
      <c r="H267" s="3" t="s">
        <v>390</v>
      </c>
      <c r="I267" s="3" t="s">
        <v>501</v>
      </c>
    </row>
    <row r="268" spans="1:9" ht="30" x14ac:dyDescent="0.25">
      <c r="A268" s="15">
        <v>20</v>
      </c>
      <c r="B268" s="15" t="s">
        <v>504</v>
      </c>
      <c r="C268" s="15" t="s">
        <v>13</v>
      </c>
      <c r="D268" s="32">
        <v>1</v>
      </c>
      <c r="E268">
        <f t="shared" ref="E268" si="16">F267+1</f>
        <v>234</v>
      </c>
      <c r="F268" s="1">
        <f>Tabela33437[[#This Row],[POS INICIAL]]+Tabela33437[[#This Row],[TAMANHO]]-1</f>
        <v>234</v>
      </c>
      <c r="G268" t="s">
        <v>10</v>
      </c>
      <c r="H268" s="3" t="s">
        <v>505</v>
      </c>
      <c r="I268" s="3" t="s">
        <v>506</v>
      </c>
    </row>
    <row r="270" spans="1:9" x14ac:dyDescent="0.25">
      <c r="A270" t="s">
        <v>0</v>
      </c>
      <c r="B270" t="s">
        <v>1</v>
      </c>
      <c r="C270" t="s">
        <v>2</v>
      </c>
      <c r="D270" t="s">
        <v>3</v>
      </c>
      <c r="E270" t="s">
        <v>4</v>
      </c>
      <c r="F270" t="s">
        <v>5</v>
      </c>
      <c r="G270" t="s">
        <v>6</v>
      </c>
      <c r="H270" s="3" t="s">
        <v>7</v>
      </c>
      <c r="I270" s="3" t="s">
        <v>140</v>
      </c>
    </row>
    <row r="271" spans="1:9" x14ac:dyDescent="0.25">
      <c r="A271">
        <v>1</v>
      </c>
      <c r="B271" t="s">
        <v>120</v>
      </c>
      <c r="C271" t="s">
        <v>9</v>
      </c>
      <c r="D271">
        <v>2</v>
      </c>
      <c r="E271">
        <v>1</v>
      </c>
      <c r="F271">
        <f>Tabela1681921233639[[#This Row],[POS INICIAL]]+Tabela1681921233639[[#This Row],[TAMANHO]]-1</f>
        <v>2</v>
      </c>
      <c r="G271" t="s">
        <v>10</v>
      </c>
      <c r="H271" s="4">
        <v>99</v>
      </c>
      <c r="I271" s="3" t="s">
        <v>404</v>
      </c>
    </row>
    <row r="272" spans="1:9" x14ac:dyDescent="0.25">
      <c r="A272">
        <v>2</v>
      </c>
      <c r="B272" t="s">
        <v>403</v>
      </c>
      <c r="C272" t="s">
        <v>9</v>
      </c>
      <c r="D272">
        <v>18</v>
      </c>
      <c r="E272">
        <f t="shared" ref="E272" si="17">F271+1</f>
        <v>3</v>
      </c>
      <c r="F272">
        <f>Tabela1681921233639[[#This Row],[POS INICIAL]]+Tabela1681921233639[[#This Row],[TAMANHO]]-1</f>
        <v>20</v>
      </c>
      <c r="G272" t="s">
        <v>10</v>
      </c>
      <c r="I272" s="3" t="s">
        <v>418</v>
      </c>
    </row>
  </sheetData>
  <mergeCells count="82">
    <mergeCell ref="A242:I242"/>
    <mergeCell ref="A243:I243"/>
    <mergeCell ref="A244:I244"/>
    <mergeCell ref="A245:I245"/>
    <mergeCell ref="A254:I254"/>
    <mergeCell ref="A237:I237"/>
    <mergeCell ref="A238:I238"/>
    <mergeCell ref="A239:I239"/>
    <mergeCell ref="A240:I240"/>
    <mergeCell ref="A241:I241"/>
    <mergeCell ref="A208:I208"/>
    <mergeCell ref="A207:I207"/>
    <mergeCell ref="A209:I209"/>
    <mergeCell ref="A210:I210"/>
    <mergeCell ref="A217:I217"/>
    <mergeCell ref="A203:I203"/>
    <mergeCell ref="A204:I204"/>
    <mergeCell ref="A205:I205"/>
    <mergeCell ref="A206:I206"/>
    <mergeCell ref="A173:I173"/>
    <mergeCell ref="A190:H190"/>
    <mergeCell ref="A191:H191"/>
    <mergeCell ref="A192:H192"/>
    <mergeCell ref="A187:H187"/>
    <mergeCell ref="A188:H188"/>
    <mergeCell ref="A189:H189"/>
    <mergeCell ref="A202:I202"/>
    <mergeCell ref="A98:I98"/>
    <mergeCell ref="A99:I99"/>
    <mergeCell ref="A100:I100"/>
    <mergeCell ref="A101:I101"/>
    <mergeCell ref="A201:I201"/>
    <mergeCell ref="A179:H179"/>
    <mergeCell ref="A182:H182"/>
    <mergeCell ref="A185:H185"/>
    <mergeCell ref="A184:H184"/>
    <mergeCell ref="A186:H186"/>
    <mergeCell ref="A178:H178"/>
    <mergeCell ref="A180:H180"/>
    <mergeCell ref="A181:H181"/>
    <mergeCell ref="A183:H183"/>
    <mergeCell ref="A135:I135"/>
    <mergeCell ref="A136:I136"/>
    <mergeCell ref="A94:I94"/>
    <mergeCell ref="A95:I95"/>
    <mergeCell ref="A96:I96"/>
    <mergeCell ref="A97:I97"/>
    <mergeCell ref="A89:I89"/>
    <mergeCell ref="A230:I230"/>
    <mergeCell ref="A1:I1"/>
    <mergeCell ref="A2:I2"/>
    <mergeCell ref="A3:I3"/>
    <mergeCell ref="A4:I4"/>
    <mergeCell ref="A5:I5"/>
    <mergeCell ref="A6:I6"/>
    <mergeCell ref="A7:I7"/>
    <mergeCell ref="A8:I8"/>
    <mergeCell ref="A57:I57"/>
    <mergeCell ref="A58:I58"/>
    <mergeCell ref="A59:I59"/>
    <mergeCell ref="A60:I60"/>
    <mergeCell ref="A61:I61"/>
    <mergeCell ref="A62:I62"/>
    <mergeCell ref="A63:I63"/>
    <mergeCell ref="A9:I9"/>
    <mergeCell ref="A17:I17"/>
    <mergeCell ref="A52:I52"/>
    <mergeCell ref="A65:I65"/>
    <mergeCell ref="A73:I73"/>
    <mergeCell ref="A64:I64"/>
    <mergeCell ref="A102:I102"/>
    <mergeCell ref="A110:I110"/>
    <mergeCell ref="A130:I130"/>
    <mergeCell ref="A144:I144"/>
    <mergeCell ref="A152:I152"/>
    <mergeCell ref="A137:I137"/>
    <mergeCell ref="A138:I138"/>
    <mergeCell ref="A139:I139"/>
    <mergeCell ref="A141:I141"/>
    <mergeCell ref="A142:I142"/>
    <mergeCell ref="A140:I140"/>
    <mergeCell ref="A143:I143"/>
  </mergeCells>
  <pageMargins left="0.511811024" right="0.511811024" top="0.78740157499999996" bottom="0.78740157499999996" header="0.31496062000000002" footer="0.31496062000000002"/>
  <pageSetup paperSize="9" orientation="portrait" r:id="rId1"/>
  <ignoredErrors>
    <ignoredError sqref="E232 D128 D19:D51 D75:D86 D112:D127" calculatedColumn="1"/>
  </ignoredErrors>
  <tableParts count="1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AO &gt; BB</vt:lpstr>
      <vt:lpstr>BB &gt; 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robertooliveira</dc:creator>
  <cp:lastModifiedBy>Felipe Silva de Lyra</cp:lastModifiedBy>
  <cp:lastPrinted>2012-07-18T19:16:38Z</cp:lastPrinted>
  <dcterms:created xsi:type="dcterms:W3CDTF">2012-06-08T13:34:48Z</dcterms:created>
  <dcterms:modified xsi:type="dcterms:W3CDTF">2014-06-16T19:16:30Z</dcterms:modified>
</cp:coreProperties>
</file>