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tables/table32.xml" ContentType="application/vnd.openxmlformats-officedocument.spreadsheetml.table+xml"/>
  <Override PartName="/xl/tables/table33.xml" ContentType="application/vnd.openxmlformats-officedocument.spreadsheetml.table+xml"/>
  <Override PartName="/xl/tables/table34.xml" ContentType="application/vnd.openxmlformats-officedocument.spreadsheetml.table+xml"/>
  <Override PartName="/xl/tables/table35.xml" ContentType="application/vnd.openxmlformats-officedocument.spreadsheetml.table+xml"/>
  <Override PartName="/xl/tables/table36.xml" ContentType="application/vnd.openxmlformats-officedocument.spreadsheetml.table+xml"/>
  <Override PartName="/xl/tables/table37.xml" ContentType="application/vnd.openxmlformats-officedocument.spreadsheetml.table+xml"/>
  <Override PartName="/xl/tables/table38.xml" ContentType="application/vnd.openxmlformats-officedocument.spreadsheetml.table+xml"/>
  <Override PartName="/xl/tables/table39.xml" ContentType="application/vnd.openxmlformats-officedocument.spreadsheetml.table+xml"/>
  <Override PartName="/xl/tables/table40.xml" ContentType="application/vnd.openxmlformats-officedocument.spreadsheetml.table+xml"/>
  <Override PartName="/xl/tables/table41.xml" ContentType="application/vnd.openxmlformats-officedocument.spreadsheetml.table+xml"/>
  <Override PartName="/xl/tables/table42.xml" ContentType="application/vnd.openxmlformats-officedocument.spreadsheetml.table+xml"/>
  <Override PartName="/xl/tables/table43.xml" ContentType="application/vnd.openxmlformats-officedocument.spreadsheetml.table+xml"/>
  <Override PartName="/xl/tables/table44.xml" ContentType="application/vnd.openxmlformats-officedocument.spreadsheetml.table+xml"/>
  <Override PartName="/xl/tables/table45.xml" ContentType="application/vnd.openxmlformats-officedocument.spreadsheetml.table+xml"/>
  <Override PartName="/xl/tables/table46.xml" ContentType="application/vnd.openxmlformats-officedocument.spreadsheetml.table+xml"/>
  <Override PartName="/xl/tables/table47.xml" ContentType="application/vnd.openxmlformats-officedocument.spreadsheetml.table+xml"/>
  <Override PartName="/xl/tables/table48.xml" ContentType="application/vnd.openxmlformats-officedocument.spreadsheetml.table+xml"/>
  <Override PartName="/xl/drawings/drawing1.xml" ContentType="application/vnd.openxmlformats-officedocument.drawing+xml"/>
  <Override PartName="/xl/embeddings/oleObject1.bin" ContentType="application/vnd.openxmlformats-officedocument.oleObject"/>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marcosconceicao\Documents\CONSULTAS\"/>
    </mc:Choice>
  </mc:AlternateContent>
  <bookViews>
    <workbookView xWindow="600" yWindow="975" windowWidth="15600" windowHeight="8700" tabRatio="852" activeTab="1"/>
  </bookViews>
  <sheets>
    <sheet name="AO &gt; CAIXA" sheetId="2" r:id="rId1"/>
    <sheet name="CAIXA &gt; AO" sheetId="1" r:id="rId2"/>
    <sheet name="CAIXA &gt; AO (LEGADO)" sheetId="4" r:id="rId3"/>
    <sheet name="CAIXA&gt;AO (EVOLUÇÃO)" sheetId="5" r:id="rId4"/>
    <sheet name="DNS" sheetId="6" r:id="rId5"/>
  </sheets>
  <definedNames>
    <definedName name="_xlnm._FilterDatabase" localSheetId="0" hidden="1">'AO &gt; CAIXA'!$A$568:$H$568</definedName>
    <definedName name="_xlnm.Print_Area" localSheetId="0">'AO &gt; CAIXA'!$A$1:$H$583</definedName>
    <definedName name="_xlnm.Print_Area" localSheetId="1">'CAIXA &gt; AO'!$A$1:$H$398</definedName>
  </definedNames>
  <calcPr calcId="152511"/>
</workbook>
</file>

<file path=xl/calcChain.xml><?xml version="1.0" encoding="utf-8"?>
<calcChain xmlns="http://schemas.openxmlformats.org/spreadsheetml/2006/main">
  <c r="F379" i="1" l="1"/>
  <c r="F380" i="1" s="1"/>
  <c r="F381" i="1" l="1"/>
  <c r="E381" i="1"/>
  <c r="E380" i="1"/>
  <c r="F382" i="1" l="1"/>
  <c r="E382" i="1"/>
  <c r="F383" i="1" l="1"/>
  <c r="E383" i="1"/>
  <c r="F384" i="1" l="1"/>
  <c r="E384" i="1"/>
  <c r="F385" i="1" l="1"/>
  <c r="E385" i="1"/>
  <c r="F386" i="1" l="1"/>
  <c r="E386" i="1"/>
  <c r="F387" i="1" l="1"/>
  <c r="E387" i="1"/>
  <c r="F388" i="1" l="1"/>
  <c r="E388" i="1"/>
  <c r="F389" i="1" l="1"/>
  <c r="E389" i="1"/>
  <c r="F390" i="1" l="1"/>
  <c r="E390" i="1"/>
  <c r="E391" i="1" l="1"/>
  <c r="F391" i="1"/>
  <c r="F569" i="2"/>
  <c r="E392" i="1" l="1"/>
  <c r="F392" i="1"/>
  <c r="F106" i="5"/>
  <c r="E107" i="5" s="1"/>
  <c r="F107" i="5" s="1"/>
  <c r="E108" i="5" s="1"/>
  <c r="F108" i="5" s="1"/>
  <c r="E109" i="5" s="1"/>
  <c r="F109" i="5" s="1"/>
  <c r="E110" i="5" s="1"/>
  <c r="F110" i="5" s="1"/>
  <c r="E111" i="5" s="1"/>
  <c r="F111" i="5" s="1"/>
  <c r="E112" i="5" s="1"/>
  <c r="F112" i="5" s="1"/>
  <c r="E113" i="5" s="1"/>
  <c r="F113" i="5" s="1"/>
  <c r="E114" i="5" s="1"/>
  <c r="F114" i="5" s="1"/>
  <c r="E115" i="5" s="1"/>
  <c r="F115" i="5" s="1"/>
  <c r="E116" i="5" s="1"/>
  <c r="F116" i="5" s="1"/>
  <c r="E117" i="5" s="1"/>
  <c r="F117" i="5" s="1"/>
  <c r="E118" i="5" s="1"/>
  <c r="F118" i="5" s="1"/>
  <c r="E119" i="5" s="1"/>
  <c r="F119" i="5" s="1"/>
  <c r="E120" i="5" s="1"/>
  <c r="F120" i="5" s="1"/>
  <c r="E121" i="5" s="1"/>
  <c r="F121" i="5" s="1"/>
  <c r="E122" i="5" s="1"/>
  <c r="F122" i="5" s="1"/>
  <c r="E123" i="5" s="1"/>
  <c r="F123" i="5" s="1"/>
  <c r="F87" i="5"/>
  <c r="E88" i="5" s="1"/>
  <c r="F88" i="5" s="1"/>
  <c r="E89" i="5" s="1"/>
  <c r="F89" i="5" s="1"/>
  <c r="E90" i="5" s="1"/>
  <c r="F90" i="5" s="1"/>
  <c r="E91" i="5" s="1"/>
  <c r="F91" i="5" s="1"/>
  <c r="E92" i="5" s="1"/>
  <c r="F92" i="5" s="1"/>
  <c r="E93" i="5" s="1"/>
  <c r="F93" i="5" s="1"/>
  <c r="E94" i="5" s="1"/>
  <c r="F94" i="5" s="1"/>
  <c r="F55" i="5"/>
  <c r="E56" i="5" s="1"/>
  <c r="F56" i="5" s="1"/>
  <c r="E57" i="5" s="1"/>
  <c r="F57" i="5" s="1"/>
  <c r="E58" i="5" s="1"/>
  <c r="F58" i="5" s="1"/>
  <c r="E59" i="5" s="1"/>
  <c r="F59" i="5" s="1"/>
  <c r="E60" i="5" s="1"/>
  <c r="F60" i="5" s="1"/>
  <c r="E61" i="5" s="1"/>
  <c r="F61" i="5" s="1"/>
  <c r="E62" i="5" s="1"/>
  <c r="F62" i="5" s="1"/>
  <c r="E63" i="5" s="1"/>
  <c r="F63" i="5" s="1"/>
  <c r="E64" i="5" s="1"/>
  <c r="F64" i="5" s="1"/>
  <c r="E65" i="5" s="1"/>
  <c r="F65" i="5" s="1"/>
  <c r="E66" i="5" s="1"/>
  <c r="F66" i="5" s="1"/>
  <c r="E67" i="5" s="1"/>
  <c r="F67" i="5" s="1"/>
  <c r="E68" i="5" s="1"/>
  <c r="F68" i="5" s="1"/>
  <c r="E69" i="5" s="1"/>
  <c r="F69" i="5" s="1"/>
  <c r="E70" i="5" s="1"/>
  <c r="F70" i="5" s="1"/>
  <c r="E71" i="5" s="1"/>
  <c r="F71" i="5" s="1"/>
  <c r="E72" i="5" s="1"/>
  <c r="F72" i="5" s="1"/>
  <c r="E73" i="5" s="1"/>
  <c r="F73" i="5" s="1"/>
  <c r="E74" i="5" s="1"/>
  <c r="F74" i="5" s="1"/>
  <c r="E75" i="5" s="1"/>
  <c r="F75" i="5" s="1"/>
  <c r="F32" i="5"/>
  <c r="E33" i="5" s="1"/>
  <c r="F33" i="5" s="1"/>
  <c r="E34" i="5" s="1"/>
  <c r="F34" i="5" s="1"/>
  <c r="E35" i="5" s="1"/>
  <c r="F35" i="5" s="1"/>
  <c r="E36" i="5" s="1"/>
  <c r="F36" i="5" s="1"/>
  <c r="E37" i="5" s="1"/>
  <c r="F37" i="5" s="1"/>
  <c r="E38" i="5" s="1"/>
  <c r="F38" i="5" s="1"/>
  <c r="E39" i="5" s="1"/>
  <c r="F39" i="5" s="1"/>
  <c r="E40" i="5" s="1"/>
  <c r="F40" i="5" s="1"/>
  <c r="E41" i="5" s="1"/>
  <c r="F41" i="5" s="1"/>
  <c r="E42" i="5" s="1"/>
  <c r="F42" i="5" s="1"/>
  <c r="E43" i="5" s="1"/>
  <c r="F43" i="5" s="1"/>
  <c r="F3" i="5" l="1"/>
  <c r="F16" i="5"/>
  <c r="E17" i="5" s="1"/>
  <c r="F17" i="5" s="1"/>
  <c r="E18" i="5" s="1"/>
  <c r="F18" i="5" s="1"/>
  <c r="E19" i="5" s="1"/>
  <c r="F19" i="5" s="1"/>
  <c r="E20" i="5" s="1"/>
  <c r="F20" i="5" s="1"/>
  <c r="E4" i="5"/>
  <c r="F4" i="5" s="1"/>
  <c r="E5" i="5" l="1"/>
  <c r="F5" i="5" l="1"/>
  <c r="E6" i="5" s="1"/>
  <c r="F19" i="2"/>
  <c r="F18" i="2"/>
  <c r="F15" i="2"/>
  <c r="E16" i="2" s="1"/>
  <c r="F16" i="2" s="1"/>
  <c r="E17" i="2" s="1"/>
  <c r="F17" i="2" s="1"/>
  <c r="F3" i="2"/>
  <c r="E4" i="2" s="1"/>
  <c r="F4" i="2" s="1"/>
  <c r="E5" i="2" s="1"/>
  <c r="F5" i="2" s="1"/>
  <c r="E6" i="2" s="1"/>
  <c r="F6" i="2" s="1"/>
  <c r="E7" i="2" s="1"/>
  <c r="F7" i="2" s="1"/>
  <c r="E8" i="2" s="1"/>
  <c r="F8" i="2" s="1"/>
  <c r="E9" i="2" s="1"/>
  <c r="F9" i="2" s="1"/>
  <c r="E10" i="2" s="1"/>
  <c r="F10" i="2" s="1"/>
  <c r="F6" i="5" l="1"/>
  <c r="E7" i="5" s="1"/>
  <c r="F322" i="4"/>
  <c r="E323" i="4" s="1"/>
  <c r="F323" i="4" s="1"/>
  <c r="E324" i="4" s="1"/>
  <c r="F324" i="4" s="1"/>
  <c r="E325" i="4" s="1"/>
  <c r="F325" i="4" s="1"/>
  <c r="E326" i="4" s="1"/>
  <c r="F326" i="4" s="1"/>
  <c r="E327" i="4" s="1"/>
  <c r="F327" i="4" s="1"/>
  <c r="E328" i="4" s="1"/>
  <c r="F328" i="4" s="1"/>
  <c r="F297" i="4"/>
  <c r="E298" i="4" s="1"/>
  <c r="F298" i="4" s="1"/>
  <c r="E299" i="4" s="1"/>
  <c r="F299" i="4" s="1"/>
  <c r="E300" i="4" s="1"/>
  <c r="F300" i="4" s="1"/>
  <c r="E301" i="4" s="1"/>
  <c r="F301" i="4" s="1"/>
  <c r="E302" i="4" s="1"/>
  <c r="F302" i="4" s="1"/>
  <c r="E303" i="4" s="1"/>
  <c r="F303" i="4" s="1"/>
  <c r="E304" i="4" s="1"/>
  <c r="F304" i="4" s="1"/>
  <c r="E305" i="4" s="1"/>
  <c r="F305" i="4" s="1"/>
  <c r="E306" i="4" s="1"/>
  <c r="F306" i="4" s="1"/>
  <c r="E307" i="4" s="1"/>
  <c r="F307" i="4" s="1"/>
  <c r="E308" i="4" s="1"/>
  <c r="F308" i="4" s="1"/>
  <c r="E309" i="4" s="1"/>
  <c r="F309" i="4" s="1"/>
  <c r="F279" i="4"/>
  <c r="E280" i="4" s="1"/>
  <c r="F280" i="4" s="1"/>
  <c r="E281" i="4" s="1"/>
  <c r="F281" i="4" s="1"/>
  <c r="E282" i="4" s="1"/>
  <c r="F282" i="4" s="1"/>
  <c r="E283" i="4" s="1"/>
  <c r="F283" i="4" s="1"/>
  <c r="E284" i="4" s="1"/>
  <c r="F284" i="4" s="1"/>
  <c r="F205" i="4"/>
  <c r="E206" i="4" s="1"/>
  <c r="F206" i="4" s="1"/>
  <c r="E207" i="4" s="1"/>
  <c r="F207" i="4" s="1"/>
  <c r="E208" i="4" s="1"/>
  <c r="F208" i="4" s="1"/>
  <c r="E209" i="4" s="1"/>
  <c r="F209" i="4" s="1"/>
  <c r="E210" i="4" s="1"/>
  <c r="F210" i="4" s="1"/>
  <c r="E211" i="4" s="1"/>
  <c r="F211" i="4" s="1"/>
  <c r="E212" i="4" s="1"/>
  <c r="F212" i="4" s="1"/>
  <c r="E213" i="4" s="1"/>
  <c r="F213" i="4" s="1"/>
  <c r="E214" i="4" s="1"/>
  <c r="F214" i="4" s="1"/>
  <c r="E215" i="4" s="1"/>
  <c r="F215" i="4" s="1"/>
  <c r="E216" i="4" s="1"/>
  <c r="F216" i="4" s="1"/>
  <c r="E217" i="4" s="1"/>
  <c r="F217" i="4" s="1"/>
  <c r="E218" i="4" s="1"/>
  <c r="F218" i="4" s="1"/>
  <c r="E219" i="4" s="1"/>
  <c r="F219" i="4" s="1"/>
  <c r="E220" i="4" s="1"/>
  <c r="F220" i="4" s="1"/>
  <c r="E221" i="4" s="1"/>
  <c r="F221" i="4" s="1"/>
  <c r="E222" i="4" s="1"/>
  <c r="F222" i="4" s="1"/>
  <c r="E223" i="4" s="1"/>
  <c r="F223" i="4" s="1"/>
  <c r="E224" i="4" s="1"/>
  <c r="F224" i="4" s="1"/>
  <c r="E225" i="4" s="1"/>
  <c r="F225" i="4" s="1"/>
  <c r="E226" i="4" s="1"/>
  <c r="F226" i="4" s="1"/>
  <c r="E227" i="4" s="1"/>
  <c r="F227" i="4" s="1"/>
  <c r="E228" i="4" s="1"/>
  <c r="F228" i="4" s="1"/>
  <c r="E229" i="4" s="1"/>
  <c r="F229" i="4" s="1"/>
  <c r="E230" i="4" s="1"/>
  <c r="F230" i="4" s="1"/>
  <c r="E231" i="4" s="1"/>
  <c r="F231" i="4" s="1"/>
  <c r="E232" i="4" s="1"/>
  <c r="F232" i="4" s="1"/>
  <c r="E233" i="4" s="1"/>
  <c r="F233" i="4" s="1"/>
  <c r="E234" i="4" s="1"/>
  <c r="F234" i="4" s="1"/>
  <c r="E235" i="4" s="1"/>
  <c r="F235" i="4" s="1"/>
  <c r="E236" i="4" s="1"/>
  <c r="F236" i="4" s="1"/>
  <c r="E237" i="4" s="1"/>
  <c r="F237" i="4" s="1"/>
  <c r="E238" i="4" s="1"/>
  <c r="F238" i="4" s="1"/>
  <c r="E239" i="4" s="1"/>
  <c r="F239" i="4" s="1"/>
  <c r="E240" i="4" s="1"/>
  <c r="F240" i="4" s="1"/>
  <c r="E241" i="4" s="1"/>
  <c r="F241" i="4" s="1"/>
  <c r="E242" i="4" s="1"/>
  <c r="F242" i="4" s="1"/>
  <c r="E243" i="4" s="1"/>
  <c r="F243" i="4" s="1"/>
  <c r="E244" i="4" s="1"/>
  <c r="F244" i="4" s="1"/>
  <c r="E245" i="4" s="1"/>
  <c r="F245" i="4" s="1"/>
  <c r="E246" i="4" s="1"/>
  <c r="F246" i="4" s="1"/>
  <c r="E247" i="4" s="1"/>
  <c r="F247" i="4" s="1"/>
  <c r="E248" i="4" s="1"/>
  <c r="F248" i="4" s="1"/>
  <c r="E249" i="4" s="1"/>
  <c r="F249" i="4" s="1"/>
  <c r="E250" i="4" s="1"/>
  <c r="F250" i="4" s="1"/>
  <c r="E251" i="4" s="1"/>
  <c r="F251" i="4" s="1"/>
  <c r="E252" i="4" s="1"/>
  <c r="F252" i="4" s="1"/>
  <c r="E253" i="4" s="1"/>
  <c r="F253" i="4" s="1"/>
  <c r="E254" i="4" s="1"/>
  <c r="F254" i="4" s="1"/>
  <c r="E255" i="4" s="1"/>
  <c r="F255" i="4" s="1"/>
  <c r="E256" i="4" s="1"/>
  <c r="F256" i="4" s="1"/>
  <c r="E257" i="4" s="1"/>
  <c r="F257" i="4" s="1"/>
  <c r="E258" i="4" s="1"/>
  <c r="F258" i="4" s="1"/>
  <c r="E259" i="4" s="1"/>
  <c r="F259" i="4" s="1"/>
  <c r="E260" i="4" s="1"/>
  <c r="F260" i="4" s="1"/>
  <c r="E261" i="4" s="1"/>
  <c r="F261" i="4" s="1"/>
  <c r="E262" i="4" s="1"/>
  <c r="F262" i="4" s="1"/>
  <c r="E263" i="4" s="1"/>
  <c r="F263" i="4" s="1"/>
  <c r="E264" i="4" s="1"/>
  <c r="F264" i="4" s="1"/>
  <c r="E265" i="4" s="1"/>
  <c r="F265" i="4" s="1"/>
  <c r="E266" i="4" s="1"/>
  <c r="F266" i="4" s="1"/>
  <c r="F113" i="4"/>
  <c r="E114" i="4" s="1"/>
  <c r="F114" i="4" s="1"/>
  <c r="E115" i="4" s="1"/>
  <c r="F115" i="4" s="1"/>
  <c r="E116" i="4" s="1"/>
  <c r="F116" i="4" s="1"/>
  <c r="E117" i="4" s="1"/>
  <c r="F117" i="4" s="1"/>
  <c r="E118" i="4" s="1"/>
  <c r="F118" i="4" s="1"/>
  <c r="E119" i="4" s="1"/>
  <c r="F119" i="4" s="1"/>
  <c r="E120" i="4" s="1"/>
  <c r="F120" i="4" s="1"/>
  <c r="E121" i="4" s="1"/>
  <c r="F121" i="4" s="1"/>
  <c r="E122" i="4" s="1"/>
  <c r="F122" i="4" s="1"/>
  <c r="E123" i="4" s="1"/>
  <c r="F123" i="4" s="1"/>
  <c r="E124" i="4" s="1"/>
  <c r="F124" i="4" s="1"/>
  <c r="E125" i="4" s="1"/>
  <c r="F125" i="4" s="1"/>
  <c r="E126" i="4" s="1"/>
  <c r="F126" i="4" s="1"/>
  <c r="E127" i="4" s="1"/>
  <c r="F127" i="4" s="1"/>
  <c r="E128" i="4" s="1"/>
  <c r="F128" i="4" s="1"/>
  <c r="E129" i="4" s="1"/>
  <c r="F129" i="4" s="1"/>
  <c r="E130" i="4" s="1"/>
  <c r="F130" i="4" s="1"/>
  <c r="E131" i="4" s="1"/>
  <c r="F131" i="4" s="1"/>
  <c r="E132" i="4" s="1"/>
  <c r="F132" i="4" s="1"/>
  <c r="E133" i="4" s="1"/>
  <c r="F133" i="4" s="1"/>
  <c r="E134" i="4" s="1"/>
  <c r="F134" i="4" s="1"/>
  <c r="E135" i="4" s="1"/>
  <c r="F135" i="4" s="1"/>
  <c r="E136" i="4" s="1"/>
  <c r="F136" i="4" s="1"/>
  <c r="E137" i="4" s="1"/>
  <c r="F137" i="4" s="1"/>
  <c r="E138" i="4" s="1"/>
  <c r="F138" i="4" s="1"/>
  <c r="E139" i="4" s="1"/>
  <c r="F139" i="4" s="1"/>
  <c r="E140" i="4" s="1"/>
  <c r="F140" i="4" s="1"/>
  <c r="E141" i="4" s="1"/>
  <c r="F141" i="4" s="1"/>
  <c r="E142" i="4" s="1"/>
  <c r="F142" i="4" s="1"/>
  <c r="E143" i="4" s="1"/>
  <c r="F143" i="4" s="1"/>
  <c r="E144" i="4" s="1"/>
  <c r="F144" i="4" s="1"/>
  <c r="E145" i="4" s="1"/>
  <c r="F145" i="4" s="1"/>
  <c r="E146" i="4" s="1"/>
  <c r="F146" i="4" s="1"/>
  <c r="E147" i="4" s="1"/>
  <c r="F147" i="4" s="1"/>
  <c r="E148" i="4" s="1"/>
  <c r="F148" i="4" s="1"/>
  <c r="E149" i="4" s="1"/>
  <c r="F149" i="4" s="1"/>
  <c r="E150" i="4" s="1"/>
  <c r="F150" i="4" s="1"/>
  <c r="E151" i="4" s="1"/>
  <c r="F151" i="4" s="1"/>
  <c r="E152" i="4" s="1"/>
  <c r="F152" i="4" s="1"/>
  <c r="E153" i="4" s="1"/>
  <c r="F153" i="4" s="1"/>
  <c r="E154" i="4" s="1"/>
  <c r="F154" i="4" s="1"/>
  <c r="E155" i="4" s="1"/>
  <c r="F155" i="4" s="1"/>
  <c r="E156" i="4" s="1"/>
  <c r="F156" i="4" s="1"/>
  <c r="E157" i="4" s="1"/>
  <c r="F157" i="4" s="1"/>
  <c r="E158" i="4" s="1"/>
  <c r="F158" i="4" s="1"/>
  <c r="E159" i="4" s="1"/>
  <c r="F159" i="4" s="1"/>
  <c r="E160" i="4" s="1"/>
  <c r="F160" i="4" s="1"/>
  <c r="E161" i="4" s="1"/>
  <c r="F161" i="4" s="1"/>
  <c r="E162" i="4" s="1"/>
  <c r="F162" i="4" s="1"/>
  <c r="E163" i="4" s="1"/>
  <c r="F163" i="4" s="1"/>
  <c r="E164" i="4" s="1"/>
  <c r="F164" i="4" s="1"/>
  <c r="E165" i="4" s="1"/>
  <c r="F165" i="4" s="1"/>
  <c r="E166" i="4" s="1"/>
  <c r="F166" i="4" s="1"/>
  <c r="E167" i="4" s="1"/>
  <c r="F167" i="4" s="1"/>
  <c r="E168" i="4" s="1"/>
  <c r="F168" i="4" s="1"/>
  <c r="E169" i="4" s="1"/>
  <c r="F169" i="4" s="1"/>
  <c r="E170" i="4" s="1"/>
  <c r="F170" i="4" s="1"/>
  <c r="E171" i="4" s="1"/>
  <c r="F171" i="4" s="1"/>
  <c r="E172" i="4" s="1"/>
  <c r="F172" i="4" s="1"/>
  <c r="E173" i="4" s="1"/>
  <c r="F173" i="4" s="1"/>
  <c r="E174" i="4" s="1"/>
  <c r="F174" i="4" s="1"/>
  <c r="E175" i="4" s="1"/>
  <c r="F175" i="4" s="1"/>
  <c r="E176" i="4" s="1"/>
  <c r="F176" i="4" s="1"/>
  <c r="E177" i="4" s="1"/>
  <c r="F177" i="4" s="1"/>
  <c r="E178" i="4" s="1"/>
  <c r="F178" i="4" s="1"/>
  <c r="E179" i="4" s="1"/>
  <c r="F179" i="4" s="1"/>
  <c r="E180" i="4" s="1"/>
  <c r="F180" i="4" s="1"/>
  <c r="E181" i="4" s="1"/>
  <c r="F181" i="4" s="1"/>
  <c r="E182" i="4" s="1"/>
  <c r="F182" i="4" s="1"/>
  <c r="E183" i="4" s="1"/>
  <c r="F183" i="4" s="1"/>
  <c r="E184" i="4" s="1"/>
  <c r="F184" i="4" s="1"/>
  <c r="E185" i="4" s="1"/>
  <c r="F185" i="4" s="1"/>
  <c r="E186" i="4" s="1"/>
  <c r="F186" i="4" s="1"/>
  <c r="E187" i="4" s="1"/>
  <c r="F187" i="4" s="1"/>
  <c r="E188" i="4" s="1"/>
  <c r="F188" i="4" s="1"/>
  <c r="E189" i="4" s="1"/>
  <c r="F189" i="4" s="1"/>
  <c r="E190" i="4" s="1"/>
  <c r="F190" i="4" s="1"/>
  <c r="E191" i="4" s="1"/>
  <c r="F191" i="4" s="1"/>
  <c r="E192" i="4" s="1"/>
  <c r="F192" i="4" s="1"/>
  <c r="F70" i="4"/>
  <c r="E71" i="4" s="1"/>
  <c r="F71" i="4" s="1"/>
  <c r="E72" i="4" s="1"/>
  <c r="F72" i="4" s="1"/>
  <c r="E73" i="4" s="1"/>
  <c r="F73" i="4" s="1"/>
  <c r="E74" i="4" s="1"/>
  <c r="F74" i="4" s="1"/>
  <c r="E75" i="4" s="1"/>
  <c r="F75" i="4" s="1"/>
  <c r="E76" i="4" s="1"/>
  <c r="F76" i="4" s="1"/>
  <c r="E77" i="4" s="1"/>
  <c r="F77" i="4" s="1"/>
  <c r="E78" i="4" s="1"/>
  <c r="F78" i="4" s="1"/>
  <c r="E79" i="4" s="1"/>
  <c r="F79" i="4" s="1"/>
  <c r="E80" i="4" s="1"/>
  <c r="F80" i="4" s="1"/>
  <c r="E81" i="4" s="1"/>
  <c r="F81" i="4" s="1"/>
  <c r="F46" i="4"/>
  <c r="E47" i="4" s="1"/>
  <c r="F47" i="4" s="1"/>
  <c r="E48" i="4" s="1"/>
  <c r="F48" i="4" s="1"/>
  <c r="E49" i="4" s="1"/>
  <c r="F49" i="4" s="1"/>
  <c r="E50" i="4" s="1"/>
  <c r="F50" i="4" s="1"/>
  <c r="E51" i="4" s="1"/>
  <c r="F51" i="4" s="1"/>
  <c r="E52" i="4" s="1"/>
  <c r="F52" i="4" s="1"/>
  <c r="E53" i="4" s="1"/>
  <c r="F53" i="4" s="1"/>
  <c r="E54" i="4" s="1"/>
  <c r="F54" i="4" s="1"/>
  <c r="E55" i="4" s="1"/>
  <c r="F55" i="4" s="1"/>
  <c r="E56" i="4" s="1"/>
  <c r="F56" i="4" s="1"/>
  <c r="E57" i="4" s="1"/>
  <c r="F57" i="4" s="1"/>
  <c r="F11" i="4"/>
  <c r="E12" i="4" s="1"/>
  <c r="F7" i="5" l="1"/>
  <c r="E8" i="5" s="1"/>
  <c r="F12" i="4"/>
  <c r="E13" i="4" s="1"/>
  <c r="F8" i="5" l="1"/>
  <c r="E9" i="5" s="1"/>
  <c r="F13" i="4"/>
  <c r="E14" i="4" s="1"/>
  <c r="F14" i="4" s="1"/>
  <c r="E15" i="4" s="1"/>
  <c r="F15" i="4" s="1"/>
  <c r="E16" i="4" s="1"/>
  <c r="F16" i="4" s="1"/>
  <c r="F109" i="1"/>
  <c r="E110" i="1" s="1"/>
  <c r="F110" i="1" s="1"/>
  <c r="E111" i="1" s="1"/>
  <c r="F111" i="1" s="1"/>
  <c r="E112" i="1" s="1"/>
  <c r="F112" i="1" s="1"/>
  <c r="E113" i="1" s="1"/>
  <c r="F113" i="1" s="1"/>
  <c r="E114" i="1" s="1"/>
  <c r="F114" i="1" s="1"/>
  <c r="E115" i="1" s="1"/>
  <c r="F115" i="1" s="1"/>
  <c r="E116" i="1" s="1"/>
  <c r="F116" i="1" s="1"/>
  <c r="E117" i="1" s="1"/>
  <c r="F117" i="1" s="1"/>
  <c r="E118" i="1" s="1"/>
  <c r="F118" i="1" s="1"/>
  <c r="E119" i="1" s="1"/>
  <c r="F119" i="1" s="1"/>
  <c r="E120" i="1" s="1"/>
  <c r="F120" i="1" s="1"/>
  <c r="E121" i="1" s="1"/>
  <c r="F121" i="1" s="1"/>
  <c r="E122" i="1" s="1"/>
  <c r="F122" i="1" s="1"/>
  <c r="E123" i="1" s="1"/>
  <c r="F123" i="1" s="1"/>
  <c r="E124" i="1" s="1"/>
  <c r="F124" i="1" s="1"/>
  <c r="E125" i="1" s="1"/>
  <c r="F125" i="1" s="1"/>
  <c r="E126" i="1" s="1"/>
  <c r="F126" i="1" s="1"/>
  <c r="E127" i="1" s="1"/>
  <c r="F127" i="1" s="1"/>
  <c r="E128" i="1" s="1"/>
  <c r="F128" i="1" s="1"/>
  <c r="E129" i="1" s="1"/>
  <c r="F129" i="1" s="1"/>
  <c r="E130" i="1" s="1"/>
  <c r="F130" i="1" s="1"/>
  <c r="E131" i="1" s="1"/>
  <c r="F131" i="1" s="1"/>
  <c r="E132" i="1" s="1"/>
  <c r="F132" i="1" s="1"/>
  <c r="E133" i="1" s="1"/>
  <c r="F133" i="1" s="1"/>
  <c r="E134" i="1" s="1"/>
  <c r="F134" i="1" s="1"/>
  <c r="E135" i="1" s="1"/>
  <c r="F135" i="1" s="1"/>
  <c r="E136" i="1" s="1"/>
  <c r="F136" i="1" s="1"/>
  <c r="E137" i="1" s="1"/>
  <c r="F137" i="1" s="1"/>
  <c r="E138" i="1" s="1"/>
  <c r="F138" i="1" s="1"/>
  <c r="E139" i="1" s="1"/>
  <c r="F139" i="1" s="1"/>
  <c r="E140" i="1" s="1"/>
  <c r="F140" i="1" s="1"/>
  <c r="E141" i="1" s="1"/>
  <c r="F141" i="1" s="1"/>
  <c r="E142" i="1" s="1"/>
  <c r="F142" i="1" s="1"/>
  <c r="E143" i="1" s="1"/>
  <c r="F143" i="1" s="1"/>
  <c r="E144" i="1" s="1"/>
  <c r="F144" i="1" s="1"/>
  <c r="E145" i="1" s="1"/>
  <c r="F145" i="1" s="1"/>
  <c r="E146" i="1" s="1"/>
  <c r="F146" i="1" s="1"/>
  <c r="E147" i="1" s="1"/>
  <c r="F147" i="1" s="1"/>
  <c r="E148" i="1" s="1"/>
  <c r="F148" i="1" s="1"/>
  <c r="E149" i="1" s="1"/>
  <c r="F149" i="1" s="1"/>
  <c r="E150" i="1" s="1"/>
  <c r="F150" i="1" s="1"/>
  <c r="F185" i="1"/>
  <c r="E186" i="1" s="1"/>
  <c r="F186" i="1" s="1"/>
  <c r="E187" i="1" s="1"/>
  <c r="F187" i="1" s="1"/>
  <c r="E188" i="1" s="1"/>
  <c r="F188" i="1" s="1"/>
  <c r="E189" i="1" s="1"/>
  <c r="F189" i="1" s="1"/>
  <c r="E190" i="1" s="1"/>
  <c r="F190" i="1" s="1"/>
  <c r="E191" i="1" s="1"/>
  <c r="F191" i="1" s="1"/>
  <c r="E192" i="1" s="1"/>
  <c r="F192" i="1" s="1"/>
  <c r="E193" i="1" s="1"/>
  <c r="F193" i="1" s="1"/>
  <c r="E194" i="1" s="1"/>
  <c r="F194" i="1" s="1"/>
  <c r="E195" i="1" s="1"/>
  <c r="F195" i="1" s="1"/>
  <c r="E196" i="1" s="1"/>
  <c r="F196" i="1" s="1"/>
  <c r="E197" i="1" s="1"/>
  <c r="F197" i="1" s="1"/>
  <c r="E198" i="1" s="1"/>
  <c r="F198" i="1" s="1"/>
  <c r="E199" i="1" s="1"/>
  <c r="F199" i="1" s="1"/>
  <c r="E200" i="1" s="1"/>
  <c r="F200" i="1" s="1"/>
  <c r="E201" i="1" s="1"/>
  <c r="F201" i="1" s="1"/>
  <c r="E202" i="1" s="1"/>
  <c r="F202" i="1" s="1"/>
  <c r="E203" i="1" s="1"/>
  <c r="F203" i="1" s="1"/>
  <c r="E204" i="1" s="1"/>
  <c r="F204" i="1" s="1"/>
  <c r="E205" i="1" s="1"/>
  <c r="F205" i="1" s="1"/>
  <c r="E206" i="1" s="1"/>
  <c r="F206" i="1" s="1"/>
  <c r="E207" i="1" s="1"/>
  <c r="F207" i="1" s="1"/>
  <c r="E208" i="1" s="1"/>
  <c r="F208" i="1" s="1"/>
  <c r="E209" i="1" s="1"/>
  <c r="F209" i="1" s="1"/>
  <c r="E210" i="1" s="1"/>
  <c r="F210" i="1" s="1"/>
  <c r="E211" i="1" s="1"/>
  <c r="F211" i="1" s="1"/>
  <c r="F9" i="5" l="1"/>
  <c r="E10" i="5" s="1"/>
  <c r="E17" i="4"/>
  <c r="F17" i="4" s="1"/>
  <c r="F63" i="1"/>
  <c r="E64" i="1" s="1"/>
  <c r="F64" i="1" s="1"/>
  <c r="E65" i="1" s="1"/>
  <c r="F65" i="1" s="1"/>
  <c r="E66" i="1" s="1"/>
  <c r="F66" i="1" s="1"/>
  <c r="E67" i="1" s="1"/>
  <c r="F67" i="1" s="1"/>
  <c r="E68" i="1" s="1"/>
  <c r="F68" i="1" s="1"/>
  <c r="E69" i="1" s="1"/>
  <c r="F69" i="1" s="1"/>
  <c r="E70" i="1" s="1"/>
  <c r="F70" i="1" s="1"/>
  <c r="E71" i="1" s="1"/>
  <c r="F71" i="1" s="1"/>
  <c r="E72" i="1" s="1"/>
  <c r="F72" i="1" s="1"/>
  <c r="E73" i="1" s="1"/>
  <c r="F73" i="1" s="1"/>
  <c r="E74" i="1" s="1"/>
  <c r="F74" i="1" s="1"/>
  <c r="E75" i="1" s="1"/>
  <c r="F75" i="1" s="1"/>
  <c r="E76" i="1" s="1"/>
  <c r="F76" i="1" s="1"/>
  <c r="E77" i="1" s="1"/>
  <c r="F77" i="1" s="1"/>
  <c r="E78" i="1" s="1"/>
  <c r="F78" i="1" s="1"/>
  <c r="E79" i="1" s="1"/>
  <c r="F79" i="1" s="1"/>
  <c r="E80" i="1" s="1"/>
  <c r="F80" i="1" s="1"/>
  <c r="E81" i="1" s="1"/>
  <c r="F81" i="1" s="1"/>
  <c r="E82" i="1" s="1"/>
  <c r="F82" i="1" s="1"/>
  <c r="E83" i="1" s="1"/>
  <c r="F83" i="1" s="1"/>
  <c r="E84" i="1" s="1"/>
  <c r="F84" i="1" s="1"/>
  <c r="E85" i="1" s="1"/>
  <c r="F85" i="1" s="1"/>
  <c r="E86" i="1" s="1"/>
  <c r="F86" i="1" s="1"/>
  <c r="E87" i="1" s="1"/>
  <c r="F87" i="1" s="1"/>
  <c r="E88" i="1" s="1"/>
  <c r="F88" i="1" s="1"/>
  <c r="E89" i="1" s="1"/>
  <c r="F89" i="1" s="1"/>
  <c r="E90" i="1" s="1"/>
  <c r="F90" i="1" s="1"/>
  <c r="E91" i="1" s="1"/>
  <c r="F91" i="1" s="1"/>
  <c r="E92" i="1" s="1"/>
  <c r="F92" i="1" s="1"/>
  <c r="E93" i="1" s="1"/>
  <c r="F93" i="1" s="1"/>
  <c r="E94" i="1" s="1"/>
  <c r="F94" i="1" s="1"/>
  <c r="E95" i="1" s="1"/>
  <c r="F95" i="1" s="1"/>
  <c r="E96" i="1" s="1"/>
  <c r="F96" i="1" s="1"/>
  <c r="F10" i="5" l="1"/>
  <c r="E11" i="5" s="1"/>
  <c r="F11" i="5" s="1"/>
  <c r="E18" i="4"/>
  <c r="F18" i="4" s="1"/>
  <c r="F428" i="2"/>
  <c r="E429" i="2" s="1"/>
  <c r="F429" i="2" s="1"/>
  <c r="E430" i="2" s="1"/>
  <c r="F430" i="2" s="1"/>
  <c r="E431" i="2" s="1"/>
  <c r="F431" i="2" s="1"/>
  <c r="E432" i="2" s="1"/>
  <c r="F432" i="2" s="1"/>
  <c r="E433" i="2" s="1"/>
  <c r="F433" i="2" s="1"/>
  <c r="E434" i="2" s="1"/>
  <c r="F434" i="2" s="1"/>
  <c r="E435" i="2" s="1"/>
  <c r="F435" i="2" s="1"/>
  <c r="E436" i="2" s="1"/>
  <c r="F436" i="2" s="1"/>
  <c r="E437" i="2" s="1"/>
  <c r="F437" i="2" s="1"/>
  <c r="E438" i="2" s="1"/>
  <c r="F438" i="2" s="1"/>
  <c r="E439" i="2" s="1"/>
  <c r="F439" i="2" s="1"/>
  <c r="E440" i="2" s="1"/>
  <c r="F440" i="2" s="1"/>
  <c r="E441" i="2" s="1"/>
  <c r="F441" i="2" s="1"/>
  <c r="E442" i="2" s="1"/>
  <c r="F442" i="2" s="1"/>
  <c r="E443" i="2" s="1"/>
  <c r="F443" i="2" s="1"/>
  <c r="E444" i="2" s="1"/>
  <c r="F444" i="2" s="1"/>
  <c r="E445" i="2" s="1"/>
  <c r="F445" i="2" s="1"/>
  <c r="E446" i="2" s="1"/>
  <c r="F446" i="2" s="1"/>
  <c r="E447" i="2" s="1"/>
  <c r="F447" i="2" s="1"/>
  <c r="E448" i="2" s="1"/>
  <c r="F448" i="2" s="1"/>
  <c r="E449" i="2" s="1"/>
  <c r="F449" i="2" s="1"/>
  <c r="E450" i="2" s="1"/>
  <c r="F450" i="2" s="1"/>
  <c r="E451" i="2" s="1"/>
  <c r="F451" i="2" s="1"/>
  <c r="E452" i="2" s="1"/>
  <c r="F452" i="2" s="1"/>
  <c r="E453" i="2" s="1"/>
  <c r="F453" i="2" s="1"/>
  <c r="E454" i="2" s="1"/>
  <c r="F454" i="2" s="1"/>
  <c r="E455" i="2" s="1"/>
  <c r="F455" i="2" s="1"/>
  <c r="E456" i="2" s="1"/>
  <c r="F456" i="2" s="1"/>
  <c r="E457" i="2" s="1"/>
  <c r="F457" i="2" s="1"/>
  <c r="E458" i="2" s="1"/>
  <c r="F458" i="2" s="1"/>
  <c r="E459" i="2" s="1"/>
  <c r="F459" i="2" s="1"/>
  <c r="E460" i="2" s="1"/>
  <c r="F460" i="2" s="1"/>
  <c r="E461" i="2" s="1"/>
  <c r="F461" i="2" s="1"/>
  <c r="E462" i="2" s="1"/>
  <c r="F462" i="2" s="1"/>
  <c r="E463" i="2" s="1"/>
  <c r="F463" i="2" s="1"/>
  <c r="E464" i="2" s="1"/>
  <c r="F464" i="2" s="1"/>
  <c r="E465" i="2" s="1"/>
  <c r="F465" i="2" s="1"/>
  <c r="E466" i="2" s="1"/>
  <c r="F466" i="2" s="1"/>
  <c r="E467" i="2" s="1"/>
  <c r="F467" i="2" s="1"/>
  <c r="E468" i="2" s="1"/>
  <c r="F468" i="2" s="1"/>
  <c r="E469" i="2" s="1"/>
  <c r="F469" i="2" s="1"/>
  <c r="F401" i="2"/>
  <c r="E402" i="2" s="1"/>
  <c r="F402" i="2" s="1"/>
  <c r="E403" i="2" s="1"/>
  <c r="F403" i="2" s="1"/>
  <c r="E404" i="2" s="1"/>
  <c r="F404" i="2" s="1"/>
  <c r="E405" i="2" s="1"/>
  <c r="F405" i="2" s="1"/>
  <c r="E406" i="2" s="1"/>
  <c r="F406" i="2" s="1"/>
  <c r="E407" i="2" s="1"/>
  <c r="F407" i="2" s="1"/>
  <c r="E408" i="2" s="1"/>
  <c r="F408" i="2" s="1"/>
  <c r="E409" i="2" s="1"/>
  <c r="F409" i="2" s="1"/>
  <c r="E410" i="2" s="1"/>
  <c r="F410" i="2" s="1"/>
  <c r="E411" i="2" s="1"/>
  <c r="F411" i="2" s="1"/>
  <c r="E412" i="2" s="1"/>
  <c r="F412" i="2" s="1"/>
  <c r="E413" i="2" s="1"/>
  <c r="F413" i="2" s="1"/>
  <c r="E414" i="2" s="1"/>
  <c r="F414" i="2" s="1"/>
  <c r="E415" i="2" s="1"/>
  <c r="F415" i="2" s="1"/>
  <c r="E416" i="2" s="1"/>
  <c r="F416" i="2" s="1"/>
  <c r="F361" i="2"/>
  <c r="E362" i="2" s="1"/>
  <c r="F362" i="2" s="1"/>
  <c r="E363" i="2" s="1"/>
  <c r="F363" i="2" s="1"/>
  <c r="E364" i="2" s="1"/>
  <c r="F364" i="2" s="1"/>
  <c r="E365" i="2" s="1"/>
  <c r="F365" i="2" s="1"/>
  <c r="E366" i="2" s="1"/>
  <c r="F366" i="2" s="1"/>
  <c r="E367" i="2" s="1"/>
  <c r="F367" i="2" s="1"/>
  <c r="E368" i="2" s="1"/>
  <c r="F368" i="2" s="1"/>
  <c r="E369" i="2" s="1"/>
  <c r="F369" i="2" s="1"/>
  <c r="E370" i="2" s="1"/>
  <c r="F370" i="2" s="1"/>
  <c r="E371" i="2" s="1"/>
  <c r="F371" i="2" s="1"/>
  <c r="E372" i="2" s="1"/>
  <c r="F372" i="2" s="1"/>
  <c r="E373" i="2" s="1"/>
  <c r="F373" i="2" s="1"/>
  <c r="E374" i="2" s="1"/>
  <c r="F374" i="2" s="1"/>
  <c r="E375" i="2" s="1"/>
  <c r="F375" i="2" s="1"/>
  <c r="E376" i="2" s="1"/>
  <c r="F376" i="2" s="1"/>
  <c r="E377" i="2" s="1"/>
  <c r="F377" i="2" s="1"/>
  <c r="E378" i="2" s="1"/>
  <c r="F378" i="2" s="1"/>
  <c r="E379" i="2" s="1"/>
  <c r="F379" i="2" s="1"/>
  <c r="E380" i="2" s="1"/>
  <c r="F380" i="2" s="1"/>
  <c r="E381" i="2" s="1"/>
  <c r="F381" i="2" s="1"/>
  <c r="E382" i="2" s="1"/>
  <c r="F382" i="2" s="1"/>
  <c r="E383" i="2" s="1"/>
  <c r="F383" i="2" s="1"/>
  <c r="E384" i="2" s="1"/>
  <c r="F384" i="2" s="1"/>
  <c r="E385" i="2" s="1"/>
  <c r="F385" i="2" s="1"/>
  <c r="E386" i="2" s="1"/>
  <c r="F386" i="2" s="1"/>
  <c r="E387" i="2" s="1"/>
  <c r="F387" i="2" s="1"/>
  <c r="E388" i="2" s="1"/>
  <c r="F388" i="2" s="1"/>
  <c r="E389" i="2" s="1"/>
  <c r="F389" i="2" s="1"/>
  <c r="E390" i="2" s="1"/>
  <c r="F390" i="2" s="1"/>
  <c r="E391" i="2" s="1"/>
  <c r="F391" i="2" s="1"/>
  <c r="E392" i="2" s="1"/>
  <c r="F392" i="2" s="1"/>
  <c r="E393" i="2" s="1"/>
  <c r="F393" i="2" s="1"/>
  <c r="E394" i="2" s="1"/>
  <c r="F394" i="2" s="1"/>
  <c r="E395" i="2" s="1"/>
  <c r="F395" i="2" s="1"/>
  <c r="F269" i="2"/>
  <c r="E270" i="2" s="1"/>
  <c r="F270" i="2" s="1"/>
  <c r="E271" i="2" s="1"/>
  <c r="F271" i="2" s="1"/>
  <c r="E272" i="2" s="1"/>
  <c r="F272" i="2" s="1"/>
  <c r="E273" i="2" s="1"/>
  <c r="F273" i="2" s="1"/>
  <c r="E274" i="2" s="1"/>
  <c r="F274" i="2" s="1"/>
  <c r="E275" i="2" s="1"/>
  <c r="F275" i="2" s="1"/>
  <c r="E276" i="2" s="1"/>
  <c r="F276" i="2" s="1"/>
  <c r="E277" i="2" s="1"/>
  <c r="F277" i="2" s="1"/>
  <c r="E278" i="2" s="1"/>
  <c r="F278" i="2" s="1"/>
  <c r="E279" i="2" s="1"/>
  <c r="F279" i="2" s="1"/>
  <c r="E280" i="2" s="1"/>
  <c r="F280" i="2" s="1"/>
  <c r="E281" i="2" s="1"/>
  <c r="F281" i="2" s="1"/>
  <c r="E282" i="2" s="1"/>
  <c r="F282" i="2" s="1"/>
  <c r="E283" i="2" s="1"/>
  <c r="F283" i="2" s="1"/>
  <c r="E284" i="2" s="1"/>
  <c r="F284" i="2" s="1"/>
  <c r="E285" i="2" s="1"/>
  <c r="F285" i="2" s="1"/>
  <c r="E286" i="2" s="1"/>
  <c r="F286" i="2" s="1"/>
  <c r="E287" i="2" s="1"/>
  <c r="F287" i="2" s="1"/>
  <c r="E288" i="2" s="1"/>
  <c r="F288" i="2" s="1"/>
  <c r="E289" i="2" s="1"/>
  <c r="F289" i="2" s="1"/>
  <c r="E290" i="2" s="1"/>
  <c r="F290" i="2" s="1"/>
  <c r="E291" i="2" s="1"/>
  <c r="F291" i="2" s="1"/>
  <c r="E292" i="2" s="1"/>
  <c r="F292" i="2" s="1"/>
  <c r="E293" i="2" s="1"/>
  <c r="F293" i="2" s="1"/>
  <c r="E294" i="2" s="1"/>
  <c r="F294" i="2" s="1"/>
  <c r="E295" i="2" s="1"/>
  <c r="F295" i="2" s="1"/>
  <c r="E296" i="2" s="1"/>
  <c r="F296" i="2" s="1"/>
  <c r="E297" i="2" s="1"/>
  <c r="F297" i="2" s="1"/>
  <c r="E298" i="2" s="1"/>
  <c r="F298" i="2" s="1"/>
  <c r="E299" i="2" s="1"/>
  <c r="F299" i="2" s="1"/>
  <c r="E300" i="2" s="1"/>
  <c r="F300" i="2" s="1"/>
  <c r="E301" i="2" s="1"/>
  <c r="F301" i="2" s="1"/>
  <c r="E302" i="2" s="1"/>
  <c r="F302" i="2" s="1"/>
  <c r="E303" i="2" s="1"/>
  <c r="F303" i="2" s="1"/>
  <c r="E304" i="2" s="1"/>
  <c r="F304" i="2" s="1"/>
  <c r="E305" i="2" s="1"/>
  <c r="F305" i="2" s="1"/>
  <c r="E306" i="2" s="1"/>
  <c r="F306" i="2" s="1"/>
  <c r="E307" i="2" s="1"/>
  <c r="F307" i="2" s="1"/>
  <c r="E308" i="2" s="1"/>
  <c r="F308" i="2" s="1"/>
  <c r="E309" i="2" s="1"/>
  <c r="F309" i="2" s="1"/>
  <c r="E310" i="2" s="1"/>
  <c r="F310" i="2" s="1"/>
  <c r="E311" i="2" s="1"/>
  <c r="F311" i="2" s="1"/>
  <c r="E312" i="2" s="1"/>
  <c r="F312" i="2" s="1"/>
  <c r="E313" i="2" s="1"/>
  <c r="F313" i="2" s="1"/>
  <c r="E314" i="2" s="1"/>
  <c r="F314" i="2" s="1"/>
  <c r="E315" i="2" s="1"/>
  <c r="F315" i="2" s="1"/>
  <c r="E316" i="2" s="1"/>
  <c r="F316" i="2" s="1"/>
  <c r="E317" i="2" s="1"/>
  <c r="F317" i="2" s="1"/>
  <c r="E318" i="2" s="1"/>
  <c r="F318" i="2" s="1"/>
  <c r="E319" i="2" s="1"/>
  <c r="F319" i="2" s="1"/>
  <c r="E320" i="2" s="1"/>
  <c r="F320" i="2" s="1"/>
  <c r="E321" i="2" s="1"/>
  <c r="F321" i="2" s="1"/>
  <c r="E322" i="2" s="1"/>
  <c r="F322" i="2" s="1"/>
  <c r="E323" i="2" s="1"/>
  <c r="F323" i="2" s="1"/>
  <c r="E324" i="2" s="1"/>
  <c r="F324" i="2" s="1"/>
  <c r="E325" i="2" s="1"/>
  <c r="F325" i="2" s="1"/>
  <c r="E326" i="2" s="1"/>
  <c r="F326" i="2" s="1"/>
  <c r="E327" i="2" s="1"/>
  <c r="F327" i="2" s="1"/>
  <c r="E328" i="2" s="1"/>
  <c r="F328" i="2" s="1"/>
  <c r="E329" i="2" s="1"/>
  <c r="F329" i="2" s="1"/>
  <c r="E330" i="2" s="1"/>
  <c r="F330" i="2" s="1"/>
  <c r="E331" i="2" s="1"/>
  <c r="F331" i="2" s="1"/>
  <c r="E332" i="2" s="1"/>
  <c r="F332" i="2" s="1"/>
  <c r="E333" i="2" s="1"/>
  <c r="F333" i="2" s="1"/>
  <c r="E334" i="2" s="1"/>
  <c r="F334" i="2" s="1"/>
  <c r="E335" i="2" s="1"/>
  <c r="F335" i="2" s="1"/>
  <c r="E336" i="2" s="1"/>
  <c r="F336" i="2" s="1"/>
  <c r="E337" i="2" s="1"/>
  <c r="F337" i="2" s="1"/>
  <c r="E338" i="2" s="1"/>
  <c r="F338" i="2" s="1"/>
  <c r="E339" i="2" s="1"/>
  <c r="F339" i="2" s="1"/>
  <c r="E340" i="2" s="1"/>
  <c r="F340" i="2" s="1"/>
  <c r="E341" i="2" s="1"/>
  <c r="F341" i="2" s="1"/>
  <c r="E342" i="2" s="1"/>
  <c r="F342" i="2" s="1"/>
  <c r="E343" i="2" s="1"/>
  <c r="F343" i="2" s="1"/>
  <c r="E344" i="2" s="1"/>
  <c r="F344" i="2" s="1"/>
  <c r="E345" i="2" s="1"/>
  <c r="F345" i="2" s="1"/>
  <c r="E346" i="2" s="1"/>
  <c r="F346" i="2" s="1"/>
  <c r="E347" i="2" s="1"/>
  <c r="F347" i="2" s="1"/>
  <c r="E348" i="2" s="1"/>
  <c r="F348" i="2" s="1"/>
  <c r="E349" i="2" s="1"/>
  <c r="F349" i="2" s="1"/>
  <c r="F251" i="2"/>
  <c r="E252" i="2" s="1"/>
  <c r="F252" i="2" s="1"/>
  <c r="E253" i="2" s="1"/>
  <c r="F253" i="2" s="1"/>
  <c r="E254" i="2" s="1"/>
  <c r="F254" i="2" s="1"/>
  <c r="E255" i="2" s="1"/>
  <c r="F255" i="2" s="1"/>
  <c r="E256" i="2" s="1"/>
  <c r="F256" i="2" s="1"/>
  <c r="E257" i="2" s="1"/>
  <c r="F257" i="2" s="1"/>
  <c r="F237" i="2"/>
  <c r="E238" i="2" s="1"/>
  <c r="F238" i="2" s="1"/>
  <c r="E239" i="2" s="1"/>
  <c r="F239" i="2" s="1"/>
  <c r="E240" i="2" s="1"/>
  <c r="F240" i="2" s="1"/>
  <c r="E241" i="2" s="1"/>
  <c r="F241" i="2" s="1"/>
  <c r="E242" i="2" s="1"/>
  <c r="F242" i="2" s="1"/>
  <c r="E243" i="2" s="1"/>
  <c r="F243" i="2" s="1"/>
  <c r="E244" i="2" s="1"/>
  <c r="F244" i="2" s="1"/>
  <c r="E245" i="2" s="1"/>
  <c r="F245" i="2" s="1"/>
  <c r="F223" i="2"/>
  <c r="E224" i="2" s="1"/>
  <c r="F224" i="2" s="1"/>
  <c r="E225" i="2" s="1"/>
  <c r="F225" i="2" s="1"/>
  <c r="E226" i="2" s="1"/>
  <c r="F226" i="2" s="1"/>
  <c r="E227" i="2" s="1"/>
  <c r="F227" i="2" s="1"/>
  <c r="E228" i="2" s="1"/>
  <c r="F228" i="2" s="1"/>
  <c r="E229" i="2" s="1"/>
  <c r="F229" i="2" s="1"/>
  <c r="E230" i="2" s="1"/>
  <c r="F230" i="2" s="1"/>
  <c r="E231" i="2" s="1"/>
  <c r="F231" i="2" s="1"/>
  <c r="F208" i="2"/>
  <c r="E209" i="2" s="1"/>
  <c r="F209" i="2" s="1"/>
  <c r="E210" i="2" s="1"/>
  <c r="F210" i="2" s="1"/>
  <c r="E211" i="2" s="1"/>
  <c r="F211" i="2" s="1"/>
  <c r="E212" i="2" s="1"/>
  <c r="F212" i="2" s="1"/>
  <c r="E213" i="2" s="1"/>
  <c r="F213" i="2" s="1"/>
  <c r="E214" i="2" s="1"/>
  <c r="F214" i="2" s="1"/>
  <c r="E215" i="2" s="1"/>
  <c r="F215" i="2" s="1"/>
  <c r="E216" i="2" s="1"/>
  <c r="F216" i="2" s="1"/>
  <c r="E217" i="2" s="1"/>
  <c r="F217" i="2" s="1"/>
  <c r="F180" i="2"/>
  <c r="E181" i="2" s="1"/>
  <c r="F181" i="2" s="1"/>
  <c r="E182" i="2" s="1"/>
  <c r="F182" i="2" s="1"/>
  <c r="E183" i="2" s="1"/>
  <c r="F183" i="2" s="1"/>
  <c r="E184" i="2" s="1"/>
  <c r="F184" i="2" s="1"/>
  <c r="E185" i="2" s="1"/>
  <c r="F185" i="2" s="1"/>
  <c r="E186" i="2" s="1"/>
  <c r="F186" i="2" s="1"/>
  <c r="E187" i="2" s="1"/>
  <c r="F187" i="2" s="1"/>
  <c r="E188" i="2" s="1"/>
  <c r="F188" i="2" s="1"/>
  <c r="E189" i="2" s="1"/>
  <c r="F189" i="2" s="1"/>
  <c r="E190" i="2" s="1"/>
  <c r="F190" i="2" s="1"/>
  <c r="E191" i="2" s="1"/>
  <c r="F191" i="2" s="1"/>
  <c r="E192" i="2" s="1"/>
  <c r="F192" i="2" s="1"/>
  <c r="E193" i="2" s="1"/>
  <c r="F193" i="2" s="1"/>
  <c r="E194" i="2" s="1"/>
  <c r="F194" i="2" s="1"/>
  <c r="E195" i="2" s="1"/>
  <c r="F195" i="2" s="1"/>
  <c r="E196" i="2" s="1"/>
  <c r="F196" i="2" s="1"/>
  <c r="E197" i="2" s="1"/>
  <c r="F197" i="2" s="1"/>
  <c r="E198" i="2" s="1"/>
  <c r="F198" i="2" s="1"/>
  <c r="E199" i="2" s="1"/>
  <c r="F199" i="2" s="1"/>
  <c r="E200" i="2" s="1"/>
  <c r="F200" i="2" s="1"/>
  <c r="E201" i="2" s="1"/>
  <c r="F201" i="2" s="1"/>
  <c r="E202" i="2" s="1"/>
  <c r="F202" i="2" s="1"/>
  <c r="F167" i="2"/>
  <c r="E168" i="2" s="1"/>
  <c r="F168" i="2" s="1"/>
  <c r="E169" i="2" s="1"/>
  <c r="F169" i="2" s="1"/>
  <c r="E170" i="2" s="1"/>
  <c r="F170" i="2" s="1"/>
  <c r="E171" i="2" s="1"/>
  <c r="F171" i="2" s="1"/>
  <c r="E172" i="2" s="1"/>
  <c r="F172" i="2" s="1"/>
  <c r="E173" i="2" s="1"/>
  <c r="F173" i="2" s="1"/>
  <c r="E174" i="2" s="1"/>
  <c r="F174" i="2" s="1"/>
  <c r="F157" i="2"/>
  <c r="E158" i="2" s="1"/>
  <c r="F158" i="2" s="1"/>
  <c r="E159" i="2" s="1"/>
  <c r="F159" i="2" s="1"/>
  <c r="E160" i="2" s="1"/>
  <c r="F160" i="2" s="1"/>
  <c r="E161" i="2" s="1"/>
  <c r="F161" i="2" s="1"/>
  <c r="F147" i="2"/>
  <c r="E148" i="2" s="1"/>
  <c r="F148" i="2" s="1"/>
  <c r="E149" i="2" s="1"/>
  <c r="F149" i="2" s="1"/>
  <c r="E150" i="2" s="1"/>
  <c r="F150" i="2" s="1"/>
  <c r="E151" i="2" s="1"/>
  <c r="F151" i="2" s="1"/>
  <c r="F138" i="2"/>
  <c r="E139" i="2" s="1"/>
  <c r="F139" i="2" s="1"/>
  <c r="E140" i="2" s="1"/>
  <c r="F140" i="2" s="1"/>
  <c r="E141" i="2" s="1"/>
  <c r="F141" i="2" s="1"/>
  <c r="F104" i="2"/>
  <c r="E105" i="2" s="1"/>
  <c r="F105" i="2" s="1"/>
  <c r="E106" i="2" s="1"/>
  <c r="F106" i="2" s="1"/>
  <c r="E107" i="2" s="1"/>
  <c r="F107" i="2" s="1"/>
  <c r="E108" i="2" s="1"/>
  <c r="F108" i="2" s="1"/>
  <c r="E109" i="2" s="1"/>
  <c r="F109" i="2" s="1"/>
  <c r="E110" i="2" s="1"/>
  <c r="F110" i="2" s="1"/>
  <c r="E111" i="2" s="1"/>
  <c r="F111" i="2" s="1"/>
  <c r="E112" i="2" s="1"/>
  <c r="F112" i="2" s="1"/>
  <c r="E113" i="2" s="1"/>
  <c r="F113" i="2" s="1"/>
  <c r="E114" i="2" s="1"/>
  <c r="F114" i="2" s="1"/>
  <c r="E115" i="2" s="1"/>
  <c r="F115" i="2" s="1"/>
  <c r="E116" i="2" s="1"/>
  <c r="F116" i="2" s="1"/>
  <c r="E117" i="2" s="1"/>
  <c r="F117" i="2" s="1"/>
  <c r="E118" i="2" s="1"/>
  <c r="F118" i="2" s="1"/>
  <c r="E119" i="2" s="1"/>
  <c r="F119" i="2" s="1"/>
  <c r="E120" i="2" s="1"/>
  <c r="F120" i="2" s="1"/>
  <c r="E121" i="2" s="1"/>
  <c r="F121" i="2" s="1"/>
  <c r="E122" i="2" s="1"/>
  <c r="F122" i="2" s="1"/>
  <c r="E123" i="2" s="1"/>
  <c r="F123" i="2" s="1"/>
  <c r="E124" i="2" s="1"/>
  <c r="F124" i="2" s="1"/>
  <c r="E125" i="2" s="1"/>
  <c r="F125" i="2" s="1"/>
  <c r="E126" i="2" s="1"/>
  <c r="F126" i="2" s="1"/>
  <c r="E127" i="2" s="1"/>
  <c r="F127" i="2" s="1"/>
  <c r="E128" i="2" s="1"/>
  <c r="F128" i="2" s="1"/>
  <c r="E129" i="2" s="1"/>
  <c r="F129" i="2" s="1"/>
  <c r="E130" i="2" s="1"/>
  <c r="F130" i="2" s="1"/>
  <c r="E131" i="2" s="1"/>
  <c r="F131" i="2" s="1"/>
  <c r="E132" i="2" s="1"/>
  <c r="F132" i="2" s="1"/>
  <c r="F71" i="2"/>
  <c r="E72" i="2" s="1"/>
  <c r="F72" i="2" s="1"/>
  <c r="E73" i="2" s="1"/>
  <c r="F73" i="2" s="1"/>
  <c r="E74" i="2" s="1"/>
  <c r="F74" i="2" s="1"/>
  <c r="E75" i="2" s="1"/>
  <c r="F75" i="2" s="1"/>
  <c r="E76" i="2" s="1"/>
  <c r="F76" i="2" s="1"/>
  <c r="E77" i="2" s="1"/>
  <c r="F77" i="2" s="1"/>
  <c r="E78" i="2" s="1"/>
  <c r="F78" i="2" s="1"/>
  <c r="E79" i="2" s="1"/>
  <c r="F79" i="2" s="1"/>
  <c r="E80" i="2" s="1"/>
  <c r="F80" i="2" s="1"/>
  <c r="E81" i="2" s="1"/>
  <c r="F81" i="2" s="1"/>
  <c r="E82" i="2" s="1"/>
  <c r="F82" i="2" s="1"/>
  <c r="E83" i="2" s="1"/>
  <c r="F83" i="2" s="1"/>
  <c r="E84" i="2" s="1"/>
  <c r="F84" i="2" s="1"/>
  <c r="E85" i="2" s="1"/>
  <c r="F85" i="2" s="1"/>
  <c r="E86" i="2" s="1"/>
  <c r="F86" i="2" s="1"/>
  <c r="E87" i="2" s="1"/>
  <c r="F87" i="2" s="1"/>
  <c r="E88" i="2" s="1"/>
  <c r="F88" i="2" s="1"/>
  <c r="E89" i="2" s="1"/>
  <c r="F89" i="2" s="1"/>
  <c r="E90" i="2" s="1"/>
  <c r="F90" i="2" s="1"/>
  <c r="E91" i="2" s="1"/>
  <c r="F91" i="2" s="1"/>
  <c r="E92" i="2" s="1"/>
  <c r="F92" i="2" s="1"/>
  <c r="E93" i="2" s="1"/>
  <c r="F93" i="2" s="1"/>
  <c r="E94" i="2" s="1"/>
  <c r="F94" i="2" s="1"/>
  <c r="E95" i="2" s="1"/>
  <c r="F95" i="2" s="1"/>
  <c r="E96" i="2" s="1"/>
  <c r="F96" i="2" s="1"/>
  <c r="E97" i="2" s="1"/>
  <c r="F97" i="2" s="1"/>
  <c r="E98" i="2" s="1"/>
  <c r="F98" i="2" s="1"/>
  <c r="F27" i="2"/>
  <c r="E28" i="2" s="1"/>
  <c r="F28" i="2" s="1"/>
  <c r="E29" i="2" s="1"/>
  <c r="F29" i="2" s="1"/>
  <c r="E30" i="2" s="1"/>
  <c r="F30" i="2" s="1"/>
  <c r="E31" i="2" s="1"/>
  <c r="F31" i="2" s="1"/>
  <c r="E32" i="2" s="1"/>
  <c r="F32" i="2" s="1"/>
  <c r="E33" i="2" s="1"/>
  <c r="F33" i="2" s="1"/>
  <c r="E34" i="2" s="1"/>
  <c r="F34" i="2" s="1"/>
  <c r="E35" i="2" s="1"/>
  <c r="F35" i="2" s="1"/>
  <c r="E36" i="2" s="1"/>
  <c r="F36" i="2" s="1"/>
  <c r="E37" i="2" s="1"/>
  <c r="F37" i="2" s="1"/>
  <c r="E38" i="2" s="1"/>
  <c r="F38" i="2" s="1"/>
  <c r="E39" i="2" s="1"/>
  <c r="F39" i="2" s="1"/>
  <c r="E40" i="2" s="1"/>
  <c r="F40" i="2" s="1"/>
  <c r="E41" i="2" s="1"/>
  <c r="F41" i="2" s="1"/>
  <c r="E42" i="2" s="1"/>
  <c r="F42" i="2" s="1"/>
  <c r="E43" i="2" s="1"/>
  <c r="F43" i="2" s="1"/>
  <c r="E44" i="2" s="1"/>
  <c r="F44" i="2" s="1"/>
  <c r="E45" i="2" s="1"/>
  <c r="F45" i="2" s="1"/>
  <c r="E46" i="2" s="1"/>
  <c r="F46" i="2" s="1"/>
  <c r="E47" i="2" s="1"/>
  <c r="F47" i="2" s="1"/>
  <c r="E48" i="2" s="1"/>
  <c r="F48" i="2" s="1"/>
  <c r="E49" i="2" s="1"/>
  <c r="F49" i="2" s="1"/>
  <c r="E50" i="2" s="1"/>
  <c r="F50" i="2" s="1"/>
  <c r="E51" i="2" s="1"/>
  <c r="F51" i="2" s="1"/>
  <c r="E52" i="2" s="1"/>
  <c r="F52" i="2" s="1"/>
  <c r="E53" i="2" s="1"/>
  <c r="F53" i="2" s="1"/>
  <c r="E54" i="2" s="1"/>
  <c r="F54" i="2" s="1"/>
  <c r="E55" i="2" s="1"/>
  <c r="F55" i="2" s="1"/>
  <c r="E56" i="2" s="1"/>
  <c r="F56" i="2" s="1"/>
  <c r="E57" i="2" s="1"/>
  <c r="F57" i="2" s="1"/>
  <c r="E58" i="2" s="1"/>
  <c r="F58" i="2" s="1"/>
  <c r="E59" i="2" s="1"/>
  <c r="F59" i="2" s="1"/>
  <c r="E60" i="2" s="1"/>
  <c r="F60" i="2" s="1"/>
  <c r="E61" i="2" s="1"/>
  <c r="F61" i="2" s="1"/>
  <c r="E62" i="2" s="1"/>
  <c r="F62" i="2" s="1"/>
  <c r="E63" i="2" s="1"/>
  <c r="F63" i="2" s="1"/>
  <c r="E64" i="2" s="1"/>
  <c r="F64" i="2" s="1"/>
  <c r="E65" i="2" s="1"/>
  <c r="F65" i="2" s="1"/>
  <c r="E19" i="4" l="1"/>
  <c r="F19" i="4" s="1"/>
  <c r="F10" i="1"/>
  <c r="E11" i="1" s="1"/>
  <c r="F11" i="1" s="1"/>
  <c r="E12" i="1" s="1"/>
  <c r="F12" i="1" s="1"/>
  <c r="E13" i="1" s="1"/>
  <c r="F13" i="1" s="1"/>
  <c r="E14" i="1" s="1"/>
  <c r="F14" i="1" s="1"/>
  <c r="E15" i="1" s="1"/>
  <c r="F15" i="1" s="1"/>
  <c r="E16" i="1" s="1"/>
  <c r="F16" i="1" s="1"/>
  <c r="E17" i="1" s="1"/>
  <c r="F17" i="1" s="1"/>
  <c r="E18" i="1" s="1"/>
  <c r="F18" i="1" s="1"/>
  <c r="E19" i="1" s="1"/>
  <c r="F19" i="1" s="1"/>
  <c r="E20" i="1" s="1"/>
  <c r="F20" i="1" s="1"/>
  <c r="E21" i="1" s="1"/>
  <c r="F21" i="1" s="1"/>
  <c r="E22" i="1" s="1"/>
  <c r="F22" i="1" s="1"/>
  <c r="E23" i="1" s="1"/>
  <c r="F23" i="1" s="1"/>
  <c r="E24" i="1" s="1"/>
  <c r="F24" i="1" s="1"/>
  <c r="E25" i="1" s="1"/>
  <c r="F25" i="1" s="1"/>
  <c r="E26" i="1" s="1"/>
  <c r="F26" i="1" s="1"/>
  <c r="E27" i="1" s="1"/>
  <c r="F27" i="1" s="1"/>
  <c r="E28" i="1" s="1"/>
  <c r="F28" i="1" s="1"/>
  <c r="E29" i="1" s="1"/>
  <c r="F29" i="1" s="1"/>
  <c r="E30" i="1" s="1"/>
  <c r="F30" i="1" s="1"/>
  <c r="E31" i="1" s="1"/>
  <c r="F31" i="1" s="1"/>
  <c r="E32" i="1" s="1"/>
  <c r="F32" i="1" s="1"/>
  <c r="E33" i="1" s="1"/>
  <c r="F33" i="1" s="1"/>
  <c r="E34" i="1" s="1"/>
  <c r="F34" i="1" s="1"/>
  <c r="E35" i="1" s="1"/>
  <c r="F35" i="1" s="1"/>
  <c r="E36" i="1" s="1"/>
  <c r="F36" i="1" s="1"/>
  <c r="E37" i="1" s="1"/>
  <c r="F37" i="1" s="1"/>
  <c r="E38" i="1" s="1"/>
  <c r="F38" i="1" s="1"/>
  <c r="E39" i="1" s="1"/>
  <c r="F39" i="1" s="1"/>
  <c r="E40" i="1" s="1"/>
  <c r="F40" i="1" s="1"/>
  <c r="E41" i="1" s="1"/>
  <c r="F41" i="1" s="1"/>
  <c r="E42" i="1" s="1"/>
  <c r="F42" i="1" s="1"/>
  <c r="E43" i="1" s="1"/>
  <c r="F43" i="1" s="1"/>
  <c r="E44" i="1" s="1"/>
  <c r="F44" i="1" s="1"/>
  <c r="E45" i="1" s="1"/>
  <c r="F45" i="1" s="1"/>
  <c r="E46" i="1" s="1"/>
  <c r="F46" i="1" s="1"/>
  <c r="E47" i="1" s="1"/>
  <c r="F47" i="1" s="1"/>
  <c r="E48" i="1" s="1"/>
  <c r="F48" i="1" s="1"/>
  <c r="E49" i="1" s="1"/>
  <c r="F49" i="1" s="1"/>
  <c r="E50" i="1" s="1"/>
  <c r="F50" i="1" s="1"/>
  <c r="E51" i="1" s="1"/>
  <c r="F51" i="1" s="1"/>
  <c r="E20" i="4" l="1"/>
  <c r="F20" i="4" s="1"/>
  <c r="F481" i="2"/>
  <c r="E482" i="2" s="1"/>
  <c r="F482" i="2" s="1"/>
  <c r="E483" i="2" s="1"/>
  <c r="F483" i="2" s="1"/>
  <c r="E484" i="2" s="1"/>
  <c r="F484" i="2" s="1"/>
  <c r="E485" i="2" s="1"/>
  <c r="F485" i="2" s="1"/>
  <c r="E486" i="2" s="1"/>
  <c r="F486" i="2" s="1"/>
  <c r="E487" i="2" s="1"/>
  <c r="F487" i="2" s="1"/>
  <c r="E488" i="2" s="1"/>
  <c r="F488" i="2" s="1"/>
  <c r="E489" i="2" s="1"/>
  <c r="F489" i="2" s="1"/>
  <c r="E490" i="2" s="1"/>
  <c r="F490" i="2" s="1"/>
  <c r="E491" i="2" s="1"/>
  <c r="F491" i="2" s="1"/>
  <c r="E492" i="2" s="1"/>
  <c r="F492" i="2" s="1"/>
  <c r="E493" i="2" s="1"/>
  <c r="F493" i="2" s="1"/>
  <c r="E494" i="2" s="1"/>
  <c r="F494" i="2" s="1"/>
  <c r="E495" i="2" s="1"/>
  <c r="F495" i="2" s="1"/>
  <c r="E496" i="2" s="1"/>
  <c r="F496" i="2" s="1"/>
  <c r="E497" i="2" s="1"/>
  <c r="F497" i="2" s="1"/>
  <c r="E498" i="2" s="1"/>
  <c r="F498" i="2" s="1"/>
  <c r="E499" i="2" s="1"/>
  <c r="F499" i="2" s="1"/>
  <c r="E500" i="2" s="1"/>
  <c r="F500" i="2" s="1"/>
  <c r="E501" i="2" s="1"/>
  <c r="F501" i="2" s="1"/>
  <c r="E502" i="2" s="1"/>
  <c r="F502" i="2" s="1"/>
  <c r="E503" i="2" s="1"/>
  <c r="F503" i="2" s="1"/>
  <c r="E504" i="2" s="1"/>
  <c r="F504" i="2" s="1"/>
  <c r="E505" i="2" s="1"/>
  <c r="F505" i="2" s="1"/>
  <c r="E506" i="2" s="1"/>
  <c r="F506" i="2" s="1"/>
  <c r="E507" i="2" s="1"/>
  <c r="F507" i="2" s="1"/>
  <c r="E508" i="2" s="1"/>
  <c r="F508" i="2" s="1"/>
  <c r="E509" i="2" s="1"/>
  <c r="F509" i="2" s="1"/>
  <c r="E510" i="2" s="1"/>
  <c r="F510" i="2" s="1"/>
  <c r="E511" i="2" s="1"/>
  <c r="F511" i="2" s="1"/>
  <c r="E512" i="2" s="1"/>
  <c r="F512" i="2" s="1"/>
  <c r="E513" i="2" s="1"/>
  <c r="F513" i="2" s="1"/>
  <c r="E514" i="2" s="1"/>
  <c r="F514" i="2" s="1"/>
  <c r="E515" i="2" s="1"/>
  <c r="F515" i="2" s="1"/>
  <c r="E516" i="2" s="1"/>
  <c r="F516" i="2" s="1"/>
  <c r="E517" i="2" s="1"/>
  <c r="F517" i="2" s="1"/>
  <c r="E518" i="2" s="1"/>
  <c r="F518" i="2" s="1"/>
  <c r="E519" i="2" s="1"/>
  <c r="F519" i="2" s="1"/>
  <c r="E520" i="2" s="1"/>
  <c r="F520" i="2" s="1"/>
  <c r="E521" i="2" s="1"/>
  <c r="F521" i="2" s="1"/>
  <c r="E522" i="2" s="1"/>
  <c r="F522" i="2" s="1"/>
  <c r="E523" i="2" s="1"/>
  <c r="F523" i="2" s="1"/>
  <c r="E524" i="2" s="1"/>
  <c r="F524" i="2" s="1"/>
  <c r="E525" i="2" s="1"/>
  <c r="F525" i="2" s="1"/>
  <c r="E526" i="2" s="1"/>
  <c r="F526" i="2" s="1"/>
  <c r="E21" i="4" l="1"/>
  <c r="F21" i="4" s="1"/>
  <c r="F541" i="2"/>
  <c r="E542" i="2" s="1"/>
  <c r="F542" i="2" s="1"/>
  <c r="E543" i="2" s="1"/>
  <c r="F543" i="2" s="1"/>
  <c r="E544" i="2" s="1"/>
  <c r="F544" i="2" s="1"/>
  <c r="E545" i="2" s="1"/>
  <c r="F545" i="2" s="1"/>
  <c r="E546" i="2" s="1"/>
  <c r="F546" i="2" s="1"/>
  <c r="E547" i="2" s="1"/>
  <c r="F547" i="2" s="1"/>
  <c r="E548" i="2" s="1"/>
  <c r="F548" i="2" s="1"/>
  <c r="E549" i="2" s="1"/>
  <c r="F549" i="2" s="1"/>
  <c r="E550" i="2" s="1"/>
  <c r="F550" i="2" s="1"/>
  <c r="E551" i="2" s="1"/>
  <c r="F551" i="2" s="1"/>
  <c r="E552" i="2" s="1"/>
  <c r="F552" i="2" s="1"/>
  <c r="E553" i="2" s="1"/>
  <c r="F553" i="2" s="1"/>
  <c r="E554" i="2" s="1"/>
  <c r="F554" i="2" s="1"/>
  <c r="E555" i="2" s="1"/>
  <c r="F555" i="2" s="1"/>
  <c r="F163" i="1"/>
  <c r="E164" i="1" s="1"/>
  <c r="F164" i="1" s="1"/>
  <c r="E165" i="1" s="1"/>
  <c r="F165" i="1" s="1"/>
  <c r="E166" i="1" s="1"/>
  <c r="F166" i="1" s="1"/>
  <c r="E167" i="1" s="1"/>
  <c r="F167" i="1" s="1"/>
  <c r="E168" i="1" s="1"/>
  <c r="F168" i="1" s="1"/>
  <c r="E169" i="1" s="1"/>
  <c r="F169" i="1" s="1"/>
  <c r="E170" i="1" s="1"/>
  <c r="F170" i="1" s="1"/>
  <c r="E171" i="1" s="1"/>
  <c r="F171" i="1" s="1"/>
  <c r="E172" i="1" s="1"/>
  <c r="F172" i="1" s="1"/>
  <c r="E173" i="1" s="1"/>
  <c r="F173" i="1" s="1"/>
  <c r="E174" i="1" s="1"/>
  <c r="F174" i="1" s="1"/>
  <c r="E175" i="1" s="1"/>
  <c r="F175" i="1" s="1"/>
  <c r="E176" i="1" s="1"/>
  <c r="F176" i="1" s="1"/>
  <c r="E177" i="1" s="1"/>
  <c r="F177" i="1" s="1"/>
  <c r="E178" i="1" s="1"/>
  <c r="F178" i="1" s="1"/>
  <c r="E22" i="4" l="1"/>
  <c r="F22" i="4" s="1"/>
  <c r="E23" i="4" l="1"/>
  <c r="F23" i="4" s="1"/>
  <c r="E24" i="4" l="1"/>
  <c r="F24" i="4" s="1"/>
  <c r="E25" i="4" l="1"/>
  <c r="F25" i="4" s="1"/>
  <c r="E26" i="4" l="1"/>
  <c r="F26" i="4" s="1"/>
  <c r="E27" i="4" l="1"/>
  <c r="F27" i="4" s="1"/>
  <c r="E28" i="4" l="1"/>
  <c r="F28" i="4" s="1"/>
  <c r="E29" i="4" l="1"/>
  <c r="F29" i="4" s="1"/>
  <c r="E30" i="4" l="1"/>
  <c r="F30" i="4" s="1"/>
  <c r="E31" i="4" l="1"/>
  <c r="F31" i="4" s="1"/>
  <c r="E32" i="4" l="1"/>
  <c r="F32" i="4" s="1"/>
  <c r="E33" i="4" l="1"/>
  <c r="F33" i="4" s="1"/>
  <c r="F570" i="2" l="1"/>
  <c r="E570" i="2"/>
  <c r="E571" i="2" l="1"/>
  <c r="F571" i="2"/>
  <c r="F572" i="2" l="1"/>
  <c r="E572" i="2"/>
  <c r="E573" i="2" l="1"/>
  <c r="F573" i="2"/>
  <c r="E574" i="2" l="1"/>
  <c r="F574" i="2"/>
  <c r="E575" i="2" l="1"/>
  <c r="F575" i="2"/>
  <c r="E576" i="2" l="1"/>
  <c r="F576" i="2"/>
  <c r="E577" i="2" l="1"/>
  <c r="F577" i="2"/>
  <c r="E578" i="2" l="1"/>
  <c r="F578" i="2"/>
  <c r="E579" i="2" l="1"/>
  <c r="F579" i="2"/>
  <c r="E580" i="2" l="1"/>
  <c r="F580" i="2"/>
  <c r="E581" i="2" l="1"/>
  <c r="F581" i="2"/>
  <c r="F582" i="2" l="1"/>
  <c r="E582" i="2"/>
</calcChain>
</file>

<file path=xl/sharedStrings.xml><?xml version="1.0" encoding="utf-8"?>
<sst xmlns="http://schemas.openxmlformats.org/spreadsheetml/2006/main" count="4301" uniqueCount="1327">
  <si>
    <t>Nº COLUNA</t>
  </si>
  <si>
    <t>COLUNA</t>
  </si>
  <si>
    <t>TIPO</t>
  </si>
  <si>
    <t>TAMANHO</t>
  </si>
  <si>
    <t>POS INICIAL</t>
  </si>
  <si>
    <t>POS FINAL</t>
  </si>
  <si>
    <t>DOMINIO</t>
  </si>
  <si>
    <t>nu_sequencial</t>
  </si>
  <si>
    <t>numeric</t>
  </si>
  <si>
    <t>nu_candidato_fk11</t>
  </si>
  <si>
    <t>co_cpf</t>
  </si>
  <si>
    <t>nu_tipo_garantia_fk21</t>
  </si>
  <si>
    <t>nu_sureg_agencia_contrato</t>
  </si>
  <si>
    <t>nu_unidade_contrato_fk25</t>
  </si>
  <si>
    <t>nu_operacao_siape</t>
  </si>
  <si>
    <t>nu_contrato</t>
  </si>
  <si>
    <t>nu_dv_contrato</t>
  </si>
  <si>
    <t>nu_status_contrato</t>
  </si>
  <si>
    <t>nu_fiador_extra</t>
  </si>
  <si>
    <t>co_dia_vencimento</t>
  </si>
  <si>
    <t>char</t>
  </si>
  <si>
    <t>dt_assinatura</t>
  </si>
  <si>
    <t>date</t>
  </si>
  <si>
    <t>dt_estorno</t>
  </si>
  <si>
    <t>vr_contrato</t>
  </si>
  <si>
    <t>vr_garantia</t>
  </si>
  <si>
    <t>vr_perc_finan</t>
  </si>
  <si>
    <t>vr_mensalidade</t>
  </si>
  <si>
    <t>ic_situacao_contrato</t>
  </si>
  <si>
    <t>dt_situacao_contrato</t>
  </si>
  <si>
    <t>vr_limite_global</t>
  </si>
  <si>
    <t>vr_saldo_devedor</t>
  </si>
  <si>
    <t>vr_limite_global_inicial</t>
  </si>
  <si>
    <t>ic_alterou_semestre</t>
  </si>
  <si>
    <t>nu_prazo_contrato</t>
  </si>
  <si>
    <t>de_endereco</t>
  </si>
  <si>
    <t>varchar</t>
  </si>
  <si>
    <t>no_bairro</t>
  </si>
  <si>
    <t>sg_uf_fk08</t>
  </si>
  <si>
    <t>nu_municipio_fk08</t>
  </si>
  <si>
    <t>co_cep</t>
  </si>
  <si>
    <t>co_ddd</t>
  </si>
  <si>
    <t>co_tel</t>
  </si>
  <si>
    <t>co_processo</t>
  </si>
  <si>
    <t>dt_vigencia_inicio</t>
  </si>
  <si>
    <t>dt_vigencia_fim</t>
  </si>
  <si>
    <t>de_tipo_liminar</t>
  </si>
  <si>
    <t>co_abrangencia</t>
  </si>
  <si>
    <t>ic_impeditivo_aditamento</t>
  </si>
  <si>
    <t>nu_seq_aditamento</t>
  </si>
  <si>
    <t>nu_sem_aditamento</t>
  </si>
  <si>
    <t>aa_aditamento</t>
  </si>
  <si>
    <t>dt_ass_aditamento</t>
  </si>
  <si>
    <t>vr_aditamento</t>
  </si>
  <si>
    <t>nu_status_aditamento</t>
  </si>
  <si>
    <t>ic_rendimento_academico</t>
  </si>
  <si>
    <t>ic_aditamento_automatico</t>
  </si>
  <si>
    <t>vr_mensalidade_original</t>
  </si>
  <si>
    <t>vr_perc_finan_original</t>
  </si>
  <si>
    <t>dt_inclusao</t>
  </si>
  <si>
    <t>nu_aditamento_fies</t>
  </si>
  <si>
    <t>st_aditamento</t>
  </si>
  <si>
    <t>ds_motivo_situacao</t>
  </si>
  <si>
    <t>nu_motivo_ocorrencia_fk52</t>
  </si>
  <si>
    <t>nu_semestre_referencia</t>
  </si>
  <si>
    <t>aa_referencia</t>
  </si>
  <si>
    <t>qt_sem_prazo_ocorrencia</t>
  </si>
  <si>
    <t>dt_ocorrencia</t>
  </si>
  <si>
    <t>CNT.FES.MZ.BEM2.I04CTRAN.D</t>
  </si>
  <si>
    <t>nu_seq_transferencia</t>
  </si>
  <si>
    <t>nu_candidato_fk10</t>
  </si>
  <si>
    <t>nu_semestres_crsds_origem</t>
  </si>
  <si>
    <t>nu_seq_curso_destino</t>
  </si>
  <si>
    <t>nu_semestres_rstns_destino</t>
  </si>
  <si>
    <t>nu_tipo_transferencia</t>
  </si>
  <si>
    <t>nu_status_transferencia</t>
  </si>
  <si>
    <t>dt_emissao_autorizacao</t>
  </si>
  <si>
    <t>dt_conclusao_transferencia</t>
  </si>
  <si>
    <t>nu_sem_transferencia</t>
  </si>
  <si>
    <t>vr_semestralidade_destino</t>
  </si>
  <si>
    <t>vr_perc_finan_destino</t>
  </si>
  <si>
    <t>ic_finaliza_pv</t>
  </si>
  <si>
    <t>dt_conclusao_ies</t>
  </si>
  <si>
    <t>ic_comissao_excepcionalizada</t>
  </si>
  <si>
    <t>ic_rendimento_satisfatorio</t>
  </si>
  <si>
    <t>ic_rendimento_maior_74</t>
  </si>
  <si>
    <t>nu_campus_origem_fk161</t>
  </si>
  <si>
    <t>nu_curso_origem_fk161</t>
  </si>
  <si>
    <t>nu_turno_origem_fk161</t>
  </si>
  <si>
    <t>nu_campus_destino_fk161</t>
  </si>
  <si>
    <t>nu_curso_destino_fk161</t>
  </si>
  <si>
    <t>nu_turno_destino_fk161</t>
  </si>
  <si>
    <t>co_cpf_estudante</t>
  </si>
  <si>
    <t>co_cpf_fiador</t>
  </si>
  <si>
    <t>nu_dependente_cpf_fiador</t>
  </si>
  <si>
    <t>nu_seq_fiador</t>
  </si>
  <si>
    <t>no_fiador</t>
  </si>
  <si>
    <t>dt_nascimento</t>
  </si>
  <si>
    <t>co_identidade</t>
  </si>
  <si>
    <t>nu_orgao_expedidor_fk79</t>
  </si>
  <si>
    <t>sg_uf_expedicao_fk07</t>
  </si>
  <si>
    <t>nu_estado_civil</t>
  </si>
  <si>
    <t>co_telefone</t>
  </si>
  <si>
    <t>co_cpf_conjuge</t>
  </si>
  <si>
    <t>nu_dependente_cpf_conjuge</t>
  </si>
  <si>
    <t>dt_nascimento_conjuge</t>
  </si>
  <si>
    <t>no_conjuge</t>
  </si>
  <si>
    <t>co_identidade_conjuge</t>
  </si>
  <si>
    <t>nu_orgao_exp_conjuge_fk79</t>
  </si>
  <si>
    <t>sg_uf_exp_conjuge</t>
  </si>
  <si>
    <t>dt_expedicao</t>
  </si>
  <si>
    <t>de_nacionalidade</t>
  </si>
  <si>
    <t>vr_renda_bruta_mensal</t>
  </si>
  <si>
    <t>dt_expedicao_conjuge</t>
  </si>
  <si>
    <t>co_motivo_emancipacao</t>
  </si>
  <si>
    <t>ic_emancipado</t>
  </si>
  <si>
    <t>co_ddd_celular</t>
  </si>
  <si>
    <t>co_telefone_celular</t>
  </si>
  <si>
    <t>co_ddd_comercial</t>
  </si>
  <si>
    <t>co_telefone_comercial</t>
  </si>
  <si>
    <t>nu_regime_bens</t>
  </si>
  <si>
    <t>ic_solidario</t>
  </si>
  <si>
    <t>co_fianca_solidaria</t>
  </si>
  <si>
    <t>CNT.FES.MZ.BEM2.I06EEXCT.D</t>
  </si>
  <si>
    <t>nu_unidade_contrato</t>
  </si>
  <si>
    <t>nu_operacao_siapi</t>
  </si>
  <si>
    <t>nu_situacao_contrato_fkc34</t>
  </si>
  <si>
    <t>co_cpf_cnpj</t>
  </si>
  <si>
    <t>nu_dependente</t>
  </si>
  <si>
    <t>nu_candidato</t>
  </si>
  <si>
    <t>dt_movimento</t>
  </si>
  <si>
    <t>vr_saldo_teorico</t>
  </si>
  <si>
    <t>dt_ultima_valorizacao</t>
  </si>
  <si>
    <t>pz_utilizacao</t>
  </si>
  <si>
    <t>pz_carencia</t>
  </si>
  <si>
    <t>pz_fase_amortizacao1</t>
  </si>
  <si>
    <t>pz_fase_amortizacao2</t>
  </si>
  <si>
    <t>dt_inicio_contrato</t>
  </si>
  <si>
    <t>dt_fim_contrato</t>
  </si>
  <si>
    <t>dt_inicio_carencia</t>
  </si>
  <si>
    <t>dt_inicio_amortizacao1</t>
  </si>
  <si>
    <t>dt_inicio_amortizacao2</t>
  </si>
  <si>
    <t>dt_fim_amortizacao2</t>
  </si>
  <si>
    <t>dt_contrato_liquidado</t>
  </si>
  <si>
    <t>vr_divida_capital</t>
  </si>
  <si>
    <t>vr_divida_juros</t>
  </si>
  <si>
    <t>pc_juros</t>
  </si>
  <si>
    <t>CNT.FES.MZ.BEM2.I07EEAPI.D</t>
  </si>
  <si>
    <t>nu_extrato</t>
  </si>
  <si>
    <t>nu_sureg_contrato</t>
  </si>
  <si>
    <t>nu_situacao_extrato_fkc38</t>
  </si>
  <si>
    <t>nu_tipo_extrato_fkc40</t>
  </si>
  <si>
    <t>dt_vencimento</t>
  </si>
  <si>
    <t>dt_emissao</t>
  </si>
  <si>
    <t>dt_recebimento</t>
  </si>
  <si>
    <t>vr_devido</t>
  </si>
  <si>
    <t>vr_pago</t>
  </si>
  <si>
    <t>CNT.FES.MZ.BEM2.I08EMVEX.D</t>
  </si>
  <si>
    <t>nu_movimento</t>
  </si>
  <si>
    <t>nu_tipo_movimento_fkc42</t>
  </si>
  <si>
    <t>nu_situacao_movimento_fkc43</t>
  </si>
  <si>
    <t>nu_remessa</t>
  </si>
  <si>
    <t>nu_prestacao</t>
  </si>
  <si>
    <t>nu_sureg_movimento</t>
  </si>
  <si>
    <t>nu_agencia_movimento</t>
  </si>
  <si>
    <t>dt_geracao</t>
  </si>
  <si>
    <t>dt_situacao_atual</t>
  </si>
  <si>
    <t>CNT.FES.MZ.BEM2.I09ELAPI.D</t>
  </si>
  <si>
    <t>nu_identificador</t>
  </si>
  <si>
    <t>nu_situacao_liberacao_fkc37</t>
  </si>
  <si>
    <t>nu_liberacao</t>
  </si>
  <si>
    <t>dt_base_liberacao</t>
  </si>
  <si>
    <t>dt_efetiva_liberacao</t>
  </si>
  <si>
    <t>de_referencia</t>
  </si>
  <si>
    <t>vr_liberacao</t>
  </si>
  <si>
    <t>dt_situacao</t>
  </si>
  <si>
    <t>CNT.FES.MZ.BEM2.I10RFRCS.D</t>
  </si>
  <si>
    <t>nu_mantenedora</t>
  </si>
  <si>
    <t>nu_faixa</t>
  </si>
  <si>
    <t>mm_referencia</t>
  </si>
  <si>
    <t>dt_risco_credito</t>
  </si>
  <si>
    <t>vr_base_calculo</t>
  </si>
  <si>
    <t>pc_provisionamento</t>
  </si>
  <si>
    <t>CNT.FES.MZ.BEM2.I11TCTRA.D</t>
  </si>
  <si>
    <t>dt_apuracao_risco</t>
  </si>
  <si>
    <t>ic_aluno_inadimplente</t>
  </si>
  <si>
    <t>CNT.FES.MZ.BEM2.I12TMVTT.D</t>
  </si>
  <si>
    <t>nu_seq_saldo_titulo</t>
  </si>
  <si>
    <t>nu_titulo_fk114</t>
  </si>
  <si>
    <t>sg_indice_financeiro_fk41</t>
  </si>
  <si>
    <t>dt_cotacao</t>
  </si>
  <si>
    <t>nu_cotas_titulo_mov</t>
  </si>
  <si>
    <t>dt_movimentacao</t>
  </si>
  <si>
    <t>nu_tipo_movimentacao</t>
  </si>
  <si>
    <t>dt_bloqueio</t>
  </si>
  <si>
    <t>nu_mantenedora_fk156</t>
  </si>
  <si>
    <t>de_motivo_bloqueio</t>
  </si>
  <si>
    <t>CNT.FES.MZ.BEM2.I13TTITU.D</t>
  </si>
  <si>
    <t>nu_seq_titulo</t>
  </si>
  <si>
    <t>no_titulo</t>
  </si>
  <si>
    <t>nu_pu_inicial</t>
  </si>
  <si>
    <t>Código sequencial identificador do registro (7 posições no início de cada linha)</t>
  </si>
  <si>
    <t>Código FIES do candidato</t>
  </si>
  <si>
    <t>Código da SUREG vinculada a agência da CAIXA que efetuou o contrato</t>
  </si>
  <si>
    <t>DESCRIÇÃO/DOMINIO</t>
  </si>
  <si>
    <t>Código da unidade da CAIXA que efetuou o contrato</t>
  </si>
  <si>
    <t>Código da operação no SIAPI</t>
  </si>
  <si>
    <t>Número do contrato</t>
  </si>
  <si>
    <t>Dígito verificador do número do contrato</t>
  </si>
  <si>
    <t>Indica o status do contrato
Domínio:
0 - Informações pessoais do candidato preenchido
1 - Fiadores cadastrados
2 - Confirmação de assinatura
3 - Registrado a impressão e assinatura do contrato
4 - Contrato confirmado no SIFES
5 - Contrato confirmado no SIFES e SIAPI</t>
  </si>
  <si>
    <t>Indica a necessidade de um fiador extra
Domínio:
S - Sim
N – Não</t>
  </si>
  <si>
    <t>Dia do vencimento da prestação do contrato</t>
  </si>
  <si>
    <t>Data da assinatura do contrato</t>
  </si>
  <si>
    <t>Data de estorno do contrato</t>
  </si>
  <si>
    <t>Valor do contrato</t>
  </si>
  <si>
    <t>Valor de garantia do contrato</t>
  </si>
  <si>
    <t>Percentual de financiamento do contrato que pode ser entre 10% e 70%</t>
  </si>
  <si>
    <t>Valor da mensalidade</t>
  </si>
  <si>
    <t>Data da alteração da situação do contrato</t>
  </si>
  <si>
    <t>É o valor limite de crédito global concedido pela CAIXA ao estudante, para financiamento de parte do valor da semestralidade do curso de graduação</t>
  </si>
  <si>
    <t>Total do saldo devedor do contrato</t>
  </si>
  <si>
    <t xml:space="preserve">Armazenará o valor do Limite Global inicial (significa o valor limite (disponível que o contratado poderá utilizar no seu contrato) , valor este feito pelo cálculo 
LGI = (N ¿ n) * M * 6
Onde:
  LGI = Limite Global Inicial
  N = Número de semestres do curso / habilitação em que o estudante   está sendo contratado
n = Número de semestres cursados pelo estudante antes do ingresso no FIES 
M = Valor da mensalidade do curso em que o estudante está sendo contratado
Informamos que este cálculo é realizado por procedure nos dados cadastrais (primeira página da contratação).
</t>
  </si>
  <si>
    <t>Indica se o semestre foi alterado
Domínio:
S - Sim
N – Não</t>
  </si>
  <si>
    <t>Total de prazo do contrato</t>
  </si>
  <si>
    <t>Endereço do candidato</t>
  </si>
  <si>
    <t>Bairro do candidato</t>
  </si>
  <si>
    <t>Sigla da UF do endereço do candidato</t>
  </si>
  <si>
    <t xml:space="preserve">Código do município do endereço do candidato </t>
  </si>
  <si>
    <t>CEP do endereço do candidato</t>
  </si>
  <si>
    <t>Número do código de área do candidato</t>
  </si>
  <si>
    <t>Número telefônico do candidato</t>
  </si>
  <si>
    <t xml:space="preserve">código do processo que é informado pelo usuário </t>
  </si>
  <si>
    <t xml:space="preserve">informados pelo usuário </t>
  </si>
  <si>
    <t xml:space="preserve">"Se a liminar é NACIONAL ou ESPECÍFICA 
Domínio 
0 NACIONAL
1 UF 
2 Município 
3 S.R. 
4 A.G. 
5 Mantenedora 
6 I.E.S 
7 Campus 
8 Estudante 
10 CPF/CNPJ "
</t>
  </si>
  <si>
    <t>SIM</t>
  </si>
  <si>
    <t>NÃO</t>
  </si>
  <si>
    <t>OBRIGATÓRIO</t>
  </si>
  <si>
    <t>Indica se existe impeditivo para que o candidato não realize o aditamento simplificado no sistema .
S- SIM
N- NÃO</t>
  </si>
  <si>
    <t>Código sequencial identificador do aditamento</t>
  </si>
  <si>
    <t>Semestre que foi realizado o aditamento
Domínio:
1 - primeiro semestre
2 - segundo semestre</t>
  </si>
  <si>
    <t>Ano que foi realizado o aditamento</t>
  </si>
  <si>
    <t>Data de realização do aditamento</t>
  </si>
  <si>
    <t>Valor da mensalidade, onde o estudante altera o valor a menor do que foi contratado.</t>
  </si>
  <si>
    <t>Percentual de financiamento do contrato que pode ser entre 10% e 70%, onde o estudante altera o valor a menor do que foi contratado.</t>
  </si>
  <si>
    <t>Valor contrato aditado</t>
  </si>
  <si>
    <t>Indica o status do contrato aditado
Domínio:
0 - Informações pessoais do candidato preenchido
1 - Fiadores cadastrados
2 - Confirmação de assinatura
3 - Registrado a impressão e assinatura do contrato
4 - Contrato confirmado no SIFES</t>
  </si>
  <si>
    <t>Indica o estudante possui rendimento acadêmico
Domínio:
S - Sim
N – Não</t>
  </si>
  <si>
    <t>Indica se o contrato do estudante será aditado automaticamente no próximo semestre
Domínio:
S - Sim
N – Não</t>
  </si>
  <si>
    <t>Valor original das mensalidades</t>
  </si>
  <si>
    <t>Percentual original financiado</t>
  </si>
  <si>
    <t>Data de inclusão do aditamento</t>
  </si>
  <si>
    <t xml:space="preserve">Se a liminar é NACIONAL ou ESPECÍFICA 
Domínio 
0 NACIONAL
1 UF 
2 Município 
3 S.R. 
4 A.G. 
5 Mantenedora 
6 I.E.S 
7 Campus 
8 Estudante 
10 CPF/CNPJ </t>
  </si>
  <si>
    <t>Código identificador do aditamento</t>
  </si>
  <si>
    <t>Situação do aditamento:
C - Contratado
N - Não Contratado</t>
  </si>
  <si>
    <t>Código do candidato, ao qual o fiador tenha responsabilidade</t>
  </si>
  <si>
    <t>Número do CPF do candidato</t>
  </si>
  <si>
    <t>Número de CPF do fiador</t>
  </si>
  <si>
    <t>Indica se o candidato é dependente do fiador</t>
  </si>
  <si>
    <t>Número de controle do fiador, pois um candidato pode ter 1 ou mais fiadores</t>
  </si>
  <si>
    <t>Nome do fiador</t>
  </si>
  <si>
    <t>Data de nascimento do fiador</t>
  </si>
  <si>
    <t>Número da carteira de identidade do fiador</t>
  </si>
  <si>
    <t>Código do órgão expedidor da carteira de identidade</t>
  </si>
  <si>
    <t>Sigla da UF onde foi expedida a carteira de identidade</t>
  </si>
  <si>
    <t>Indica o estado civil do fiador
Domínio:
1 - Solteiro(a)
2 - Casado(a)
3 - Casado(a) - Com.Parcial de Bens
4 - Casado(a) - Separação de Bens
5 - Divorciado(a)
6 - Separado(a) Judicialmente
7 - Viúvo(a)
8 - Outros
9 - União estável</t>
  </si>
  <si>
    <t>Endereço do fiador</t>
  </si>
  <si>
    <t>Bairro do fiador</t>
  </si>
  <si>
    <t>Sigla da UF do endereço do fiador</t>
  </si>
  <si>
    <t xml:space="preserve">Código do município do endereço do fiador </t>
  </si>
  <si>
    <t>CEP do endereço do fiador</t>
  </si>
  <si>
    <t>Código de área telefônico do fiador</t>
  </si>
  <si>
    <t>Número telefônico do fiador</t>
  </si>
  <si>
    <t>Número do CPF do conjuge do fiador</t>
  </si>
  <si>
    <t>Indica se o CPF do conjuge é dependente do fiador</t>
  </si>
  <si>
    <t>Data de nascimento do conjuge do fiador</t>
  </si>
  <si>
    <t>Nome do conjuge do fiador</t>
  </si>
  <si>
    <t>Número da carteira de identidade do conjuge</t>
  </si>
  <si>
    <t xml:space="preserve">Código do órgão expedidor da carteira de identidade do conjuge </t>
  </si>
  <si>
    <t xml:space="preserve">Sigla da UF da expedição da carteira de identidade do conjuge </t>
  </si>
  <si>
    <t>Data de expedição da carteira de identidade do fiador</t>
  </si>
  <si>
    <t>Nacionalidade do fiador</t>
  </si>
  <si>
    <t>Total da renda bruta mensal do fiador</t>
  </si>
  <si>
    <t>Data de expedição da carteira de identidade do conjuge</t>
  </si>
  <si>
    <t>Indica o motivo de emanciapação do indivíduo
Domínio:
CON - concessão dos pais
CAS - casamento
EXE - exercício de emprego público efetivo
COL - colação de grau em curso de ensino superior
EST - estabelecimento civil ou comercial</t>
  </si>
  <si>
    <t>Indica se o candidato foi emancipado, caso seja de menor, ou seja, tenha menos de 21 anos.
Domínio:
S - Sim
N - Não</t>
  </si>
  <si>
    <t>Número do código de área do celular do fiador</t>
  </si>
  <si>
    <t>Número do telefone celular do fiador</t>
  </si>
  <si>
    <t>Número do código de área do telefone comercial do fiador</t>
  </si>
  <si>
    <t>Número do telefone comercial do fiador</t>
  </si>
  <si>
    <t xml:space="preserve">Indica o regime de bens do fiador, se estado civil do fiador for casado.
Existem as opções:
1 - Comunhão Parcial
2 - Comunhão Universal
3 - Participação Final nos Aqüestros
4 - Separação de Bens
5 - Separação Absoluta de Bens
</t>
  </si>
  <si>
    <t>Indica se o fiador é solidário
Domínio:
S - SIM
N - NÃO</t>
  </si>
  <si>
    <t xml:space="preserve">Código da fiança solidária </t>
  </si>
  <si>
    <t>CNT.MEC.MZ.BEM2.I01AMANT.D</t>
  </si>
  <si>
    <t>sg_mantenedora</t>
  </si>
  <si>
    <t>no_mantenedora</t>
  </si>
  <si>
    <t>co_cnpj</t>
  </si>
  <si>
    <t>de_complemento1</t>
  </si>
  <si>
    <t>de_complemento2</t>
  </si>
  <si>
    <t>co_fax</t>
  </si>
  <si>
    <t>de_email</t>
  </si>
  <si>
    <t>no_responsavel_legal</t>
  </si>
  <si>
    <t>de_email_resp</t>
  </si>
  <si>
    <t>co_cpf_responsavel_legal</t>
  </si>
  <si>
    <t>no_contato</t>
  </si>
  <si>
    <t>ic_autorizado_pagto_inss</t>
  </si>
  <si>
    <t>S|N</t>
  </si>
  <si>
    <t>dt_autorizacao_pagto_inss</t>
  </si>
  <si>
    <t>nu_unidade_conta_fk25</t>
  </si>
  <si>
    <t>co_operacao_conta</t>
  </si>
  <si>
    <t xml:space="preserve">001|104|1  </t>
  </si>
  <si>
    <t>co_conta_corrente</t>
  </si>
  <si>
    <t>co_dv_conta_corrente</t>
  </si>
  <si>
    <t>nu_natureza_juridica_fk125</t>
  </si>
  <si>
    <t>co_prsne_juridica_fk126</t>
  </si>
  <si>
    <t>ic_gestao</t>
  </si>
  <si>
    <t>F|E</t>
  </si>
  <si>
    <t>ic_condicao_funcionamento</t>
  </si>
  <si>
    <t>N|E</t>
  </si>
  <si>
    <t>ic_prouni</t>
  </si>
  <si>
    <t>ic_participacao_prouni</t>
  </si>
  <si>
    <t>ic_adimplente_previdencia</t>
  </si>
  <si>
    <t>ic_retem_iof</t>
  </si>
  <si>
    <t>ic_retem_ir_fonte</t>
  </si>
  <si>
    <t>ic_imunidade_tributaria</t>
  </si>
  <si>
    <t>nu_investidor_instl_fk263</t>
  </si>
  <si>
    <t>nu_investidor_fk262</t>
  </si>
  <si>
    <t>nu_natureza_fiscal_fk261</t>
  </si>
  <si>
    <t>ic_prouni_participou</t>
  </si>
  <si>
    <t>CNT.MEC.MZ.BEM2.I02AIESE.D</t>
  </si>
  <si>
    <t>nu_ies</t>
  </si>
  <si>
    <t>sg_ies</t>
  </si>
  <si>
    <t>no_ies</t>
  </si>
  <si>
    <t>nu_unidade_vinculada_fk25</t>
  </si>
  <si>
    <t>dt_cadastro</t>
  </si>
  <si>
    <t>co_prsne_jrdca_fk126</t>
  </si>
  <si>
    <t>ic_sistema_ensino</t>
  </si>
  <si>
    <t>CNT.MEC.MZ.BEM2.I03ACAMP.D</t>
  </si>
  <si>
    <t>nu_campus</t>
  </si>
  <si>
    <t>nu_ies_fk155</t>
  </si>
  <si>
    <t>no_campus</t>
  </si>
  <si>
    <t>co_principal</t>
  </si>
  <si>
    <t xml:space="preserve">S                   |N                   </t>
  </si>
  <si>
    <t>ic_creduc</t>
  </si>
  <si>
    <t>de_email_da</t>
  </si>
  <si>
    <t>ic_financiamento_proprio</t>
  </si>
  <si>
    <t>qt_aluno_financiamento_proprio</t>
  </si>
  <si>
    <t>pc_aluno_financiamento_proprio</t>
  </si>
  <si>
    <t>co_municipio_inep</t>
  </si>
  <si>
    <t>CNT.MEC.MZ.BEM2.I04AAREG.D</t>
  </si>
  <si>
    <t>nu_area_geral</t>
  </si>
  <si>
    <t>no_area_geral</t>
  </si>
  <si>
    <t>de_area_geral</t>
  </si>
  <si>
    <t>CNT.MEC.MZ.BEM2.I05AAREE.D</t>
  </si>
  <si>
    <t>nu_area_especifica</t>
  </si>
  <si>
    <t>nu_area_geral_fk157</t>
  </si>
  <si>
    <t>no_area_especifica</t>
  </si>
  <si>
    <t>de_area_especifica</t>
  </si>
  <si>
    <t>CNT.MEC.MZ.BEM2.I06AARED.D</t>
  </si>
  <si>
    <t>nu_area_detalhada</t>
  </si>
  <si>
    <t>nu_area_especifica_fk158</t>
  </si>
  <si>
    <t>no_area_detalhada</t>
  </si>
  <si>
    <t>de_area_detalhada</t>
  </si>
  <si>
    <t>CNT.MEC.MZ.BEM2.I07ACSHB.D</t>
  </si>
  <si>
    <t>co_curso_habilitacao</t>
  </si>
  <si>
    <t>nu_area_detalhada_fk159</t>
  </si>
  <si>
    <t>no_curso_habilitacao</t>
  </si>
  <si>
    <t>de_curso_habilitacao</t>
  </si>
  <si>
    <t>ic_licenciatura</t>
  </si>
  <si>
    <t>ic_validado</t>
  </si>
  <si>
    <t>ic_encerrado</t>
  </si>
  <si>
    <t>CNT.MEC.MZ.BEM2.I08ACSEM.D</t>
  </si>
  <si>
    <t>nu_campus_fk154</t>
  </si>
  <si>
    <t>nu_curso</t>
  </si>
  <si>
    <t>nu_turno</t>
  </si>
  <si>
    <t>000001|000002|000003|000004|000005</t>
  </si>
  <si>
    <t>co_curso_habilitacao_fk160</t>
  </si>
  <si>
    <t>no_curso</t>
  </si>
  <si>
    <t>nu_min_semestres</t>
  </si>
  <si>
    <t>ic_reg_academico</t>
  </si>
  <si>
    <t>A|S</t>
  </si>
  <si>
    <t>co_tipo_curso</t>
  </si>
  <si>
    <t>G|S|P</t>
  </si>
  <si>
    <t>nu_campus_fk161</t>
  </si>
  <si>
    <t>nu_curso_fk161</t>
  </si>
  <si>
    <t>nu_turno_fk161</t>
  </si>
  <si>
    <t>000000|000001|000002|000003|000004</t>
  </si>
  <si>
    <t>ic_habilitacao</t>
  </si>
  <si>
    <t>nu_tipo_rtco_curso_fk210</t>
  </si>
  <si>
    <t>01|02|03|04|05</t>
  </si>
  <si>
    <t>S</t>
  </si>
  <si>
    <t>ic_ciclo_basico</t>
  </si>
  <si>
    <t>co_enade</t>
  </si>
  <si>
    <t>1 |2 |3 |4 |5 |NA|SC</t>
  </si>
  <si>
    <t>ic_prioritario</t>
  </si>
  <si>
    <t>nu_tipo_rtco_curso</t>
  </si>
  <si>
    <t>CNT.MEC.MZ.BEM2.I09ACSIN.D</t>
  </si>
  <si>
    <t>000001|000002|000003|000004</t>
  </si>
  <si>
    <t>ic_aval_mec</t>
  </si>
  <si>
    <t>dt_alt_valid</t>
  </si>
  <si>
    <t>vr_verba_destinada</t>
  </si>
  <si>
    <t>vr_verba_original</t>
  </si>
  <si>
    <t>vr_subtraido_ies</t>
  </si>
  <si>
    <t>vr_subtraido_curso</t>
  </si>
  <si>
    <t>CNT.MEC.MZ.BEM2.I10AMBCO.D</t>
  </si>
  <si>
    <t>nu_seq_membro</t>
  </si>
  <si>
    <t>nu_campus_fk174</t>
  </si>
  <si>
    <t>nu_comissao_fk174</t>
  </si>
  <si>
    <t>no_membro</t>
  </si>
  <si>
    <t>co_cpf_membro</t>
  </si>
  <si>
    <t>ic_representatividade</t>
  </si>
  <si>
    <t>ic_cargo</t>
  </si>
  <si>
    <t>CNT.MEC.MZ.BEM2.I11ACMSE.D</t>
  </si>
  <si>
    <t>nu_seq_comissao</t>
  </si>
  <si>
    <t>co_telefone1</t>
  </si>
  <si>
    <t>co_telefone2</t>
  </si>
  <si>
    <t>co_telefone3</t>
  </si>
  <si>
    <t>qt_membros</t>
  </si>
  <si>
    <t>ic_comissao_valida</t>
  </si>
  <si>
    <t>CNT.MEC.MZ.BEM2.I12ACPIN.D</t>
  </si>
  <si>
    <t>dt_inscricao</t>
  </si>
  <si>
    <t>vr_financiamento</t>
  </si>
  <si>
    <t>nu_dependente_cpf</t>
  </si>
  <si>
    <t>no_candidato</t>
  </si>
  <si>
    <t>sg_uf_naturalidade_fk08</t>
  </si>
  <si>
    <t>nu_municipio_ntrle_fk08</t>
  </si>
  <si>
    <t>ic_sexo</t>
  </si>
  <si>
    <t>M|F</t>
  </si>
  <si>
    <t>co_pis</t>
  </si>
  <si>
    <t>000001|000002|000003|000004|000005|000006|000007|000008|000009</t>
  </si>
  <si>
    <t>qt_pessoas_familia</t>
  </si>
  <si>
    <t>ic_desp_ies_paga</t>
  </si>
  <si>
    <t>de_doenca_cronica_familia</t>
  </si>
  <si>
    <t>ic_curso_sup</t>
  </si>
  <si>
    <t>ic_desp_doenca</t>
  </si>
  <si>
    <t>ic_tipo_moradia</t>
  </si>
  <si>
    <t>P|A|F|O</t>
  </si>
  <si>
    <t>vr_renda_familiar</t>
  </si>
  <si>
    <t>dt_importacao</t>
  </si>
  <si>
    <t>de_empresa</t>
  </si>
  <si>
    <t>de_endereco_empresa</t>
  </si>
  <si>
    <t>nu_municipio_empresa_fk08</t>
  </si>
  <si>
    <t>sg_uf_empresa_fk08</t>
  </si>
  <si>
    <t>co_cep_empresa</t>
  </si>
  <si>
    <t>co_ddd_empresa</t>
  </si>
  <si>
    <t>co_tel_empresa</t>
  </si>
  <si>
    <t>dt_admissao</t>
  </si>
  <si>
    <t>ic_estagio</t>
  </si>
  <si>
    <t>ic_possui_emprego</t>
  </si>
  <si>
    <t>ic_trabalho_area</t>
  </si>
  <si>
    <t>S|N|T</t>
  </si>
  <si>
    <t>vr_expectativa_renda</t>
  </si>
  <si>
    <t>nu_seq_candidato_anterior</t>
  </si>
  <si>
    <t>co_nis</t>
  </si>
  <si>
    <t>nu_erro_nis</t>
  </si>
  <si>
    <t>dt_atualizacao_nis</t>
  </si>
  <si>
    <t>nu_mora_pai_mae</t>
  </si>
  <si>
    <t>S|N|000000</t>
  </si>
  <si>
    <t>ic_origem_escola</t>
  </si>
  <si>
    <t>R|P</t>
  </si>
  <si>
    <t>vr_renda_agregada</t>
  </si>
  <si>
    <t>ic_reside_grupo</t>
  </si>
  <si>
    <t>ic_desp_moradia</t>
  </si>
  <si>
    <t>vr_gasto_moradia</t>
  </si>
  <si>
    <t>de_palavra_chave</t>
  </si>
  <si>
    <t>ic_inf_caixa</t>
  </si>
  <si>
    <t>vr_desp_moradia</t>
  </si>
  <si>
    <t xml:space="preserve">CON|CAS|EXE|COL|EST|   </t>
  </si>
  <si>
    <t>ic_conclusao_escola_publica</t>
  </si>
  <si>
    <t>vr_renda_mensal_original</t>
  </si>
  <si>
    <t>vr_renda_agregada_original</t>
  </si>
  <si>
    <t>ic_isento_irpf</t>
  </si>
  <si>
    <t>co_enem</t>
  </si>
  <si>
    <t>co_conceito_fk226</t>
  </si>
  <si>
    <t>0|1|2|3|4|5</t>
  </si>
  <si>
    <t>nu_orgao_expedidor_cnjge_fk79</t>
  </si>
  <si>
    <t>sg_uf_expedicao_conjuge_fk07</t>
  </si>
  <si>
    <t>ic_cor_pele</t>
  </si>
  <si>
    <t>N|P|A|B|I</t>
  </si>
  <si>
    <t>co_banco</t>
  </si>
  <si>
    <t>001|104</t>
  </si>
  <si>
    <t>co_agencia</t>
  </si>
  <si>
    <t>de_matricula_ies</t>
  </si>
  <si>
    <t>nu_sem_ingresso</t>
  </si>
  <si>
    <t>000001|000002</t>
  </si>
  <si>
    <t>nu_ano_ingresso</t>
  </si>
  <si>
    <t>nu_sem_prev_conc</t>
  </si>
  <si>
    <t>nu_ano_prev_conc</t>
  </si>
  <si>
    <t>nu_semestres_cursados</t>
  </si>
  <si>
    <t>ic_validado_ies</t>
  </si>
  <si>
    <t>ic_receber_inf</t>
  </si>
  <si>
    <t>nu_motivo_escolha_curso</t>
  </si>
  <si>
    <t>000000|000001|000002|000003|000004|000005|000006|000007|000008|000009|000010</t>
  </si>
  <si>
    <t>nu_campus_fk170</t>
  </si>
  <si>
    <t>nu_curso_fk170</t>
  </si>
  <si>
    <t>nu_turno_fk170</t>
  </si>
  <si>
    <t>qt_ano_ensino_medio</t>
  </si>
  <si>
    <t>ic_professor</t>
  </si>
  <si>
    <t>se_prouni</t>
  </si>
  <si>
    <t>vr_mensalidade_prouni</t>
  </si>
  <si>
    <t>ic_beneficio_pce</t>
  </si>
  <si>
    <t>vr_mensalidade_ies</t>
  </si>
  <si>
    <t>vr_global_contrato</t>
  </si>
  <si>
    <t>vr_semestral_contrato</t>
  </si>
  <si>
    <t>vr_limite_global_credito</t>
  </si>
  <si>
    <t>dt_limite_comparecimento_banco</t>
  </si>
  <si>
    <t>dt_limite_retorno</t>
  </si>
  <si>
    <t>CNT.MEC.MZ.BEM2.I15IGRFM.D</t>
  </si>
  <si>
    <t>id_membro</t>
  </si>
  <si>
    <t>nu_idade</t>
  </si>
  <si>
    <t>nu_parentesco</t>
  </si>
  <si>
    <t>000001|000002|000003|000004|000005|000006|000007|000008|000009|000010|000011</t>
  </si>
  <si>
    <t>nu_escolaridade</t>
  </si>
  <si>
    <t>000000|000001|000002|000003|000004|000005|000006|000007|000008|000009|000010|000011|000012|000013</t>
  </si>
  <si>
    <t>de_principal_ocupacao</t>
  </si>
  <si>
    <t>vr_renda_mensal</t>
  </si>
  <si>
    <t>vr_renda_bruta_original</t>
  </si>
  <si>
    <t>000000|000001|000002|000003|000004|000005|000006|000007|000008</t>
  </si>
  <si>
    <t>tp_aditamento</t>
  </si>
  <si>
    <t>nu_aditamento_sisfies</t>
  </si>
  <si>
    <t>dt_aditamento</t>
  </si>
  <si>
    <t>co_curso</t>
  </si>
  <si>
    <t>ds_curso</t>
  </si>
  <si>
    <t>000001|000002|000003|000004|000005|000006</t>
  </si>
  <si>
    <t>tp_finalidade_registro</t>
  </si>
  <si>
    <t>nu_prazo</t>
  </si>
  <si>
    <t>de_motivo</t>
  </si>
  <si>
    <t>nu_campus_origem</t>
  </si>
  <si>
    <t>nu_curso_origem</t>
  </si>
  <si>
    <t>nu_turno_origem</t>
  </si>
  <si>
    <t>01|02|03|04</t>
  </si>
  <si>
    <t>nu_campus_destino</t>
  </si>
  <si>
    <t>nu_curso_destino</t>
  </si>
  <si>
    <t>nu_turno_destino</t>
  </si>
  <si>
    <t>01|02</t>
  </si>
  <si>
    <t>nu_sem_cursados</t>
  </si>
  <si>
    <t>nu_sem_restantes</t>
  </si>
  <si>
    <t>ic_excecao_transferencia</t>
  </si>
  <si>
    <t>nu_transferencia_aditamento</t>
  </si>
  <si>
    <t>CAIXA &gt; AO - ARQUIVO 01 - CONTRATO FIES</t>
  </si>
  <si>
    <t>CAIXA &gt; AO - ARQUIVO 02 - ADITAMENTO</t>
  </si>
  <si>
    <t>AO &gt; CAIXA - ARQUIVO 13 - CANDIDATO</t>
  </si>
  <si>
    <t>AO &gt; CAIXA - ARQUIVO 16 - FIADOR</t>
  </si>
  <si>
    <t>AO &gt; CAIXA - ARQUIVO 17 - ADITAMENTO</t>
  </si>
  <si>
    <t>AO &gt; CAIXA - ARQUIVO 01 - MANTENEDORA - COD_MEC = 2</t>
  </si>
  <si>
    <t>AO &gt; CAIXA - ARQUIVO 02 - IES_EMEC - COD_MEC = 3</t>
  </si>
  <si>
    <t>AO &gt; CAIXA - ARQUIVO 03 - CAMPUS_EMEC - COD_MEC = 5</t>
  </si>
  <si>
    <t>AO &gt; CAIXA - ARQUIVO 04 - AREA_GERAL - COD_MEC = 6</t>
  </si>
  <si>
    <t>AO &gt; CAIXA - ARQUIVO 05 - AREA ESPECÍFICA - COD_MEC = 7</t>
  </si>
  <si>
    <t>AO &gt; CAIXA - ARQUIVO 06 - AREA DETALHADA - COD_MEC = 8</t>
  </si>
  <si>
    <t>AO &gt; CAIXA - ARQUIVO 07 - CURSO HABILITACAO - COD_MEC = 9</t>
  </si>
  <si>
    <t>AO &gt; CAIXA - ARQUIVO 08 - CURSO EMEC - COD_MEC = 10</t>
  </si>
  <si>
    <t>AO &gt; CAIXA - ARQUIVO 09 - CURSO INSCRITO - COD_MEC = 11</t>
  </si>
  <si>
    <t>AO &gt; CAIXA - ARQUIVO 11 - COMISSAO SELECAO IES - COD_MEC = 13</t>
  </si>
  <si>
    <t>AO &gt; CAIXA - ARQUIVO 12 - CAMPUS INSCRITO - COD_MEC = 14</t>
  </si>
  <si>
    <t>AO &gt; CAIXA - ARQUIVO 15 - GRUPO FAMILIAR - COD_MEC = 17</t>
  </si>
  <si>
    <t>CAIXA &gt; AO - ARQUIVO 04 - TRANSFERENCIA (NÃO TRATADO) - COD_MEC = 21</t>
  </si>
  <si>
    <t>CAIXA &gt; AO - ARQUIVO 06 - EXTRATO CONTRATO SIAPI (NÃO TRATADO) - COD_MEC = 23</t>
  </si>
  <si>
    <t>CAIXA &gt; AO - ARQUIVO 07 - EXTRATO SIAPI (NÃO TRATADO) - COD_MEC = 24</t>
  </si>
  <si>
    <t>CAIXA &gt; AO - ARQUIVO 08 - MOVIMENTO EXTRATO SIAPI (NÃO TRATADO) - COD_MEC = 25</t>
  </si>
  <si>
    <t>CAIXA &gt; AO - ARQUIVO 09 - LIBERACAO SIAPI (NÃO TRATADO) - COD_MEC = 26</t>
  </si>
  <si>
    <t>CAIXA &gt; AO - ARQUIVO 10 - FAIXA RISCO CREDITO SIAPI (NÃO TRATADO) - COD_MEC = 27</t>
  </si>
  <si>
    <t>CAIXA &gt; AO - ARQUIVO 11 - CONTROLE RISCO ALUNO (NÃO TRATADO) - COD_MEC = 28</t>
  </si>
  <si>
    <t>CAIXA &gt; AO - ARQUIVO 12 - MOVIMENTO TITULO (NÃO TRATADO) - COD_MEC = 29</t>
  </si>
  <si>
    <t>CAIXA &gt; AO - ARQUIVO 13 - TITULO (NÃO TRATADO) - COD_MEC = 30</t>
  </si>
  <si>
    <t>ORIGEM: AGENTE OPERADOR (AO)</t>
  </si>
  <si>
    <t>DESTINO: AGENTE FINANCEIRO (CAIXA)</t>
  </si>
  <si>
    <t>NÚMERO DO ARQUIVO: 01</t>
  </si>
  <si>
    <t>NOME DO ARQUIVO: CNT.FES.MZ.BEM2.I01CCTFI.D</t>
  </si>
  <si>
    <t>CONTEÚDO DO ARQUIVO: CONTRATO FIES</t>
  </si>
  <si>
    <t>CÓDIGO DO TIPO DO ARQUIVO (MEC): 4</t>
  </si>
  <si>
    <t>DESTINO: AGENTE OPERADOR (AO)</t>
  </si>
  <si>
    <t>ORIGEM: AGENTE FINANCEIRO (CAIXA)</t>
  </si>
  <si>
    <t>NÚMERO DO ARQUIVO: 02</t>
  </si>
  <si>
    <t>NOME DO ARQUIVO: CNT.FES.MZ.BEM2.I02CADIT.D</t>
  </si>
  <si>
    <t>CONTEÚDO DO ARQUIVO: ADITAMENTO</t>
  </si>
  <si>
    <t>CÓDIGO DO TIPO DO ARQUIVO (MEC): 19</t>
  </si>
  <si>
    <t>POSSUI READER E TRAILER? SIM</t>
  </si>
  <si>
    <t>NÚMERO DO ARQUIVO: 05</t>
  </si>
  <si>
    <t>NOME DO ARQUIVO: CNT.FES.MZ.BEM2.I05CFIAD.D</t>
  </si>
  <si>
    <t>CONTEÚDO DO ARQUIVO: FIADORES</t>
  </si>
  <si>
    <t>CÓDIGO DO TIPO DO ARQUIVO (MEC): 22</t>
  </si>
  <si>
    <t>CAIXA &gt; AO - ARQUIVO 05 - FIADORES</t>
  </si>
  <si>
    <t>NÚMERO DO ARQUIVO: 13</t>
  </si>
  <si>
    <t>NOME DO ARQUIVO: CNT.MEC.MZ.BEM2.I13ICAND.D</t>
  </si>
  <si>
    <t>CONTEÚDO DO ARQUIVO: CANDIDATO</t>
  </si>
  <si>
    <t>CÓDIGO DO TIPO DO ARQUIVO (MEC): 15</t>
  </si>
  <si>
    <t>NOME DO ARQUIVO: CNT.MEC.MZ.BEM2.I16IFIAD.D</t>
  </si>
  <si>
    <t>CONTEÚDO DO ARQUIVO: FIADOR</t>
  </si>
  <si>
    <t>CÓDIGO DO TIPO DO ARQUIVO (MEC): 18</t>
  </si>
  <si>
    <t>NÚMERO DO ARQUIVO: 16</t>
  </si>
  <si>
    <t>NÚMERO DO ARQUIVO: 17</t>
  </si>
  <si>
    <t>NOME DO ARQUIVO: CNT.MEC.MZ.BEM2.I17IADIT.D</t>
  </si>
  <si>
    <t>CÓDIGO DO TIPO DO ARQUIVO (MEC): 94</t>
  </si>
  <si>
    <t>vr_semestre_com_desconto</t>
  </si>
  <si>
    <t>Código CPF do candidato</t>
  </si>
  <si>
    <t>Indica o semestre de referência da ocorrência
Domínio:
1 - Primeiro semestre
2 - Segundo semestre</t>
  </si>
  <si>
    <t xml:space="preserve">Indica o ano de referência da ocorrência </t>
  </si>
  <si>
    <t>Data da ocorrência</t>
  </si>
  <si>
    <t>nu_semestre_contratacao</t>
  </si>
  <si>
    <t>nu_ano_contratacao</t>
  </si>
  <si>
    <t>st_contratacao</t>
  </si>
  <si>
    <t>ds_motivo_contratacao</t>
  </si>
  <si>
    <t>Motivo da situação do aditamento. Obrigatório quando st_aditamento = N.  O texto deve ser exatamente: 
"Aditamento nao formalizado no prazo limite de contratacao"</t>
  </si>
  <si>
    <t>NÚMERO DO ARQUIVO: 14</t>
  </si>
  <si>
    <t>NOME DO ARQUIVO: CNT.MEC.MZ.BEM2.I14ICDCS.D</t>
  </si>
  <si>
    <t>CONTEÚDO DO ARQUIVO: CANDIDATO CURSO IES</t>
  </si>
  <si>
    <t>CÓDIGO DO TIPO DO ARQUIVO (MEC): 16</t>
  </si>
  <si>
    <t>AO &gt; CAIXA - ARQUIVO 14 - CANDIDATO CURSO IES</t>
  </si>
  <si>
    <t>duas casas decimais</t>
  </si>
  <si>
    <t>motivo da transferência. (não usado)</t>
  </si>
  <si>
    <t>co_ocorrencia</t>
  </si>
  <si>
    <t>nu_ano_referencia</t>
  </si>
  <si>
    <t>nu_mes_ano_ocorrencia</t>
  </si>
  <si>
    <t>L - liquidar; 
A -antecipar amortização; 
M -manter periodo de utilização; 
C - antecipar carência
obrig para encerramento. Branco quando outro tipo de aditamento. O aluno pode mudar essa opção na agência. O que o banco retornar é o que valerá para o contrato do aluno.</t>
  </si>
  <si>
    <t>co_finalidade_ocorrencia</t>
  </si>
  <si>
    <t>Obrigatório</t>
  </si>
  <si>
    <t>NOME DO ARQUIVO: CNT.MEC.MZ.BEM2.I18IOCOR.D</t>
  </si>
  <si>
    <t>AO &gt; CAIXA - ARQUIVO 18 - OCORRÊNCIA DO CONTRATO</t>
  </si>
  <si>
    <t>POSSUI HEADER E TRAILER? SIM</t>
  </si>
  <si>
    <t>Código do motivo da ocorrência. (apenas para suspensão e dilatação)
Domínio:
12 - A PEDIDO DO ESTUDANTE
29 - SUSPENSÃO TÁCITA - LEI 10.260/2001</t>
  </si>
  <si>
    <t>dt_limite_contratacao</t>
  </si>
  <si>
    <t>tp_opcao_encerramento</t>
  </si>
  <si>
    <t>tp_ocorrencia</t>
  </si>
  <si>
    <t>preenchido apenas quando tp_ocorrencia = P
Mês e ano do encerramento ou da suspensão. MMAAAA . 
Em branco quando diferente de encerramento e suspensão ou quando tp_ocorrencia = I. (nu_mes_ano_competencia _suspensao ou nu_mes_ano_encerramento)</t>
  </si>
  <si>
    <t>st_ocorrencia</t>
  </si>
  <si>
    <t>C - confirmado
N - Não confirmado (derrubada - exige ds_motivo_ocorrencia preenchido)</t>
  </si>
  <si>
    <t>obrigatório quando st_ocorrencia = N. 
Texto na integra: ocorrencia nao formalizada no prazo limite de contratacao</t>
  </si>
  <si>
    <t>st_controle_sisfies</t>
  </si>
  <si>
    <t>nu_controle_sisfies</t>
  </si>
  <si>
    <t>nu_inscricao_sisfies</t>
  </si>
  <si>
    <t>qt_semestres_dilatacao</t>
  </si>
  <si>
    <t>CAIXA &gt; AO - ARQUIVO 03 - OCORRENCIA_CONTRATO</t>
  </si>
  <si>
    <t>NOME DO ARQUIVO: CNT.FES.MZ.BEM2.I03COCCT.D</t>
  </si>
  <si>
    <t>CRÍTICA: CO_ID_REGISTRO = CO_CPF + CO_OCORRENCIA + CO_FINALIDADE_OCORRENCIA</t>
  </si>
  <si>
    <t>I|P|E
I - IES
P - Docente (professor) (D no fies)
E - Estudante</t>
  </si>
  <si>
    <r>
      <t xml:space="preserve">NÚMERO DO ARQUIVO: 03  </t>
    </r>
    <r>
      <rPr>
        <b/>
        <sz val="14"/>
        <color rgb="FF00B050"/>
        <rFont val="Calibri"/>
        <family val="2"/>
        <scheme val="minor"/>
      </rPr>
      <t>(DEMANDA MEC SS1143)</t>
    </r>
  </si>
  <si>
    <t>DOMINIO/DESCRIÇÃO</t>
  </si>
  <si>
    <r>
      <t xml:space="preserve">P|I
P - </t>
    </r>
    <r>
      <rPr>
        <b/>
        <sz val="11"/>
        <color theme="1"/>
        <rFont val="Calibri"/>
        <family val="2"/>
        <scheme val="minor"/>
      </rPr>
      <t>P</t>
    </r>
    <r>
      <rPr>
        <sz val="11"/>
        <color theme="1"/>
        <rFont val="Calibri"/>
        <family val="2"/>
        <scheme val="minor"/>
      </rPr>
      <t xml:space="preserve">residente
I - vice-presidente (V) ou membro (M)
</t>
    </r>
    <r>
      <rPr>
        <b/>
        <sz val="11"/>
        <color rgb="FF00B050"/>
        <rFont val="Calibri"/>
        <family val="2"/>
        <scheme val="minor"/>
      </rPr>
      <t>(DEMANDA MEC SS829)</t>
    </r>
    <r>
      <rPr>
        <sz val="11"/>
        <color theme="1"/>
        <rFont val="Calibri"/>
        <family val="2"/>
        <scheme val="minor"/>
      </rPr>
      <t xml:space="preserve">
Mudança solitada na SS829
alterar domínios 
o cargo passará a ser Co</t>
    </r>
    <r>
      <rPr>
        <b/>
        <u/>
        <sz val="11"/>
        <color theme="1"/>
        <rFont val="Calibri"/>
        <family val="2"/>
        <scheme val="minor"/>
      </rPr>
      <t>l</t>
    </r>
    <r>
      <rPr>
        <sz val="11"/>
        <color theme="1"/>
        <rFont val="Calibri"/>
        <family val="2"/>
        <scheme val="minor"/>
      </rPr>
      <t>aborador(</t>
    </r>
    <r>
      <rPr>
        <b/>
        <u/>
        <sz val="11"/>
        <color theme="1"/>
        <rFont val="Calibri"/>
        <family val="2"/>
        <scheme val="minor"/>
      </rPr>
      <t>L</t>
    </r>
    <r>
      <rPr>
        <sz val="11"/>
        <color theme="1"/>
        <rFont val="Calibri"/>
        <family val="2"/>
        <scheme val="minor"/>
      </rPr>
      <t>) ou Co</t>
    </r>
    <r>
      <rPr>
        <b/>
        <u/>
        <sz val="11"/>
        <color theme="1"/>
        <rFont val="Calibri"/>
        <family val="2"/>
        <scheme val="minor"/>
      </rPr>
      <t>o</t>
    </r>
    <r>
      <rPr>
        <sz val="11"/>
        <color theme="1"/>
        <rFont val="Calibri"/>
        <family val="2"/>
        <scheme val="minor"/>
      </rPr>
      <t>rdenador(</t>
    </r>
    <r>
      <rPr>
        <b/>
        <u/>
        <sz val="11"/>
        <color theme="1"/>
        <rFont val="Calibri"/>
        <family val="2"/>
        <scheme val="minor"/>
      </rPr>
      <t>O</t>
    </r>
    <r>
      <rPr>
        <sz val="11"/>
        <color theme="1"/>
        <rFont val="Calibri"/>
        <family val="2"/>
        <scheme val="minor"/>
      </rPr>
      <t xml:space="preserve">)
</t>
    </r>
    <r>
      <rPr>
        <b/>
        <sz val="11"/>
        <color rgb="FF0070C0"/>
        <rFont val="Calibri"/>
        <family val="2"/>
        <scheme val="minor"/>
      </rPr>
      <t>em fase de planejamento</t>
    </r>
  </si>
  <si>
    <r>
      <t xml:space="preserve">alteração do tamanho da coluna (de 6 para 18) a ser realizada junto ou após implantação do arquivo de ocorrências. Solicitação formalizada no dia 09/08/2012
</t>
    </r>
    <r>
      <rPr>
        <b/>
        <sz val="11"/>
        <color rgb="FF00B050"/>
        <rFont val="Calibri"/>
        <family val="2"/>
        <scheme val="minor"/>
      </rPr>
      <t xml:space="preserve">DEMANDA MEC SS1181 </t>
    </r>
    <r>
      <rPr>
        <b/>
        <sz val="11"/>
        <color rgb="FF0070C0"/>
        <rFont val="Calibri"/>
        <family val="2"/>
        <scheme val="minor"/>
      </rPr>
      <t>Em fase de planejamento</t>
    </r>
  </si>
  <si>
    <r>
      <t xml:space="preserve">AO &gt; CAIXA - ARQUIVO 10 - MEMBRO CPSA - COD_MEC = 12
</t>
    </r>
    <r>
      <rPr>
        <b/>
        <sz val="14"/>
        <color rgb="FFFF0000"/>
        <rFont val="Calibri"/>
        <family val="2"/>
        <scheme val="minor"/>
      </rPr>
      <t xml:space="preserve">ALTERAÇÃO </t>
    </r>
    <r>
      <rPr>
        <b/>
        <sz val="14"/>
        <color rgb="FF00B050"/>
        <rFont val="Calibri"/>
        <family val="2"/>
        <scheme val="minor"/>
      </rPr>
      <t>DEMANDA MEC SS829</t>
    </r>
    <r>
      <rPr>
        <b/>
        <sz val="14"/>
        <color rgb="FFFF0000"/>
        <rFont val="Calibri"/>
        <family val="2"/>
        <scheme val="minor"/>
      </rPr>
      <t xml:space="preserve">: AO &gt; CAIXA - ARQUIVO 10 - </t>
    </r>
    <r>
      <rPr>
        <b/>
        <u/>
        <sz val="14"/>
        <color rgb="FFFF0000"/>
        <rFont val="Calibri"/>
        <family val="2"/>
        <scheme val="minor"/>
      </rPr>
      <t>COORDENAÇÃO FIES</t>
    </r>
    <r>
      <rPr>
        <b/>
        <sz val="14"/>
        <color rgb="FFFF0000"/>
        <rFont val="Calibri"/>
        <family val="2"/>
        <scheme val="minor"/>
      </rPr>
      <t xml:space="preserve"> - COD_MEC = 12
atualmente enviamos apenas 5 membros. Com a mudança enviaremos até </t>
    </r>
    <r>
      <rPr>
        <b/>
        <u/>
        <sz val="14"/>
        <color rgb="FFFF0000"/>
        <rFont val="Calibri"/>
        <family val="2"/>
        <scheme val="minor"/>
      </rPr>
      <t xml:space="preserve">16 membros da coordenação FIES
</t>
    </r>
    <r>
      <rPr>
        <b/>
        <sz val="14"/>
        <color rgb="FF0070C0"/>
        <rFont val="Calibri"/>
        <family val="2"/>
        <scheme val="minor"/>
      </rPr>
      <t>em fase de planejamento</t>
    </r>
    <r>
      <rPr>
        <b/>
        <sz val="14"/>
        <color theme="1"/>
        <rFont val="Calibri"/>
        <family val="2"/>
        <scheme val="minor"/>
      </rPr>
      <t xml:space="preserve">
</t>
    </r>
  </si>
  <si>
    <t>co_aditamento_fies</t>
  </si>
  <si>
    <t>código do aditamento de renovação ou transferência quando se tratar de ocorrencia no meio do semestre</t>
  </si>
  <si>
    <t>define se a suspensão ou o encerramento é integral ou parcial (realizado no meio do semestre - sempre terá um aditamento de renovação ou transferência já contratado vinculado)
Domínio:
I - Integral
P - Parcial
em branco quando diferente de suspensao ou encerramento</t>
  </si>
  <si>
    <t>Código da ocorrência é o 
código do encerramento  ou código da suspensão registrado no MEC. Forma chave composta com a coluna co_finalidade_ocorrencia</t>
  </si>
  <si>
    <t xml:space="preserve">define se a suspensão ou o encerramento é integral ou parcial
Domínio:
I - Integral
P - Parcial
</t>
  </si>
  <si>
    <t>Código da ocorrência é o
código do encerramento ou o código  suspensão. Forma chave composta com a coluna co_finalidade_ocorrencia</t>
  </si>
  <si>
    <t>código do aditamento de renovação ou transferencia quando se tratar de uma ocorrencia no meio do semestre (quando coluna tp_ocorrencia deste arquivo for igual a P - parcial).</t>
  </si>
  <si>
    <r>
      <rPr>
        <b/>
        <sz val="11"/>
        <color theme="1"/>
        <rFont val="Calibri"/>
        <family val="2"/>
        <scheme val="minor"/>
      </rPr>
      <t>Data em que a ocorrência foi confirmada/assinada no banco</t>
    </r>
    <r>
      <rPr>
        <sz val="11"/>
        <color theme="1"/>
        <rFont val="Calibri"/>
        <family val="2"/>
        <scheme val="minor"/>
      </rPr>
      <t>. Data de retorno/processamento no banco  ou data da assinatura do contrato quando houver.
DDMMAAAA</t>
    </r>
  </si>
  <si>
    <t>O prazo da ocorrência em semestres: 
Quantidade de semestres da suspensão - sempre enviaremos 1; enviaremos no máximo 3 vezes (considerar parcial e integral);</t>
  </si>
  <si>
    <r>
      <t xml:space="preserve">1|2|0
obrig para dilatação. 0 quando outro  tipo de aditamento
</t>
    </r>
    <r>
      <rPr>
        <b/>
        <sz val="11"/>
        <color rgb="FF00B050"/>
        <rFont val="Calibri"/>
        <family val="2"/>
        <scheme val="minor"/>
      </rPr>
      <t xml:space="preserve"> (DEMANDA MEC SS666 E SS1117) </t>
    </r>
  </si>
  <si>
    <r>
      <t xml:space="preserve">Valor do semestre com desconto. Duas casas decimais </t>
    </r>
    <r>
      <rPr>
        <b/>
        <sz val="11"/>
        <color rgb="FF00B050"/>
        <rFont val="Calibri"/>
        <family val="2"/>
        <scheme val="minor"/>
      </rPr>
      <t xml:space="preserve">(DEMANDA MEC SS855) </t>
    </r>
  </si>
  <si>
    <r>
      <t xml:space="preserve">01 - Renovação; 
02 - Transferência (muda valores);
</t>
    </r>
    <r>
      <rPr>
        <sz val="11"/>
        <color theme="0" tint="-0.34998626667073579"/>
        <rFont val="Calibri"/>
        <family val="2"/>
        <scheme val="minor"/>
      </rPr>
      <t xml:space="preserve">03 - Cancelamento de contrato;
</t>
    </r>
    <r>
      <rPr>
        <sz val="11"/>
        <color rgb="FFFF0000"/>
        <rFont val="Calibri"/>
        <family val="2"/>
        <scheme val="minor"/>
      </rPr>
      <t xml:space="preserve">(os aditamentos de </t>
    </r>
    <r>
      <rPr>
        <b/>
        <sz val="11"/>
        <color rgb="FF7030A0"/>
        <rFont val="Calibri"/>
        <family val="2"/>
        <scheme val="minor"/>
      </rPr>
      <t>dilatação</t>
    </r>
    <r>
      <rPr>
        <sz val="11"/>
        <color rgb="FFFF0000"/>
        <rFont val="Calibri"/>
        <family val="2"/>
        <scheme val="minor"/>
      </rPr>
      <t xml:space="preserve"> serão enviados com a finalidade de </t>
    </r>
    <r>
      <rPr>
        <u/>
        <sz val="11"/>
        <color rgb="FFFF0000"/>
        <rFont val="Calibri"/>
        <family val="2"/>
        <scheme val="minor"/>
      </rPr>
      <t>renovação</t>
    </r>
    <r>
      <rPr>
        <sz val="11"/>
        <color rgb="FFFF0000"/>
        <rFont val="Calibri"/>
        <family val="2"/>
        <scheme val="minor"/>
      </rPr>
      <t xml:space="preserve"> ou </t>
    </r>
    <r>
      <rPr>
        <u/>
        <sz val="11"/>
        <color rgb="FFFF0000"/>
        <rFont val="Calibri"/>
        <family val="2"/>
        <scheme val="minor"/>
      </rPr>
      <t>transferência</t>
    </r>
    <r>
      <rPr>
        <sz val="11"/>
        <color rgb="FFFF0000"/>
        <rFont val="Calibri"/>
        <family val="2"/>
        <scheme val="minor"/>
      </rPr>
      <t xml:space="preserve">. portanto  todo o registro em que a coluna </t>
    </r>
    <r>
      <rPr>
        <b/>
        <sz val="11"/>
        <color rgb="FFFF0000"/>
        <rFont val="Calibri"/>
        <family val="2"/>
        <scheme val="minor"/>
      </rPr>
      <t>qt_semestre_dilatacao</t>
    </r>
    <r>
      <rPr>
        <sz val="11"/>
        <color rgb="FFFF0000"/>
        <rFont val="Calibri"/>
        <family val="2"/>
        <scheme val="minor"/>
      </rPr>
      <t xml:space="preserve"> estiver preenchida será identificado como dilatação, configurando em conjunto com a a coluna</t>
    </r>
    <r>
      <rPr>
        <b/>
        <sz val="11"/>
        <color rgb="FFFF0000"/>
        <rFont val="Calibri"/>
        <family val="2"/>
        <scheme val="minor"/>
      </rPr>
      <t xml:space="preserve"> tp_finalidade_registro</t>
    </r>
    <r>
      <rPr>
        <sz val="11"/>
        <color rgb="FFFF0000"/>
        <rFont val="Calibri"/>
        <family val="2"/>
        <scheme val="minor"/>
      </rPr>
      <t xml:space="preserve"> o tipo de dilatação: </t>
    </r>
    <r>
      <rPr>
        <sz val="11"/>
        <color rgb="FF7030A0"/>
        <rFont val="Calibri"/>
        <family val="2"/>
        <scheme val="minor"/>
      </rPr>
      <t>diltação com transferência</t>
    </r>
    <r>
      <rPr>
        <sz val="11"/>
        <color rgb="FFFF0000"/>
        <rFont val="Calibri"/>
        <family val="2"/>
        <scheme val="minor"/>
      </rPr>
      <t xml:space="preserve"> ou </t>
    </r>
    <r>
      <rPr>
        <sz val="11"/>
        <color rgb="FF7030A0"/>
        <rFont val="Calibri"/>
        <family val="2"/>
        <scheme val="minor"/>
      </rPr>
      <t>dilatação com renovação</t>
    </r>
    <r>
      <rPr>
        <sz val="11"/>
        <color rgb="FFFF0000"/>
        <rFont val="Calibri"/>
        <family val="2"/>
        <scheme val="minor"/>
      </rPr>
      <t xml:space="preserve">.) </t>
    </r>
    <r>
      <rPr>
        <b/>
        <sz val="11"/>
        <color rgb="FF00B050"/>
        <rFont val="Calibri"/>
        <family val="2"/>
        <scheme val="minor"/>
      </rPr>
      <t xml:space="preserve"> (DEMANDA MEC SS666 E SS1117)</t>
    </r>
    <r>
      <rPr>
        <sz val="11"/>
        <color theme="0" tint="-0.34998626667073579"/>
        <rFont val="Calibri"/>
        <family val="2"/>
        <scheme val="minor"/>
      </rPr>
      <t xml:space="preserve">
</t>
    </r>
  </si>
  <si>
    <r>
      <t xml:space="preserve">Quantidade de semestres  do financiamento (renovação + transferencia)
</t>
    </r>
    <r>
      <rPr>
        <b/>
        <sz val="11"/>
        <color rgb="FF00B050"/>
        <rFont val="Calibri"/>
        <family val="2"/>
        <scheme val="minor"/>
      </rPr>
      <t xml:space="preserve"> (DEMANDA MEC SS666 E SS1117) </t>
    </r>
  </si>
  <si>
    <r>
      <t xml:space="preserve">1|2|0 </t>
    </r>
    <r>
      <rPr>
        <b/>
        <sz val="11"/>
        <color rgb="FF00B050"/>
        <rFont val="Calibri"/>
        <family val="2"/>
        <scheme val="minor"/>
      </rPr>
      <t xml:space="preserve"> (demanda MEC SS1117) </t>
    </r>
    <r>
      <rPr>
        <sz val="11"/>
        <color theme="1"/>
        <rFont val="Calibri"/>
        <family val="2"/>
        <scheme val="minor"/>
      </rPr>
      <t xml:space="preserve">
obrig para dilatação. 0 quando outro  tipo de aditamento. Sempre enviar 1 semestre quando houver dilatação.</t>
    </r>
  </si>
  <si>
    <r>
      <t xml:space="preserve">CONTEÚDO DO ARQUIVO: OCORRENCIA DO CONTRATO (SUSPENSÃO, ENCERRAMENTO) </t>
    </r>
    <r>
      <rPr>
        <b/>
        <sz val="14"/>
        <color rgb="FF0070C0"/>
        <rFont val="Calibri"/>
        <family val="2"/>
        <scheme val="minor"/>
      </rPr>
      <t>EM FASE DE implementação</t>
    </r>
    <r>
      <rPr>
        <b/>
        <sz val="14"/>
        <color rgb="FFFF0000"/>
        <rFont val="Calibri"/>
        <family val="2"/>
        <scheme val="minor"/>
      </rPr>
      <t xml:space="preserve"> (07/12/2012)</t>
    </r>
  </si>
  <si>
    <t xml:space="preserve">
Indica o tipo da ocorrência
Domínio:
04 - Suspensão; 
06 - Encerramento;
11 - Suspensão com dilatação
Indica o tipo da ocorrência.
Forma chave composta com a coluna co_ocorrencia e co_cpf
Se for suspensão parcial precisa existir registro no arquivo de aditamento (registro casado - gerar critica no caso negativo - haverá marcação no arquivo de aditamento em nesse caso); Se for suspensão integral ou encerramento, os registros só serão enviados neste arquivo 
(07/12/12) Suspensão com dilatação, considerar que a dilatação equivale a 1 semestre. </t>
  </si>
  <si>
    <t xml:space="preserve">
Indica o tipo da ocorrência
Domínio:
04 - Suspensão;
06 - Encerramento;
11 - Suspensão com dilatação.
Indica o tipo da ocorrência.
Forma chave composta com a coluna co_ocorrencia e co_cpf
Se for suspensão parcial precisa existir registro no arquivo de aditamento (registro casado - gerar critica no caso negativo - haverá marcação no arquivo de aditamento em nesse caso); Se for suspensão integral ou encerramento, os registros só serão enviados neste arquivo 
(07/12/12) Suspensão com dilatação, considerar que a dilatação equivale a 1 semestre. </t>
  </si>
  <si>
    <t>tp_contrato</t>
  </si>
  <si>
    <t>Domínio:
N - Novo
A - Antigo
identifica se a ocorrência (suspensão ou encerramento) refere-se a um contrato NOVO (assinado após 14/01/2010) ou a um contrato ANTIGO (assinado antes de 15/01/2010).</t>
  </si>
  <si>
    <r>
      <t xml:space="preserve">Valor da semestralidade com desconto, 2 casas decimais </t>
    </r>
    <r>
      <rPr>
        <b/>
        <sz val="11"/>
        <color rgb="FF00B050"/>
        <rFont val="Calibri"/>
        <family val="2"/>
        <scheme val="minor"/>
      </rPr>
      <t xml:space="preserve">(DEMANDA MEC SS1103) </t>
    </r>
  </si>
  <si>
    <t>código da inscrição</t>
  </si>
  <si>
    <r>
      <t>Mudou apenas o nome da coluna!
Quando st_controle_sisfies = I envia o codigo da inscrição (nu_inscricao_mec).
Quando st_controle_sisfies = A envia o código do aditamento (nu_aditamento_sisfies).</t>
    </r>
    <r>
      <rPr>
        <b/>
        <sz val="11"/>
        <color rgb="FF00B050"/>
        <rFont val="Calibri"/>
        <family val="2"/>
        <scheme val="minor"/>
      </rPr>
      <t xml:space="preserve"> (DEMANDA MEC SS1116)</t>
    </r>
    <r>
      <rPr>
        <sz val="11"/>
        <color theme="1"/>
        <rFont val="Calibri"/>
        <family val="2"/>
        <scheme val="minor"/>
      </rPr>
      <t xml:space="preserve">. </t>
    </r>
  </si>
  <si>
    <t xml:space="preserve">CÓDIGO DO TIPO DO ARQUIVO (MEC): 90(encerramento) </t>
  </si>
  <si>
    <r>
      <t xml:space="preserve">1 - 1º semestre | 2 - 2º semestre da contratação (nu_semestre_referencia)
</t>
    </r>
    <r>
      <rPr>
        <b/>
        <sz val="11"/>
        <color rgb="FF00B050"/>
        <rFont val="Calibri"/>
        <family val="2"/>
        <scheme val="minor"/>
      </rPr>
      <t>(DEMANDA MEC SS808)</t>
    </r>
    <r>
      <rPr>
        <b/>
        <sz val="11"/>
        <color rgb="FF0070C0"/>
        <rFont val="Calibri"/>
        <family val="2"/>
        <scheme val="minor"/>
      </rPr>
      <t/>
    </r>
  </si>
  <si>
    <r>
      <t xml:space="preserve">ano da contratação (nu_semestre_referencia)
</t>
    </r>
    <r>
      <rPr>
        <b/>
        <sz val="11"/>
        <color rgb="FF00B050"/>
        <rFont val="Calibri"/>
        <family val="2"/>
        <scheme val="minor"/>
      </rPr>
      <t>(DEMANDA MEC SS808)</t>
    </r>
  </si>
  <si>
    <r>
      <t xml:space="preserve">C - contratado | N - não contatado
</t>
    </r>
    <r>
      <rPr>
        <b/>
        <sz val="11"/>
        <color rgb="FF00B050"/>
        <rFont val="Calibri"/>
        <family val="2"/>
        <scheme val="minor"/>
      </rPr>
      <t>(DEMANDA MEC SS807)</t>
    </r>
  </si>
  <si>
    <r>
      <t xml:space="preserve">motivo da situação do contrato. obrigatório quando st_contratacao = N deve conter o texto exato "Contrato nao formalizado no prazo limite de contratacao".
</t>
    </r>
    <r>
      <rPr>
        <b/>
        <sz val="11"/>
        <color rgb="FF00B050"/>
        <rFont val="Calibri"/>
        <family val="2"/>
        <scheme val="minor"/>
      </rPr>
      <t>(DEMANDA MEC SS807)</t>
    </r>
  </si>
  <si>
    <r>
      <t xml:space="preserve">Indica a situação do contrato
Domínio:
U - Em Utilização
</t>
    </r>
    <r>
      <rPr>
        <sz val="11"/>
        <color theme="0" tint="-0.499984740745262"/>
        <rFont val="Calibri"/>
        <family val="2"/>
        <scheme val="minor"/>
      </rPr>
      <t>S - Suspenso
D - Dilatado
E - Encerrado
X – Excluído</t>
    </r>
    <r>
      <rPr>
        <sz val="11"/>
        <color theme="1"/>
        <rFont val="Calibri"/>
        <family val="2"/>
        <scheme val="minor"/>
      </rPr>
      <t xml:space="preserve">
</t>
    </r>
    <r>
      <rPr>
        <b/>
        <sz val="11"/>
        <color rgb="FF00B050"/>
        <rFont val="Calibri"/>
        <family val="2"/>
        <scheme val="minor"/>
      </rPr>
      <t>(DEMANDA MEC SS807)</t>
    </r>
  </si>
  <si>
    <r>
      <t xml:space="preserve">Quando st_controle_sisfies = I envia o codigo da inscrição (nu_inscricao_mec).
Quando st_controle_sisfies = A envia o código do aditamento (nu_aditamento_sisfies) 
</t>
    </r>
    <r>
      <rPr>
        <b/>
        <sz val="11"/>
        <color rgb="FF00B050"/>
        <rFont val="Calibri"/>
        <family val="2"/>
        <scheme val="minor"/>
      </rPr>
      <t>(DEMANDA MEC SS1116).</t>
    </r>
  </si>
  <si>
    <r>
      <t xml:space="preserve">CÓDIGO DO TIPO DO ARQUIVO (MEC): 93 </t>
    </r>
    <r>
      <rPr>
        <b/>
        <sz val="14"/>
        <color theme="0" tint="-0.499984740745262"/>
        <rFont val="Calibri"/>
        <family val="2"/>
        <scheme val="minor"/>
      </rPr>
      <t>(antes era 20)</t>
    </r>
  </si>
  <si>
    <t>NU_CNPJ</t>
  </si>
  <si>
    <t>CO_MANTENEDORA</t>
  </si>
  <si>
    <t>NO_MANTENEDORA</t>
  </si>
  <si>
    <t>SG_MANTENEDORA</t>
  </si>
  <si>
    <t>DS_EMAIL</t>
  </si>
  <si>
    <t>NU_CPF_RESPONSAVEL_LEGAL</t>
  </si>
  <si>
    <t>NO_RESPONSAVEL_LEGAL</t>
  </si>
  <si>
    <t>DE_EMAIL_RESPONSAVEL_LEGAL</t>
  </si>
  <si>
    <t>DT_AUTORIZACAO_PAGTO_INSS</t>
  </si>
  <si>
    <t>NU_AGENCIA_RECOMPRA</t>
  </si>
  <si>
    <t>NU_CONTA_RECOMPRA</t>
  </si>
  <si>
    <t>NU_DV_CONTA_RECOMPRA</t>
  </si>
  <si>
    <t>NU_NATUREZA_JURIDICA</t>
  </si>
  <si>
    <t>CAMPO</t>
  </si>
  <si>
    <t>TAM</t>
  </si>
  <si>
    <t>DESCRIÇÃO</t>
  </si>
  <si>
    <t>CHAR(14)</t>
  </si>
  <si>
    <t>CNPJ da Mantenedora</t>
  </si>
  <si>
    <t>Código da mantenedora no SIEDSUP/EMEC</t>
  </si>
  <si>
    <t>CHAR(1)</t>
  </si>
  <si>
    <t>VARCHAR(100)</t>
  </si>
  <si>
    <t>Nome da mantenedora</t>
  </si>
  <si>
    <t>VARCHAR(20)</t>
  </si>
  <si>
    <t>Sigla da mantenedora</t>
  </si>
  <si>
    <t>E-mail da mantenedora</t>
  </si>
  <si>
    <t>CHAR(11)</t>
  </si>
  <si>
    <t>CPF do responsável legal</t>
  </si>
  <si>
    <t>Nome do responsável legal</t>
  </si>
  <si>
    <t>E-mail do responsável legal</t>
  </si>
  <si>
    <t>DATE</t>
  </si>
  <si>
    <t>Data da autorização</t>
  </si>
  <si>
    <t>NUMBER(6)</t>
  </si>
  <si>
    <t>Número da agência para pagamento em recompras</t>
  </si>
  <si>
    <t>VARCHAR(8)</t>
  </si>
  <si>
    <t>Número da conta para pagamento em recompras</t>
  </si>
  <si>
    <t>Dígito verificador da conta para pagamento em recompras</t>
  </si>
  <si>
    <t>Natureza jurídica</t>
  </si>
  <si>
    <t>Número CNAE</t>
  </si>
  <si>
    <t>NUMBER(8)</t>
  </si>
  <si>
    <t>Quantidade de contratos em utilização – SIAPI</t>
  </si>
  <si>
    <t>Quantidade de contratos em suspensão</t>
  </si>
  <si>
    <t>Quantidade de contratos em dilatação</t>
  </si>
  <si>
    <t>Quantidade de contratos em carência – SIAPI</t>
  </si>
  <si>
    <t>Quantidade de contratos em amortização Fase I – SIAPI</t>
  </si>
  <si>
    <t>Quantidade de contratos em amortização Fase II  - SIAPI</t>
  </si>
  <si>
    <t>Quantidade de contratos liquidados = quitados - SIAPI</t>
  </si>
  <si>
    <t>OBRIG </t>
  </si>
  <si>
    <t>ST_AUTORIZADO_PAGTO_INSS </t>
  </si>
  <si>
    <t>ST_MANTENEDORA</t>
  </si>
  <si>
    <t xml:space="preserve">NU_CNAE </t>
  </si>
  <si>
    <t>QT_CONTRATOS_UTILIZACAO</t>
  </si>
  <si>
    <t>QT_CONTRATOS_SUSPENSAO</t>
  </si>
  <si>
    <t>QT_CONTRATOS_DILATACAO</t>
  </si>
  <si>
    <t>QT_CONTRATOS_CARENCIA</t>
  </si>
  <si>
    <t>QT_CONTRATOS_AMORTIZACAO1</t>
  </si>
  <si>
    <t>QT_CONTRATOS_AMORTIZACAO2</t>
  </si>
  <si>
    <t>QT_CONTRATOS_LIQUIDADOS</t>
  </si>
  <si>
    <t>CHAR</t>
  </si>
  <si>
    <t>NUMBER</t>
  </si>
  <si>
    <t>VARCHAR</t>
  </si>
  <si>
    <t xml:space="preserve">Indica se a mantenedora rescindiu a adesão  
A – Ativa / I – Inativa </t>
  </si>
  <si>
    <t>Indica se está autorizado a pagar INSS  
S – Sim / N – Não</t>
  </si>
  <si>
    <t>CONTEÚDO DO ARQUIVO: MANTENEDORA</t>
  </si>
  <si>
    <r>
      <t xml:space="preserve">NÚMERO DO ARQUIVO: </t>
    </r>
    <r>
      <rPr>
        <b/>
        <sz val="14"/>
        <color rgb="FFFF0000"/>
        <rFont val="Calibri"/>
        <family val="2"/>
        <scheme val="minor"/>
      </rPr>
      <t>??NUMERO??</t>
    </r>
  </si>
  <si>
    <r>
      <t xml:space="preserve">NOME DO ARQUIVO: </t>
    </r>
    <r>
      <rPr>
        <b/>
        <sz val="14"/>
        <color rgb="FFFF0000"/>
        <rFont val="Calibri"/>
        <family val="2"/>
        <scheme val="minor"/>
      </rPr>
      <t>??NOME??</t>
    </r>
  </si>
  <si>
    <r>
      <t xml:space="preserve">CÓDIGO DO TIPO DO ARQUIVO (MEC): </t>
    </r>
    <r>
      <rPr>
        <b/>
        <sz val="14"/>
        <color rgb="FFFF0000"/>
        <rFont val="Calibri"/>
        <family val="2"/>
        <scheme val="minor"/>
      </rPr>
      <t>??COD??</t>
    </r>
  </si>
  <si>
    <r>
      <t>CAIXA &gt; AO - ARQUIVO</t>
    </r>
    <r>
      <rPr>
        <b/>
        <sz val="14"/>
        <color rgb="FFFF0000"/>
        <rFont val="Calibri"/>
        <family val="2"/>
        <scheme val="minor"/>
      </rPr>
      <t xml:space="preserve"> ??NUMERO??</t>
    </r>
    <r>
      <rPr>
        <b/>
        <sz val="14"/>
        <color theme="1"/>
        <rFont val="Calibri"/>
        <family val="2"/>
        <scheme val="minor"/>
      </rPr>
      <t xml:space="preserve"> - MANTENEDORA</t>
    </r>
  </si>
  <si>
    <t>INICIO</t>
  </si>
  <si>
    <t>FIM</t>
  </si>
  <si>
    <t>OBR</t>
  </si>
  <si>
    <t>CONTEÚDO DO ARQUIVO: IES</t>
  </si>
  <si>
    <r>
      <t>CAIXA &gt; AO - ARQUIVO</t>
    </r>
    <r>
      <rPr>
        <b/>
        <sz val="14"/>
        <color rgb="FFFF0000"/>
        <rFont val="Calibri"/>
        <family val="2"/>
        <scheme val="minor"/>
      </rPr>
      <t xml:space="preserve"> ??NUMERO??</t>
    </r>
    <r>
      <rPr>
        <b/>
        <sz val="14"/>
        <color theme="1"/>
        <rFont val="Calibri"/>
        <family val="2"/>
        <scheme val="minor"/>
      </rPr>
      <t xml:space="preserve"> - IES</t>
    </r>
  </si>
  <si>
    <t>NU_CNPJ_MANTENEDORA</t>
  </si>
  <si>
    <t>CNJP da Mantenedora</t>
  </si>
  <si>
    <t>CO_IES</t>
  </si>
  <si>
    <t>Código da IES no EMEC / SIEDSUP</t>
  </si>
  <si>
    <t>NO_IES</t>
  </si>
  <si>
    <t>Nome da IES</t>
  </si>
  <si>
    <t>SG_IES</t>
  </si>
  <si>
    <t>Sigla da IES</t>
  </si>
  <si>
    <t>DS_ENDERECO</t>
  </si>
  <si>
    <t>Endereço da IES</t>
  </si>
  <si>
    <t>DS_COMPLEMENTO</t>
  </si>
  <si>
    <t>Complemento do Endereço</t>
  </si>
  <si>
    <t>NO_BAIRRO</t>
  </si>
  <si>
    <t>VARCHAR(50)</t>
  </si>
  <si>
    <t>Bairro</t>
  </si>
  <si>
    <t>NU_MUNICIPIO_IBGE</t>
  </si>
  <si>
    <t>Número do Município usando código IBGE</t>
  </si>
  <si>
    <t>SG_UF</t>
  </si>
  <si>
    <t>CHAR(2)</t>
  </si>
  <si>
    <t>Sigla da UF</t>
  </si>
  <si>
    <t>NU_CEP</t>
  </si>
  <si>
    <t>CEP</t>
  </si>
  <si>
    <t>NU_TEL</t>
  </si>
  <si>
    <t>Telefone</t>
  </si>
  <si>
    <t>E-mail</t>
  </si>
  <si>
    <t>CONTEÚDO DO ARQUIVO: LOCAL DE OFERTA (CAMPUS)</t>
  </si>
  <si>
    <r>
      <t>CAIXA &gt; AO - ARQUIVO</t>
    </r>
    <r>
      <rPr>
        <b/>
        <sz val="14"/>
        <color rgb="FFFF0000"/>
        <rFont val="Calibri"/>
        <family val="2"/>
        <scheme val="minor"/>
      </rPr>
      <t xml:space="preserve"> ??NUMERO??</t>
    </r>
    <r>
      <rPr>
        <b/>
        <sz val="14"/>
        <color theme="1"/>
        <rFont val="Calibri"/>
        <family val="2"/>
        <scheme val="minor"/>
      </rPr>
      <t xml:space="preserve"> - LOCAL DE OFETA (CAMPUS)</t>
    </r>
  </si>
  <si>
    <t>CO_CAMPUS</t>
  </si>
  <si>
    <t>Código do Local de Oferta</t>
  </si>
  <si>
    <t>NO_CAMPUS</t>
  </si>
  <si>
    <t>Nome do Local de Oferta</t>
  </si>
  <si>
    <t>Endereço do Local de Oferta</t>
  </si>
  <si>
    <t>Número do Municipio usando código IBGE</t>
  </si>
  <si>
    <t>DT_ADESAO_IES</t>
  </si>
  <si>
    <t>Data da última adesão. É considerado para fins de transferência adesão do SisFIES.</t>
  </si>
  <si>
    <t>CONTEÚDO DO ARQUIVO: MEMBROS DA CPSA</t>
  </si>
  <si>
    <r>
      <t>CAIXA &gt; AO - ARQUIVO</t>
    </r>
    <r>
      <rPr>
        <b/>
        <sz val="14"/>
        <color rgb="FFFF0000"/>
        <rFont val="Calibri"/>
        <family val="2"/>
        <scheme val="minor"/>
      </rPr>
      <t xml:space="preserve"> ??NUMERO??</t>
    </r>
    <r>
      <rPr>
        <b/>
        <sz val="14"/>
        <color theme="1"/>
        <rFont val="Calibri"/>
        <family val="2"/>
        <scheme val="minor"/>
      </rPr>
      <t xml:space="preserve"> - MEMBROS DA CPSA</t>
    </r>
  </si>
  <si>
    <t>Código da IES</t>
  </si>
  <si>
    <t>NU_CPF_MEMBRO</t>
  </si>
  <si>
    <t>CPF do Membro</t>
  </si>
  <si>
    <t>TP_MEMBRO</t>
  </si>
  <si>
    <t>NO_MEMBRO</t>
  </si>
  <si>
    <t>Nome do Membro da CPSA</t>
  </si>
  <si>
    <t>E-mail do Membro da CPSA</t>
  </si>
  <si>
    <t>Tipo do Membro:
1 - Presidente (administrativo)
2 – Vice-presidente  (administrativo)
3 – Professor 
4 - Estudante</t>
  </si>
  <si>
    <t>CONTEÚDO DO ARQUIVO: CONTRATO</t>
  </si>
  <si>
    <r>
      <t>CAIXA &gt; AO - ARQUIVO</t>
    </r>
    <r>
      <rPr>
        <b/>
        <sz val="14"/>
        <color rgb="FFFF0000"/>
        <rFont val="Calibri"/>
        <family val="2"/>
        <scheme val="minor"/>
      </rPr>
      <t xml:space="preserve"> ??NUMERO??</t>
    </r>
    <r>
      <rPr>
        <b/>
        <sz val="14"/>
        <color theme="1"/>
        <rFont val="Calibri"/>
        <family val="2"/>
        <scheme val="minor"/>
      </rPr>
      <t xml:space="preserve"> - CONTRATO</t>
    </r>
  </si>
  <si>
    <t>NU_CPF</t>
  </si>
  <si>
    <t>CPF do Estudante</t>
  </si>
  <si>
    <t>NU_SUREG</t>
  </si>
  <si>
    <t>NUMBER(2)</t>
  </si>
  <si>
    <t>Número da SUREG</t>
  </si>
  <si>
    <t>NU_AGENCIA</t>
  </si>
  <si>
    <t>NUMBER(4)</t>
  </si>
  <si>
    <t>Número da unidade Caixa - Agência</t>
  </si>
  <si>
    <t>NU_OPERACAO</t>
  </si>
  <si>
    <t>NUMBER(3)</t>
  </si>
  <si>
    <t>Número da operação (185 FIES / 186 ex-bolsistas)</t>
  </si>
  <si>
    <t>NU_CONTRATO</t>
  </si>
  <si>
    <t>NUMBER(7)</t>
  </si>
  <si>
    <t>NU_DV_CONTRATO</t>
  </si>
  <si>
    <t xml:space="preserve">Dígito verificador </t>
  </si>
  <si>
    <t>ST_CONTRATO_SIFES</t>
  </si>
  <si>
    <t>ST_CONTRATO_SIAPI</t>
  </si>
  <si>
    <t>DT_CONTRATACAO</t>
  </si>
  <si>
    <t>Data da contratação (assinatura do contrato no AF)</t>
  </si>
  <si>
    <t>DT_MOVIMENTO_FIN</t>
  </si>
  <si>
    <t>Data da primeira movimentação(liberação) Financeira do Contrato (liberação do encargo educacional do contrato). Primeiro lançamento de débito no financiamento. – Duvida sobre essa informação – Virá do SIAPI</t>
  </si>
  <si>
    <t>NU_SEMESTRE_REFERENCIA</t>
  </si>
  <si>
    <t>NUMBER(5)</t>
  </si>
  <si>
    <t>Semestre da contratação: [1|2][ANO]. Ex: 22011</t>
  </si>
  <si>
    <t>NO_ESTUDANTE</t>
  </si>
  <si>
    <t xml:space="preserve">SIM </t>
  </si>
  <si>
    <t xml:space="preserve">Nome do Estudante </t>
  </si>
  <si>
    <t>DT_NASCIMENTO</t>
  </si>
  <si>
    <t>Data de Nascimento</t>
  </si>
  <si>
    <t>SG_UF_NATURALIDADE</t>
  </si>
  <si>
    <t>UF Naturalidade</t>
  </si>
  <si>
    <t>CO_MUNICIPIO_NATURALIDADE</t>
  </si>
  <si>
    <t>Município Naturalidade (Código do IBGE)</t>
  </si>
  <si>
    <t>DS_NACIONALIDADE</t>
  </si>
  <si>
    <t>VARCHAR(30)</t>
  </si>
  <si>
    <t>Nacionalidade</t>
  </si>
  <si>
    <t>TP_SEXO</t>
  </si>
  <si>
    <t>Sexo (M/F)</t>
  </si>
  <si>
    <t>Endereço</t>
  </si>
  <si>
    <t>Complemento</t>
  </si>
  <si>
    <t>SG_UF_ENDERECO</t>
  </si>
  <si>
    <t>UF Endereço</t>
  </si>
  <si>
    <t>NU_MUNICIPIO_ENDERECO</t>
  </si>
  <si>
    <t>NU_DDD_TEL_RESIDENCIAL</t>
  </si>
  <si>
    <t>DDD Telefone Residencial</t>
  </si>
  <si>
    <t>NU_TELEFONE_RESIDENCIAL</t>
  </si>
  <si>
    <t>NUMBER(9)</t>
  </si>
  <si>
    <t>Telefone Residencial</t>
  </si>
  <si>
    <t>NU_DDD_TEL_CELULAR</t>
  </si>
  <si>
    <t>DDD Celular</t>
  </si>
  <si>
    <t>NU_TELEFONE_CELULAR</t>
  </si>
  <si>
    <t>Telefone Celular</t>
  </si>
  <si>
    <t>NU_RG</t>
  </si>
  <si>
    <t>RG</t>
  </si>
  <si>
    <t>NU_ORGAO_EXPEDIDOR</t>
  </si>
  <si>
    <t>Órgão Expedidor RG</t>
  </si>
  <si>
    <t>SG_UF_ORGAO_EXP</t>
  </si>
  <si>
    <t>UF órgão Expedidor</t>
  </si>
  <si>
    <t>DT_EXPEDICAO_RG</t>
  </si>
  <si>
    <t>Data de Expedição</t>
  </si>
  <si>
    <t>NU_RIC</t>
  </si>
  <si>
    <t>VARCHAR(11)</t>
  </si>
  <si>
    <t>RIC</t>
  </si>
  <si>
    <t>CO_ESTADO_CIVIL</t>
  </si>
  <si>
    <t>NUMBER(1)</t>
  </si>
  <si>
    <t>NU_CPF_CONJUGE</t>
  </si>
  <si>
    <t>CPF do Cônjuge</t>
  </si>
  <si>
    <t>NO_CONJUGE</t>
  </si>
  <si>
    <t>Nome do Cônjuge</t>
  </si>
  <si>
    <t>VL_RENDA_FAMILIAR</t>
  </si>
  <si>
    <t>NUMBER(12,2)</t>
  </si>
  <si>
    <t>Valor da renda familiar mensal bruta</t>
  </si>
  <si>
    <t>VL_RENDA_BRUTA</t>
  </si>
  <si>
    <t>Valor renda pessoal mensal bruta</t>
  </si>
  <si>
    <t>VL_RENDA_PER_CAPITA</t>
  </si>
  <si>
    <t>Valor de renda mensal per capita</t>
  </si>
  <si>
    <t>SG_UF_AGENCIA</t>
  </si>
  <si>
    <t>UF Agência  - Unidade Federativa da agência do contrato</t>
  </si>
  <si>
    <t>CO_MUNICIPIO_AGENCIA</t>
  </si>
  <si>
    <t>Município Agência Município da agência do contrato</t>
  </si>
  <si>
    <t>ST_BOLSISTA_PROUNI</t>
  </si>
  <si>
    <t>Se é bolsista do PROUNI (S/N)</t>
  </si>
  <si>
    <t>NU_PERCENTUAL_PROUNI</t>
  </si>
  <si>
    <t>NUMBER(5,2)</t>
  </si>
  <si>
    <t>Percentual de financiamento do PROUNI</t>
  </si>
  <si>
    <t>DS_OCUPACAO</t>
  </si>
  <si>
    <t>Descrição da ocupação</t>
  </si>
  <si>
    <t>SG_RACA_COR</t>
  </si>
  <si>
    <t>ST_DEFICIENCIA</t>
  </si>
  <si>
    <t>CO_TIPO_DEFICIENCIA</t>
  </si>
  <si>
    <t>Tipo de Deficiência: 1 - Deficiência física,2 - Deficiência auditiva, 3 - Deficiência visual, 4 - Deficiência mental, 5 - Deficiência múltipla -  a partir de 2008 teremos a informação</t>
  </si>
  <si>
    <t>ST_ENSINO_MEDIO_ESCOLA_PUBLICA</t>
  </si>
  <si>
    <t>Se estudou ensino médio na rede publica (S/N)</t>
  </si>
  <si>
    <t>ST_DECLARACAO_ENEM</t>
  </si>
  <si>
    <t>ST_PROFESSOR_REDE_PUBLICA</t>
  </si>
  <si>
    <t>NU_DIA_VENCIMENTO</t>
  </si>
  <si>
    <t>Dia de vencimento da parcela</t>
  </si>
  <si>
    <t>TP_GARANTIA</t>
  </si>
  <si>
    <t>VL_TAXA_JUROS_ANUAL</t>
  </si>
  <si>
    <t xml:space="preserve">Valor da taxa de juros original do contrato </t>
  </si>
  <si>
    <t>VL_SEMESTE_SEM_DESCONTO</t>
  </si>
  <si>
    <t>VL_SEMESTRE_COM_DESCONTO</t>
  </si>
  <si>
    <t>NU_PERCENTUAL_COMPROMETIMENTO</t>
  </si>
  <si>
    <t>NU_PERCENT_SOLICITADO_FINANC</t>
  </si>
  <si>
    <t>Percentual de financiamento solicitado pelo aluno</t>
  </si>
  <si>
    <t>VL_SEMESTRE_CONTRATO</t>
  </si>
  <si>
    <t>Valor da semestralidade no semestre utilizado para o cálculo do valor do contrato. Análogo ao valor do semestre com desconto, porém, com base na grade cursada pelo estudante no referido semestre. – duvida sobre o campo</t>
  </si>
  <si>
    <t>VL_FINANCIADO_SEMESTRE</t>
  </si>
  <si>
    <t>Valor financiado no semestre: Valor do semestre atual, descontada a bolsa PROUNI e aplicado o percentual de financiamento solicitado.</t>
  </si>
  <si>
    <t>QT_SEMESTRES_CURSO</t>
  </si>
  <si>
    <t>QT_SEMESTRES_FINANCIAMENTO</t>
  </si>
  <si>
    <t>Quantidade de semestres do financiamento (Semestres do curso – semestres já cursados + semestres dilatados).</t>
  </si>
  <si>
    <t>QT_SEMESTRES_JA_FINANCIADOS</t>
  </si>
  <si>
    <t>Semestres já financiados pelo FIES.</t>
  </si>
  <si>
    <t>QT_SEMESTRES_SUSPENSOS</t>
  </si>
  <si>
    <t>Total de semestres suspensos durante o contrato.</t>
  </si>
  <si>
    <t>QT_SEMESTRES_DILATADOS</t>
  </si>
  <si>
    <t>Total de semestres dilatados durante o contrato</t>
  </si>
  <si>
    <t>VL_GLOBAL_FINANCIAMENTO</t>
  </si>
  <si>
    <t xml:space="preserve">Valor global do financiamento: Valor do semestre com desconto, descontada a bolsa PROUNI, aplicado o percentual de financiamento e multiplicado pelo número de semestres do financiamento. </t>
  </si>
  <si>
    <t>VL_LIMITE_GLOBAL</t>
  </si>
  <si>
    <t>Valor do limite de crédito global.</t>
  </si>
  <si>
    <t>VL_SALDO_DEVEDOR</t>
  </si>
  <si>
    <t>Valor do saldo devedor total atualizado do estudante (Saldo = (Principal + Juros + Encargos) – Pagamentos) - siapi</t>
  </si>
  <si>
    <t>DT_FIM_UTILIZACAO</t>
  </si>
  <si>
    <t>Data prevista (realizada) para o fim do período de utilização do contrato. – siapi</t>
  </si>
  <si>
    <t>DT_FIM_CARENCIA</t>
  </si>
  <si>
    <t>Data prevista (realizada) para o fim do período de carência do contrato; - siapi</t>
  </si>
  <si>
    <t>DT_FIM_AMORTIZACAO1</t>
  </si>
  <si>
    <t>Data prevista (realizada) para o fim do período de amortização do contrato. Caso contrato possua apenas uma amortização esta data deverá ser igual a DT_FIM_AMORTIZACAO_2. – siapi</t>
  </si>
  <si>
    <t>DT_FIM_AMORTIZACAO2</t>
  </si>
  <si>
    <t>Data prevista (realizada) para o fim do período de amortização do contrato.  – siapi</t>
  </si>
  <si>
    <t>DT_LIQUIDACAO</t>
  </si>
  <si>
    <t>Data efetiva da liquidação do Contrato – siapi</t>
  </si>
  <si>
    <t>CNPJ da mantenedora (do curso atual, caso contrato tenha tido transferências)</t>
  </si>
  <si>
    <t>Código da IES (do curso atual, caso contrato tenha tido transferências)</t>
  </si>
  <si>
    <t>CO_CURSO</t>
  </si>
  <si>
    <t>Código do Curso (do curso atual, caso contrato tenha tido transferências)</t>
  </si>
  <si>
    <t>CO_TURNO</t>
  </si>
  <si>
    <t>Código do Turno</t>
  </si>
  <si>
    <t>DS_CURSO</t>
  </si>
  <si>
    <t>Descrição do Curso</t>
  </si>
  <si>
    <t>DS_TURNO</t>
  </si>
  <si>
    <t>Descrição do Turno</t>
  </si>
  <si>
    <t>ST_CURSO_LICENCIATURA</t>
  </si>
  <si>
    <t>Indica se curso é curso de licenciatura (S/N)</t>
  </si>
  <si>
    <t>ST_CURSO_PEDAGOGIA</t>
  </si>
  <si>
    <t>Indica se curso é curso de pedagogia (S/N)</t>
  </si>
  <si>
    <t>Município Endereço (Código do município (IBGE) do endereço do estudante)</t>
  </si>
  <si>
    <t xml:space="preserve">Situação do contrato: 
U – Utilização
S – Suspenso
D – Dilatado  
E – Encerrado   </t>
  </si>
  <si>
    <t>Situação do contrato: 
U – Utilização
S – Suspenso
C - Carência  
A1 – Amortização I 
A2 – Amortização II
L – Liquidado 
R - Renegociação
(Caixa – verificar se existe a situação de suspensão no SIAPI.)</t>
  </si>
  <si>
    <t>Estado civil
Domínio:
1 - Solteiro
2 - Casado
3 - Viúvo
4 - Separado
5 - Divorciado
6 - União estável</t>
  </si>
  <si>
    <t>Raça Cor: N - Negro, P - Pardo,A - Amarelo,B - Branco,I – Índio – a partir de 2008 teremos a informação
(Resposta: Se não existir favor informar 0 (zero))</t>
  </si>
  <si>
    <t>Se é deficiente (S/N)
Resposta: Se não existir favor informar 0 (zero)</t>
  </si>
  <si>
    <t xml:space="preserve">Se declarou ter feito o enem (S/N/0) – não temos a informação
Resposta: Se não existir favor informar 0 (zero) </t>
  </si>
  <si>
    <t>Se é professor da rede pública (S/N/0) -  a partir de 2005 e independe da rede publica
Resposta: Se não existir favor informar 0 (zero)</t>
  </si>
  <si>
    <t>Tipo de garantia: 
1 – Fiança Convencional, 
2 – Fiança Solidária, 
3 – FGEDUC</t>
  </si>
  <si>
    <t>Valor do semestre do curso sem desconto de pontualidade. Este valor é o valor cheio cobrado pelo curso, não considerando informações como o percentual financiado e sem desconto de pontualidade. – a partir de 2008 teremos a informação
Resposta: Se não existir favor informar 0 (zero)</t>
  </si>
  <si>
    <t>Valor do semestre do curso com desconto de pontualidade. Este valor é o valor cheio cobrado pelo curso, não considerando informações como o percentual financiado e com desconto de pontualidade.  – a partir de 2008 teremos a informação
Resposta: Se não existir favor informar 0 (zero)</t>
  </si>
  <si>
    <t xml:space="preserve">Percentual de comprometimento de renda. 
(Valor_do_semestre_com_desconto/6) / Valor_RendaMensal_Per_Capita * 100 – poderá utilizar o valor cheio do semestre nos casos que não possuírem </t>
  </si>
  <si>
    <t>Quantidade de semestres do curso – valor atualizado. Não possuímos o valor antigo
Resposta: Se não existir favor informar 0 (zero)</t>
  </si>
  <si>
    <r>
      <t>CAIXA &gt; AO - ARQUIVO</t>
    </r>
    <r>
      <rPr>
        <b/>
        <sz val="14"/>
        <color rgb="FFFF0000"/>
        <rFont val="Calibri"/>
        <family val="2"/>
        <scheme val="minor"/>
      </rPr>
      <t xml:space="preserve"> ??NUMERO??</t>
    </r>
    <r>
      <rPr>
        <b/>
        <sz val="14"/>
        <color theme="1"/>
        <rFont val="Calibri"/>
        <family val="2"/>
        <scheme val="minor"/>
      </rPr>
      <t xml:space="preserve"> - ADITAMENTO</t>
    </r>
  </si>
  <si>
    <t>CPF do estudante</t>
  </si>
  <si>
    <t>Número do contrato – número incompleto</t>
  </si>
  <si>
    <t>Dígito verificador – dígito possui duas posições</t>
  </si>
  <si>
    <t>NU_SEQ_ADITAMENTO</t>
  </si>
  <si>
    <t>Número sequencial do aditamento</t>
  </si>
  <si>
    <t>TP_FINALIDADE</t>
  </si>
  <si>
    <t>Finalidade do aditamento: 1 – Renovação Semestral; 2 – Transferência; 3 – Suspensão; 4 – Dilatação; 5 – Cancelamento; 6 – Quitação (Encerramento); 7 – Complementar (transferência no meio do semestre).</t>
  </si>
  <si>
    <t>TP_ADITIVO</t>
  </si>
  <si>
    <t>S – Simplificado; N – Não simplificado.</t>
  </si>
  <si>
    <t>DT_CONTRATACAO_ADITIVO</t>
  </si>
  <si>
    <t>Data da contratação do aditivo</t>
  </si>
  <si>
    <t>Semestre do aditamento</t>
  </si>
  <si>
    <t>NU_ANO_REFERENCIA</t>
  </si>
  <si>
    <t>Ano de aditamento</t>
  </si>
  <si>
    <t>DS_ENDERECONU_</t>
  </si>
  <si>
    <t>Município Endereço (Código IBGE)</t>
  </si>
  <si>
    <t xml:space="preserve">Telefone Celular </t>
  </si>
  <si>
    <t>NU_ORGAO_EXPEDITOR</t>
  </si>
  <si>
    <t>Agência</t>
  </si>
  <si>
    <t>UF Agência</t>
  </si>
  <si>
    <t>Município Agência</t>
  </si>
  <si>
    <t>NUMBER(3,2)</t>
  </si>
  <si>
    <t>Ocupação</t>
  </si>
  <si>
    <t>VL_TAXA_JUROS_ADITAMENTO</t>
  </si>
  <si>
    <t xml:space="preserve">Valor da taxa de juros do aditamento </t>
  </si>
  <si>
    <t>Valor do semestre do curso sem desconto de pontualidade. Este valor é o valor cheio cobrado pelo curso, não considerando informações como o percentual financiado e sem desconto de pontualidade.</t>
  </si>
  <si>
    <t>Valor do semestre do curso com desconto de pontualidade. Este valor é o valor cheio cobrado pelo curso, não considerando informações como o percentual financiado e com desconto de pontualidade. O valor a ser informado será o mesmo do campo “semestre sem desconto”</t>
  </si>
  <si>
    <t>Percentual de financiamento do momento do aditamento.</t>
  </si>
  <si>
    <t>VL_SEMESTRE_ATUAL</t>
  </si>
  <si>
    <t>Valor da semestralidade no semestre atual. Análogo ao valor do semestre com desconto, porém, com base na grade cursada pelo estudante no referido semestre.</t>
  </si>
  <si>
    <t>Quantidade de semestres do curso. Favor enviar o valor atual</t>
  </si>
  <si>
    <t>VL_GLOBAL_FINAN_DISPONIVEL</t>
  </si>
  <si>
    <t>VL_LIMITE_GLOBAL_DISPONIVEL</t>
  </si>
  <si>
    <t>QT_SEMESTRE_SUSPENSAO</t>
  </si>
  <si>
    <t>Semestres suspensos por este aditamento.</t>
  </si>
  <si>
    <t>QT_SEMESTRE_DILATACAO</t>
  </si>
  <si>
    <t>Semestres dilatados por este aditamento.</t>
  </si>
  <si>
    <t>DT_CONCLUSAO_TRANSFERENCIA</t>
  </si>
  <si>
    <t>Data de conclusão da transferência: data de corte para a qual no mês seguinte as emissões passam a ser feitas para a nova mantenedora (quando for o caso) e com os novos valores do curso de destino.</t>
  </si>
  <si>
    <t>NU_MES_VALIDADE_TRANSFERENCIA</t>
  </si>
  <si>
    <t>Mês no referido semestre para o qual a transferência passa a valer. Indica a partir de qual mês os encargos educacionais passam a ser pagos à mantenedora de destino, se diferente.</t>
  </si>
  <si>
    <t>CNPJ da mantenedora (do curso de destino em caso de transferência);</t>
  </si>
  <si>
    <t>Código da IES (do curso de destino em caso de transferência)</t>
  </si>
  <si>
    <t>Código do Curso (do curso de destino em caso de transferência);</t>
  </si>
  <si>
    <t>Raça Cor: N - Negro,P - Pardo,A - Amarelo,B - Branco,I – Índio – a partir de 2008 teremos a informação
Resposta: Se não existir favor informar 0 (zero)</t>
  </si>
  <si>
    <t>Número do CPF do Estudante</t>
  </si>
  <si>
    <t>CO_SEQ_MEMBRO</t>
  </si>
  <si>
    <t>Código sequencial do membro</t>
  </si>
  <si>
    <t>CO_PARENTESCO</t>
  </si>
  <si>
    <t>Tipo de parentesco: 1 - PAI,2 - MÃE,3 – IRMÃO,4 - IRMÃ,5 – MADRASTA,6 - PADRASTO,7 - AVÓ,8 - AVÔ,9 - FILHO,10 - FILHA,11 - ENTEADO,12 - ENTEADA,15 - TUTELADO,16 - TUTELADA,19 - CURATELADO,20 - CURATELADA,13 - TUTOR,14 - TUTORA,17 - CURADOR,18 - CURADORA</t>
  </si>
  <si>
    <t>Nome do Membro</t>
  </si>
  <si>
    <t>Data de nascimento do Membro</t>
  </si>
  <si>
    <t>CONTEÚDO DO ARQUIVO: GRUPO FAMILIAR</t>
  </si>
  <si>
    <r>
      <t>CAIXA &gt; AO - ARQUIVO</t>
    </r>
    <r>
      <rPr>
        <b/>
        <sz val="14"/>
        <color rgb="FFFF0000"/>
        <rFont val="Calibri"/>
        <family val="2"/>
        <scheme val="minor"/>
      </rPr>
      <t xml:space="preserve"> ??NUMERO??</t>
    </r>
    <r>
      <rPr>
        <b/>
        <sz val="14"/>
        <color theme="1"/>
        <rFont val="Calibri"/>
        <family val="2"/>
        <scheme val="minor"/>
      </rPr>
      <t xml:space="preserve"> - GRUPO FAMILIAR</t>
    </r>
  </si>
  <si>
    <t>NU_CPF_ESTUDANTE</t>
  </si>
  <si>
    <t>NU_CPF_FIADOR</t>
  </si>
  <si>
    <t>CPF do FIADOR</t>
  </si>
  <si>
    <t>TP_FIADOR</t>
  </si>
  <si>
    <t>Tipo de fiança: 1 – Convencional / 2 – Solidária</t>
  </si>
  <si>
    <t>NO_FIADOR</t>
  </si>
  <si>
    <t>Nome do Fiador</t>
  </si>
  <si>
    <t>DT_NASCIMENTO_FIADOR</t>
  </si>
  <si>
    <t>Data de Nascimento do Fiador</t>
  </si>
  <si>
    <t>DS_NACIONALIDADE_FIADOR</t>
  </si>
  <si>
    <t>NU_RG_FIADOR</t>
  </si>
  <si>
    <t>RG do Fiador</t>
  </si>
  <si>
    <t>Órgão Expedidor do Fiador</t>
  </si>
  <si>
    <t>DT_EXPEDICAO</t>
  </si>
  <si>
    <t>Data de Expedição RG</t>
  </si>
  <si>
    <t>VL_RENDA_MENSAL_BRUTA</t>
  </si>
  <si>
    <t>Valor da renda mensal bruta</t>
  </si>
  <si>
    <t>Código do estado civil: 1 – Solteiro; 2 – Casado; 3 – Viúvo; 4 – Separado; 5 – Divorciado; 6 – União estável; 0 – Outros;</t>
  </si>
  <si>
    <r>
      <t>CAIXA &gt; AO - ARQUIVO</t>
    </r>
    <r>
      <rPr>
        <b/>
        <sz val="14"/>
        <color rgb="FFFF0000"/>
        <rFont val="Calibri"/>
        <family val="2"/>
        <scheme val="minor"/>
      </rPr>
      <t xml:space="preserve"> ??NUMERO??</t>
    </r>
    <r>
      <rPr>
        <b/>
        <sz val="14"/>
        <color theme="1"/>
        <rFont val="Calibri"/>
        <family val="2"/>
        <scheme val="minor"/>
      </rPr>
      <t xml:space="preserve"> - FIADOR</t>
    </r>
  </si>
  <si>
    <t>CONTEÚDO DO ARQUIVO: LIMINAR</t>
  </si>
  <si>
    <r>
      <t>CAIXA &gt; AO - ARQUIVO</t>
    </r>
    <r>
      <rPr>
        <b/>
        <sz val="14"/>
        <color rgb="FFFF0000"/>
        <rFont val="Calibri"/>
        <family val="2"/>
        <scheme val="minor"/>
      </rPr>
      <t xml:space="preserve"> ??NUMERO??</t>
    </r>
    <r>
      <rPr>
        <b/>
        <sz val="14"/>
        <color theme="1"/>
        <rFont val="Calibri"/>
        <family val="2"/>
        <scheme val="minor"/>
      </rPr>
      <t xml:space="preserve"> - LIMINAR</t>
    </r>
  </si>
  <si>
    <t xml:space="preserve">Número do CPF do Estudante </t>
  </si>
  <si>
    <t>CO_TIPO_LIMINAR</t>
  </si>
  <si>
    <t>CO_ABRANGENCIA</t>
  </si>
  <si>
    <t>DE_ABRANGENCIA</t>
  </si>
  <si>
    <t>VARCHAR(14)</t>
  </si>
  <si>
    <t>Descrição do código da abrangência</t>
  </si>
  <si>
    <t>NU_LIMINAR</t>
  </si>
  <si>
    <t>varchar(20)</t>
  </si>
  <si>
    <t>Código do processo da Liminar</t>
  </si>
  <si>
    <t>DT_INICIO_VALIDADE</t>
  </si>
  <si>
    <t>Data de inicio da validade da liminar</t>
  </si>
  <si>
    <t>DT_FIM_VALIDADE</t>
  </si>
  <si>
    <t>Data de término da validade da liminar</t>
  </si>
  <si>
    <t xml:space="preserve">Tipo de Liminar:
1 Sem exigência de fiador
2 Sem verificar renda de fiador 
3 Taxa de juros 
4 Contratação fora dos períodos válidos 
5 CPF estudante com restrigco cadastral 
6 CPF estudante diferente de regular-SRF 
7 CPF fiador com restrigco cadastral 
8 CPF fiador diferente de regular-SRF 
9 CPF fiador solid com restrigco cadastral 
10 CPF fiador solid diferente de regular-SRF 
11 Estudante Beneficiado pelo PCE 
12 Estudante Beneficiado pelo PCE Inadimplente
13 Renda do fiador igual ao valor da mensalidade 
14 Alteração de percentual de financiamento
</t>
  </si>
  <si>
    <t>1 NACIONAL
2 UF 
3 Município 
4 S.R. 
5 A.G. 
6 Mantenedora 
7 I.E.S 
8 Campus 
9 Estudante 
10 CPF/CNPJ</t>
  </si>
  <si>
    <t>ÚLTIMA ATUALIZAÇÃO: 20-12-2012</t>
  </si>
  <si>
    <t>data limite da contratação do aditamento
em caso de aditamento de suspensão preencher com a data limite de retorno do AF.</t>
  </si>
  <si>
    <t>nu_cpf</t>
  </si>
  <si>
    <t>vl_arrecadacao</t>
  </si>
  <si>
    <t>vl_juros</t>
  </si>
  <si>
    <t>vl_capital</t>
  </si>
  <si>
    <t>vl_encargos</t>
  </si>
  <si>
    <t>dt_arrecadacao</t>
  </si>
  <si>
    <t>timestamp</t>
  </si>
  <si>
    <t>dt_repasse</t>
  </si>
  <si>
    <t>nu_mes_ano_referencia</t>
  </si>
  <si>
    <t>st_fase_contrato</t>
  </si>
  <si>
    <t>vl_total_liberado</t>
  </si>
  <si>
    <t>vl_liberacao_mes</t>
  </si>
  <si>
    <t>vl_liberacao_semestre</t>
  </si>
  <si>
    <t>vl_saldo_devedor</t>
  </si>
  <si>
    <t>vl_total_pagamentos_juros</t>
  </si>
  <si>
    <t>vl_total_pagamento_capital</t>
  </si>
  <si>
    <t>vl_saldo_devedor_atrasado</t>
  </si>
  <si>
    <t>nu_dias_atraso</t>
  </si>
  <si>
    <t>nu_dia_vencimento</t>
  </si>
  <si>
    <t>dt_ultima_liberacao</t>
  </si>
  <si>
    <t>st_utilizacao</t>
  </si>
  <si>
    <t>dt_referencia</t>
  </si>
  <si>
    <t>Data de referência da inadimplência (data de vencimento do contrato em que a inadimplência ultrapassou 360 dias).</t>
  </si>
  <si>
    <t>vl_total_devido</t>
  </si>
  <si>
    <t>vl_total_parcelas_atraso</t>
  </si>
  <si>
    <t>tp_garantia</t>
  </si>
  <si>
    <t>nu_semestre_ano_contratacao</t>
  </si>
  <si>
    <t>Mês/Ano de referência da consolidação</t>
  </si>
  <si>
    <t>co_consolidacao_inadimplencia</t>
  </si>
  <si>
    <t>co_consolidacao_fase</t>
  </si>
  <si>
    <t xml:space="preserve">Código da consolidação de contratos por fase_x000D_
</t>
  </si>
  <si>
    <t>vl_total_contratado</t>
  </si>
  <si>
    <t>vl_total_limite_global</t>
  </si>
  <si>
    <t>Utilização, Carência, Amortização.</t>
  </si>
  <si>
    <t>qt_contratos</t>
  </si>
  <si>
    <t>Quantidade de contratos na fase</t>
  </si>
  <si>
    <t>tp_faixa_dias_atraso</t>
  </si>
  <si>
    <t>qt_contratos_faixa</t>
  </si>
  <si>
    <t>Quantidade de contratos na faixa</t>
  </si>
  <si>
    <t>vl_total_divida</t>
  </si>
  <si>
    <t xml:space="preserve">NOME DO ARQUIVO: </t>
  </si>
  <si>
    <t xml:space="preserve">CÓDIGO DO TIPO DO ARQUIVO (MEC): </t>
  </si>
  <si>
    <t>CAIXA &gt; AO - ARQUIVO ?? - ARRECADAÇÃO</t>
  </si>
  <si>
    <t>HEADER</t>
  </si>
  <si>
    <t>SISFIES</t>
  </si>
  <si>
    <t>sempre enviar SISFIES</t>
  </si>
  <si>
    <t>número da remessa (lote). Controle de envio do arquivo</t>
  </si>
  <si>
    <t>número do banco</t>
  </si>
  <si>
    <t>nome do arquivo</t>
  </si>
  <si>
    <t>ddmmaaaa</t>
  </si>
  <si>
    <t>TRAILER</t>
  </si>
  <si>
    <t>DESCRIÇÃO/REGRAS</t>
  </si>
  <si>
    <t>Nº</t>
  </si>
  <si>
    <t>CONTEÚDO DO ARQUIVO: SITUAÇÃO DOS CONTRATOS</t>
  </si>
  <si>
    <t>CAIXA &gt; AO - ARQUIVO ?? - SITUAÇÃO DOS CONTRATOS</t>
  </si>
  <si>
    <t>CAIXA &gt; AO - ARQUIVO ?? - CONTRATOS INADIMPLENTES</t>
  </si>
  <si>
    <t>CAIXA &gt; AO - ARQUIVO ?? - CONSOLIDAÇÃO DO FINANCIAMENTO</t>
  </si>
  <si>
    <t>NÚMERO DO ARQUIVO: ??1</t>
  </si>
  <si>
    <t>NÚMERO DO ARQUIVO: ??2</t>
  </si>
  <si>
    <t>NÚMERO DO ARQUIVO: ??3</t>
  </si>
  <si>
    <t>NÚMERO DO ARQUIVO: ??4</t>
  </si>
  <si>
    <t xml:space="preserve">1 -&gt; 1 – 60 dias | 2-&gt; 61 – 180 dias | 3 -&gt; 181 – 360 dias | 4 -&gt; Acima de 360 dias. </t>
  </si>
  <si>
    <t>sim</t>
  </si>
  <si>
    <t>mmaaaa</t>
  </si>
  <si>
    <t>Mês/Ano de referência da situação do contrato</t>
  </si>
  <si>
    <t>Valor da liberação do contrato no mês de referência. Duas casas decimais</t>
  </si>
  <si>
    <t>Valor da liberação do contrato no semestre de referência. Duas casas decimais</t>
  </si>
  <si>
    <t>Valor total devido pelo estudante com juros e abatido os pagamentos. Duas casas decimais</t>
  </si>
  <si>
    <t>Valor total pago pelo estudante no abatimento de juros. Duas casas decimais</t>
  </si>
  <si>
    <t>Valor total pago pelo estudante de amortização. Duas casas decimais</t>
  </si>
  <si>
    <t xml:space="preserve">Dia de vencimento do contrato. </t>
  </si>
  <si>
    <t>A|D|N|S</t>
  </si>
  <si>
    <t>Valor total devido do contrato (incluindo parcelas em atraso). Duas casas decimais</t>
  </si>
  <si>
    <t>Valor total das parcelas em atraso. Duas casas decimais</t>
  </si>
  <si>
    <t>F|S|C</t>
  </si>
  <si>
    <t>ssaaaa</t>
  </si>
  <si>
    <t>Valor total já liberado para contratos do semestre de referência. Duas casas decimais</t>
  </si>
  <si>
    <t>Valor total devido do contrato. Duas casas decimais</t>
  </si>
  <si>
    <t>Valor total dos contratos ativos. Duas casas decimais</t>
  </si>
  <si>
    <t>Valor total do limite de crédito global dos contratos ativos. Duas casas decimais</t>
  </si>
  <si>
    <t>ic_fase</t>
  </si>
  <si>
    <t>U|C|A</t>
  </si>
  <si>
    <t>Valor total já liberado para contratos na fase. Duas casas decimais</t>
  </si>
  <si>
    <t>Valor total devido para contratos na fase. Duas casas decimais</t>
  </si>
  <si>
    <t>Valor total contratado para contratos na fase. Duas casas decimais</t>
  </si>
  <si>
    <t>Valor total do limite de crédito global para contratos na fase. Duas casas decimais</t>
  </si>
  <si>
    <t>1|2|3|4</t>
  </si>
  <si>
    <t>Valor total da dívida destes contratos. Duas casas decimais</t>
  </si>
  <si>
    <t>sequencial da linha do arquivo</t>
  </si>
  <si>
    <t>sequencial da registro no arquivo</t>
  </si>
  <si>
    <t>data da geração do arquivo ddmmaaaa</t>
  </si>
  <si>
    <t>tipo_registro</t>
  </si>
  <si>
    <t>sempre 01</t>
  </si>
  <si>
    <t>nome_sistema</t>
  </si>
  <si>
    <t>quantidade_registros</t>
  </si>
  <si>
    <t>sempre SISFIES</t>
  </si>
  <si>
    <t>quantidade de registros do arquivo</t>
  </si>
  <si>
    <t>numero_remessa</t>
  </si>
  <si>
    <t xml:space="preserve">número da remessa (lote). Controle de envio do arquivo. </t>
  </si>
  <si>
    <t>banco</t>
  </si>
  <si>
    <t>sempre 104</t>
  </si>
  <si>
    <t>dns_modulo</t>
  </si>
  <si>
    <t>dns_arquivo</t>
  </si>
  <si>
    <t>data_geracao</t>
  </si>
  <si>
    <t>tipo_carga</t>
  </si>
  <si>
    <t>T - Total | I - Incremental sempre i</t>
  </si>
  <si>
    <t>Descrição dos Módulos
01 - Adesão
02 - Inscrição
03 - Contrato
04 - Extrato
05 - Risco
06 - Controle de Títulos</t>
  </si>
  <si>
    <t>coluna_fixa</t>
  </si>
  <si>
    <t>sempre 9999999 ?????</t>
  </si>
  <si>
    <t>"00"</t>
  </si>
  <si>
    <t>nome do sistema</t>
  </si>
  <si>
    <t>tipo_arquivo</t>
  </si>
  <si>
    <t>"01"</t>
  </si>
  <si>
    <t>01 - arquivo de dados do contrato</t>
  </si>
  <si>
    <t>data_movimento</t>
  </si>
  <si>
    <t>data do movimento</t>
  </si>
  <si>
    <t>data da geração</t>
  </si>
  <si>
    <t>brancos</t>
  </si>
  <si>
    <t>espaços em branco</t>
  </si>
  <si>
    <t>T | I</t>
  </si>
  <si>
    <t>número do lote</t>
  </si>
  <si>
    <t>tipo de registro, sempre 9999999</t>
  </si>
  <si>
    <t>tipo de registros.</t>
  </si>
  <si>
    <t>nome do sistema,</t>
  </si>
  <si>
    <t>número de registros do arquivo</t>
  </si>
  <si>
    <t>id_arrecadacao</t>
  </si>
  <si>
    <t>CONTEÚDO DO ARQUIVO: ARRECADAÇÕES provenientes de pagamentos de Juros ou de Amortizações ao Agente Fianceiro</t>
  </si>
  <si>
    <t>CONTEÚDO DO ARQUIVO: CONTRATOS INADIMPLENTES informados quinzenalmente pelo Agente Financeiro (contratos com mais de 360 dias de atraso), para realização da honra (FGEDUC) e contabilização do prejuízo para o fundo e mantenedoras</t>
  </si>
  <si>
    <t>CONTEÚDO DO ARQUIVO: CONSOLIDAÇÃO DO FINANCIAMENTO enviada mensalmente até o dia X(definir) pelo Agente Financeiro com os dados financeiros consolidados de todos os contratos; inclui fase e faixa de dia de atraso</t>
  </si>
  <si>
    <t>Código da consolidação inadimplência. (Totais de inadimplência do contrato por faixa.)
RN014 todos os envios de consolidações serão acatados pelo AO. Eventuais divergências detectadas em relatórios gerencias serão levadas à discução.</t>
  </si>
  <si>
    <t>preenchido apenas quando tp_ocorrencia = P
Mês e ano do encerramento ou da suspensão. MMAAAA . 
Em branco quando diferente de encerramento e suspensão ou quando tp_ocorrencia = I. (nu_mes_ano_competencia _suspensao ou nu_mes_ano_encerramento)
será o último mes a ser pago</t>
  </si>
  <si>
    <t xml:space="preserve">código Identificador do agente financeiro para o movimento.
a arrecadação pode ser identificada com o cpf,contrato,data de arrecadação,data de parcela (chave composta).
RN002 caso uma arrecadação seja enviada mais de uma vez (mesmo cpf,contrato,data de arrecadação,data de parcela), a primeira arrecadação não será sobreposta,  a segunda será registrada com informaçãoes de crítica informativa (motivo,data)
RN003 um identificador poderá ser transmitido apenas 1 vez no arquivo, se for enviado será validado pelas regras RN002 e RN004.
RN004 uma arrecadação poderá ser rejeitada pelo SisFIES (manter-se-ão os logs das rejeições - valores passados e motivo da rejeição)
são motivos de rejeição:
1 - contrato inválido (caso o contrato e/ou CPF não sejam encontrados ou não sejam condizentes na base de dados do FIES *obs. a CAIXA não poderá enviar arrecadações do legado antes da migração.)
2 - situação do contrato inválida (caso a situação do contrato não permita arrecadações (contrato liquidado, por exemplo) .
3 - identificador já enviado com informações (chave composta - mesmo cpf,contrato,data de arrecadação,data de parcela) diferentes.
RN005 arrecadações deverão ser enviadas diariamente, tendo o AF a incumbência de realizar o envio de arrecadações até dois dias úteis após a realização do pagamento, sujeito a SLA.
</t>
  </si>
  <si>
    <t>dt_vencimento_parcela</t>
  </si>
  <si>
    <t xml:space="preserve">Valor total do recebimento - duas casas decimais
RNxxx corresponde à soma das parcelas relativas a capital, juros e outros encargos.
Vl_arrecadacao = vl_juros + vl_capital + vl_encargos; se a soma não bater, rejeitar-se-á o registro.
</t>
  </si>
  <si>
    <t>Valor dos juros pagos - duas casas decimais</t>
  </si>
  <si>
    <t>Valor de capital pago - duas casas decimais</t>
  </si>
  <si>
    <t>Valor pago como outros encargos. - duas casas decimais</t>
  </si>
  <si>
    <t>Data do Repasse. Data em que o banco transferiu o recurso para o A.O.. D+2 (a regra contratual é o segundo dia útil depois da arrecadação)</t>
  </si>
  <si>
    <r>
      <t xml:space="preserve">data esfetiva do aditamentos referido na coluna 29 (tp_finalidade_registro)
</t>
    </r>
    <r>
      <rPr>
        <b/>
        <sz val="11"/>
        <color rgb="FF00B050"/>
        <rFont val="Calibri"/>
        <family val="2"/>
        <scheme val="minor"/>
      </rPr>
      <t xml:space="preserve"> (DEMANDA MEC SS666 E SS1117)</t>
    </r>
  </si>
  <si>
    <r>
      <t xml:space="preserve">alteração do tamanho da coluna (de 10 para 18) a ser realizada junto ou após implantação do arquivo de ocorrências. Solicitação formalizada no dia 09/08/2012
</t>
    </r>
    <r>
      <rPr>
        <b/>
        <sz val="11"/>
        <color rgb="FF00B050"/>
        <rFont val="Calibri"/>
        <family val="2"/>
        <scheme val="minor"/>
      </rPr>
      <t xml:space="preserve">DEMANDA MEC SS1181 </t>
    </r>
  </si>
  <si>
    <r>
      <t xml:space="preserve">alteração do tamanho da coluna (de 6 para 18) a ser realizada junto ou após implantação do arquivo de ocorrências. Solicitação formalizada no dia 09/08/2012
</t>
    </r>
    <r>
      <rPr>
        <b/>
        <sz val="11"/>
        <color rgb="FF00B050"/>
        <rFont val="Calibri"/>
        <family val="2"/>
        <scheme val="minor"/>
      </rPr>
      <t xml:space="preserve">DEMANDA MEC SS1181 </t>
    </r>
  </si>
  <si>
    <r>
      <t xml:space="preserve">alteração do tamanho da coluna (de 6 para 18) a ser realizada junto ou após implantação do arquivo de ocorrências. Solicitação formalizada no dia 09/08/2012
</t>
    </r>
    <r>
      <rPr>
        <b/>
        <sz val="11"/>
        <color rgb="FF00B050"/>
        <rFont val="Calibri"/>
        <family val="2"/>
        <scheme val="minor"/>
      </rPr>
      <t>DEMANDA MEC SS1181</t>
    </r>
  </si>
  <si>
    <r>
      <t xml:space="preserve">alteração do tamanho da coluna (de 6 para 18) a ser realizada junto ou após implantação do arquivo de ocorrências. Solicitação formalizada no dia 09/08/2012
</t>
    </r>
    <r>
      <rPr>
        <b/>
        <sz val="11"/>
        <color rgb="FF00B050"/>
        <rFont val="Calibri"/>
        <family val="2"/>
        <scheme val="minor"/>
      </rPr>
      <t>DEMANDA MEC SS1181.</t>
    </r>
  </si>
  <si>
    <t>CPF do Estudante. (forma chave composta)
RN001 - poderão ser enviadas N arrecadações por CPF no mesmo arquivo.</t>
  </si>
  <si>
    <t>Número Contrato de Financiamento do Agente Financeiro sem DV. (forma chave composta)</t>
  </si>
  <si>
    <t>Data da Arrecadação. Dia em que o estudante, efetivamente, pagou. (forma chave composta)</t>
  </si>
  <si>
    <t>Data de vencimento da parcela 
RNxxx Uma arrecadação pode ser recebida em parcelas. O identificador da parcela é sua data de vencimento original.
RNxxx Pagamentos isolados de juros e outros encargos a data deverá ser igual à data da arrecadação. (forma chave composta)</t>
  </si>
  <si>
    <t>vl_total_parcela</t>
  </si>
  <si>
    <t>valor da parcela devida pelo estudante no mês de referência.</t>
  </si>
  <si>
    <r>
      <t xml:space="preserve">Número do Contrato de Financiamento do Agente Financeiro sem DV
RN006 poderá ser enviada apenas uma situação de contrato por mes/ano de referencia representando a situação do financiamento no último dia do mes. O arquivo comportará envio de situações de contrato em mês/ano diferentes para o mesmo contrato
RN007 todos os contratos vigentes (que não foram liquidados) deverão ser enviados mensalmente. 
RN008 contratos liquidados deverão ser enviados somente até o mês de sua liquidação.
RN009 uma situação de contrato poderá ser rejeitada, serão mantidos registros dos dados rejeitados e o motivo de sua rejeição/crítica. São motivos de rejeição/critica:
1. contrato inválido (caso o contrato e/ou o CPF não seja  encontrado ou não seja condizente na base do FIES) - rejeitar;
2. fase do contrato divergente (caso a fase do contrato informada pelo AF não esteja condizente com a fase do contrato mantida no SISFIES - OBS: gerar mensagem ao gestor e ao AF: ); não rejeitar
3. valor total liberado divergente (caso o valor total liberado não seja condizente com o valor controlado pelo SISFIES) vl_total_liberado = valor de utilização acumulado desde a contratação (obter essa informação no financeiro SISFIES </t>
    </r>
    <r>
      <rPr>
        <sz val="12"/>
        <color rgb="FFC00000"/>
        <rFont val="Calibri"/>
        <family val="2"/>
        <scheme val="minor"/>
      </rPr>
      <t>???? verificar com equipe do financeiro</t>
    </r>
    <r>
      <rPr>
        <sz val="12"/>
        <color theme="3"/>
        <rFont val="Calibri"/>
        <family val="2"/>
        <scheme val="minor"/>
      </rPr>
      <t>); não rejeitar
4. limite de crédito global divergente (caso o valor do limite de crédito global não seja condizente com o valor controlado pelo SISFIES). não rejeitar</t>
    </r>
  </si>
  <si>
    <t>U|C|A|L</t>
  </si>
  <si>
    <r>
      <t>Indicador da fase do contrato:_x000D_
U - Utilização /  C - Carência / A  - Amortização  /</t>
    </r>
    <r>
      <rPr>
        <sz val="12"/>
        <rFont val="Calibri"/>
        <family val="2"/>
        <scheme val="minor"/>
      </rPr>
      <t xml:space="preserve"> L - Liquidado</t>
    </r>
  </si>
  <si>
    <t>st_renegociacao</t>
  </si>
  <si>
    <t>Indica se o contrato se encontra na situação de renegociado
S - Sim; N - Não</t>
  </si>
  <si>
    <t>Valor total já liberado (utilizado) para o estudante durante o financiamento. Duas casas decimais</t>
  </si>
  <si>
    <t>vl_liberacao_mes seguinte</t>
  </si>
  <si>
    <t>Valor da liberação do contrato para o mês seguinte ao de referência. Duas casas decimais</t>
  </si>
  <si>
    <t>vl_limite_credito_global</t>
  </si>
  <si>
    <t>Limite de crédito global contratado. Duas casas decimais</t>
  </si>
  <si>
    <t>Total de saldo devedor de todas as parcelas em atraso. Duas casas decimais.</t>
  </si>
  <si>
    <t>Número de dias em atraso desde o primeiro vencimento inadimplido em aberto.</t>
  </si>
  <si>
    <t>5|10|15|20|25</t>
  </si>
  <si>
    <t>Data da última liberação do contrato. Duas casas decimais.</t>
  </si>
  <si>
    <t>Situação da Utilização do contrato no semestre corrente. _x000D_
A - Aditado, D - Dilatado, N - Não aditado, S - Suspenso_x000D_ , E - Encerrado
RNxxxx (E)Encerrado aceita as seguintes fases: U,C,A,L; (A) aditado, (N) não aditado, (S) suspenso e (D) dilatado aceitam as seguintes fases: U; em caso de divergência, notificar ao AF a divergência, acatar o registro e sinalizá-lo.</t>
  </si>
  <si>
    <t>vl_encargo_educ_debitado</t>
  </si>
  <si>
    <t>não</t>
  </si>
  <si>
    <r>
      <t>valor do encargo educacional debitado no financiamento no mês de referência</t>
    </r>
    <r>
      <rPr>
        <sz val="11"/>
        <color rgb="FFFF0000"/>
        <rFont val="Calibri"/>
        <family val="2"/>
        <scheme val="minor"/>
      </rPr>
      <t xml:space="preserve"> do registro</t>
    </r>
    <r>
      <rPr>
        <sz val="11"/>
        <color theme="1"/>
        <rFont val="Calibri"/>
        <family val="2"/>
        <scheme val="minor"/>
      </rPr>
      <t>. 
RNxxxx obrigatório apenas para contratos em fase de utilização</t>
    </r>
  </si>
  <si>
    <t>vl_encargo_educ_a_debitar</t>
  </si>
  <si>
    <t>valor do encargo educacional a ser debitado no financiamento no mês seguinte ao mês de referência do registro. 
RNxxxx obrigatório apenas para contratos em fase de utilização</t>
  </si>
  <si>
    <t>Número do Contrato de Financiamento do Agente Financeiro sem DV
RN011 poderá ser enviada apenas 1 inadimplência de contratos em cada arquivo.
RN012 cabe ao agente financeiro o controle da inadimplência dos contratos que já foram enviadas no mês.
RN013 um envio de informação de inadimplencia poderá ser rejeitado pelo AO. (manter-se-á log de com as informações enviadas e os motivos de rejeição. são motivos de rejeição de contratos inadimplentes:
1. contato inválido (caso o contrato e/ou o CPF não seja encontrado ou não seja condizente na base de dados do SISFIES)
2. situação do contrato inválida (caso a situação do contrato não permita o envio de inadimplência (ex: contrato liquidado)
3. valor devido inconsistente (caso o valor total devido não seja condizente com os valores controlados pelo SISFIES
4. tipo de garantia inválido (caso seja enviado um tipo de garantia não esperado ou se o tipo de garantia enviado não seja compatível com os dados registrados no SISFEIS)</t>
  </si>
  <si>
    <t>Total de dias em atraso do contrato
RNxxxxx total de dias em atraso deve ser &gt;= 360</t>
  </si>
  <si>
    <t xml:space="preserve">Tipo de garantia financeira do contrato:_x000D_
F - FGEDUC / S -  Fiança Solidária / C  - Convencional </t>
  </si>
  <si>
    <t>Semestre / Ano de contratação dos financiamentos na consolidação.</t>
  </si>
  <si>
    <t>Vice-Presidência de Tecnologia da Informação  -  VITEC</t>
  </si>
  <si>
    <t>Superintendência Nacional de Negociação de Tecnologia da Informação - SUNTI</t>
  </si>
  <si>
    <t>Gerência Nacional de Emprestar e Financiar de Tecnologia da Informação - GEFTI</t>
  </si>
  <si>
    <t>Assunto: DSN das trocas de arquivos CAIXA X MEC - 22 FEV 10</t>
  </si>
  <si>
    <t>Arquivos MEC &gt; CAIXA (16 Arquivos)</t>
  </si>
  <si>
    <t>NOME_ARQUIVO</t>
  </si>
  <si>
    <t>DSN</t>
  </si>
  <si>
    <t>ADESÃO</t>
  </si>
  <si>
    <t>MANTENEDORA_EMEC</t>
  </si>
  <si>
    <t>CNT.MEC.MZ.BEM2.I01AMANT.DAAMMDD.L9999999</t>
  </si>
  <si>
    <t>IES_EMEC</t>
  </si>
  <si>
    <t>CNT.MEC.MZ.BEM2.I02AIESE.DAAMMDD.L9999999</t>
  </si>
  <si>
    <t>CAMPUS_EMEC</t>
  </si>
  <si>
    <t>CNT.MEC.MZ.BEM2.I03ACAMP.DAAMMDD.L9999999</t>
  </si>
  <si>
    <t>AREA_GERAL</t>
  </si>
  <si>
    <t>CNT.MEC.MZ.BEM2.I04AAREG.DAAMMDD.L9999999</t>
  </si>
  <si>
    <t>AREA_ESPECIFICA</t>
  </si>
  <si>
    <t>CNT.MEC.MZ.BEM2.I05AAREE.DAAMMDD.L9999999</t>
  </si>
  <si>
    <t>AREA_DETALHADA</t>
  </si>
  <si>
    <t>CNT.MEC.MZ.BEM2.I06AARED.DAAMMDD.L9999999</t>
  </si>
  <si>
    <t>CURSO_HABILITACAO</t>
  </si>
  <si>
    <t>CNT.MEC.MZ.BEM2.I07ACSHB.DAAMMDD.L9999999</t>
  </si>
  <si>
    <t>CURSO_EMEC</t>
  </si>
  <si>
    <t>CNT.MEC.MZ.BEM2.I08ACSEM.DAAMMDD.L9999999</t>
  </si>
  <si>
    <t>CURSO_INSCRITO</t>
  </si>
  <si>
    <t>CNT.MEC.MZ.BEM2.I09ACSIN.DAAMMDD.L9999999</t>
  </si>
  <si>
    <t>MEMBRO_COMISSAO</t>
  </si>
  <si>
    <t>CNT.MEC.MZ.BEM2.I10AMBCO.DAAMMDD.L9999999</t>
  </si>
  <si>
    <t>COMISSAO_SELECAO_IES</t>
  </si>
  <si>
    <t>CNT.MEC.MZ.BEM2.I11ACMSE.DAAMMDD.L9999999</t>
  </si>
  <si>
    <t>CAMPUS_INSCRITO</t>
  </si>
  <si>
    <t>CNT.MEC.MZ.BEM2.I12ACPIN.DAAMMDD.L9999999</t>
  </si>
  <si>
    <t>INSCRIÇÃO</t>
  </si>
  <si>
    <t>CANDIDATO</t>
  </si>
  <si>
    <t>CNT.MEC.MZ.BEM2.I13ICAND.DAAMMDD.L9999999</t>
  </si>
  <si>
    <t>CANDIDATO_CURSO_IES</t>
  </si>
  <si>
    <t>CNT.MEC.MZ.BEM2.I14ICDCS.DAAMMDD.L9999999</t>
  </si>
  <si>
    <t>GRUPO_FAMILIAR</t>
  </si>
  <si>
    <t>CNT.MEC.MZ.BEM2.I15IGRFM.DAAMMDD.L9999999</t>
  </si>
  <si>
    <t>FIADOR</t>
  </si>
  <si>
    <t>CNT.MEC.MZ.BEM2.I16IFIAD.DAAMMDD.L9999999</t>
  </si>
  <si>
    <t>ADITAMENTO</t>
  </si>
  <si>
    <t>CNT.MEC.MZ.BEM2.I17IADIT.DAAMMDD.L9999999</t>
  </si>
  <si>
    <t>Arquivos CAIXA &gt; MEC (13 Arquivos)</t>
  </si>
  <si>
    <t>Contratação</t>
  </si>
  <si>
    <t>CONTRATO_FIES</t>
  </si>
  <si>
    <t>CNT.FES.MZ.BEM2.I01CCTFI.DAAMMDD.L9999999</t>
  </si>
  <si>
    <t>CNT.FES.MZ.BEM2.I02CADIT.DAAMMDD.L9999999</t>
  </si>
  <si>
    <t>OCORRENCIA_CONTRATO</t>
  </si>
  <si>
    <t>CNT.FES.MZ.BEM2.I03COCCT.DAAMMDD.L9999999</t>
  </si>
  <si>
    <t>TRANSFERENCIA</t>
  </si>
  <si>
    <t>CNT.FES.MZ.BEM2.I04CTRAN.DAAMMDD.L9999999</t>
  </si>
  <si>
    <t>CNT.FES.MZ.BEM2.I05CFIAD.DAAMMDD.L9999999</t>
  </si>
  <si>
    <t>Extrato</t>
  </si>
  <si>
    <t>EXTRATO_CONTRATO_SIAPI</t>
  </si>
  <si>
    <t>CNT.FES.MZ.BEM2.I06EEXCT.DAAMMDD.L9999999</t>
  </si>
  <si>
    <t>EXTRATO_SIAPI</t>
  </si>
  <si>
    <t>CNT.FES.MZ.BEM2.I07EEAPI.DAAMMDD.L9999999</t>
  </si>
  <si>
    <t>MOVIMENTO_EXTRATO_SIAPI</t>
  </si>
  <si>
    <t>CNT.FES.MZ.BEM2.I08EMVEX.DAAMMDD.L9999999</t>
  </si>
  <si>
    <t>LIBERACAO_SIAPI</t>
  </si>
  <si>
    <t>CNT.FES.MZ.BEM2.I09ELAPI.DAAMMDD.L9999999</t>
  </si>
  <si>
    <t>Risco</t>
  </si>
  <si>
    <t>FAIXA_RISCO_CREDITO_SIAPI</t>
  </si>
  <si>
    <t>CNT.FES.MZ.BEM2.I10RFRCS.DAAMMDD.L9999999</t>
  </si>
  <si>
    <t>Títulos</t>
  </si>
  <si>
    <t xml:space="preserve">CONTROLE_RISCO_ALUNO </t>
  </si>
  <si>
    <t>CNT.FES.MZ.BEM2.I11TCTRA.DAAMMDD.L9999999</t>
  </si>
  <si>
    <t>MOVIMENTO_TITULO</t>
  </si>
  <si>
    <t>CNT.FES.MZ.BEM2.I12TMVTT.DAAMMDD.L9999999</t>
  </si>
  <si>
    <t>TITULO</t>
  </si>
  <si>
    <t>CNT.FES.MZ.BEM2.I13TTITU.DAAMMDD.L9999999</t>
  </si>
  <si>
    <t>S - Candidato possui cadastro PROUNI
N – Candidato não possui cadastro PROUNI</t>
  </si>
  <si>
    <t>Domínio:
N - Novo
A - Antigo
identifica se o aditamento refere-se a um contrato NOVO (assinado após 14/01/2010) ou a um contrato ANTIGO (assinado antes de 15/01/2010).</t>
  </si>
  <si>
    <t>Descrição do tipo da liminar.
Domínio: 
1 Sem exigência de fiador 
2 Sem verificar renda de fiador 
3 Taxa de juros 
4 Contratação fora dos períodos válidos  
6 CPF estudante diferente de regular-SRF 
7 CPF fiador com restrigco cadastral 
8 CPF fiador diferente de regular-SRF 
9 CPF fiador solid com restrigco cadastral 
10 CPF fiador solid diferente de regular-SRF 
11 Estudante Beneficiado pelo PCE 
12 Estudante Beneficiado pelo PCEInadimplente 
13 Renda do fiador igual ao valor da mensalidade 
14 Alteração de percentual de financiamento 
15 Permitir correção de percentual ProUni
20 Permite troca de fiança RN e AL
21 Permite qualquer troca de fiança</t>
  </si>
  <si>
    <t>Descrição do tipo da liminar.
Domínio: 
1 Sem exigência de fiador 
2 Sem verificar renda de fiador 
3 Taxa de juros 
4 Contratação fora dos períodos válidos 
5 CPF estudante com restrigco cadastral 
6 CPF estudante diferente de regular-SRF 
7 CPF fiador com restrigco cadastral 
8 CPF fiador diferente de regular-SRF 
9 CPF fiador solid com restrigco cadastral 
10 CPF fiador solid diferente de regular-SRF 
11 Estudante Beneficiado pelo PCE 
12 Estudante Beneficiado pelo PCEInadimplente 
13 Renda do fiador igual ao valor da mensalidade 
14 Alteração de percentual de financiamento 
15 Permitir correção de percentual ProUni
20 Permite troca de fiança RN e AL
21 Permite qualquer troca de fiança</t>
  </si>
  <si>
    <t>Garantia do Contrato
1 - GARANTIA SIMPLES
2 - HIPOTECA IMÓVEL
3 - FIANÇA SIMPLES
4 - CAUÇÃO DEPÓSITO
5 - FIANÇA BANCÁRIA
6 - CAUÇÃO DUPLICATA
8 - FIANÇA/ALIENAÇÃO
13 - SEM GARANTIA
14 - CAUÇÃO TÍTULOS
21 - OUTRAS GARANTIAS
24 - OUTRAS GAR.REAIS
88 - FIANCA SOLIDARIA
77 - FGEDUC
9 - FIANÇA SIMPLES + FGEDUC;
10 - FIANCA SOLIDARIA + FGEDUC;</t>
  </si>
  <si>
    <t>Indicação do tipo de garantia
Domínio:
S - Fiança Solidária
N - Fiança Simples
G - Garantidor
4 - FIANÇA SIMPLES + FGEDUC
5 - FIANCA SOLIDARIA + FGEDUC</t>
  </si>
  <si>
    <t>Indicação do tipo de garantia
Domínio:
S - Fiança Solidária
N - Fiança Simples
G - Garantidor
4 - FIANÇA SIMPLES + FGEDUC
5 - FIANCA SOLIDARIA + FGEDUC
Na tabela TB_FIES_INSCRICAO
co_tipo_fianca</t>
  </si>
  <si>
    <t>Domínio:
S - Fiança Solidária
N - Fiança Simples
G - Garantidor
4 - FIANÇA SIMPLES + FGEDUC
5 - FIANCA SOLIDARIA + FGEDUC</t>
  </si>
  <si>
    <t>Descrição do tipo da liminar.
Domínio: 
1 Sem exigência de fiador 
2 Sem verificar renda de fiador 
3 Taxa de juros 
4 Contratação fora dos períodos válidos 
5 CPF estudante com restrigco cadastral 
6 CPF estudante diferente de regular-SRF 
7 CPF fiador com restrigco cadastral 
8 CPF fiador diferente de regular-SRF 
9 CPF fiador solid com restrigco cadastral 
10 CPF fiador solid diferente de regular-SRF 
11 Estudante Beneficiado pelo PCE 
12 Estudante Beneficiado pelo PCEInadimplente 
13 Renda do fiador igual ao valor da mensalidade 
14 Alteração de percentual de financiamento 
20 Permite alteração da fiança AL e RN
21 Permitir troca de fiança</t>
  </si>
  <si>
    <t>NÚMERO DO ARQUIVO: 19</t>
  </si>
  <si>
    <t>AO &gt; CAIXA - ARQUIVO 19 - SUSBSTITUIÇÃO DE FIADOR</t>
  </si>
  <si>
    <t>CONTEÚDO DO ARQUIVO: Substituição de fiadores quando da fase de carência ou amortização</t>
  </si>
  <si>
    <r>
      <t>CONTEÚDO DO ARQUIVO: OCORRENCIA DO CONTRATO (SUSPENSÃO, ENCERRAMENTO, suspensão com dilatação)</t>
    </r>
    <r>
      <rPr>
        <b/>
        <sz val="14"/>
        <color rgb="FF0070C0"/>
        <rFont val="Calibri"/>
        <family val="2"/>
        <scheme val="minor"/>
      </rPr>
      <t/>
    </r>
  </si>
  <si>
    <t>NÚMERO DO ARQUIVO: 18</t>
  </si>
  <si>
    <t>NOME DO ARQUIVO: CNT.MEC.MZ.BEM2.I19ISUBS.D</t>
  </si>
  <si>
    <t>nu_cpf_estudante</t>
  </si>
  <si>
    <t>CPF do fiador</t>
  </si>
  <si>
    <t>Identidade (RG) do fiador</t>
  </si>
  <si>
    <t>Orgão expedidor do RG</t>
  </si>
  <si>
    <t>CPF do cônjuge</t>
  </si>
  <si>
    <t>Nome do cônjuge</t>
  </si>
  <si>
    <t>DESCRIÇÃO/DOMÍNIO</t>
  </si>
  <si>
    <t>ds_nacionalidade</t>
  </si>
  <si>
    <t>1 - Solteiro(a)
2 - Casado(a)
3 - Viúvo(a)
4 - Separado(a)
5 - Divorciado(a)
6 - União Estável</t>
  </si>
  <si>
    <t>ORIGEM: AGENTE FINANCEIRO (BB)</t>
  </si>
  <si>
    <t>CPF do cônjuge - caso não possua, preencher com espaço.</t>
  </si>
  <si>
    <t>Nome do cônjuge - caso não possua, preencher com espaço.</t>
  </si>
  <si>
    <t>Nacionalidade do fiador - caso não possua, preencher com espaço.</t>
  </si>
  <si>
    <t>Identidade (RG) do fiador - caso não possua, preencher com espaço.</t>
  </si>
  <si>
    <t>Orgão expedidor do RG - caso não possua, preencher com espaço.</t>
  </si>
  <si>
    <t>ds_tipo_liminar</t>
  </si>
  <si>
    <t>Descrição do tipo da liminar. 15 posições de 3 caracteres cada, da esquerda pra direita. Caso não exista liminar preencher com zeros.
Domínio:
001 Sem exigência de fiador
002 Sem verificar renda de fiador
007 Sem verificar CPF fiador com restrição cadastral</t>
  </si>
  <si>
    <t>nu_semestres_total_curso</t>
  </si>
  <si>
    <t>nu_semestres_a_cursar</t>
  </si>
  <si>
    <t>define se o fiador refere-se a uma inscrição ou a um aditamento:
I - Inscrição
A - Aditamento
T - Troca de fiança</t>
  </si>
  <si>
    <t>Data do limite do retorno para a troca de fiança. Somente vir quando st_controle_sisfies = T</t>
  </si>
  <si>
    <t>define se o fiador refere-se a uma inscrição ou a um aditamento:
I - Inscrição
A - Aditamento
T - Troca de fiadores</t>
  </si>
  <si>
    <t>nu_semestre_judicial</t>
  </si>
  <si>
    <t>Número de semestre judicial indica o novo número de semestres financiados pelo estudante em uma decisão judicial.</t>
  </si>
</sst>
</file>

<file path=xl/styles.xml><?xml version="1.0" encoding="utf-8"?>
<styleSheet xmlns="http://schemas.openxmlformats.org/spreadsheetml/2006/main" xmlns:mc="http://schemas.openxmlformats.org/markup-compatibility/2006" xmlns:x14ac="http://schemas.microsoft.com/office/spreadsheetml/2009/9/ac" mc:Ignorable="x14ac">
  <fonts count="47"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4"/>
      <color theme="1"/>
      <name val="Calibri"/>
      <family val="2"/>
      <scheme val="minor"/>
    </font>
    <font>
      <sz val="11"/>
      <color theme="0" tint="-0.34998626667073579"/>
      <name val="Calibri"/>
      <family val="2"/>
      <scheme val="minor"/>
    </font>
    <font>
      <b/>
      <sz val="14"/>
      <color rgb="FFFF0000"/>
      <name val="Calibri"/>
      <family val="2"/>
      <scheme val="minor"/>
    </font>
    <font>
      <b/>
      <u/>
      <sz val="11"/>
      <color theme="1"/>
      <name val="Calibri"/>
      <family val="2"/>
      <scheme val="minor"/>
    </font>
    <font>
      <b/>
      <u/>
      <sz val="14"/>
      <color rgb="FFFF0000"/>
      <name val="Calibri"/>
      <family val="2"/>
      <scheme val="minor"/>
    </font>
    <font>
      <b/>
      <sz val="14"/>
      <color rgb="FF00B050"/>
      <name val="Calibri"/>
      <family val="2"/>
      <scheme val="minor"/>
    </font>
    <font>
      <b/>
      <sz val="11"/>
      <color rgb="FF00B050"/>
      <name val="Calibri"/>
      <family val="2"/>
      <scheme val="minor"/>
    </font>
    <font>
      <u/>
      <sz val="11"/>
      <color rgb="FFFF0000"/>
      <name val="Calibri"/>
      <family val="2"/>
      <scheme val="minor"/>
    </font>
    <font>
      <b/>
      <sz val="11"/>
      <color rgb="FFFF0000"/>
      <name val="Calibri"/>
      <family val="2"/>
      <scheme val="minor"/>
    </font>
    <font>
      <sz val="11"/>
      <color rgb="FF7030A0"/>
      <name val="Calibri"/>
      <family val="2"/>
      <scheme val="minor"/>
    </font>
    <font>
      <b/>
      <sz val="11"/>
      <color rgb="FF7030A0"/>
      <name val="Calibri"/>
      <family val="2"/>
      <scheme val="minor"/>
    </font>
    <font>
      <b/>
      <sz val="11"/>
      <color rgb="FF0070C0"/>
      <name val="Calibri"/>
      <family val="2"/>
      <scheme val="minor"/>
    </font>
    <font>
      <b/>
      <sz val="14"/>
      <color rgb="FF0070C0"/>
      <name val="Calibri"/>
      <family val="2"/>
      <scheme val="minor"/>
    </font>
    <font>
      <sz val="11"/>
      <color theme="0" tint="-0.499984740745262"/>
      <name val="Calibri"/>
      <family val="2"/>
      <scheme val="minor"/>
    </font>
    <font>
      <b/>
      <sz val="14"/>
      <color theme="0" tint="-0.499984740745262"/>
      <name val="Calibri"/>
      <family val="2"/>
      <scheme val="minor"/>
    </font>
    <font>
      <sz val="10"/>
      <color rgb="FF000000"/>
      <name val="Calibri"/>
      <family val="2"/>
      <scheme val="minor"/>
    </font>
    <font>
      <sz val="10"/>
      <name val="Calibri"/>
      <family val="2"/>
      <scheme val="minor"/>
    </font>
    <font>
      <sz val="12"/>
      <name val="Calibri"/>
      <family val="2"/>
      <scheme val="minor"/>
    </font>
    <font>
      <b/>
      <sz val="12"/>
      <name val="Calibri"/>
      <family val="2"/>
      <scheme val="minor"/>
    </font>
    <font>
      <b/>
      <sz val="12"/>
      <color rgb="FFFF0000"/>
      <name val="Calibri"/>
      <family val="2"/>
      <scheme val="minor"/>
    </font>
    <font>
      <sz val="12"/>
      <color rgb="FFFF0000"/>
      <name val="Calibri"/>
      <family val="2"/>
      <scheme val="minor"/>
    </font>
    <font>
      <sz val="12"/>
      <name val="Calibri"/>
      <family val="2"/>
      <scheme val="minor"/>
    </font>
    <font>
      <sz val="11"/>
      <name val="Calibri"/>
      <family val="2"/>
      <scheme val="minor"/>
    </font>
    <font>
      <sz val="12"/>
      <color theme="3"/>
      <name val="Calibri"/>
      <family val="2"/>
      <scheme val="minor"/>
    </font>
    <font>
      <sz val="12"/>
      <color rgb="FFC00000"/>
      <name val="Calibri"/>
      <family val="2"/>
      <scheme val="minor"/>
    </font>
    <font>
      <b/>
      <sz val="7"/>
      <color indexed="18"/>
      <name val="Arial"/>
      <family val="2"/>
    </font>
    <font>
      <b/>
      <sz val="10"/>
      <color indexed="18"/>
      <name val="Arial"/>
      <family val="2"/>
    </font>
    <font>
      <sz val="11"/>
      <color indexed="18"/>
      <name val="Calibri"/>
      <family val="2"/>
    </font>
    <font>
      <b/>
      <sz val="11"/>
      <color indexed="18"/>
      <name val="Calibri"/>
      <family val="2"/>
    </font>
  </fonts>
  <fills count="4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FF0000"/>
        <bgColor indexed="64"/>
      </patternFill>
    </fill>
    <fill>
      <patternFill patternType="solid">
        <fgColor rgb="FFFFC000"/>
        <bgColor indexed="64"/>
      </patternFill>
    </fill>
    <fill>
      <patternFill patternType="solid">
        <fgColor theme="1" tint="0.34998626667073579"/>
        <bgColor indexed="64"/>
      </patternFill>
    </fill>
    <fill>
      <patternFill patternType="solid">
        <fgColor theme="0" tint="-0.14996795556505021"/>
        <bgColor indexed="64"/>
      </patternFill>
    </fill>
    <fill>
      <patternFill patternType="solid">
        <fgColor theme="0" tint="-0.14999847407452621"/>
        <bgColor theme="0" tint="-0.14999847407452621"/>
      </patternFill>
    </fill>
    <fill>
      <patternFill patternType="solid">
        <fgColor theme="5"/>
        <bgColor theme="5"/>
      </patternFill>
    </fill>
    <fill>
      <patternFill patternType="solid">
        <fgColor theme="0"/>
        <bgColor indexed="64"/>
      </patternFill>
    </fill>
    <fill>
      <patternFill patternType="solid">
        <fgColor theme="0" tint="-0.14999847407452621"/>
        <bgColor indexed="64"/>
      </patternFill>
    </fill>
    <fill>
      <patternFill patternType="solid">
        <fgColor theme="0"/>
        <bgColor theme="0" tint="-0.14999847407452621"/>
      </patternFill>
    </fill>
  </fills>
  <borders count="5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double">
        <color indexed="64"/>
      </bottom>
      <diagonal/>
    </border>
    <border>
      <left/>
      <right/>
      <top style="double">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style="medium">
        <color indexed="64"/>
      </right>
      <top/>
      <bottom/>
      <diagonal/>
    </border>
    <border>
      <left/>
      <right/>
      <top style="medium">
        <color theme="1"/>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54">
    <xf numFmtId="0" fontId="0" fillId="0" borderId="0" xfId="0"/>
    <xf numFmtId="0" fontId="0" fillId="0" borderId="0" xfId="0" applyAlignment="1">
      <alignment wrapText="1"/>
    </xf>
    <xf numFmtId="0" fontId="0" fillId="34" borderId="0" xfId="0" applyFill="1"/>
    <xf numFmtId="0" fontId="0" fillId="0" borderId="0" xfId="0" applyFill="1"/>
    <xf numFmtId="0" fontId="14" fillId="0" borderId="0" xfId="0" applyFont="1"/>
    <xf numFmtId="0" fontId="0" fillId="0" borderId="0" xfId="0" applyFill="1" applyBorder="1"/>
    <xf numFmtId="0" fontId="0" fillId="0" borderId="0" xfId="0" applyFill="1" applyBorder="1" applyAlignment="1">
      <alignment wrapText="1"/>
    </xf>
    <xf numFmtId="0" fontId="0" fillId="0" borderId="0" xfId="0" applyFill="1" applyAlignment="1">
      <alignment wrapText="1"/>
    </xf>
    <xf numFmtId="0" fontId="14" fillId="0" borderId="0" xfId="0" applyFont="1" applyFill="1"/>
    <xf numFmtId="0" fontId="0" fillId="35" borderId="0" xfId="0" applyFill="1"/>
    <xf numFmtId="0" fontId="0" fillId="35" borderId="0" xfId="0" applyFill="1" applyAlignment="1">
      <alignment wrapText="1"/>
    </xf>
    <xf numFmtId="0" fontId="33" fillId="0" borderId="0" xfId="0" applyNumberFormat="1" applyFont="1" applyFill="1" applyBorder="1" applyAlignment="1">
      <alignment horizontal="left" vertical="center"/>
    </xf>
    <xf numFmtId="0" fontId="34" fillId="0" borderId="0" xfId="0" applyNumberFormat="1" applyFont="1" applyFill="1" applyBorder="1" applyAlignment="1">
      <alignment horizontal="left" vertical="center"/>
    </xf>
    <xf numFmtId="0" fontId="34" fillId="0" borderId="0" xfId="0" applyNumberFormat="1" applyFont="1" applyFill="1" applyBorder="1" applyAlignment="1">
      <alignment horizontal="left" vertical="center" wrapText="1"/>
    </xf>
    <xf numFmtId="0" fontId="34" fillId="0" borderId="0" xfId="0" applyFont="1" applyFill="1" applyBorder="1" applyAlignment="1">
      <alignment horizontal="left" vertical="center"/>
    </xf>
    <xf numFmtId="0" fontId="34" fillId="0" borderId="0" xfId="0" applyFont="1" applyFill="1" applyBorder="1" applyAlignment="1">
      <alignment horizontal="left" vertical="center" wrapText="1"/>
    </xf>
    <xf numFmtId="0" fontId="33" fillId="0" borderId="0" xfId="0" applyNumberFormat="1" applyFont="1" applyFill="1" applyBorder="1" applyAlignment="1">
      <alignment horizontal="left" vertical="center" wrapText="1"/>
    </xf>
    <xf numFmtId="0" fontId="33" fillId="0" borderId="0" xfId="0" applyFont="1" applyFill="1" applyBorder="1" applyAlignment="1">
      <alignment horizontal="left" vertical="center"/>
    </xf>
    <xf numFmtId="0" fontId="33" fillId="0" borderId="0" xfId="0" applyFont="1" applyFill="1" applyBorder="1" applyAlignment="1">
      <alignment horizontal="left" vertical="center" wrapText="1"/>
    </xf>
    <xf numFmtId="0" fontId="35" fillId="0" borderId="0" xfId="0" applyFont="1" applyFill="1" applyBorder="1" applyAlignment="1">
      <alignment wrapText="1"/>
    </xf>
    <xf numFmtId="0" fontId="0" fillId="0" borderId="0" xfId="0"/>
    <xf numFmtId="0" fontId="35" fillId="0" borderId="0" xfId="0" applyNumberFormat="1" applyFont="1" applyFill="1" applyBorder="1" applyAlignment="1">
      <alignment wrapText="1"/>
    </xf>
    <xf numFmtId="0" fontId="35" fillId="0" borderId="0" xfId="0" applyFont="1" applyFill="1" applyAlignment="1">
      <alignment vertical="top" wrapText="1"/>
    </xf>
    <xf numFmtId="0" fontId="35" fillId="0" borderId="0" xfId="0" applyFont="1" applyFill="1" applyBorder="1" applyAlignment="1">
      <alignment vertical="top" wrapText="1"/>
    </xf>
    <xf numFmtId="0" fontId="35" fillId="0" borderId="0" xfId="0" applyNumberFormat="1" applyFont="1" applyFill="1" applyAlignment="1">
      <alignment wrapText="1"/>
    </xf>
    <xf numFmtId="0" fontId="35" fillId="0" borderId="0" xfId="0" applyFont="1" applyFill="1" applyAlignment="1">
      <alignment wrapText="1"/>
    </xf>
    <xf numFmtId="0" fontId="35" fillId="36" borderId="33" xfId="0" applyFont="1" applyFill="1" applyBorder="1" applyAlignment="1">
      <alignment wrapText="1"/>
    </xf>
    <xf numFmtId="0" fontId="35" fillId="36" borderId="33" xfId="0" applyNumberFormat="1" applyFont="1" applyFill="1" applyBorder="1" applyAlignment="1">
      <alignment wrapText="1"/>
    </xf>
    <xf numFmtId="0" fontId="35" fillId="36" borderId="33" xfId="0" applyFont="1" applyFill="1" applyBorder="1" applyAlignment="1">
      <alignment vertical="top" wrapText="1"/>
    </xf>
    <xf numFmtId="0" fontId="35" fillId="36" borderId="34" xfId="0" applyFont="1" applyFill="1" applyBorder="1" applyAlignment="1">
      <alignment wrapText="1"/>
    </xf>
    <xf numFmtId="0" fontId="35" fillId="36" borderId="34" xfId="0" applyNumberFormat="1" applyFont="1" applyFill="1" applyBorder="1" applyAlignment="1">
      <alignment wrapText="1"/>
    </xf>
    <xf numFmtId="0" fontId="35" fillId="36" borderId="34" xfId="0" applyFont="1" applyFill="1" applyBorder="1" applyAlignment="1">
      <alignment vertical="top" wrapText="1"/>
    </xf>
    <xf numFmtId="0" fontId="38" fillId="0" borderId="0" xfId="0" applyFont="1" applyFill="1" applyBorder="1" applyAlignment="1">
      <alignment wrapText="1"/>
    </xf>
    <xf numFmtId="0" fontId="39" fillId="0" borderId="0" xfId="0" applyFont="1" applyFill="1" applyBorder="1" applyAlignment="1">
      <alignment wrapText="1"/>
    </xf>
    <xf numFmtId="0" fontId="39" fillId="0" borderId="0" xfId="0" applyNumberFormat="1" applyFont="1" applyFill="1" applyBorder="1" applyAlignment="1">
      <alignment wrapText="1"/>
    </xf>
    <xf numFmtId="0" fontId="40" fillId="0" borderId="0" xfId="0" applyFont="1" applyFill="1"/>
    <xf numFmtId="0" fontId="40" fillId="0" borderId="0" xfId="0" applyFont="1"/>
    <xf numFmtId="0" fontId="40" fillId="0" borderId="0" xfId="0" applyFont="1" applyFill="1" applyBorder="1"/>
    <xf numFmtId="0" fontId="40" fillId="35" borderId="0" xfId="0" applyFont="1" applyFill="1"/>
    <xf numFmtId="0" fontId="35" fillId="0" borderId="0" xfId="0" applyNumberFormat="1" applyFont="1" applyFill="1" applyBorder="1" applyAlignment="1">
      <alignment vertical="top" wrapText="1"/>
    </xf>
    <xf numFmtId="0" fontId="36" fillId="0" borderId="0" xfId="0" applyFont="1" applyFill="1" applyBorder="1" applyAlignment="1">
      <alignment wrapText="1"/>
    </xf>
    <xf numFmtId="0" fontId="35" fillId="33" borderId="0" xfId="0" applyFont="1" applyFill="1" applyBorder="1" applyAlignment="1">
      <alignment wrapText="1"/>
    </xf>
    <xf numFmtId="0" fontId="41" fillId="0" borderId="0" xfId="0" applyNumberFormat="1" applyFont="1" applyFill="1" applyBorder="1" applyAlignment="1">
      <alignment horizontal="left" vertical="top" wrapText="1"/>
    </xf>
    <xf numFmtId="0" fontId="0" fillId="0" borderId="0" xfId="0"/>
    <xf numFmtId="49" fontId="43" fillId="0" borderId="0" xfId="0" applyNumberFormat="1" applyFont="1" applyFill="1" applyBorder="1" applyAlignment="1">
      <alignment horizontal="left" vertical="center"/>
    </xf>
    <xf numFmtId="49" fontId="44" fillId="0" borderId="0" xfId="0" applyNumberFormat="1" applyFont="1" applyAlignment="1">
      <alignment horizontal="left"/>
    </xf>
    <xf numFmtId="0" fontId="46" fillId="0" borderId="0" xfId="0" applyFont="1"/>
    <xf numFmtId="0" fontId="45" fillId="0" borderId="35" xfId="0" applyFont="1" applyBorder="1"/>
    <xf numFmtId="0" fontId="45" fillId="0" borderId="35" xfId="0" applyFont="1" applyBorder="1" applyAlignment="1">
      <alignment horizontal="center"/>
    </xf>
    <xf numFmtId="0" fontId="45" fillId="0" borderId="36" xfId="0" applyFont="1" applyBorder="1"/>
    <xf numFmtId="0" fontId="45" fillId="0" borderId="37" xfId="0" applyFont="1" applyBorder="1" applyAlignment="1">
      <alignment horizontal="center"/>
    </xf>
    <xf numFmtId="0" fontId="45" fillId="0" borderId="37" xfId="0" applyFont="1" applyBorder="1"/>
    <xf numFmtId="0" fontId="45" fillId="0" borderId="38" xfId="0" applyFont="1" applyBorder="1"/>
    <xf numFmtId="0" fontId="45" fillId="0" borderId="39" xfId="0" applyFont="1" applyBorder="1"/>
    <xf numFmtId="0" fontId="45" fillId="0" borderId="40" xfId="0" applyFont="1" applyBorder="1"/>
    <xf numFmtId="0" fontId="45" fillId="0" borderId="41" xfId="0" applyFont="1" applyBorder="1" applyAlignment="1">
      <alignment horizontal="center"/>
    </xf>
    <xf numFmtId="0" fontId="45" fillId="0" borderId="41" xfId="0" applyFont="1" applyBorder="1"/>
    <xf numFmtId="0" fontId="45" fillId="0" borderId="42" xfId="0" applyFont="1" applyBorder="1"/>
    <xf numFmtId="0" fontId="45" fillId="0" borderId="43" xfId="0" applyFont="1" applyBorder="1"/>
    <xf numFmtId="0" fontId="45" fillId="0" borderId="44" xfId="0" applyFont="1" applyBorder="1" applyAlignment="1">
      <alignment horizontal="center"/>
    </xf>
    <xf numFmtId="0" fontId="45" fillId="0" borderId="44" xfId="0" applyFont="1" applyBorder="1"/>
    <xf numFmtId="0" fontId="46" fillId="0" borderId="45" xfId="0" applyFont="1" applyBorder="1" applyAlignment="1">
      <alignment vertical="center"/>
    </xf>
    <xf numFmtId="0" fontId="46" fillId="0" borderId="46" xfId="0" applyFont="1" applyBorder="1" applyAlignment="1">
      <alignment horizontal="center" vertical="center"/>
    </xf>
    <xf numFmtId="0" fontId="46" fillId="0" borderId="47" xfId="0" applyFont="1" applyBorder="1" applyAlignment="1">
      <alignment horizontal="center" vertical="center"/>
    </xf>
    <xf numFmtId="0" fontId="46" fillId="0" borderId="45" xfId="0" applyFont="1" applyBorder="1" applyAlignment="1">
      <alignment vertical="center" wrapText="1"/>
    </xf>
    <xf numFmtId="0" fontId="46" fillId="0" borderId="46" xfId="0" applyFont="1" applyBorder="1" applyAlignment="1">
      <alignment horizontal="center" vertical="center" wrapText="1"/>
    </xf>
    <xf numFmtId="0" fontId="46" fillId="0" borderId="47" xfId="0" applyFont="1" applyBorder="1" applyAlignment="1">
      <alignment horizontal="center" vertical="center" wrapText="1"/>
    </xf>
    <xf numFmtId="0" fontId="45" fillId="0" borderId="48" xfId="0" applyFont="1" applyBorder="1" applyAlignment="1">
      <alignment horizontal="left"/>
    </xf>
    <xf numFmtId="0" fontId="45" fillId="0" borderId="49" xfId="0" applyFont="1" applyBorder="1" applyAlignment="1">
      <alignment horizontal="left"/>
    </xf>
    <xf numFmtId="0" fontId="45" fillId="0" borderId="50" xfId="0" applyFont="1" applyBorder="1"/>
    <xf numFmtId="0" fontId="45" fillId="0" borderId="50" xfId="0" applyFont="1" applyBorder="1" applyAlignment="1">
      <alignment horizontal="center"/>
    </xf>
    <xf numFmtId="0" fontId="45" fillId="0" borderId="51" xfId="0" applyFont="1" applyBorder="1"/>
    <xf numFmtId="0" fontId="45" fillId="0" borderId="52" xfId="0" applyFont="1" applyBorder="1" applyAlignment="1">
      <alignment horizontal="left"/>
    </xf>
    <xf numFmtId="0" fontId="45" fillId="0" borderId="39" xfId="0" applyFont="1" applyBorder="1" applyAlignment="1">
      <alignment horizontal="left"/>
    </xf>
    <xf numFmtId="0" fontId="45" fillId="0" borderId="42" xfId="0" applyFont="1" applyBorder="1" applyAlignment="1">
      <alignment horizontal="left"/>
    </xf>
    <xf numFmtId="0" fontId="14" fillId="37" borderId="21" xfId="0" applyFont="1" applyFill="1" applyBorder="1"/>
    <xf numFmtId="0" fontId="0" fillId="37" borderId="21" xfId="0" applyFill="1" applyBorder="1"/>
    <xf numFmtId="0" fontId="0" fillId="33" borderId="0" xfId="0" applyFill="1"/>
    <xf numFmtId="0" fontId="0" fillId="33" borderId="0" xfId="0" applyFill="1" applyAlignment="1">
      <alignment wrapText="1"/>
    </xf>
    <xf numFmtId="0" fontId="40" fillId="33" borderId="0" xfId="0" applyFont="1" applyFill="1"/>
    <xf numFmtId="0" fontId="0" fillId="40" borderId="0" xfId="0" applyFill="1"/>
    <xf numFmtId="0" fontId="0" fillId="40" borderId="0" xfId="0" applyFill="1" applyAlignment="1">
      <alignment wrapText="1"/>
    </xf>
    <xf numFmtId="0" fontId="0" fillId="40" borderId="35" xfId="0" applyFont="1" applyFill="1" applyBorder="1"/>
    <xf numFmtId="0" fontId="0" fillId="40" borderId="35" xfId="0" applyFont="1" applyFill="1" applyBorder="1" applyAlignment="1">
      <alignment wrapText="1"/>
    </xf>
    <xf numFmtId="0" fontId="13" fillId="39" borderId="53" xfId="0" applyFont="1" applyFill="1" applyBorder="1"/>
    <xf numFmtId="0" fontId="0" fillId="38" borderId="35" xfId="0" applyFont="1" applyFill="1" applyBorder="1"/>
    <xf numFmtId="0" fontId="0" fillId="38" borderId="35" xfId="0" applyFont="1" applyFill="1" applyBorder="1" applyAlignment="1">
      <alignment wrapText="1"/>
    </xf>
    <xf numFmtId="0" fontId="0" fillId="0" borderId="35" xfId="0" applyFont="1" applyBorder="1"/>
    <xf numFmtId="0" fontId="0" fillId="0" borderId="35" xfId="0" applyFont="1" applyBorder="1" applyAlignment="1">
      <alignment wrapText="1"/>
    </xf>
    <xf numFmtId="0" fontId="0" fillId="41" borderId="35" xfId="0" applyFont="1" applyFill="1" applyBorder="1"/>
    <xf numFmtId="0" fontId="0" fillId="41" borderId="35" xfId="0" applyFont="1" applyFill="1" applyBorder="1" applyAlignment="1">
      <alignment wrapText="1"/>
    </xf>
    <xf numFmtId="0" fontId="0" fillId="42" borderId="35" xfId="0" applyFont="1" applyFill="1" applyBorder="1"/>
    <xf numFmtId="0" fontId="0" fillId="42" borderId="35" xfId="0" applyFont="1" applyFill="1" applyBorder="1" applyAlignment="1">
      <alignment wrapText="1"/>
    </xf>
    <xf numFmtId="0" fontId="0" fillId="38" borderId="35" xfId="0" applyNumberFormat="1" applyFont="1" applyFill="1" applyBorder="1"/>
    <xf numFmtId="0" fontId="0" fillId="0" borderId="35" xfId="0" applyBorder="1" applyAlignment="1">
      <alignment wrapText="1"/>
    </xf>
    <xf numFmtId="0" fontId="0" fillId="0" borderId="35" xfId="0" applyNumberFormat="1" applyFont="1" applyBorder="1"/>
    <xf numFmtId="0" fontId="0" fillId="41" borderId="35" xfId="0" applyFill="1" applyBorder="1" applyAlignment="1">
      <alignment wrapText="1"/>
    </xf>
    <xf numFmtId="0" fontId="18" fillId="0" borderId="15" xfId="0" applyFont="1" applyBorder="1" applyAlignment="1">
      <alignment horizontal="center"/>
    </xf>
    <xf numFmtId="0" fontId="18" fillId="0" borderId="16" xfId="0" applyFont="1" applyBorder="1" applyAlignment="1">
      <alignment horizontal="center"/>
    </xf>
    <xf numFmtId="0" fontId="18" fillId="0" borderId="17" xfId="0" applyFont="1" applyBorder="1" applyAlignment="1">
      <alignment horizontal="center"/>
    </xf>
    <xf numFmtId="0" fontId="18" fillId="0" borderId="13" xfId="0" applyFont="1" applyBorder="1" applyAlignment="1">
      <alignment horizontal="left"/>
    </xf>
    <xf numFmtId="0" fontId="18" fillId="0" borderId="0" xfId="0" applyFont="1" applyBorder="1" applyAlignment="1">
      <alignment horizontal="left"/>
    </xf>
    <xf numFmtId="0" fontId="18" fillId="0" borderId="14" xfId="0" applyFont="1" applyBorder="1" applyAlignment="1">
      <alignment horizontal="left"/>
    </xf>
    <xf numFmtId="0" fontId="18" fillId="0" borderId="13" xfId="0" applyFont="1" applyBorder="1" applyAlignment="1">
      <alignment horizontal="center"/>
    </xf>
    <xf numFmtId="0" fontId="18" fillId="0" borderId="0" xfId="0" applyFont="1" applyBorder="1" applyAlignment="1">
      <alignment horizontal="center"/>
    </xf>
    <xf numFmtId="0" fontId="18" fillId="0" borderId="14" xfId="0" applyFont="1" applyBorder="1" applyAlignment="1">
      <alignment horizontal="center"/>
    </xf>
    <xf numFmtId="0" fontId="18" fillId="0" borderId="10" xfId="0" applyFont="1" applyBorder="1" applyAlignment="1">
      <alignment horizontal="center"/>
    </xf>
    <xf numFmtId="0" fontId="18" fillId="0" borderId="11" xfId="0" applyFont="1" applyBorder="1" applyAlignment="1">
      <alignment horizontal="center"/>
    </xf>
    <xf numFmtId="0" fontId="18" fillId="0" borderId="12" xfId="0" applyFont="1" applyBorder="1" applyAlignment="1">
      <alignment horizontal="center"/>
    </xf>
    <xf numFmtId="0" fontId="18" fillId="33" borderId="10" xfId="0" applyFont="1" applyFill="1" applyBorder="1" applyAlignment="1">
      <alignment horizontal="center" wrapText="1"/>
    </xf>
    <xf numFmtId="0" fontId="18" fillId="33" borderId="11" xfId="0" applyFont="1" applyFill="1" applyBorder="1" applyAlignment="1">
      <alignment horizontal="center"/>
    </xf>
    <xf numFmtId="0" fontId="18" fillId="33" borderId="12" xfId="0" applyFont="1" applyFill="1" applyBorder="1" applyAlignment="1">
      <alignment horizontal="center"/>
    </xf>
    <xf numFmtId="0" fontId="18" fillId="0" borderId="10" xfId="0" applyFont="1" applyBorder="1" applyAlignment="1">
      <alignment horizontal="left"/>
    </xf>
    <xf numFmtId="0" fontId="18" fillId="0" borderId="11" xfId="0" applyFont="1" applyBorder="1" applyAlignment="1">
      <alignment horizontal="left"/>
    </xf>
    <xf numFmtId="0" fontId="18" fillId="0" borderId="12" xfId="0" applyFont="1" applyBorder="1" applyAlignment="1">
      <alignment horizontal="left"/>
    </xf>
    <xf numFmtId="0" fontId="35" fillId="0" borderId="30" xfId="0" applyFont="1" applyFill="1" applyBorder="1" applyAlignment="1">
      <alignment horizontal="center" wrapText="1"/>
    </xf>
    <xf numFmtId="0" fontId="35" fillId="0" borderId="31" xfId="0" applyFont="1" applyFill="1" applyBorder="1" applyAlignment="1">
      <alignment horizontal="center" wrapText="1"/>
    </xf>
    <xf numFmtId="0" fontId="35" fillId="0" borderId="32" xfId="0" applyFont="1" applyFill="1" applyBorder="1" applyAlignment="1">
      <alignment horizontal="center" wrapText="1"/>
    </xf>
    <xf numFmtId="0" fontId="18" fillId="0" borderId="13" xfId="0" applyFont="1" applyFill="1" applyBorder="1" applyAlignment="1">
      <alignment horizontal="left" wrapText="1"/>
    </xf>
    <xf numFmtId="0" fontId="18" fillId="0" borderId="0" xfId="0" applyFont="1" applyFill="1" applyBorder="1" applyAlignment="1">
      <alignment horizontal="left"/>
    </xf>
    <xf numFmtId="0" fontId="18" fillId="0" borderId="18" xfId="0" applyFont="1" applyBorder="1" applyAlignment="1">
      <alignment horizontal="center"/>
    </xf>
    <xf numFmtId="0" fontId="18" fillId="0" borderId="19" xfId="0" applyFont="1" applyBorder="1" applyAlignment="1">
      <alignment horizontal="center"/>
    </xf>
    <xf numFmtId="0" fontId="18" fillId="0" borderId="13" xfId="0" applyFont="1" applyFill="1" applyBorder="1" applyAlignment="1">
      <alignment horizontal="left"/>
    </xf>
    <xf numFmtId="0" fontId="18" fillId="0" borderId="14" xfId="0" applyFont="1" applyFill="1" applyBorder="1" applyAlignment="1">
      <alignment horizontal="left"/>
    </xf>
    <xf numFmtId="0" fontId="18" fillId="0" borderId="23" xfId="0" applyFont="1" applyBorder="1" applyAlignment="1">
      <alignment horizontal="left"/>
    </xf>
    <xf numFmtId="0" fontId="18" fillId="0" borderId="24" xfId="0" applyFont="1" applyBorder="1" applyAlignment="1">
      <alignment horizontal="left"/>
    </xf>
    <xf numFmtId="0" fontId="18" fillId="0" borderId="25" xfId="0" applyFont="1" applyBorder="1" applyAlignment="1">
      <alignment horizontal="left"/>
    </xf>
    <xf numFmtId="0" fontId="18" fillId="0" borderId="20" xfId="0" applyFont="1" applyBorder="1" applyAlignment="1">
      <alignment horizontal="center"/>
    </xf>
    <xf numFmtId="0" fontId="18" fillId="0" borderId="21" xfId="0" applyFont="1" applyBorder="1" applyAlignment="1">
      <alignment horizontal="center"/>
    </xf>
    <xf numFmtId="0" fontId="18" fillId="0" borderId="22" xfId="0" applyFont="1" applyBorder="1" applyAlignment="1">
      <alignment horizontal="center"/>
    </xf>
    <xf numFmtId="0" fontId="23" fillId="0" borderId="23" xfId="0" applyFont="1" applyFill="1" applyBorder="1" applyAlignment="1">
      <alignment horizontal="left"/>
    </xf>
    <xf numFmtId="0" fontId="23" fillId="0" borderId="24" xfId="0" applyFont="1" applyFill="1" applyBorder="1" applyAlignment="1">
      <alignment horizontal="left"/>
    </xf>
    <xf numFmtId="0" fontId="23" fillId="0" borderId="25" xfId="0" applyFont="1" applyFill="1" applyBorder="1" applyAlignment="1">
      <alignment horizontal="left"/>
    </xf>
    <xf numFmtId="0" fontId="23" fillId="0" borderId="26" xfId="0" applyFont="1" applyFill="1" applyBorder="1" applyAlignment="1">
      <alignment horizontal="left"/>
    </xf>
    <xf numFmtId="0" fontId="23" fillId="0" borderId="27" xfId="0" applyFont="1" applyFill="1" applyBorder="1" applyAlignment="1">
      <alignment horizontal="left"/>
    </xf>
    <xf numFmtId="0" fontId="23" fillId="0" borderId="28" xfId="0" applyFont="1" applyFill="1" applyBorder="1" applyAlignment="1">
      <alignment horizontal="left"/>
    </xf>
    <xf numFmtId="0" fontId="36" fillId="0" borderId="30" xfId="0" applyFont="1" applyFill="1" applyBorder="1" applyAlignment="1">
      <alignment horizontal="center" wrapText="1"/>
    </xf>
    <xf numFmtId="0" fontId="36" fillId="0" borderId="31" xfId="0" applyFont="1" applyFill="1" applyBorder="1" applyAlignment="1">
      <alignment horizontal="center" wrapText="1"/>
    </xf>
    <xf numFmtId="0" fontId="36" fillId="0" borderId="32" xfId="0" applyFont="1" applyFill="1" applyBorder="1" applyAlignment="1">
      <alignment horizontal="center" wrapText="1"/>
    </xf>
    <xf numFmtId="0" fontId="36" fillId="0" borderId="10" xfId="0" applyFont="1" applyFill="1" applyBorder="1" applyAlignment="1">
      <alignment horizontal="left" wrapText="1"/>
    </xf>
    <xf numFmtId="0" fontId="36" fillId="0" borderId="11" xfId="0" applyFont="1" applyFill="1" applyBorder="1" applyAlignment="1">
      <alignment horizontal="left" wrapText="1"/>
    </xf>
    <xf numFmtId="0" fontId="36" fillId="0" borderId="12" xfId="0" applyFont="1" applyFill="1" applyBorder="1" applyAlignment="1">
      <alignment horizontal="left" wrapText="1"/>
    </xf>
    <xf numFmtId="0" fontId="36" fillId="0" borderId="13" xfId="0" applyFont="1" applyFill="1" applyBorder="1" applyAlignment="1">
      <alignment horizontal="left" wrapText="1"/>
    </xf>
    <xf numFmtId="0" fontId="36" fillId="0" borderId="0" xfId="0" applyFont="1" applyFill="1" applyBorder="1" applyAlignment="1">
      <alignment horizontal="left" wrapText="1"/>
    </xf>
    <xf numFmtId="0" fontId="36" fillId="0" borderId="14" xfId="0" applyFont="1" applyFill="1" applyBorder="1" applyAlignment="1">
      <alignment horizontal="left" wrapText="1"/>
    </xf>
    <xf numFmtId="0" fontId="37" fillId="0" borderId="13" xfId="0" applyFont="1" applyFill="1" applyBorder="1" applyAlignment="1">
      <alignment horizontal="left" wrapText="1"/>
    </xf>
    <xf numFmtId="0" fontId="37" fillId="0" borderId="0" xfId="0" applyFont="1" applyFill="1" applyBorder="1" applyAlignment="1">
      <alignment horizontal="left" wrapText="1"/>
    </xf>
    <xf numFmtId="0" fontId="37" fillId="0" borderId="14" xfId="0" applyFont="1" applyFill="1" applyBorder="1" applyAlignment="1">
      <alignment horizontal="left" wrapText="1"/>
    </xf>
    <xf numFmtId="0" fontId="36" fillId="0" borderId="18" xfId="0" applyFont="1" applyFill="1" applyBorder="1" applyAlignment="1">
      <alignment horizontal="left" wrapText="1"/>
    </xf>
    <xf numFmtId="0" fontId="36" fillId="0" borderId="19" xfId="0" applyFont="1" applyFill="1" applyBorder="1" applyAlignment="1">
      <alignment horizontal="left" wrapText="1"/>
    </xf>
    <xf numFmtId="0" fontId="36" fillId="0" borderId="29" xfId="0" applyFont="1" applyFill="1" applyBorder="1" applyAlignment="1">
      <alignment horizontal="left" wrapText="1"/>
    </xf>
    <xf numFmtId="0" fontId="37" fillId="0" borderId="30" xfId="0" applyFont="1" applyFill="1" applyBorder="1" applyAlignment="1">
      <alignment horizontal="center" wrapText="1"/>
    </xf>
    <xf numFmtId="0" fontId="37" fillId="0" borderId="31" xfId="0" applyFont="1" applyFill="1" applyBorder="1" applyAlignment="1">
      <alignment horizontal="center" wrapText="1"/>
    </xf>
    <xf numFmtId="0" fontId="37" fillId="0" borderId="32" xfId="0" applyFont="1" applyFill="1" applyBorder="1" applyAlignment="1">
      <alignment horizontal="center" wrapText="1"/>
    </xf>
  </cellXfs>
  <cellStyles count="42">
    <cellStyle name="20% - Ênfase1" xfId="19" builtinId="30" customBuiltin="1"/>
    <cellStyle name="20% - Ênfase2" xfId="23" builtinId="34" customBuiltin="1"/>
    <cellStyle name="20% - Ênfase3" xfId="27" builtinId="38" customBuiltin="1"/>
    <cellStyle name="20% - Ênfase4" xfId="31" builtinId="42" customBuiltin="1"/>
    <cellStyle name="20% - Ênfase5" xfId="35" builtinId="46" customBuiltin="1"/>
    <cellStyle name="20% - Ênfase6" xfId="39" builtinId="50" customBuiltin="1"/>
    <cellStyle name="40% - Ênfase1" xfId="20" builtinId="31" customBuiltin="1"/>
    <cellStyle name="40% - Ênfase2" xfId="24" builtinId="35" customBuiltin="1"/>
    <cellStyle name="40% - Ênfase3" xfId="28" builtinId="39" customBuiltin="1"/>
    <cellStyle name="40% - Ênfase4" xfId="32" builtinId="43" customBuiltin="1"/>
    <cellStyle name="40% - Ênfase5" xfId="36" builtinId="47" customBuiltin="1"/>
    <cellStyle name="40% - Ênfase6" xfId="40" builtinId="51" customBuiltin="1"/>
    <cellStyle name="60% - Ênfase1" xfId="21" builtinId="32" customBuiltin="1"/>
    <cellStyle name="60% - Ênfase2" xfId="25" builtinId="36" customBuiltin="1"/>
    <cellStyle name="60% - Ênfase3" xfId="29" builtinId="40" customBuiltin="1"/>
    <cellStyle name="60% - Ênfase4" xfId="33" builtinId="44" customBuiltin="1"/>
    <cellStyle name="60% - Ênfase5" xfId="37" builtinId="48" customBuiltin="1"/>
    <cellStyle name="60% - Ênfase6" xfId="41" builtinId="52" customBuiltin="1"/>
    <cellStyle name="Bom" xfId="6" builtinId="26" customBuiltin="1"/>
    <cellStyle name="Cálculo" xfId="11" builtinId="22" customBuiltin="1"/>
    <cellStyle name="Célula de Verificação" xfId="13" builtinId="23" customBuiltin="1"/>
    <cellStyle name="Célula Vinculada" xfId="12" builtinId="24" customBuiltin="1"/>
    <cellStyle name="Ênfase1" xfId="18" builtinId="29" customBuiltin="1"/>
    <cellStyle name="Ênfase2" xfId="22" builtinId="33" customBuiltin="1"/>
    <cellStyle name="Ênfase3" xfId="26" builtinId="37" customBuiltin="1"/>
    <cellStyle name="Ênfase4" xfId="30" builtinId="41" customBuiltin="1"/>
    <cellStyle name="Ênfase5" xfId="34" builtinId="45" customBuiltin="1"/>
    <cellStyle name="Ênfase6" xfId="38" builtinId="49" customBuiltin="1"/>
    <cellStyle name="Entrada" xfId="9" builtinId="20" customBuiltin="1"/>
    <cellStyle name="Incorreto" xfId="7" builtinId="27" customBuiltin="1"/>
    <cellStyle name="Neutra" xfId="8" builtinId="28" customBuiltin="1"/>
    <cellStyle name="Normal" xfId="0" builtinId="0"/>
    <cellStyle name="Nota" xfId="15" builtinId="10" customBuiltin="1"/>
    <cellStyle name="Saída" xfId="10" builtinId="21" customBuiltin="1"/>
    <cellStyle name="Texto de Aviso" xfId="14" builtinId="11" customBuiltin="1"/>
    <cellStyle name="Texto Explicativo" xfId="16" builtinId="53" customBuiltin="1"/>
    <cellStyle name="Título" xfId="1" builtinId="15" customBuiltin="1"/>
    <cellStyle name="Título 1" xfId="2" builtinId="16" customBuiltin="1"/>
    <cellStyle name="Título 2" xfId="3" builtinId="17" customBuiltin="1"/>
    <cellStyle name="Título 3" xfId="4" builtinId="18" customBuiltin="1"/>
    <cellStyle name="Título 4" xfId="5" builtinId="19" customBuiltin="1"/>
    <cellStyle name="Total" xfId="17" builtinId="25" customBuiltin="1"/>
  </cellStyles>
  <dxfs count="227">
    <dxf>
      <font>
        <b val="0"/>
        <strike val="0"/>
        <outline val="0"/>
        <shadow val="0"/>
        <vertAlign val="baseline"/>
        <sz val="12"/>
        <color auto="1"/>
        <name val="Calibri"/>
        <scheme val="minor"/>
      </font>
      <fill>
        <patternFill patternType="none">
          <fgColor indexed="64"/>
          <bgColor auto="1"/>
        </patternFill>
      </fill>
      <alignment horizontal="general" vertical="top" textRotation="0" wrapText="1" indent="0" justifyLastLine="0" shrinkToFit="0" readingOrder="0"/>
    </dxf>
    <dxf>
      <font>
        <b val="0"/>
        <strike val="0"/>
        <outline val="0"/>
        <shadow val="0"/>
        <vertAlign val="baseline"/>
        <sz val="12"/>
        <color auto="1"/>
        <name val="Calibri"/>
        <scheme val="minor"/>
      </font>
      <fill>
        <patternFill patternType="none">
          <fgColor indexed="64"/>
          <bgColor auto="1"/>
        </patternFill>
      </fill>
      <alignment vertical="top" textRotation="0" wrapText="1" justifyLastLine="0" shrinkToFit="0" readingOrder="0"/>
    </dxf>
    <dxf>
      <font>
        <b val="0"/>
        <strike val="0"/>
        <outline val="0"/>
        <shadow val="0"/>
        <vertAlign val="baseline"/>
        <sz val="12"/>
        <color auto="1"/>
        <name val="Calibri"/>
        <scheme val="minor"/>
      </font>
      <fill>
        <patternFill patternType="none">
          <fgColor indexed="64"/>
          <bgColor auto="1"/>
        </patternFill>
      </fill>
      <alignment textRotation="0" wrapText="1" justifyLastLine="0" shrinkToFit="0" readingOrder="0"/>
    </dxf>
    <dxf>
      <font>
        <b val="0"/>
        <strike val="0"/>
        <outline val="0"/>
        <shadow val="0"/>
        <vertAlign val="baseline"/>
        <sz val="12"/>
        <color auto="1"/>
        <name val="Calibri"/>
        <scheme val="minor"/>
      </font>
      <numFmt numFmtId="0" formatCode="General"/>
      <fill>
        <patternFill patternType="none">
          <fgColor indexed="64"/>
          <bgColor auto="1"/>
        </patternFill>
      </fill>
      <alignment textRotation="0" wrapText="1" justifyLastLine="0" shrinkToFit="0" readingOrder="0"/>
    </dxf>
    <dxf>
      <font>
        <b val="0"/>
        <strike val="0"/>
        <outline val="0"/>
        <shadow val="0"/>
        <vertAlign val="baseline"/>
        <sz val="12"/>
        <color auto="1"/>
        <name val="Calibri"/>
        <scheme val="minor"/>
      </font>
      <numFmt numFmtId="0" formatCode="General"/>
      <fill>
        <patternFill patternType="none">
          <fgColor indexed="64"/>
          <bgColor auto="1"/>
        </patternFill>
      </fill>
      <alignment textRotation="0" wrapText="1" justifyLastLine="0" shrinkToFit="0" readingOrder="0"/>
    </dxf>
    <dxf>
      <font>
        <b val="0"/>
        <strike val="0"/>
        <outline val="0"/>
        <shadow val="0"/>
        <vertAlign val="baseline"/>
        <sz val="12"/>
        <color auto="1"/>
        <name val="Calibri"/>
        <scheme val="minor"/>
      </font>
      <fill>
        <patternFill patternType="none">
          <fgColor indexed="64"/>
          <bgColor indexed="65"/>
        </patternFill>
      </fill>
      <alignment horizontal="general" vertical="bottom" textRotation="0" wrapText="1" indent="0" justifyLastLine="0" shrinkToFit="0" readingOrder="0"/>
    </dxf>
    <dxf>
      <font>
        <b val="0"/>
        <strike val="0"/>
        <outline val="0"/>
        <shadow val="0"/>
        <vertAlign val="baseline"/>
        <sz val="12"/>
        <color auto="1"/>
        <name val="Calibri"/>
        <scheme val="minor"/>
      </font>
      <fill>
        <patternFill patternType="none">
          <fgColor indexed="64"/>
          <bgColor indexed="65"/>
        </patternFill>
      </fill>
      <alignment horizontal="general" vertical="bottom" textRotation="0" wrapText="1" indent="0" justifyLastLine="0" shrinkToFit="0" readingOrder="0"/>
    </dxf>
    <dxf>
      <font>
        <b val="0"/>
        <strike val="0"/>
        <outline val="0"/>
        <shadow val="0"/>
        <vertAlign val="baseline"/>
        <sz val="12"/>
        <color auto="1"/>
        <name val="Calibri"/>
        <scheme val="minor"/>
      </font>
      <fill>
        <patternFill patternType="none">
          <fgColor indexed="64"/>
          <bgColor indexed="65"/>
        </patternFill>
      </fill>
      <alignment horizontal="general" vertical="bottom" textRotation="0" wrapText="1" indent="0" justifyLastLine="0" shrinkToFit="0" readingOrder="0"/>
    </dxf>
    <dxf>
      <font>
        <b val="0"/>
        <strike val="0"/>
        <outline val="0"/>
        <shadow val="0"/>
        <vertAlign val="baseline"/>
        <sz val="12"/>
        <color auto="1"/>
        <name val="Calibri"/>
        <scheme val="minor"/>
      </font>
      <fill>
        <patternFill patternType="none">
          <fgColor indexed="64"/>
          <bgColor auto="1"/>
        </patternFill>
      </fill>
      <alignment textRotation="0" wrapText="1" justifyLastLine="0" shrinkToFit="0" readingOrder="0"/>
    </dxf>
    <dxf>
      <font>
        <b val="0"/>
        <strike val="0"/>
        <outline val="0"/>
        <shadow val="0"/>
        <vertAlign val="baseline"/>
        <sz val="12"/>
        <color auto="1"/>
        <name val="Calibri"/>
        <scheme val="minor"/>
      </font>
      <fill>
        <patternFill patternType="none">
          <fgColor indexed="64"/>
          <bgColor auto="1"/>
        </patternFill>
      </fill>
      <alignment textRotation="0" wrapText="1" justifyLastLine="0" shrinkToFit="0" readingOrder="0"/>
    </dxf>
    <dxf>
      <font>
        <b val="0"/>
        <i val="0"/>
        <strike val="0"/>
        <condense val="0"/>
        <extend val="0"/>
        <outline val="0"/>
        <shadow val="0"/>
        <u val="none"/>
        <vertAlign val="baseline"/>
        <sz val="12"/>
        <color auto="1"/>
        <name val="Calibri"/>
        <scheme val="minor"/>
      </font>
      <fill>
        <patternFill patternType="none">
          <fgColor indexed="64"/>
          <bgColor indexed="65"/>
        </patternFill>
      </fill>
      <alignment horizontal="general" vertical="bottom" textRotation="0" wrapText="1" indent="0" justifyLastLine="0" shrinkToFit="0" readingOrder="0"/>
    </dxf>
    <dxf>
      <font>
        <b val="0"/>
        <strike val="0"/>
        <outline val="0"/>
        <shadow val="0"/>
        <vertAlign val="baseline"/>
        <sz val="12"/>
        <color auto="1"/>
        <name val="Calibri"/>
        <scheme val="minor"/>
      </font>
      <fill>
        <patternFill patternType="none">
          <fgColor indexed="64"/>
          <bgColor indexed="65"/>
        </patternFill>
      </fill>
      <alignment horizontal="general" vertical="top" textRotation="0" wrapText="1" indent="0" justifyLastLine="0" shrinkToFit="0" readingOrder="0"/>
    </dxf>
    <dxf>
      <font>
        <b val="0"/>
        <strike val="0"/>
        <outline val="0"/>
        <shadow val="0"/>
        <vertAlign val="baseline"/>
        <sz val="12"/>
        <color auto="1"/>
        <name val="Calibri"/>
        <scheme val="minor"/>
      </font>
      <fill>
        <patternFill patternType="none">
          <fgColor indexed="64"/>
          <bgColor indexed="65"/>
        </patternFill>
      </fill>
      <alignment horizontal="general" vertical="top" textRotation="0" wrapText="1" indent="0" justifyLastLine="0" shrinkToFit="0" readingOrder="0"/>
    </dxf>
    <dxf>
      <font>
        <b val="0"/>
        <strike val="0"/>
        <outline val="0"/>
        <shadow val="0"/>
        <vertAlign val="baseline"/>
        <sz val="12"/>
        <color auto="1"/>
        <name val="Calibri"/>
        <scheme val="minor"/>
      </font>
      <fill>
        <patternFill patternType="none">
          <fgColor indexed="64"/>
          <bgColor auto="1"/>
        </patternFill>
      </fill>
      <alignment textRotation="0" wrapText="1" justifyLastLine="0" shrinkToFit="0" readingOrder="0"/>
    </dxf>
    <dxf>
      <font>
        <b val="0"/>
        <strike val="0"/>
        <outline val="0"/>
        <shadow val="0"/>
        <vertAlign val="baseline"/>
        <sz val="12"/>
        <color auto="1"/>
        <name val="Calibri"/>
        <scheme val="minor"/>
      </font>
      <numFmt numFmtId="0" formatCode="General"/>
      <fill>
        <patternFill patternType="none">
          <fgColor indexed="64"/>
          <bgColor auto="1"/>
        </patternFill>
      </fill>
      <alignment textRotation="0" wrapText="1" justifyLastLine="0" shrinkToFit="0" readingOrder="0"/>
    </dxf>
    <dxf>
      <font>
        <b val="0"/>
        <strike val="0"/>
        <outline val="0"/>
        <shadow val="0"/>
        <vertAlign val="baseline"/>
        <sz val="12"/>
        <color auto="1"/>
        <name val="Calibri"/>
        <scheme val="minor"/>
      </font>
      <fill>
        <patternFill patternType="none">
          <fgColor indexed="64"/>
          <bgColor auto="1"/>
        </patternFill>
      </fill>
      <alignment textRotation="0" wrapText="1" justifyLastLine="0" shrinkToFit="0" readingOrder="0"/>
    </dxf>
    <dxf>
      <font>
        <b val="0"/>
        <strike val="0"/>
        <outline val="0"/>
        <shadow val="0"/>
        <vertAlign val="baseline"/>
        <sz val="12"/>
        <color auto="1"/>
        <name val="Calibri"/>
        <scheme val="minor"/>
      </font>
      <fill>
        <patternFill patternType="none">
          <fgColor indexed="64"/>
          <bgColor auto="1"/>
        </patternFill>
      </fill>
      <alignment textRotation="0" wrapText="1" justifyLastLine="0" shrinkToFit="0" readingOrder="0"/>
    </dxf>
    <dxf>
      <font>
        <b val="0"/>
        <strike val="0"/>
        <outline val="0"/>
        <shadow val="0"/>
        <vertAlign val="baseline"/>
        <sz val="12"/>
        <color auto="1"/>
        <name val="Calibri"/>
        <scheme val="minor"/>
      </font>
      <fill>
        <patternFill patternType="none">
          <fgColor indexed="64"/>
          <bgColor auto="1"/>
        </patternFill>
      </fill>
      <alignment textRotation="0" wrapText="1" justifyLastLine="0" shrinkToFit="0" readingOrder="0"/>
    </dxf>
    <dxf>
      <font>
        <b val="0"/>
        <strike val="0"/>
        <outline val="0"/>
        <shadow val="0"/>
        <vertAlign val="baseline"/>
        <sz val="12"/>
        <color auto="1"/>
        <name val="Calibri"/>
        <scheme val="minor"/>
      </font>
      <fill>
        <patternFill patternType="none">
          <fgColor indexed="64"/>
          <bgColor auto="1"/>
        </patternFill>
      </fill>
      <alignment textRotation="0" wrapText="1" justifyLastLine="0" shrinkToFit="0" readingOrder="0"/>
    </dxf>
    <dxf>
      <font>
        <b val="0"/>
        <strike val="0"/>
        <outline val="0"/>
        <shadow val="0"/>
        <vertAlign val="baseline"/>
        <sz val="12"/>
        <color auto="1"/>
        <name val="Calibri"/>
        <scheme val="minor"/>
      </font>
      <fill>
        <patternFill patternType="none">
          <fgColor indexed="64"/>
          <bgColor auto="1"/>
        </patternFill>
      </fill>
      <alignment textRotation="0" wrapText="1" justifyLastLine="0" shrinkToFit="0" readingOrder="0"/>
    </dxf>
    <dxf>
      <font>
        <b val="0"/>
        <strike val="0"/>
        <outline val="0"/>
        <shadow val="0"/>
        <vertAlign val="baseline"/>
        <sz val="12"/>
        <color auto="1"/>
        <name val="Calibri"/>
        <scheme val="minor"/>
      </font>
      <fill>
        <patternFill patternType="none">
          <fgColor indexed="64"/>
          <bgColor auto="1"/>
        </patternFill>
      </fill>
      <alignment textRotation="0" wrapText="1" justifyLastLine="0" shrinkToFit="0" readingOrder="0"/>
    </dxf>
    <dxf>
      <font>
        <b val="0"/>
        <i val="0"/>
        <strike val="0"/>
        <condense val="0"/>
        <extend val="0"/>
        <outline val="0"/>
        <shadow val="0"/>
        <u val="none"/>
        <vertAlign val="baseline"/>
        <sz val="12"/>
        <color auto="1"/>
        <name val="Calibri"/>
        <scheme val="minor"/>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auto="1"/>
        <name val="Calibri"/>
        <scheme val="minor"/>
      </font>
      <numFmt numFmtId="0" formatCode="General"/>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auto="1"/>
        <name val="Calibri"/>
        <scheme val="minor"/>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auto="1"/>
        <name val="Calibri"/>
        <scheme val="minor"/>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auto="1"/>
        <name val="Calibri"/>
        <scheme val="minor"/>
      </font>
      <numFmt numFmtId="0" formatCode="General"/>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auto="1"/>
        <name val="Calibri"/>
        <scheme val="minor"/>
      </font>
      <numFmt numFmtId="0" formatCode="General"/>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auto="1"/>
        <name val="Calibri"/>
        <scheme val="minor"/>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auto="1"/>
        <name val="Calibri"/>
        <scheme val="minor"/>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auto="1"/>
        <name val="Calibri"/>
        <scheme val="minor"/>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auto="1"/>
        <name val="Calibri"/>
        <scheme val="minor"/>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auto="1"/>
        <name val="Calibri"/>
        <scheme val="minor"/>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auto="1"/>
        <name val="Calibri"/>
        <scheme val="minor"/>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auto="1"/>
        <name val="Calibri"/>
        <scheme val="minor"/>
      </font>
      <numFmt numFmtId="0" formatCode="General"/>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auto="1"/>
        <name val="Calibri"/>
        <scheme val="minor"/>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auto="1"/>
        <name val="Calibri"/>
        <scheme val="minor"/>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auto="1"/>
        <name val="Calibri"/>
        <scheme val="minor"/>
      </font>
      <numFmt numFmtId="0" formatCode="General"/>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auto="1"/>
        <name val="Calibri"/>
        <scheme val="minor"/>
      </font>
      <numFmt numFmtId="0" formatCode="General"/>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auto="1"/>
        <name val="Calibri"/>
        <scheme val="minor"/>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auto="1"/>
        <name val="Calibri"/>
        <scheme val="minor"/>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auto="1"/>
        <name val="Calibri"/>
        <scheme val="minor"/>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auto="1"/>
        <name val="Calibri"/>
        <scheme val="minor"/>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auto="1"/>
        <name val="Calibri"/>
        <scheme val="minor"/>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auto="1"/>
        <name val="Calibri"/>
        <scheme val="minor"/>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auto="1"/>
        <name val="Calibri"/>
        <scheme val="minor"/>
      </font>
      <numFmt numFmtId="0" formatCode="General"/>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auto="1"/>
        <name val="Calibri"/>
        <scheme val="minor"/>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auto="1"/>
        <name val="Calibri"/>
        <scheme val="minor"/>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auto="1"/>
        <name val="Calibri"/>
        <scheme val="minor"/>
      </font>
      <numFmt numFmtId="0" formatCode="General"/>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auto="1"/>
        <name val="Calibri"/>
        <scheme val="minor"/>
      </font>
      <numFmt numFmtId="0" formatCode="General"/>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auto="1"/>
        <name val="Calibri"/>
        <scheme val="minor"/>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auto="1"/>
        <name val="Calibri"/>
        <scheme val="minor"/>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auto="1"/>
        <name val="Calibri"/>
        <scheme val="minor"/>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auto="1"/>
        <name val="Calibri"/>
        <scheme val="minor"/>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auto="1"/>
        <name val="Calibri"/>
        <scheme val="minor"/>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auto="1"/>
        <name val="Calibri"/>
        <scheme val="minor"/>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auto="1"/>
        <name val="Calibri"/>
        <scheme val="minor"/>
      </font>
      <numFmt numFmtId="0" formatCode="General"/>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auto="1"/>
        <name val="Calibri"/>
        <scheme val="minor"/>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auto="1"/>
        <name val="Calibri"/>
        <scheme val="minor"/>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auto="1"/>
        <name val="Calibri"/>
        <scheme val="minor"/>
      </font>
      <numFmt numFmtId="0" formatCode="General"/>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auto="1"/>
        <name val="Calibri"/>
        <scheme val="minor"/>
      </font>
      <numFmt numFmtId="0" formatCode="General"/>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auto="1"/>
        <name val="Calibri"/>
        <scheme val="minor"/>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auto="1"/>
        <name val="Calibri"/>
        <scheme val="minor"/>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auto="1"/>
        <name val="Calibri"/>
        <scheme val="minor"/>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auto="1"/>
        <name val="Calibri"/>
        <scheme val="minor"/>
      </font>
      <fill>
        <patternFill patternType="none">
          <fgColor indexed="64"/>
          <bgColor indexed="65"/>
        </patternFill>
      </fill>
      <alignment horizontal="general" vertical="bottom" textRotation="0" wrapText="1" indent="0" justifyLastLine="0" shrinkToFit="0" readingOrder="0"/>
    </dxf>
    <dxf>
      <border outline="0">
        <top style="medium">
          <color indexed="64"/>
        </top>
        <bottom style="medium">
          <color indexed="64"/>
        </bottom>
      </border>
    </dxf>
    <dxf>
      <font>
        <b val="0"/>
        <i val="0"/>
        <strike val="0"/>
        <condense val="0"/>
        <extend val="0"/>
        <outline val="0"/>
        <shadow val="0"/>
        <u val="none"/>
        <vertAlign val="baseline"/>
        <sz val="12"/>
        <color auto="1"/>
        <name val="Calibri"/>
        <scheme val="minor"/>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auto="1"/>
        <name val="Calibri"/>
        <scheme val="minor"/>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0"/>
        <color rgb="FF000000"/>
        <name val="Calibri"/>
        <scheme val="minor"/>
      </font>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10"/>
        <color rgb="FF000000"/>
        <name val="Calibri"/>
        <scheme val="minor"/>
      </font>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10"/>
        <color rgb="FF000000"/>
        <name val="Calibri"/>
        <scheme val="minor"/>
      </font>
      <numFmt numFmtId="0" formatCode="General"/>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rgb="FF000000"/>
        <name val="Calibri"/>
        <scheme val="minor"/>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rgb="FF000000"/>
        <name val="Calibri"/>
        <scheme val="minor"/>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rgb="FF000000"/>
        <name val="Calibri"/>
        <scheme val="minor"/>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rgb="FF000000"/>
        <name val="Calibri"/>
        <scheme val="minor"/>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Calibri"/>
        <scheme val="minor"/>
      </font>
      <numFmt numFmtId="0" formatCode="General"/>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rgb="FF000000"/>
        <name val="Calibri"/>
        <scheme val="minor"/>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Calibri"/>
        <scheme val="minor"/>
      </font>
      <numFmt numFmtId="0" formatCode="General"/>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10"/>
        <color rgb="FF000000"/>
        <name val="Calibri"/>
        <scheme val="minor"/>
      </font>
      <numFmt numFmtId="0" formatCode="General"/>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10"/>
        <color rgb="FF000000"/>
        <name val="Calibri"/>
        <scheme val="minor"/>
      </font>
      <numFmt numFmtId="0" formatCode="General"/>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10"/>
        <color rgb="FF000000"/>
        <name val="Calibri"/>
        <scheme val="minor"/>
      </font>
      <numFmt numFmtId="0" formatCode="General"/>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rgb="FF000000"/>
        <name val="Calibri"/>
        <scheme val="minor"/>
      </font>
      <numFmt numFmtId="0" formatCode="General"/>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rgb="FF000000"/>
        <name val="Calibri"/>
        <scheme val="minor"/>
      </font>
      <numFmt numFmtId="0" formatCode="General"/>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rgb="FF000000"/>
        <name val="Calibri"/>
        <scheme val="minor"/>
      </font>
      <numFmt numFmtId="0" formatCode="General"/>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rgb="FF000000"/>
        <name val="Calibri"/>
        <scheme val="minor"/>
      </font>
      <numFmt numFmtId="0" formatCode="General"/>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Calibri"/>
        <scheme val="minor"/>
      </font>
      <numFmt numFmtId="0" formatCode="General"/>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rgb="FF000000"/>
        <name val="Calibri"/>
        <scheme val="minor"/>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Calibri"/>
        <scheme val="minor"/>
      </font>
      <numFmt numFmtId="0" formatCode="General"/>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10"/>
        <color auto="1"/>
        <name val="Calibri"/>
        <scheme val="minor"/>
      </font>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10"/>
        <color auto="1"/>
        <name val="Calibri"/>
        <scheme val="minor"/>
      </font>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10"/>
        <color auto="1"/>
        <name val="Calibri"/>
        <scheme val="minor"/>
      </font>
      <numFmt numFmtId="0" formatCode="General"/>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Calibri"/>
        <scheme val="minor"/>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Calibri"/>
        <scheme val="minor"/>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Calibri"/>
        <scheme val="minor"/>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Calibri"/>
        <scheme val="minor"/>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Calibri"/>
        <scheme val="minor"/>
      </font>
      <numFmt numFmtId="0" formatCode="General"/>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Calibri"/>
        <scheme val="minor"/>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Calibri"/>
        <scheme val="minor"/>
      </font>
      <numFmt numFmtId="0" formatCode="General"/>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10"/>
        <color auto="1"/>
        <name val="Calibri"/>
        <scheme val="minor"/>
      </font>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10"/>
        <color auto="1"/>
        <name val="Calibri"/>
        <scheme val="minor"/>
      </font>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10"/>
        <color auto="1"/>
        <name val="Calibri"/>
        <scheme val="minor"/>
      </font>
      <numFmt numFmtId="0" formatCode="General"/>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Calibri"/>
        <scheme val="minor"/>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Calibri"/>
        <scheme val="minor"/>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Calibri"/>
        <scheme val="minor"/>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Calibri"/>
        <scheme val="minor"/>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Calibri"/>
        <scheme val="minor"/>
      </font>
      <numFmt numFmtId="0" formatCode="General"/>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Calibri"/>
        <scheme val="minor"/>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Calibri"/>
        <scheme val="minor"/>
      </font>
      <numFmt numFmtId="0" formatCode="General"/>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10"/>
        <color auto="1"/>
        <name val="Calibri"/>
        <scheme val="minor"/>
      </font>
      <numFmt numFmtId="0" formatCode="General"/>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10"/>
        <color auto="1"/>
        <name val="Calibri"/>
        <scheme val="minor"/>
      </font>
      <numFmt numFmtId="0" formatCode="General"/>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10"/>
        <color auto="1"/>
        <name val="Calibri"/>
        <scheme val="minor"/>
      </font>
      <numFmt numFmtId="0" formatCode="General"/>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10"/>
        <color auto="1"/>
        <name val="Calibri"/>
        <scheme val="minor"/>
      </font>
      <numFmt numFmtId="0" formatCode="General"/>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10"/>
        <color auto="1"/>
        <name val="Calibri"/>
        <scheme val="minor"/>
      </font>
      <numFmt numFmtId="0" formatCode="General"/>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10"/>
        <color auto="1"/>
        <name val="Calibri"/>
        <scheme val="minor"/>
      </font>
      <numFmt numFmtId="0" formatCode="General"/>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10"/>
        <color auto="1"/>
        <name val="Calibri"/>
        <scheme val="minor"/>
      </font>
      <numFmt numFmtId="0" formatCode="General"/>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10"/>
        <color auto="1"/>
        <name val="Calibri"/>
        <scheme val="minor"/>
      </font>
      <numFmt numFmtId="0" formatCode="General"/>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10"/>
        <color auto="1"/>
        <name val="Calibri"/>
        <scheme val="minor"/>
      </font>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10"/>
        <color auto="1"/>
        <name val="Calibri"/>
        <scheme val="minor"/>
      </font>
      <numFmt numFmtId="0" formatCode="General"/>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10"/>
        <color auto="1"/>
        <name val="Calibri"/>
        <scheme val="minor"/>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Calibri"/>
        <scheme val="minor"/>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Calibri"/>
        <scheme val="minor"/>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Calibri"/>
        <scheme val="minor"/>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Calibri"/>
        <scheme val="minor"/>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Calibri"/>
        <scheme val="minor"/>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Calibri"/>
        <scheme val="minor"/>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Calibri"/>
        <scheme val="minor"/>
      </font>
      <numFmt numFmtId="0" formatCode="General"/>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Calibri"/>
        <scheme val="minor"/>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Calibri"/>
        <scheme val="minor"/>
      </font>
      <numFmt numFmtId="0" formatCode="General"/>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Calibri"/>
        <scheme val="minor"/>
      </font>
      <numFmt numFmtId="0" formatCode="General"/>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Calibri"/>
        <scheme val="minor"/>
      </font>
      <numFmt numFmtId="0" formatCode="General"/>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Calibri"/>
        <scheme val="minor"/>
      </font>
      <numFmt numFmtId="0" formatCode="General"/>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Calibri"/>
        <scheme val="minor"/>
      </font>
      <numFmt numFmtId="0" formatCode="General"/>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Calibri"/>
        <scheme val="minor"/>
      </font>
      <numFmt numFmtId="0" formatCode="General"/>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Calibri"/>
        <scheme val="minor"/>
      </font>
      <numFmt numFmtId="0" formatCode="General"/>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Calibri"/>
        <scheme val="minor"/>
      </font>
      <numFmt numFmtId="0" formatCode="General"/>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Calibri"/>
        <scheme val="minor"/>
      </font>
      <numFmt numFmtId="0" formatCode="General"/>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Calibri"/>
        <scheme val="minor"/>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Calibri"/>
        <scheme val="minor"/>
      </font>
      <numFmt numFmtId="0" formatCode="General"/>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rgb="FF000000"/>
        <name val="Calibri"/>
        <scheme val="minor"/>
      </font>
      <numFmt numFmtId="0" formatCode="General"/>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rgb="FF000000"/>
        <name val="Calibri"/>
        <scheme val="minor"/>
      </font>
      <numFmt numFmtId="0" formatCode="General"/>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rgb="FF000000"/>
        <name val="Calibri"/>
        <scheme val="minor"/>
      </font>
      <numFmt numFmtId="0" formatCode="General"/>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rgb="FF000000"/>
        <name val="Calibri"/>
        <scheme val="minor"/>
      </font>
      <numFmt numFmtId="0" formatCode="General"/>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rgb="FF000000"/>
        <name val="Calibri"/>
        <scheme val="minor"/>
      </font>
      <numFmt numFmtId="0" formatCode="General"/>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rgb="FF000000"/>
        <name val="Calibri"/>
        <scheme val="minor"/>
      </font>
      <numFmt numFmtId="0" formatCode="General"/>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rgb="FF000000"/>
        <name val="Calibri"/>
        <scheme val="minor"/>
      </font>
      <numFmt numFmtId="0" formatCode="General"/>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Calibri"/>
        <scheme val="minor"/>
      </font>
      <numFmt numFmtId="0" formatCode="General"/>
      <fill>
        <patternFill patternType="none">
          <fgColor indexed="64"/>
          <bgColor indexed="65"/>
        </patternFill>
      </fill>
      <alignment horizontal="left" vertical="center" textRotation="0" wrapText="0" indent="0" justifyLastLine="0" shrinkToFit="0" readingOrder="0"/>
    </dxf>
    <dxf>
      <border outline="0">
        <top style="medium">
          <color indexed="64"/>
        </top>
      </border>
    </dxf>
    <dxf>
      <font>
        <b val="0"/>
        <i val="0"/>
        <strike val="0"/>
        <condense val="0"/>
        <extend val="0"/>
        <outline val="0"/>
        <shadow val="0"/>
        <u val="none"/>
        <vertAlign val="baseline"/>
        <sz val="10"/>
        <color rgb="FF000000"/>
        <name val="Calibri"/>
        <scheme val="minor"/>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Calibri"/>
        <scheme val="minor"/>
      </font>
      <numFmt numFmtId="0" formatCode="General"/>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Calibri"/>
        <scheme val="minor"/>
      </font>
      <numFmt numFmtId="0" formatCode="General"/>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Calibri"/>
        <scheme val="minor"/>
      </font>
      <numFmt numFmtId="0" formatCode="General"/>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Calibri"/>
        <scheme val="minor"/>
      </font>
      <numFmt numFmtId="0" formatCode="General"/>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Calibri"/>
        <scheme val="minor"/>
      </font>
      <numFmt numFmtId="0" formatCode="General"/>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Calibri"/>
        <scheme val="minor"/>
      </font>
      <numFmt numFmtId="0" formatCode="General"/>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Calibri"/>
        <scheme val="minor"/>
      </font>
      <numFmt numFmtId="0" formatCode="General"/>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Calibri"/>
        <scheme val="minor"/>
      </font>
      <numFmt numFmtId="0" formatCode="General"/>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Calibri"/>
        <scheme val="minor"/>
      </font>
      <numFmt numFmtId="0" formatCode="General"/>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Calibri"/>
        <scheme val="minor"/>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Calibri"/>
        <scheme val="minor"/>
      </font>
      <numFmt numFmtId="0" formatCode="General"/>
      <fill>
        <patternFill patternType="none">
          <fgColor indexed="64"/>
          <bgColor indexed="65"/>
        </patternFill>
      </fill>
      <alignment horizontal="left" vertical="center" textRotation="0" wrapText="0"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numFmt numFmtId="0" formatCode="General"/>
    </dxf>
    <dxf>
      <alignment horizontal="general" vertical="bottom" textRotation="0" wrapText="1" indent="0" justifyLastLine="0" shrinkToFit="0" readingOrder="0"/>
    </dxf>
    <dxf>
      <border outline="0">
        <top style="medium">
          <color indexed="64"/>
        </top>
      </border>
    </dxf>
    <dxf>
      <alignment horizontal="general" vertical="bottom" textRotation="0" wrapText="1" indent="0" justifyLastLine="0" shrinkToFit="0" readingOrder="0"/>
    </dxf>
    <dxf>
      <font>
        <b val="0"/>
        <strike val="0"/>
        <outline val="0"/>
        <shadow val="0"/>
        <vertAlign val="baseline"/>
        <sz val="12"/>
        <color auto="1"/>
        <name val="Calibri"/>
        <scheme val="minor"/>
      </font>
      <fill>
        <patternFill patternType="none">
          <fgColor indexed="64"/>
          <bgColor indexed="65"/>
        </patternFill>
      </fill>
      <alignment horizontal="general" vertical="top" textRotation="0" wrapText="1" indent="0" justifyLastLine="0" shrinkToFit="0" readingOrder="0"/>
    </dxf>
    <dxf>
      <font>
        <b val="0"/>
        <strike val="0"/>
        <outline val="0"/>
        <shadow val="0"/>
        <vertAlign val="baseline"/>
        <sz val="12"/>
        <color auto="1"/>
        <name val="Calibri"/>
        <scheme val="minor"/>
      </font>
      <fill>
        <patternFill patternType="none">
          <fgColor indexed="64"/>
          <bgColor auto="1"/>
        </patternFill>
      </fill>
      <alignment textRotation="0" wrapText="1" justifyLastLine="0" shrinkToFit="0" readingOrder="0"/>
    </dxf>
    <dxf>
      <font>
        <b val="0"/>
        <strike val="0"/>
        <outline val="0"/>
        <shadow val="0"/>
        <vertAlign val="baseline"/>
        <sz val="12"/>
        <color auto="1"/>
        <name val="Calibri"/>
        <scheme val="minor"/>
      </font>
      <numFmt numFmtId="0" formatCode="General"/>
      <fill>
        <patternFill patternType="none">
          <fgColor indexed="64"/>
          <bgColor auto="1"/>
        </patternFill>
      </fill>
      <alignment textRotation="0" wrapText="1" justifyLastLine="0" shrinkToFit="0" readingOrder="0"/>
    </dxf>
    <dxf>
      <font>
        <b val="0"/>
        <strike val="0"/>
        <outline val="0"/>
        <shadow val="0"/>
        <vertAlign val="baseline"/>
        <sz val="12"/>
        <color auto="1"/>
        <name val="Calibri"/>
        <scheme val="minor"/>
      </font>
      <numFmt numFmtId="0" formatCode="General"/>
      <fill>
        <patternFill patternType="none">
          <fgColor indexed="64"/>
          <bgColor auto="1"/>
        </patternFill>
      </fill>
      <alignment textRotation="0" wrapText="1" justifyLastLine="0" shrinkToFit="0" readingOrder="0"/>
    </dxf>
    <dxf>
      <font>
        <b val="0"/>
        <strike val="0"/>
        <outline val="0"/>
        <shadow val="0"/>
        <vertAlign val="baseline"/>
        <sz val="12"/>
        <color auto="1"/>
        <name val="Calibri"/>
        <scheme val="minor"/>
      </font>
      <fill>
        <patternFill patternType="none">
          <fgColor indexed="64"/>
          <bgColor indexed="65"/>
        </patternFill>
      </fill>
      <alignment horizontal="general" vertical="bottom" textRotation="0" wrapText="1" indent="0" justifyLastLine="0" shrinkToFit="0" readingOrder="0"/>
    </dxf>
    <dxf>
      <font>
        <b val="0"/>
        <strike val="0"/>
        <outline val="0"/>
        <shadow val="0"/>
        <vertAlign val="baseline"/>
        <sz val="12"/>
        <color auto="1"/>
        <name val="Calibri"/>
        <scheme val="minor"/>
      </font>
      <fill>
        <patternFill patternType="none">
          <fgColor indexed="64"/>
          <bgColor indexed="65"/>
        </patternFill>
      </fill>
      <alignment horizontal="general" vertical="bottom" textRotation="0" wrapText="1" indent="0" justifyLastLine="0" shrinkToFit="0" readingOrder="0"/>
    </dxf>
    <dxf>
      <font>
        <b val="0"/>
        <strike val="0"/>
        <outline val="0"/>
        <shadow val="0"/>
        <vertAlign val="baseline"/>
        <sz val="12"/>
        <color auto="1"/>
        <name val="Calibri"/>
        <scheme val="minor"/>
      </font>
      <fill>
        <patternFill patternType="none">
          <fgColor indexed="64"/>
          <bgColor indexed="65"/>
        </patternFill>
      </fill>
      <alignment horizontal="general" vertical="bottom" textRotation="0" wrapText="1" indent="0" justifyLastLine="0" shrinkToFit="0" readingOrder="0"/>
    </dxf>
    <dxf>
      <font>
        <b val="0"/>
        <strike val="0"/>
        <outline val="0"/>
        <shadow val="0"/>
        <vertAlign val="baseline"/>
        <sz val="12"/>
        <color auto="1"/>
        <name val="Calibri"/>
        <scheme val="minor"/>
      </font>
      <fill>
        <patternFill patternType="none">
          <fgColor indexed="64"/>
          <bgColor indexed="65"/>
        </patternFill>
      </fill>
      <alignment horizontal="general" vertical="bottom" textRotation="0" wrapText="1" indent="0" justifyLastLine="0" shrinkToFit="0" readingOrder="0"/>
    </dxf>
    <dxf>
      <font>
        <b val="0"/>
        <strike val="0"/>
        <outline val="0"/>
        <shadow val="0"/>
        <vertAlign val="baseline"/>
        <sz val="12"/>
        <color auto="1"/>
        <name val="Calibri"/>
        <scheme val="minor"/>
      </font>
      <fill>
        <patternFill patternType="none">
          <fgColor indexed="64"/>
          <bgColor auto="1"/>
        </patternFill>
      </fill>
      <alignment textRotation="0" wrapText="1" justifyLastLine="0" shrinkToFit="0" readingOrder="0"/>
    </dxf>
    <dxf>
      <font>
        <b val="0"/>
        <i val="0"/>
        <strike val="0"/>
        <condense val="0"/>
        <extend val="0"/>
        <outline val="0"/>
        <shadow val="0"/>
        <u val="none"/>
        <vertAlign val="baseline"/>
        <sz val="12"/>
        <color auto="1"/>
        <name val="Calibri"/>
        <scheme val="minor"/>
      </font>
      <fill>
        <patternFill patternType="none">
          <fgColor indexed="64"/>
          <bgColor indexed="65"/>
        </patternFill>
      </fill>
      <alignment horizontal="general" vertical="bottom" textRotation="0" wrapText="1" indent="0" justifyLastLine="0" shrinkToFit="0" readingOrder="0"/>
    </dxf>
    <dxf>
      <font>
        <b val="0"/>
        <strike val="0"/>
        <outline val="0"/>
        <shadow val="0"/>
        <vertAlign val="baseline"/>
        <sz val="12"/>
        <color auto="1"/>
        <name val="Calibri"/>
        <scheme val="minor"/>
      </font>
      <fill>
        <patternFill patternType="none">
          <fgColor indexed="64"/>
          <bgColor indexed="65"/>
        </patternFill>
      </fill>
      <alignment horizontal="general" vertical="top" textRotation="0" wrapText="1" indent="0" justifyLastLine="0" shrinkToFit="0" readingOrder="0"/>
    </dxf>
    <dxf>
      <font>
        <b val="0"/>
        <strike val="0"/>
        <outline val="0"/>
        <shadow val="0"/>
        <vertAlign val="baseline"/>
        <sz val="12"/>
        <color auto="1"/>
        <name val="Calibri"/>
        <scheme val="minor"/>
      </font>
      <fill>
        <patternFill patternType="none">
          <fgColor indexed="64"/>
          <bgColor auto="1"/>
        </patternFill>
      </fill>
      <alignment textRotation="0" wrapText="1" justifyLastLine="0" shrinkToFit="0" readingOrder="0"/>
    </dxf>
    <dxf>
      <font>
        <b val="0"/>
        <strike val="0"/>
        <outline val="0"/>
        <shadow val="0"/>
        <vertAlign val="baseline"/>
        <sz val="12"/>
        <color auto="1"/>
        <name val="Calibri"/>
        <scheme val="minor"/>
      </font>
      <fill>
        <patternFill patternType="none">
          <fgColor indexed="64"/>
          <bgColor auto="1"/>
        </patternFill>
      </fill>
      <alignment textRotation="0" wrapText="1" justifyLastLine="0" shrinkToFit="0" readingOrder="0"/>
    </dxf>
    <dxf>
      <font>
        <b val="0"/>
        <strike val="0"/>
        <outline val="0"/>
        <shadow val="0"/>
        <vertAlign val="baseline"/>
        <sz val="12"/>
        <color auto="1"/>
        <name val="Calibri"/>
        <scheme val="minor"/>
      </font>
      <fill>
        <patternFill patternType="none">
          <fgColor indexed="64"/>
          <bgColor auto="1"/>
        </patternFill>
      </fill>
      <alignment textRotation="0" wrapText="1" justifyLastLine="0" shrinkToFit="0" readingOrder="0"/>
    </dxf>
    <dxf>
      <font>
        <b val="0"/>
        <strike val="0"/>
        <outline val="0"/>
        <shadow val="0"/>
        <vertAlign val="baseline"/>
        <sz val="12"/>
        <color auto="1"/>
        <name val="Calibri"/>
        <scheme val="minor"/>
      </font>
      <fill>
        <patternFill patternType="none">
          <fgColor indexed="64"/>
          <bgColor auto="1"/>
        </patternFill>
      </fill>
      <alignment textRotation="0" wrapText="1" justifyLastLine="0" shrinkToFit="0" readingOrder="0"/>
    </dxf>
    <dxf>
      <font>
        <b val="0"/>
        <strike val="0"/>
        <outline val="0"/>
        <shadow val="0"/>
        <vertAlign val="baseline"/>
        <sz val="12"/>
        <color auto="1"/>
        <name val="Calibri"/>
        <scheme val="minor"/>
      </font>
      <fill>
        <patternFill patternType="none">
          <fgColor indexed="64"/>
          <bgColor auto="1"/>
        </patternFill>
      </fill>
      <alignment textRotation="0" wrapText="1" justifyLastLine="0" shrinkToFit="0" readingOrder="0"/>
    </dxf>
    <dxf>
      <font>
        <b val="0"/>
        <strike val="0"/>
        <outline val="0"/>
        <shadow val="0"/>
        <vertAlign val="baseline"/>
        <sz val="12"/>
        <color auto="1"/>
        <name val="Calibri"/>
        <scheme val="minor"/>
      </font>
      <fill>
        <patternFill patternType="none">
          <fgColor indexed="64"/>
          <bgColor auto="1"/>
        </patternFill>
      </fill>
      <alignment textRotation="0" wrapText="1" justifyLastLine="0" shrinkToFit="0" readingOrder="0"/>
    </dxf>
    <dxf>
      <font>
        <b val="0"/>
        <strike val="0"/>
        <outline val="0"/>
        <shadow val="0"/>
        <vertAlign val="baseline"/>
        <sz val="12"/>
        <color auto="1"/>
        <name val="Calibri"/>
        <scheme val="minor"/>
      </font>
      <fill>
        <patternFill patternType="none">
          <fgColor indexed="64"/>
          <bgColor auto="1"/>
        </patternFill>
      </fill>
      <alignment textRotation="0" wrapText="1" justifyLastLine="0" shrinkToFit="0" readingOrder="0"/>
    </dxf>
    <dxf>
      <font>
        <b val="0"/>
        <strike val="0"/>
        <outline val="0"/>
        <shadow val="0"/>
        <vertAlign val="baseline"/>
        <sz val="12"/>
        <color auto="1"/>
        <name val="Calibri"/>
        <scheme val="minor"/>
      </font>
      <fill>
        <patternFill patternType="none">
          <fgColor indexed="64"/>
          <bgColor auto="1"/>
        </patternFill>
      </fill>
      <alignment textRotation="0" wrapText="1" justifyLastLine="0" shrinkToFit="0" readingOrder="0"/>
    </dxf>
    <dxf>
      <font>
        <b val="0"/>
        <i val="0"/>
        <strike val="0"/>
        <condense val="0"/>
        <extend val="0"/>
        <outline val="0"/>
        <shadow val="0"/>
        <u val="none"/>
        <vertAlign val="baseline"/>
        <sz val="12"/>
        <color auto="1"/>
        <name val="Calibri"/>
        <scheme val="minor"/>
      </font>
      <fill>
        <patternFill patternType="none">
          <fgColor indexed="64"/>
          <bgColor indexed="65"/>
        </patternFill>
      </fill>
      <alignment horizontal="general" vertical="bottom" textRotation="0" wrapText="1" indent="0" justifyLastLine="0" shrinkToFit="0" readingOrder="0"/>
    </dxf>
    <dxf>
      <alignment horizontal="general" vertical="bottom" textRotation="0" wrapText="1" indent="0" justifyLastLine="0" shrinkToFit="0" readingOrder="0"/>
    </dxf>
    <dxf>
      <fill>
        <patternFill patternType="none">
          <fgColor indexed="64"/>
          <bgColor auto="1"/>
        </patternFill>
      </fill>
    </dxf>
    <dxf>
      <alignment horizontal="general" vertical="bottom" textRotation="0" wrapText="1" indent="0" justifyLastLine="0" shrinkToFit="0" readingOrder="0"/>
    </dxf>
    <dxf>
      <border outline="0">
        <top style="medium">
          <color indexed="64"/>
        </top>
      </border>
    </dxf>
    <dxf>
      <alignment horizontal="general" vertical="bottom" textRotation="0" wrapText="1" indent="0" justifyLastLine="0" shrinkToFit="0" readingOrder="0"/>
    </dxf>
    <dxf>
      <border outline="0">
        <top style="medium">
          <color indexed="64"/>
        </top>
      </border>
    </dxf>
    <dxf>
      <alignment horizontal="general" vertical="bottom" textRotation="0" wrapText="1" indent="0" justifyLastLine="0" shrinkToFit="0" readingOrder="0"/>
    </dxf>
    <dxf>
      <border outline="0">
        <top style="medium">
          <color indexed="64"/>
        </top>
      </border>
    </dxf>
    <dxf>
      <alignment horizontal="general" vertical="bottom" textRotation="0" wrapText="1" indent="0" justifyLastLine="0" shrinkToFit="0" readingOrder="0"/>
    </dxf>
    <dxf>
      <border outline="0">
        <top style="medium">
          <color indexed="64"/>
        </top>
      </border>
    </dxf>
    <dxf>
      <alignment horizontal="general" vertical="bottom" textRotation="0" wrapText="1" indent="0" justifyLastLine="0" shrinkToFit="0" readingOrder="0"/>
    </dxf>
    <dxf>
      <border outline="0">
        <top style="medium">
          <color indexed="64"/>
        </top>
      </border>
    </dxf>
    <dxf>
      <alignment horizontal="general" vertical="bottom" textRotation="0" wrapText="1" indent="0" justifyLastLine="0" shrinkToFit="0" readingOrder="0"/>
    </dxf>
    <dxf>
      <border outline="0">
        <top style="medium">
          <color indexed="64"/>
        </top>
      </border>
    </dxf>
    <dxf>
      <alignment horizontal="general" vertical="bottom" textRotation="0" wrapText="1" indent="0" justifyLastLine="0" shrinkToFit="0" readingOrder="0"/>
    </dxf>
    <dxf>
      <border outline="0">
        <top style="medium">
          <color indexed="64"/>
        </top>
      </border>
    </dxf>
    <dxf>
      <alignment horizontal="general" vertical="bottom" textRotation="0" wrapText="1" indent="0" justifyLastLine="0" shrinkToFit="0" readingOrder="0"/>
    </dxf>
    <dxf>
      <border outline="0">
        <top style="medium">
          <color indexed="64"/>
        </top>
      </border>
    </dxf>
    <dxf>
      <alignment horizontal="general" vertical="bottom" textRotation="0" wrapText="1" indent="0" justifyLastLine="0" shrinkToFit="0" readingOrder="0"/>
    </dxf>
    <dxf>
      <border outline="0">
        <top style="medium">
          <color indexed="64"/>
        </top>
      </border>
    </dxf>
    <dxf>
      <alignment horizontal="general" vertical="bottom" textRotation="0" wrapText="1" indent="0" justifyLastLine="0" shrinkToFit="0" readingOrder="0"/>
    </dxf>
    <dxf>
      <border outline="0">
        <top style="medium">
          <color indexed="64"/>
        </top>
      </border>
    </dxf>
    <dxf>
      <alignment horizontal="general" vertical="bottom" textRotation="0" wrapText="1" indent="0" justifyLastLine="0" shrinkToFit="0" readingOrder="0"/>
    </dxf>
    <dxf>
      <border outline="0">
        <top style="medium">
          <color indexed="64"/>
        </top>
      </border>
    </dxf>
    <dxf>
      <alignment horizontal="general" vertical="bottom" textRotation="0" wrapText="1" indent="0" justifyLastLine="0" shrinkToFit="0" readingOrder="0"/>
    </dxf>
    <dxf>
      <border outline="0">
        <top style="medium">
          <color indexed="64"/>
        </top>
      </border>
    </dxf>
    <dxf>
      <alignment horizontal="general" vertical="bottom" textRotation="0" wrapText="1" indent="0" justifyLastLine="0" shrinkToFit="0" readingOrder="0"/>
    </dxf>
    <dxf>
      <border outline="0">
        <top style="medium">
          <color indexed="64"/>
        </top>
      </border>
    </dxf>
    <dxf>
      <alignment horizontal="general" vertical="bottom" textRotation="0" wrapText="1" indent="0" justifyLastLine="0" shrinkToFit="0" readingOrder="0"/>
    </dxf>
    <dxf>
      <border outline="0">
        <top style="medium">
          <color indexed="64"/>
        </top>
      </border>
    </dxf>
    <dxf>
      <alignment horizontal="general" vertical="bottom" textRotation="0" wrapText="1" indent="0" justifyLastLine="0" shrinkToFit="0" readingOrder="0"/>
    </dxf>
    <dxf>
      <border outline="0">
        <top style="medium">
          <color indexed="64"/>
        </top>
      </border>
    </dxf>
    <dxf>
      <alignment horizontal="general" vertical="bottom" textRotation="0" wrapText="1" indent="0" justifyLastLine="0" shrinkToFit="0" readingOrder="0"/>
    </dxf>
    <dxf>
      <border outline="0">
        <top style="medium">
          <color indexed="64"/>
        </top>
      </border>
    </dxf>
    <dxf>
      <alignment horizontal="general" vertical="bottom" textRotation="0" wrapText="1" indent="0" justifyLastLine="0" shrinkToFit="0" readingOrder="0"/>
    </dxf>
    <dxf>
      <border outline="0">
        <top style="medium">
          <color indexed="64"/>
        </top>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28575</xdr:colOff>
          <xdr:row>0</xdr:row>
          <xdr:rowOff>38100</xdr:rowOff>
        </xdr:from>
        <xdr:to>
          <xdr:col>0</xdr:col>
          <xdr:colOff>1123950</xdr:colOff>
          <xdr:row>2</xdr:row>
          <xdr:rowOff>104775</xdr:rowOff>
        </xdr:to>
        <xdr:sp macro="" textlink="">
          <xdr:nvSpPr>
            <xdr:cNvPr id="1025" name="Object 1" hidden="1">
              <a:extLst>
                <a:ext uri="{63B3BB69-23CF-44E3-9099-C40C66FF867C}">
                  <a14:compatExt spid="_x0000_s1025"/>
                </a:ext>
              </a:extLst>
            </xdr:cNvPr>
            <xdr:cNvSpPr/>
          </xdr:nvSpPr>
          <xdr:spPr bwMode="auto">
            <a:xfrm>
              <a:off x="0" y="0"/>
              <a:ext cx="0" cy="0"/>
            </a:xfrm>
            <a:prstGeom prst="rect">
              <a:avLst/>
            </a:prstGeom>
            <a:solidFill>
              <a:srgbClr val="FFFFFF" mc:Ignorable="a14" a14:legacySpreadsheetColorIndex="9"/>
            </a:solidFill>
            <a:ln w="3175">
              <a:solidFill>
                <a:srgbClr val="FFFFFF" mc:Ignorable="a14" a14:legacySpreadsheetColorIndex="9"/>
              </a:solidFill>
              <a:miter lim="800000"/>
              <a:headEnd/>
              <a:tailEnd/>
            </a:ln>
          </xdr:spPr>
        </xdr:sp>
        <xdr:clientData/>
      </xdr:twoCellAnchor>
    </mc:Choice>
    <mc:Fallback/>
  </mc:AlternateContent>
</xdr:wsDr>
</file>

<file path=xl/tables/table1.xml><?xml version="1.0" encoding="utf-8"?>
<table xmlns="http://schemas.openxmlformats.org/spreadsheetml/2006/main" id="14" name="Tabela14" displayName="Tabela14" ref="A26:H65" totalsRowShown="0" tableBorderDxfId="226">
  <autoFilter ref="A26:H65"/>
  <tableColumns count="8">
    <tableColumn id="1" name="Nº COLUNA"/>
    <tableColumn id="2" name="COLUNA"/>
    <tableColumn id="3" name="TIPO"/>
    <tableColumn id="4" name="TAMANHO"/>
    <tableColumn id="5" name="POS INICIAL"/>
    <tableColumn id="6" name="POS FINAL"/>
    <tableColumn id="7" name="OBRIGATÓRIO"/>
    <tableColumn id="8" name="DOMINIO" dataDxfId="225"/>
  </tableColumns>
  <tableStyleInfo name="TableStyleMedium18" showFirstColumn="0" showLastColumn="0" showRowStripes="1" showColumnStripes="0"/>
</table>
</file>

<file path=xl/tables/table10.xml><?xml version="1.0" encoding="utf-8"?>
<table xmlns="http://schemas.openxmlformats.org/spreadsheetml/2006/main" id="23" name="Tabela23" displayName="Tabela23" ref="A222:H231" totalsRowShown="0" tableBorderDxfId="208">
  <autoFilter ref="A222:H231"/>
  <tableColumns count="8">
    <tableColumn id="1" name="Nº COLUNA"/>
    <tableColumn id="2" name="COLUNA"/>
    <tableColumn id="3" name="TIPO"/>
    <tableColumn id="4" name="TAMANHO"/>
    <tableColumn id="5" name="POS INICIAL"/>
    <tableColumn id="6" name="POS FINAL"/>
    <tableColumn id="7" name="OBRIGATÓRIO"/>
    <tableColumn id="8" name="DOMINIO" dataDxfId="207"/>
  </tableColumns>
  <tableStyleInfo name="TableStyleMedium17" showFirstColumn="0" showLastColumn="0" showRowStripes="1" showColumnStripes="0"/>
</table>
</file>

<file path=xl/tables/table11.xml><?xml version="1.0" encoding="utf-8"?>
<table xmlns="http://schemas.openxmlformats.org/spreadsheetml/2006/main" id="24" name="Tabela24" displayName="Tabela24" ref="A236:H245" totalsRowShown="0" tableBorderDxfId="206">
  <autoFilter ref="A236:H245"/>
  <tableColumns count="8">
    <tableColumn id="1" name="Nº COLUNA"/>
    <tableColumn id="2" name="COLUNA"/>
    <tableColumn id="3" name="TIPO"/>
    <tableColumn id="4" name="TAMANHO"/>
    <tableColumn id="5" name="POS INICIAL"/>
    <tableColumn id="6" name="POS FINAL"/>
    <tableColumn id="7" name="OBRIGATÓRIO"/>
    <tableColumn id="8" name="DOMINIO" dataDxfId="205"/>
  </tableColumns>
  <tableStyleInfo name="TableStyleMedium18" showFirstColumn="0" showLastColumn="0" showRowStripes="1" showColumnStripes="0"/>
</table>
</file>

<file path=xl/tables/table12.xml><?xml version="1.0" encoding="utf-8"?>
<table xmlns="http://schemas.openxmlformats.org/spreadsheetml/2006/main" id="25" name="Tabela25" displayName="Tabela25" ref="A250:H257" totalsRowShown="0" tableBorderDxfId="204">
  <autoFilter ref="A250:H257"/>
  <tableColumns count="8">
    <tableColumn id="1" name="Nº COLUNA"/>
    <tableColumn id="2" name="COLUNA"/>
    <tableColumn id="3" name="TIPO"/>
    <tableColumn id="4" name="TAMANHO"/>
    <tableColumn id="5" name="POS INICIAL"/>
    <tableColumn id="6" name="POS FINAL"/>
    <tableColumn id="7" name="OBRIGATÓRIO"/>
    <tableColumn id="8" name="DOMINIO" dataDxfId="203"/>
  </tableColumns>
  <tableStyleInfo name="TableStyleMedium18" showFirstColumn="0" showLastColumn="0" showRowStripes="1" showColumnStripes="0"/>
</table>
</file>

<file path=xl/tables/table13.xml><?xml version="1.0" encoding="utf-8"?>
<table xmlns="http://schemas.openxmlformats.org/spreadsheetml/2006/main" id="30" name="Tabela30" displayName="Tabela30" ref="A480:H529" totalsRowShown="0" tableBorderDxfId="202">
  <autoFilter ref="A480:H529"/>
  <tableColumns count="8">
    <tableColumn id="1" name="Nº COLUNA"/>
    <tableColumn id="2" name="COLUNA"/>
    <tableColumn id="3" name="TIPO"/>
    <tableColumn id="4" name="TAMANHO"/>
    <tableColumn id="5" name="POS INICIAL"/>
    <tableColumn id="6" name="POS FINAL"/>
    <tableColumn id="7" name="OBRIGATÓRIO"/>
    <tableColumn id="8" name="DOMINIO" dataDxfId="201"/>
  </tableColumns>
  <tableStyleInfo name="TableStyleMedium16" showFirstColumn="0" showLastColumn="0" showRowStripes="1" showColumnStripes="0"/>
</table>
</file>

<file path=xl/tables/table14.xml><?xml version="1.0" encoding="utf-8"?>
<table xmlns="http://schemas.openxmlformats.org/spreadsheetml/2006/main" id="29" name="Tabela29" displayName="Tabela29" ref="A427:H469" totalsRowShown="0" tableBorderDxfId="200">
  <autoFilter ref="A427:H469"/>
  <tableColumns count="8">
    <tableColumn id="1" name="Nº COLUNA"/>
    <tableColumn id="2" name="COLUNA"/>
    <tableColumn id="3" name="TIPO"/>
    <tableColumn id="4" name="TAMANHO"/>
    <tableColumn id="5" name="POS INICIAL"/>
    <tableColumn id="6" name="POS FINAL"/>
    <tableColumn id="7" name="OBRIGATÓRIO"/>
    <tableColumn id="8" name="DOMINIO" dataDxfId="199"/>
  </tableColumns>
  <tableStyleInfo name="TableStyleMedium16" showFirstColumn="0" showLastColumn="0" showRowStripes="1" showColumnStripes="0"/>
</table>
</file>

<file path=xl/tables/table15.xml><?xml version="1.0" encoding="utf-8"?>
<table xmlns="http://schemas.openxmlformats.org/spreadsheetml/2006/main" id="28" name="Tabela28" displayName="Tabela28" ref="A400:H416" totalsRowShown="0" tableBorderDxfId="198">
  <autoFilter ref="A400:H416"/>
  <tableColumns count="8">
    <tableColumn id="1" name="Nº COLUNA"/>
    <tableColumn id="2" name="COLUNA"/>
    <tableColumn id="3" name="TIPO"/>
    <tableColumn id="4" name="TAMANHO"/>
    <tableColumn id="5" name="POS INICIAL"/>
    <tableColumn id="6" name="POS FINAL"/>
    <tableColumn id="7" name="OBRIGATÓRIO"/>
    <tableColumn id="8" name="DOMINIO" dataDxfId="197"/>
  </tableColumns>
  <tableStyleInfo name="TableStyleMedium17" showFirstColumn="0" showLastColumn="0" showRowStripes="1" showColumnStripes="0"/>
</table>
</file>

<file path=xl/tables/table16.xml><?xml version="1.0" encoding="utf-8"?>
<table xmlns="http://schemas.openxmlformats.org/spreadsheetml/2006/main" id="27" name="Tabela27" displayName="Tabela27" ref="A360:H395" totalsRowShown="0" tableBorderDxfId="196">
  <autoFilter ref="A360:H395"/>
  <tableColumns count="8">
    <tableColumn id="1" name="Nº COLUNA"/>
    <tableColumn id="2" name="COLUNA"/>
    <tableColumn id="3" name="TIPO"/>
    <tableColumn id="4" name="TAMANHO"/>
    <tableColumn id="5" name="POS INICIAL"/>
    <tableColumn id="6" name="POS FINAL"/>
    <tableColumn id="7" name="OBRIGATÓRIO"/>
    <tableColumn id="8" name="DOMINIO" dataDxfId="195"/>
  </tableColumns>
  <tableStyleInfo name="TableStyleMedium16" showFirstColumn="0" showLastColumn="0" showRowStripes="1" showColumnStripes="0"/>
</table>
</file>

<file path=xl/tables/table17.xml><?xml version="1.0" encoding="utf-8"?>
<table xmlns="http://schemas.openxmlformats.org/spreadsheetml/2006/main" id="26" name="Tabela26" displayName="Tabela26" ref="A268:H349" totalsRowShown="0" tableBorderDxfId="194">
  <autoFilter ref="A268:H349"/>
  <tableColumns count="8">
    <tableColumn id="1" name="Nº COLUNA"/>
    <tableColumn id="2" name="COLUNA"/>
    <tableColumn id="3" name="TIPO"/>
    <tableColumn id="4" name="TAMANHO"/>
    <tableColumn id="5" name="POS INICIAL"/>
    <tableColumn id="6" name="POS FINAL"/>
    <tableColumn id="7" name="OBRIGATÓRIO"/>
    <tableColumn id="8" name="DOMINIO" dataDxfId="193"/>
  </tableColumns>
  <tableStyleInfo name="TableStyleMedium16" showFirstColumn="0" showLastColumn="0" showRowStripes="1" showColumnStripes="0"/>
</table>
</file>

<file path=xl/tables/table18.xml><?xml version="1.0" encoding="utf-8"?>
<table xmlns="http://schemas.openxmlformats.org/spreadsheetml/2006/main" id="32" name="Tabela33233" displayName="Tabela33233" ref="A540:H560" totalsRowShown="0" headerRowDxfId="192">
  <autoFilter ref="A540:H560"/>
  <tableColumns count="8">
    <tableColumn id="1" name="Nº COLUNA"/>
    <tableColumn id="2" name="COLUNA"/>
    <tableColumn id="3" name="TIPO"/>
    <tableColumn id="4" name="TAMANHO"/>
    <tableColumn id="5" name="POS INICIAL"/>
    <tableColumn id="6" name="POS FINAL">
      <calculatedColumnFormula>Tabela33233[[#This Row],[POS INICIAL]]+Tabela33233[[#This Row],[TAMANHO]]-1</calculatedColumnFormula>
    </tableColumn>
    <tableColumn id="9" name="Obrigatório"/>
    <tableColumn id="7" name="DESCRIÇÃO/DOMINIO" dataDxfId="191"/>
  </tableColumns>
  <tableStyleInfo name="TableStyleMedium17" showFirstColumn="0" showLastColumn="0" showRowStripes="1" showColumnStripes="0"/>
</table>
</file>

<file path=xl/tables/table19.xml><?xml version="1.0" encoding="utf-8"?>
<table xmlns="http://schemas.openxmlformats.org/spreadsheetml/2006/main" id="59" name="Tabela15792660" displayName="Tabela15792660" ref="A2:H10" totalsRowShown="0" headerRowDxfId="190" dataDxfId="189">
  <autoFilter ref="A2:H10"/>
  <tableColumns count="8">
    <tableColumn id="1" name="Nº" dataDxfId="188"/>
    <tableColumn id="2" name="COLUNA" dataDxfId="187"/>
    <tableColumn id="3" name="TIPO" dataDxfId="186"/>
    <tableColumn id="4" name="TAM" dataDxfId="185"/>
    <tableColumn id="5" name="POS INICIAL" dataDxfId="184"/>
    <tableColumn id="6" name="POS FINAL" dataDxfId="183">
      <calculatedColumnFormula>Tabela15792660[[#This Row],[POS INICIAL]]+Tabela15792660[[#This Row],[TAM]]-1</calculatedColumnFormula>
    </tableColumn>
    <tableColumn id="7" name="OBRIGATÓRIO" dataDxfId="182"/>
    <tableColumn id="8" name="DOMINIO" dataDxfId="181"/>
  </tableColumns>
  <tableStyleInfo name="TableStyleLight2" showFirstColumn="0" showLastColumn="0" showRowStripes="1" showColumnStripes="0"/>
</table>
</file>

<file path=xl/tables/table2.xml><?xml version="1.0" encoding="utf-8"?>
<table xmlns="http://schemas.openxmlformats.org/spreadsheetml/2006/main" id="15" name="Tabela15" displayName="Tabela15" ref="A70:H98" totalsRowShown="0" tableBorderDxfId="224">
  <autoFilter ref="A70:H98"/>
  <tableColumns count="8">
    <tableColumn id="1" name="Nº COLUNA"/>
    <tableColumn id="2" name="COLUNA"/>
    <tableColumn id="3" name="TIPO"/>
    <tableColumn id="4" name="TAMANHO"/>
    <tableColumn id="5" name="POS INICIAL"/>
    <tableColumn id="6" name="POS FINAL"/>
    <tableColumn id="7" name="OBRIGATÓRIO"/>
    <tableColumn id="8" name="DOMINIO/DESCRIÇÃO" dataDxfId="223"/>
  </tableColumns>
  <tableStyleInfo name="TableStyleMedium18" showFirstColumn="0" showLastColumn="0" showRowStripes="1" showColumnStripes="0"/>
</table>
</file>

<file path=xl/tables/table20.xml><?xml version="1.0" encoding="utf-8"?>
<table xmlns="http://schemas.openxmlformats.org/spreadsheetml/2006/main" id="60" name="Tabela16819272961" displayName="Tabela16819272961" ref="A14:H19" totalsRowShown="0" headerRowDxfId="180" dataDxfId="179">
  <autoFilter ref="A14:H19"/>
  <tableColumns count="8">
    <tableColumn id="1" name="Nº" dataDxfId="178"/>
    <tableColumn id="2" name="COLUNA" dataDxfId="177"/>
    <tableColumn id="3" name="TIPO" dataDxfId="176"/>
    <tableColumn id="4" name="TAM" dataDxfId="175"/>
    <tableColumn id="5" name="POS INICIAL" dataDxfId="174"/>
    <tableColumn id="6" name="POS FINAL" dataDxfId="173">
      <calculatedColumnFormula>Tabela16819272961[[#This Row],[POS INICIAL]]+Tabela16819272961[[#This Row],[TAM]]-1</calculatedColumnFormula>
    </tableColumn>
    <tableColumn id="7" name="OBRIGATÓRIO" dataDxfId="172"/>
    <tableColumn id="8" name="DOMINIO" dataDxfId="171"/>
  </tableColumns>
  <tableStyleInfo name="TableStyleLight2" showFirstColumn="0" showLastColumn="0" showRowStripes="1" showColumnStripes="0"/>
</table>
</file>

<file path=xl/tables/table21.xml><?xml version="1.0" encoding="utf-8"?>
<table xmlns="http://schemas.openxmlformats.org/spreadsheetml/2006/main" id="1" name="Tabela1" displayName="Tabela1" ref="A9:H51" totalsRowShown="0">
  <autoFilter ref="A9:H51"/>
  <tableColumns count="8">
    <tableColumn id="1" name="Nº COLUNA"/>
    <tableColumn id="2" name="COLUNA"/>
    <tableColumn id="3" name="TIPO"/>
    <tableColumn id="4" name="TAMANHO"/>
    <tableColumn id="5" name="POS INICIAL"/>
    <tableColumn id="6" name="POS FINAL"/>
    <tableColumn id="8" name="OBRIGATÓRIO"/>
    <tableColumn id="7" name="DESCRIÇÃO/DOMINIO" dataDxfId="170"/>
  </tableColumns>
  <tableStyleInfo name="TableStyleMedium16" showFirstColumn="0" showLastColumn="0" showRowStripes="1" showColumnStripes="0"/>
</table>
</file>

<file path=xl/tables/table22.xml><?xml version="1.0" encoding="utf-8"?>
<table xmlns="http://schemas.openxmlformats.org/spreadsheetml/2006/main" id="2" name="Tabela2" displayName="Tabela2" ref="A62:H97" totalsRowShown="0" tableBorderDxfId="169">
  <autoFilter ref="A62:H97"/>
  <tableColumns count="8">
    <tableColumn id="1" name="Nº COLUNA"/>
    <tableColumn id="2" name="COLUNA"/>
    <tableColumn id="3" name="TIPO"/>
    <tableColumn id="4" name="TAMANHO"/>
    <tableColumn id="5" name="POS INICIAL"/>
    <tableColumn id="6" name="POS FINAL"/>
    <tableColumn id="8" name="OBRIGATÓRIO"/>
    <tableColumn id="7" name="DESCRIÇÃO/DOMINIO" dataDxfId="168"/>
  </tableColumns>
  <tableStyleInfo name="TableStyleMedium16" showFirstColumn="0" showLastColumn="0" showRowStripes="1" showColumnStripes="0"/>
</table>
</file>

<file path=xl/tables/table23.xml><?xml version="1.0" encoding="utf-8"?>
<table xmlns="http://schemas.openxmlformats.org/spreadsheetml/2006/main" id="3" name="Tabela3" displayName="Tabela3" ref="A162:H180" totalsRowShown="0">
  <autoFilter ref="A162:H180"/>
  <tableColumns count="8">
    <tableColumn id="1" name="Nº COLUNA"/>
    <tableColumn id="2" name="COLUNA"/>
    <tableColumn id="3" name="TIPO"/>
    <tableColumn id="4" name="TAMANHO"/>
    <tableColumn id="5" name="POS INICIAL"/>
    <tableColumn id="8" name="POS FINAL" dataDxfId="167">
      <calculatedColumnFormula>Tabela3[[#This Row],[TAMANHO]]+Tabela3[[#This Row],[POS INICIAL]]-1</calculatedColumnFormula>
    </tableColumn>
    <tableColumn id="6" name="OBRIGATÓRIO"/>
    <tableColumn id="7" name="DESCRIÇÃO/DOMINIO" dataDxfId="166"/>
  </tableColumns>
  <tableStyleInfo name="TableStyleMedium17" showFirstColumn="0" showLastColumn="0" showRowStripes="1" showColumnStripes="0"/>
</table>
</file>

<file path=xl/tables/table24.xml><?xml version="1.0" encoding="utf-8"?>
<table xmlns="http://schemas.openxmlformats.org/spreadsheetml/2006/main" id="4" name="Tabela4" displayName="Tabela4" ref="A184:G211" totalsRowShown="0">
  <autoFilter ref="A184:G211"/>
  <tableColumns count="7">
    <tableColumn id="1" name="Nº COLUNA"/>
    <tableColumn id="2" name="COLUNA"/>
    <tableColumn id="3" name="TIPO"/>
    <tableColumn id="4" name="TAMANHO"/>
    <tableColumn id="5" name="POS INICIAL"/>
    <tableColumn id="6" name="POS FINAL"/>
    <tableColumn id="7" name="DESCRIÇÃO/DOMINIO" dataDxfId="165"/>
  </tableColumns>
  <tableStyleInfo name="TableStyleMedium17" showFirstColumn="0" showLastColumn="0" showRowStripes="1" showColumnStripes="0"/>
</table>
</file>

<file path=xl/tables/table25.xml><?xml version="1.0" encoding="utf-8"?>
<table xmlns="http://schemas.openxmlformats.org/spreadsheetml/2006/main" id="5" name="Tabela5" displayName="Tabela5" ref="A108:H151" totalsRowShown="0">
  <autoFilter ref="A108:H151"/>
  <tableColumns count="8">
    <tableColumn id="1" name="Nº COLUNA"/>
    <tableColumn id="2" name="COLUNA"/>
    <tableColumn id="3" name="TIPO"/>
    <tableColumn id="4" name="TAMANHO"/>
    <tableColumn id="5" name="POS INICIAL"/>
    <tableColumn id="6" name="POS FINAL"/>
    <tableColumn id="8" name="OBRIGATÓRIO"/>
    <tableColumn id="7" name="DESCRIÇÃO/DOMINIO"/>
  </tableColumns>
  <tableStyleInfo name="TableStyleMedium16" showFirstColumn="0" showLastColumn="0" showRowStripes="1" showColumnStripes="0"/>
</table>
</file>

<file path=xl/tables/table26.xml><?xml version="1.0" encoding="utf-8"?>
<table xmlns="http://schemas.openxmlformats.org/spreadsheetml/2006/main" id="6" name="Tabela6" displayName="Tabela6" ref="A216:G248" totalsRowShown="0">
  <autoFilter ref="A216:G248"/>
  <tableColumns count="7">
    <tableColumn id="1" name="Nº COLUNA"/>
    <tableColumn id="2" name="COLUNA"/>
    <tableColumn id="3" name="TIPO"/>
    <tableColumn id="4" name="TAMANHO"/>
    <tableColumn id="5" name="POS INICIAL"/>
    <tableColumn id="6" name="POS FINAL"/>
    <tableColumn id="7" name="DESCRIÇÃO/DOMINIO"/>
  </tableColumns>
  <tableStyleInfo name="TableStyleMedium17" showFirstColumn="0" showLastColumn="0" showRowStripes="1" showColumnStripes="0"/>
</table>
</file>

<file path=xl/tables/table27.xml><?xml version="1.0" encoding="utf-8"?>
<table xmlns="http://schemas.openxmlformats.org/spreadsheetml/2006/main" id="7" name="Tabela7" displayName="Tabela7" ref="A253:G269" totalsRowShown="0">
  <autoFilter ref="A253:G269"/>
  <tableColumns count="7">
    <tableColumn id="1" name="Nº COLUNA"/>
    <tableColumn id="2" name="COLUNA"/>
    <tableColumn id="3" name="TIPO"/>
    <tableColumn id="4" name="TAMANHO"/>
    <tableColumn id="5" name="POS INICIAL"/>
    <tableColumn id="6" name="POS FINAL"/>
    <tableColumn id="7" name="DESCRIÇÃO/DOMINIO" dataDxfId="164"/>
  </tableColumns>
  <tableStyleInfo name="TableStyleMedium17" showFirstColumn="0" showLastColumn="0" showRowStripes="1" showColumnStripes="0"/>
</table>
</file>

<file path=xl/tables/table28.xml><?xml version="1.0" encoding="utf-8"?>
<table xmlns="http://schemas.openxmlformats.org/spreadsheetml/2006/main" id="8" name="Tabela8" displayName="Tabela8" ref="A274:G294" totalsRowShown="0">
  <autoFilter ref="A274:G294"/>
  <tableColumns count="7">
    <tableColumn id="1" name="Nº COLUNA"/>
    <tableColumn id="2" name="COLUNA"/>
    <tableColumn id="3" name="TIPO"/>
    <tableColumn id="4" name="TAMANHO"/>
    <tableColumn id="5" name="POS INICIAL"/>
    <tableColumn id="6" name="POS FINAL"/>
    <tableColumn id="7" name="DESCRIÇÃO/DOMINIO" dataDxfId="163"/>
  </tableColumns>
  <tableStyleInfo name="TableStyleMedium17" showFirstColumn="0" showLastColumn="0" showRowStripes="1" showColumnStripes="0"/>
</table>
</file>

<file path=xl/tables/table29.xml><?xml version="1.0" encoding="utf-8"?>
<table xmlns="http://schemas.openxmlformats.org/spreadsheetml/2006/main" id="9" name="Tabela9" displayName="Tabela9" ref="A299:G316" totalsRowShown="0">
  <autoFilter ref="A299:G316"/>
  <tableColumns count="7">
    <tableColumn id="1" name="Nº COLUNA"/>
    <tableColumn id="2" name="COLUNA"/>
    <tableColumn id="3" name="TIPO"/>
    <tableColumn id="4" name="TAMANHO"/>
    <tableColumn id="5" name="POS INICIAL"/>
    <tableColumn id="6" name="POS FINAL"/>
    <tableColumn id="7" name="DESCRIÇÃO/DOMINIO" dataDxfId="162"/>
  </tableColumns>
  <tableStyleInfo name="TableStyleMedium17" showFirstColumn="0" showLastColumn="0" showRowStripes="1" showColumnStripes="0"/>
</table>
</file>

<file path=xl/tables/table3.xml><?xml version="1.0" encoding="utf-8"?>
<table xmlns="http://schemas.openxmlformats.org/spreadsheetml/2006/main" id="16" name="Tabela16" displayName="Tabela16" ref="A103:H132" totalsRowShown="0" tableBorderDxfId="222">
  <autoFilter ref="A103:H132"/>
  <tableColumns count="8">
    <tableColumn id="1" name="Nº COLUNA"/>
    <tableColumn id="2" name="COLUNA"/>
    <tableColumn id="3" name="TIPO"/>
    <tableColumn id="4" name="TAMANHO"/>
    <tableColumn id="5" name="POS INICIAL"/>
    <tableColumn id="6" name="POS FINAL"/>
    <tableColumn id="7" name="OBRIGATÓRIO"/>
    <tableColumn id="8" name="DOMINIO" dataDxfId="221"/>
  </tableColumns>
  <tableStyleInfo name="TableStyleMedium18" showFirstColumn="0" showLastColumn="0" showRowStripes="1" showColumnStripes="0"/>
</table>
</file>

<file path=xl/tables/table30.xml><?xml version="1.0" encoding="utf-8"?>
<table xmlns="http://schemas.openxmlformats.org/spreadsheetml/2006/main" id="10" name="Tabela10" displayName="Tabela10" ref="A321:G331" totalsRowShown="0">
  <autoFilter ref="A321:G331"/>
  <tableColumns count="7">
    <tableColumn id="1" name="Nº COLUNA"/>
    <tableColumn id="2" name="COLUNA"/>
    <tableColumn id="3" name="TIPO"/>
    <tableColumn id="4" name="TAMANHO"/>
    <tableColumn id="5" name="POS INICIAL"/>
    <tableColumn id="6" name="POS FINAL"/>
    <tableColumn id="7" name="DESCRIÇÃO/DOMINIO" dataDxfId="161"/>
  </tableColumns>
  <tableStyleInfo name="TableStyleMedium17" showFirstColumn="0" showLastColumn="0" showRowStripes="1" showColumnStripes="0"/>
</table>
</file>

<file path=xl/tables/table31.xml><?xml version="1.0" encoding="utf-8"?>
<table xmlns="http://schemas.openxmlformats.org/spreadsheetml/2006/main" id="11" name="Tabela11" displayName="Tabela11" ref="A336:G340" totalsRowShown="0">
  <autoFilter ref="A336:G340"/>
  <tableColumns count="7">
    <tableColumn id="1" name="Nº COLUNA"/>
    <tableColumn id="2" name="COLUNA"/>
    <tableColumn id="3" name="TIPO"/>
    <tableColumn id="4" name="TAMANHO"/>
    <tableColumn id="5" name="POS INICIAL"/>
    <tableColumn id="6" name="POS FINAL"/>
    <tableColumn id="7" name="DESCRIÇÃO/DOMINIO" dataDxfId="160"/>
  </tableColumns>
  <tableStyleInfo name="TableStyleMedium17" showFirstColumn="0" showLastColumn="0" showRowStripes="1" showColumnStripes="0"/>
</table>
</file>

<file path=xl/tables/table32.xml><?xml version="1.0" encoding="utf-8"?>
<table xmlns="http://schemas.openxmlformats.org/spreadsheetml/2006/main" id="12" name="Tabela12" displayName="Tabela12" ref="A345:G356" totalsRowShown="0">
  <autoFilter ref="A345:G356"/>
  <tableColumns count="7">
    <tableColumn id="1" name="Nº COLUNA"/>
    <tableColumn id="2" name="COLUNA"/>
    <tableColumn id="3" name="TIPO"/>
    <tableColumn id="4" name="TAMANHO"/>
    <tableColumn id="5" name="POS INICIAL"/>
    <tableColumn id="6" name="POS FINAL"/>
    <tableColumn id="7" name="DESCRIÇÃO/DOMINIO" dataDxfId="159"/>
  </tableColumns>
  <tableStyleInfo name="TableStyleMedium17" showFirstColumn="0" showLastColumn="0" showRowStripes="1" showColumnStripes="0"/>
</table>
</file>

<file path=xl/tables/table33.xml><?xml version="1.0" encoding="utf-8"?>
<table xmlns="http://schemas.openxmlformats.org/spreadsheetml/2006/main" id="13" name="Tabela13" displayName="Tabela13" ref="A361:G368" totalsRowShown="0">
  <autoFilter ref="A361:G368"/>
  <tableColumns count="7">
    <tableColumn id="1" name="Nº COLUNA"/>
    <tableColumn id="2" name="COLUNA"/>
    <tableColumn id="3" name="TIPO"/>
    <tableColumn id="4" name="TAMANHO"/>
    <tableColumn id="5" name="POS INICIAL"/>
    <tableColumn id="6" name="POS FINAL"/>
    <tableColumn id="7" name="DESCRIÇÃO/DOMINIO" dataDxfId="158"/>
  </tableColumns>
  <tableStyleInfo name="TableStyleMedium17" showFirstColumn="0" showLastColumn="0" showRowStripes="1" showColumnStripes="0"/>
</table>
</file>

<file path=xl/tables/table34.xml><?xml version="1.0" encoding="utf-8"?>
<table xmlns="http://schemas.openxmlformats.org/spreadsheetml/2006/main" id="31" name="Tabela31" displayName="Tabela31" ref="A10:H33" totalsRowShown="0" headerRowDxfId="157" dataDxfId="156">
  <autoFilter ref="A10:H33"/>
  <tableColumns count="8">
    <tableColumn id="1" name="COLUNA" dataDxfId="155"/>
    <tableColumn id="2" name="CAMPO" dataDxfId="154"/>
    <tableColumn id="3" name="TIPO" dataDxfId="153"/>
    <tableColumn id="4" name="TAM" dataDxfId="152"/>
    <tableColumn id="5" name="INICIO" dataDxfId="151"/>
    <tableColumn id="6" name="FIM" dataDxfId="150">
      <calculatedColumnFormula>Tabela31[[#This Row],[TAM]]+Tabela31[[#This Row],[INICIO]]-1</calculatedColumnFormula>
    </tableColumn>
    <tableColumn id="7" name="OBRIG " dataDxfId="149"/>
    <tableColumn id="8" name="DESCRIÇÃO" dataDxfId="148"/>
  </tableColumns>
  <tableStyleInfo name="TableStyleMedium18" showFirstColumn="0" showLastColumn="0" showRowStripes="1" showColumnStripes="0"/>
</table>
</file>

<file path=xl/tables/table35.xml><?xml version="1.0" encoding="utf-8"?>
<table xmlns="http://schemas.openxmlformats.org/spreadsheetml/2006/main" id="34" name="Tabela34" displayName="Tabela34" ref="A45:H57" totalsRowShown="0" headerRowDxfId="147" dataDxfId="146" tableBorderDxfId="145">
  <autoFilter ref="A45:H57"/>
  <tableColumns count="8">
    <tableColumn id="1" name="COLUNA" dataDxfId="144"/>
    <tableColumn id="2" name="CAMPO" dataDxfId="143"/>
    <tableColumn id="3" name="TIPO" dataDxfId="142"/>
    <tableColumn id="4" name="TAM" dataDxfId="141"/>
    <tableColumn id="5" name="INICIO" dataDxfId="140"/>
    <tableColumn id="6" name="FIM" dataDxfId="139">
      <calculatedColumnFormula>Tabela34[[#This Row],[TAM]]+Tabela34[[#This Row],[INICIO]]-1</calculatedColumnFormula>
    </tableColumn>
    <tableColumn id="7" name="OBR" dataDxfId="138"/>
    <tableColumn id="8" name="DESCRIÇÃO/DOMINIO" dataDxfId="137"/>
  </tableColumns>
  <tableStyleInfo name="TableStyleMedium18" showFirstColumn="0" showLastColumn="0" showRowStripes="1" showColumnStripes="0"/>
</table>
</file>

<file path=xl/tables/table36.xml><?xml version="1.0" encoding="utf-8"?>
<table xmlns="http://schemas.openxmlformats.org/spreadsheetml/2006/main" id="35" name="Tabela35" displayName="Tabela35" ref="A69:H81" totalsRowShown="0" headerRowDxfId="136" dataDxfId="135">
  <autoFilter ref="A69:H81"/>
  <tableColumns count="8">
    <tableColumn id="1" name="COLUNA" dataDxfId="134"/>
    <tableColumn id="2" name="CAMPO" dataDxfId="133"/>
    <tableColumn id="3" name="TIPO" dataDxfId="132"/>
    <tableColumn id="4" name="TAM" dataDxfId="131"/>
    <tableColumn id="5" name="INICIO" dataDxfId="130"/>
    <tableColumn id="6" name="FIM" dataDxfId="129">
      <calculatedColumnFormula>Tabela35[[#This Row],[TAM]]+Tabela35[[#This Row],[INICIO]]-1</calculatedColumnFormula>
    </tableColumn>
    <tableColumn id="7" name="OBR" dataDxfId="128"/>
    <tableColumn id="8" name="DESCRIÇÃO/DOMINIO" dataDxfId="127"/>
  </tableColumns>
  <tableStyleInfo name="TableStyleMedium18" showFirstColumn="0" showLastColumn="0" showRowStripes="1" showColumnStripes="0"/>
</table>
</file>

<file path=xl/tables/table37.xml><?xml version="1.0" encoding="utf-8"?>
<table xmlns="http://schemas.openxmlformats.org/spreadsheetml/2006/main" id="36" name="Tabela36" displayName="Tabela36" ref="A93:H100" totalsRowShown="0" headerRowDxfId="126" dataDxfId="125">
  <autoFilter ref="A93:H100"/>
  <tableColumns count="8">
    <tableColumn id="1" name="COLUNA" dataDxfId="124"/>
    <tableColumn id="2" name="CAMPO" dataDxfId="123"/>
    <tableColumn id="3" name="TIPO" dataDxfId="122"/>
    <tableColumn id="4" name="TAM" dataDxfId="121"/>
    <tableColumn id="5" name="INICIO" dataDxfId="120"/>
    <tableColumn id="6" name="FIM" dataDxfId="119"/>
    <tableColumn id="7" name="OBR" dataDxfId="118"/>
    <tableColumn id="8" name="DESCRIÇÃO/DOMINIO" dataDxfId="117"/>
  </tableColumns>
  <tableStyleInfo name="TableStyleMedium18" showFirstColumn="0" showLastColumn="0" showRowStripes="1" showColumnStripes="0"/>
</table>
</file>

<file path=xl/tables/table38.xml><?xml version="1.0" encoding="utf-8"?>
<table xmlns="http://schemas.openxmlformats.org/spreadsheetml/2006/main" id="37" name="Tabela37" displayName="Tabela37" ref="A112:H192" totalsRowShown="0" headerRowDxfId="116" dataDxfId="115">
  <autoFilter ref="A112:H192"/>
  <tableColumns count="8">
    <tableColumn id="1" name="COLUNA" dataDxfId="114"/>
    <tableColumn id="2" name="CAMPO" dataDxfId="113"/>
    <tableColumn id="3" name="TIPO" dataDxfId="112"/>
    <tableColumn id="4" name="TAM" dataDxfId="111"/>
    <tableColumn id="5" name="INICIO" dataDxfId="110"/>
    <tableColumn id="6" name="FIM" dataDxfId="109">
      <calculatedColumnFormula>Tabela37[[#This Row],[TAM]]+Tabela37[[#This Row],[INICIO]]-1</calculatedColumnFormula>
    </tableColumn>
    <tableColumn id="7" name="OBR" dataDxfId="108"/>
    <tableColumn id="8" name="DESCRIÇÃO/DOMINIO" dataDxfId="107"/>
  </tableColumns>
  <tableStyleInfo name="TableStyleMedium18" showFirstColumn="0" showLastColumn="0" showRowStripes="1" showColumnStripes="0"/>
</table>
</file>

<file path=xl/tables/table39.xml><?xml version="1.0" encoding="utf-8"?>
<table xmlns="http://schemas.openxmlformats.org/spreadsheetml/2006/main" id="38" name="Tabela38" displayName="Tabela38" ref="A204:H266" totalsRowShown="0" headerRowDxfId="106" dataDxfId="105">
  <autoFilter ref="A204:H266"/>
  <tableColumns count="8">
    <tableColumn id="1" name="COLUNA" dataDxfId="104"/>
    <tableColumn id="2" name="CAMPO" dataDxfId="103"/>
    <tableColumn id="3" name="TIPO" dataDxfId="102"/>
    <tableColumn id="4" name="TAM" dataDxfId="101"/>
    <tableColumn id="5" name="INICIO" dataDxfId="100"/>
    <tableColumn id="6" name="FIM" dataDxfId="99">
      <calculatedColumnFormula>Tabela38[[#This Row],[TAM]]+Tabela38[[#This Row],[INICIO]]-1</calculatedColumnFormula>
    </tableColumn>
    <tableColumn id="7" name="OBR" dataDxfId="98"/>
    <tableColumn id="8" name="DESCRIÇÃO/DOMINIO" dataDxfId="97"/>
  </tableColumns>
  <tableStyleInfo name="TableStyleMedium18" showFirstColumn="0" showLastColumn="0" showRowStripes="1" showColumnStripes="0"/>
</table>
</file>

<file path=xl/tables/table4.xml><?xml version="1.0" encoding="utf-8"?>
<table xmlns="http://schemas.openxmlformats.org/spreadsheetml/2006/main" id="17" name="Tabela17" displayName="Tabela17" ref="A137:H141" totalsRowShown="0" tableBorderDxfId="220">
  <autoFilter ref="A137:H141"/>
  <tableColumns count="8">
    <tableColumn id="1" name="Nº COLUNA"/>
    <tableColumn id="2" name="COLUNA"/>
    <tableColumn id="3" name="TIPO"/>
    <tableColumn id="4" name="TAMANHO"/>
    <tableColumn id="5" name="POS INICIAL"/>
    <tableColumn id="6" name="POS FINAL"/>
    <tableColumn id="7" name="OBRIGATÓRIO"/>
    <tableColumn id="8" name="DOMINIO" dataDxfId="219"/>
  </tableColumns>
  <tableStyleInfo name="TableStyleMedium18" showFirstColumn="0" showLastColumn="0" showRowStripes="1" showColumnStripes="0"/>
</table>
</file>

<file path=xl/tables/table40.xml><?xml version="1.0" encoding="utf-8"?>
<table xmlns="http://schemas.openxmlformats.org/spreadsheetml/2006/main" id="39" name="Tabela39" displayName="Tabela39" ref="A278:H284" totalsRowShown="0" headerRowDxfId="96" dataDxfId="95">
  <autoFilter ref="A278:H284"/>
  <tableColumns count="8">
    <tableColumn id="1" name="COLUNA" dataDxfId="94"/>
    <tableColumn id="2" name="CAMPO" dataDxfId="93"/>
    <tableColumn id="3" name="TIPO" dataDxfId="92"/>
    <tableColumn id="4" name="TAM" dataDxfId="91"/>
    <tableColumn id="5" name="INICIO" dataDxfId="90"/>
    <tableColumn id="6" name="FIM" dataDxfId="89">
      <calculatedColumnFormula>Tabela39[[#This Row],[TAM]]+Tabela39[[#This Row],[INICIO]]-1</calculatedColumnFormula>
    </tableColumn>
    <tableColumn id="7" name="OBR" dataDxfId="88"/>
    <tableColumn id="8" name="DESCRIÇÃO/DOMINIO" dataDxfId="87"/>
  </tableColumns>
  <tableStyleInfo name="TableStyleMedium18" showFirstColumn="0" showLastColumn="0" showRowStripes="1" showColumnStripes="0"/>
</table>
</file>

<file path=xl/tables/table41.xml><?xml version="1.0" encoding="utf-8"?>
<table xmlns="http://schemas.openxmlformats.org/spreadsheetml/2006/main" id="40" name="Tabela40" displayName="Tabela40" ref="A296:H309" totalsRowShown="0" headerRowDxfId="86" dataDxfId="85">
  <autoFilter ref="A296:H309"/>
  <tableColumns count="8">
    <tableColumn id="1" name="COLUNA" dataDxfId="84"/>
    <tableColumn id="2" name="CAMPO" dataDxfId="83"/>
    <tableColumn id="3" name="TIPO" dataDxfId="82"/>
    <tableColumn id="4" name="TAM" dataDxfId="81"/>
    <tableColumn id="5" name="INICIO" dataDxfId="80"/>
    <tableColumn id="6" name="FIM" dataDxfId="79">
      <calculatedColumnFormula>Tabela40[[#This Row],[TAM]]+Tabela40[[#This Row],[INICIO]]-1</calculatedColumnFormula>
    </tableColumn>
    <tableColumn id="7" name="OBR" dataDxfId="78"/>
    <tableColumn id="8" name="DESCRIÇÃO/DOMINIO" dataDxfId="77"/>
  </tableColumns>
  <tableStyleInfo name="TableStyleMedium18" showFirstColumn="0" showLastColumn="0" showRowStripes="1" showColumnStripes="0"/>
</table>
</file>

<file path=xl/tables/table42.xml><?xml version="1.0" encoding="utf-8"?>
<table xmlns="http://schemas.openxmlformats.org/spreadsheetml/2006/main" id="41" name="Tabela41" displayName="Tabela41" ref="A321:H328" totalsRowShown="0" headerRowDxfId="76" dataDxfId="75">
  <autoFilter ref="A321:H328"/>
  <tableColumns count="8">
    <tableColumn id="1" name="COLUNA" dataDxfId="74"/>
    <tableColumn id="2" name="CAMPO" dataDxfId="73"/>
    <tableColumn id="3" name="TIPO" dataDxfId="72"/>
    <tableColumn id="4" name="TAM" dataDxfId="71"/>
    <tableColumn id="5" name="INICIO" dataDxfId="70"/>
    <tableColumn id="6" name="FIM" dataDxfId="69">
      <calculatedColumnFormula>Tabela41[[#This Row],[TAM]]+Tabela41[[#This Row],[INICIO]]-1</calculatedColumnFormula>
    </tableColumn>
    <tableColumn id="7" name="OBR" dataDxfId="68"/>
    <tableColumn id="8" name="DESCRIÇÃO/DOMINIO" dataDxfId="67"/>
  </tableColumns>
  <tableStyleInfo name="TableStyleMedium18" showFirstColumn="0" showLastColumn="0" showRowStripes="1" showColumnStripes="0"/>
</table>
</file>

<file path=xl/tables/table43.xml><?xml version="1.0" encoding="utf-8"?>
<table xmlns="http://schemas.openxmlformats.org/spreadsheetml/2006/main" id="43" name="Tabela43" displayName="Tabela43" ref="A31:I43" totalsRowShown="0" headerRowDxfId="66" dataDxfId="65" tableBorderDxfId="64">
  <autoFilter ref="A31:I43"/>
  <tableColumns count="9">
    <tableColumn id="1" name="Nº COLUNA" dataDxfId="63"/>
    <tableColumn id="2" name="COLUNA" dataDxfId="62"/>
    <tableColumn id="3" name="TIPO" dataDxfId="61"/>
    <tableColumn id="4" name="TAMANHO" dataDxfId="60"/>
    <tableColumn id="5" name="POS INICIAL" dataDxfId="59"/>
    <tableColumn id="6" name="POS FINAL" dataDxfId="58">
      <calculatedColumnFormula>Tabela43[[#This Row],[TAMANHO]]+Tabela43[[#This Row],[POS INICIAL]]-1</calculatedColumnFormula>
    </tableColumn>
    <tableColumn id="7" name="OBRIGATÓRIO" dataDxfId="57"/>
    <tableColumn id="8" name="DOMINIO" dataDxfId="56"/>
    <tableColumn id="9" name="DESCRIÇÃO/REGRAS" dataDxfId="55"/>
  </tableColumns>
  <tableStyleInfo name="TableStyleMedium21" showFirstColumn="0" showLastColumn="0" showRowStripes="1" showColumnStripes="0"/>
</table>
</file>

<file path=xl/tables/table44.xml><?xml version="1.0" encoding="utf-8"?>
<table xmlns="http://schemas.openxmlformats.org/spreadsheetml/2006/main" id="46" name="Tabela46" displayName="Tabela46" ref="A54:I75" totalsRowShown="0" headerRowDxfId="54" dataDxfId="53">
  <autoFilter ref="A54:I75"/>
  <tableColumns count="9">
    <tableColumn id="1" name="Nº COLUNA" dataDxfId="52"/>
    <tableColumn id="2" name="COLUNA" dataDxfId="51"/>
    <tableColumn id="3" name="TIPO" dataDxfId="50"/>
    <tableColumn id="4" name="TAMANHO" dataDxfId="49"/>
    <tableColumn id="5" name="POS INICIAL" dataDxfId="48"/>
    <tableColumn id="6" name="POS FINAL" dataDxfId="47">
      <calculatedColumnFormula>Tabela46[[#This Row],[TAMANHO]]+Tabela46[[#This Row],[POS INICIAL]]-1</calculatedColumnFormula>
    </tableColumn>
    <tableColumn id="7" name="OBRIGATÓRIO" dataDxfId="46"/>
    <tableColumn id="8" name="DOMINIO" dataDxfId="45"/>
    <tableColumn id="9" name="DESCRIÇÃO/REGRAS" dataDxfId="44"/>
  </tableColumns>
  <tableStyleInfo name="TableStyleMedium21" showFirstColumn="0" showLastColumn="0" showRowStripes="1" showColumnStripes="0"/>
</table>
</file>

<file path=xl/tables/table45.xml><?xml version="1.0" encoding="utf-8"?>
<table xmlns="http://schemas.openxmlformats.org/spreadsheetml/2006/main" id="49" name="Tabela49" displayName="Tabela49" ref="A86:I94" totalsRowShown="0" headerRowDxfId="43" dataDxfId="42">
  <autoFilter ref="A86:I94"/>
  <tableColumns count="9">
    <tableColumn id="1" name="Nº COLUNA" dataDxfId="41"/>
    <tableColumn id="2" name="COLUNA" dataDxfId="40"/>
    <tableColumn id="3" name="TIPO" dataDxfId="39"/>
    <tableColumn id="4" name="TAMANHO" dataDxfId="38"/>
    <tableColumn id="5" name="POS INICIAL" dataDxfId="37"/>
    <tableColumn id="6" name="POS FINAL" dataDxfId="36">
      <calculatedColumnFormula>Tabela49[[#This Row],[TAMANHO]]+Tabela49[[#This Row],[POS INICIAL]]-1</calculatedColumnFormula>
    </tableColumn>
    <tableColumn id="7" name="OBRIGATÓRIO" dataDxfId="35"/>
    <tableColumn id="8" name="DOMINIO" dataDxfId="34"/>
    <tableColumn id="9" name="DESCRIÇÃO/REGRAS" dataDxfId="33"/>
  </tableColumns>
  <tableStyleInfo name="TableStyleMedium21" showFirstColumn="0" showLastColumn="0" showRowStripes="1" showColumnStripes="0"/>
</table>
</file>

<file path=xl/tables/table46.xml><?xml version="1.0" encoding="utf-8"?>
<table xmlns="http://schemas.openxmlformats.org/spreadsheetml/2006/main" id="52" name="Tabela52" displayName="Tabela52" ref="A105:I123" totalsRowShown="0" headerRowDxfId="32" dataDxfId="31">
  <autoFilter ref="A105:I123"/>
  <tableColumns count="9">
    <tableColumn id="1" name="Nº COLUNA" dataDxfId="30"/>
    <tableColumn id="2" name="COLUNA" dataDxfId="29"/>
    <tableColumn id="3" name="TIPO" dataDxfId="28"/>
    <tableColumn id="4" name="TAMANHO" dataDxfId="27"/>
    <tableColumn id="5" name="POS INICIAL" dataDxfId="26"/>
    <tableColumn id="6" name="POS FINAL" dataDxfId="25">
      <calculatedColumnFormula>Tabela52[[#This Row],[TAMANHO]]+Tabela52[[#This Row],[POS INICIAL]]-1</calculatedColumnFormula>
    </tableColumn>
    <tableColumn id="7" name="OBRIGATÓRIO" dataDxfId="24"/>
    <tableColumn id="8" name="DOMINIO" dataDxfId="23"/>
    <tableColumn id="9" name="DESCRIÇÃO/REGRAS" dataDxfId="22"/>
  </tableColumns>
  <tableStyleInfo name="TableStyleMedium21" showFirstColumn="0" showLastColumn="0" showRowStripes="1" showColumnStripes="0"/>
</table>
</file>

<file path=xl/tables/table47.xml><?xml version="1.0" encoding="utf-8"?>
<table xmlns="http://schemas.openxmlformats.org/spreadsheetml/2006/main" id="64" name="Tabela15792665" displayName="Tabela15792665" ref="A2:I11" totalsRowShown="0" headerRowDxfId="21" dataDxfId="20">
  <autoFilter ref="A2:I11"/>
  <tableColumns count="9">
    <tableColumn id="1" name="Nº" dataDxfId="19"/>
    <tableColumn id="2" name="COLUNA" dataDxfId="18"/>
    <tableColumn id="3" name="TIPO" dataDxfId="17"/>
    <tableColumn id="4" name="TAM" dataDxfId="16"/>
    <tableColumn id="5" name="POS INICIAL" dataDxfId="15"/>
    <tableColumn id="6" name="POS FINAL" dataDxfId="14">
      <calculatedColumnFormula>Tabela15792665[[#This Row],[TAM]]+Tabela15792665[[#This Row],[POS INICIAL]]-1</calculatedColumnFormula>
    </tableColumn>
    <tableColumn id="7" name="OBRIGATÓRIO" dataDxfId="13"/>
    <tableColumn id="8" name="DOMINIO" dataDxfId="12"/>
    <tableColumn id="9" name="DESCRIÇÃO/REGRAS" dataDxfId="11"/>
  </tableColumns>
  <tableStyleInfo name="TableStyleLight7" showFirstColumn="0" showLastColumn="0" showRowStripes="1" showColumnStripes="0"/>
</table>
</file>

<file path=xl/tables/table48.xml><?xml version="1.0" encoding="utf-8"?>
<table xmlns="http://schemas.openxmlformats.org/spreadsheetml/2006/main" id="65" name="Tabela16819272966" displayName="Tabela16819272966" ref="A15:I20" totalsRowShown="0" headerRowDxfId="10" dataDxfId="9">
  <autoFilter ref="A15:I20"/>
  <tableColumns count="9">
    <tableColumn id="1" name="Nº" dataDxfId="8"/>
    <tableColumn id="2" name="COLUNA" dataDxfId="7"/>
    <tableColumn id="3" name="TIPO" dataDxfId="6"/>
    <tableColumn id="4" name="TAM" dataDxfId="5"/>
    <tableColumn id="5" name="POS INICIAL" dataDxfId="4"/>
    <tableColumn id="6" name="POS FINAL" dataDxfId="3">
      <calculatedColumnFormula>Tabela16819272966[[#This Row],[POS INICIAL]]+Tabela16819272966[[#This Row],[TAM]]-1</calculatedColumnFormula>
    </tableColumn>
    <tableColumn id="7" name="OBRIGATÓRIO" dataDxfId="2"/>
    <tableColumn id="8" name="DOMINIO" dataDxfId="1"/>
    <tableColumn id="9" name="DESCRIÇÃO/REGRAS" dataDxfId="0"/>
  </tableColumns>
  <tableStyleInfo name="TableStyleLight7" showFirstColumn="0" showLastColumn="0" showRowStripes="1" showColumnStripes="0"/>
</table>
</file>

<file path=xl/tables/table5.xml><?xml version="1.0" encoding="utf-8"?>
<table xmlns="http://schemas.openxmlformats.org/spreadsheetml/2006/main" id="18" name="Tabela18" displayName="Tabela18" ref="A146:H151" totalsRowShown="0" tableBorderDxfId="218">
  <autoFilter ref="A146:H151"/>
  <tableColumns count="8">
    <tableColumn id="1" name="Nº COLUNA"/>
    <tableColumn id="2" name="COLUNA"/>
    <tableColumn id="3" name="TIPO"/>
    <tableColumn id="4" name="TAMANHO"/>
    <tableColumn id="5" name="POS INICIAL"/>
    <tableColumn id="6" name="POS FINAL"/>
    <tableColumn id="7" name="OBRIGATÓRIO"/>
    <tableColumn id="8" name="DOMINIO" dataDxfId="217"/>
  </tableColumns>
  <tableStyleInfo name="TableStyleMedium18" showFirstColumn="0" showLastColumn="0" showRowStripes="1" showColumnStripes="0"/>
</table>
</file>

<file path=xl/tables/table6.xml><?xml version="1.0" encoding="utf-8"?>
<table xmlns="http://schemas.openxmlformats.org/spreadsheetml/2006/main" id="19" name="Tabela19" displayName="Tabela19" ref="A156:H161" totalsRowShown="0" tableBorderDxfId="216">
  <autoFilter ref="A156:H161"/>
  <tableColumns count="8">
    <tableColumn id="1" name="Nº COLUNA"/>
    <tableColumn id="2" name="COLUNA"/>
    <tableColumn id="3" name="TIPO"/>
    <tableColumn id="4" name="TAMANHO"/>
    <tableColumn id="5" name="POS INICIAL"/>
    <tableColumn id="6" name="POS FINAL"/>
    <tableColumn id="7" name="OBRIGATÓRIO"/>
    <tableColumn id="8" name="DOMINIO" dataDxfId="215"/>
  </tableColumns>
  <tableStyleInfo name="TableStyleMedium18" showFirstColumn="0" showLastColumn="0" showRowStripes="1" showColumnStripes="0"/>
</table>
</file>

<file path=xl/tables/table7.xml><?xml version="1.0" encoding="utf-8"?>
<table xmlns="http://schemas.openxmlformats.org/spreadsheetml/2006/main" id="20" name="Tabela20" displayName="Tabela20" ref="A166:H174" totalsRowShown="0" tableBorderDxfId="214">
  <autoFilter ref="A166:H174"/>
  <tableColumns count="8">
    <tableColumn id="1" name="Nº COLUNA"/>
    <tableColumn id="2" name="COLUNA"/>
    <tableColumn id="3" name="TIPO"/>
    <tableColumn id="4" name="TAMANHO"/>
    <tableColumn id="5" name="POS INICIAL"/>
    <tableColumn id="6" name="POS FINAL"/>
    <tableColumn id="7" name="OBRIGATÓRIO"/>
    <tableColumn id="8" name="DOMINIO" dataDxfId="213"/>
  </tableColumns>
  <tableStyleInfo name="TableStyleMedium18" showFirstColumn="0" showLastColumn="0" showRowStripes="1" showColumnStripes="0"/>
</table>
</file>

<file path=xl/tables/table8.xml><?xml version="1.0" encoding="utf-8"?>
<table xmlns="http://schemas.openxmlformats.org/spreadsheetml/2006/main" id="21" name="Tabela21" displayName="Tabela21" ref="A179:H202" totalsRowShown="0" tableBorderDxfId="212">
  <autoFilter ref="A179:H202"/>
  <tableColumns count="8">
    <tableColumn id="1" name="Nº COLUNA"/>
    <tableColumn id="2" name="COLUNA"/>
    <tableColumn id="3" name="TIPO"/>
    <tableColumn id="4" name="TAMANHO"/>
    <tableColumn id="5" name="POS INICIAL"/>
    <tableColumn id="6" name="POS FINAL"/>
    <tableColumn id="7" name="OBRIGATÓRIO"/>
    <tableColumn id="8" name="DOMINIO" dataDxfId="211"/>
  </tableColumns>
  <tableStyleInfo name="TableStyleMedium18" showFirstColumn="0" showLastColumn="0" showRowStripes="1" showColumnStripes="0"/>
</table>
</file>

<file path=xl/tables/table9.xml><?xml version="1.0" encoding="utf-8"?>
<table xmlns="http://schemas.openxmlformats.org/spreadsheetml/2006/main" id="22" name="Tabela22" displayName="Tabela22" ref="A207:H217" totalsRowShown="0" tableBorderDxfId="210">
  <autoFilter ref="A207:H217"/>
  <tableColumns count="8">
    <tableColumn id="1" name="Nº COLUNA"/>
    <tableColumn id="2" name="COLUNA"/>
    <tableColumn id="3" name="TIPO"/>
    <tableColumn id="4" name="TAMANHO"/>
    <tableColumn id="5" name="POS INICIAL"/>
    <tableColumn id="6" name="POS FINAL"/>
    <tableColumn id="7" name="OBRIGATÓRIO"/>
    <tableColumn id="8" name="DOMINIO" dataDxfId="209"/>
  </tableColumns>
  <tableStyleInfo name="TableStyleMedium18" showFirstColumn="0" showLastColumn="0" showRowStripes="1" showColumnStripes="0"/>
</table>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table" Target="../tables/table7.xml"/><Relationship Id="rId13" Type="http://schemas.openxmlformats.org/officeDocument/2006/relationships/table" Target="../tables/table12.xml"/><Relationship Id="rId18" Type="http://schemas.openxmlformats.org/officeDocument/2006/relationships/table" Target="../tables/table17.xml"/><Relationship Id="rId3" Type="http://schemas.openxmlformats.org/officeDocument/2006/relationships/table" Target="../tables/table2.xml"/><Relationship Id="rId21" Type="http://schemas.openxmlformats.org/officeDocument/2006/relationships/table" Target="../tables/table20.xml"/><Relationship Id="rId7" Type="http://schemas.openxmlformats.org/officeDocument/2006/relationships/table" Target="../tables/table6.xml"/><Relationship Id="rId12" Type="http://schemas.openxmlformats.org/officeDocument/2006/relationships/table" Target="../tables/table11.xml"/><Relationship Id="rId17" Type="http://schemas.openxmlformats.org/officeDocument/2006/relationships/table" Target="../tables/table16.xml"/><Relationship Id="rId2" Type="http://schemas.openxmlformats.org/officeDocument/2006/relationships/table" Target="../tables/table1.xml"/><Relationship Id="rId16" Type="http://schemas.openxmlformats.org/officeDocument/2006/relationships/table" Target="../tables/table15.xml"/><Relationship Id="rId20" Type="http://schemas.openxmlformats.org/officeDocument/2006/relationships/table" Target="../tables/table19.xml"/><Relationship Id="rId1" Type="http://schemas.openxmlformats.org/officeDocument/2006/relationships/printerSettings" Target="../printerSettings/printerSettings1.bin"/><Relationship Id="rId6" Type="http://schemas.openxmlformats.org/officeDocument/2006/relationships/table" Target="../tables/table5.xml"/><Relationship Id="rId11" Type="http://schemas.openxmlformats.org/officeDocument/2006/relationships/table" Target="../tables/table10.xml"/><Relationship Id="rId5" Type="http://schemas.openxmlformats.org/officeDocument/2006/relationships/table" Target="../tables/table4.xml"/><Relationship Id="rId15" Type="http://schemas.openxmlformats.org/officeDocument/2006/relationships/table" Target="../tables/table14.xml"/><Relationship Id="rId10" Type="http://schemas.openxmlformats.org/officeDocument/2006/relationships/table" Target="../tables/table9.xml"/><Relationship Id="rId19" Type="http://schemas.openxmlformats.org/officeDocument/2006/relationships/table" Target="../tables/table18.xml"/><Relationship Id="rId4" Type="http://schemas.openxmlformats.org/officeDocument/2006/relationships/table" Target="../tables/table3.xml"/><Relationship Id="rId9" Type="http://schemas.openxmlformats.org/officeDocument/2006/relationships/table" Target="../tables/table8.xml"/><Relationship Id="rId14" Type="http://schemas.openxmlformats.org/officeDocument/2006/relationships/table" Target="../tables/table13.xml"/></Relationships>
</file>

<file path=xl/worksheets/_rels/sheet2.xml.rels><?xml version="1.0" encoding="UTF-8" standalone="yes"?>
<Relationships xmlns="http://schemas.openxmlformats.org/package/2006/relationships"><Relationship Id="rId8" Type="http://schemas.openxmlformats.org/officeDocument/2006/relationships/table" Target="../tables/table27.xml"/><Relationship Id="rId13" Type="http://schemas.openxmlformats.org/officeDocument/2006/relationships/table" Target="../tables/table32.xml"/><Relationship Id="rId3" Type="http://schemas.openxmlformats.org/officeDocument/2006/relationships/table" Target="../tables/table22.xml"/><Relationship Id="rId7" Type="http://schemas.openxmlformats.org/officeDocument/2006/relationships/table" Target="../tables/table26.xml"/><Relationship Id="rId12" Type="http://schemas.openxmlformats.org/officeDocument/2006/relationships/table" Target="../tables/table31.xml"/><Relationship Id="rId2" Type="http://schemas.openxmlformats.org/officeDocument/2006/relationships/table" Target="../tables/table21.xml"/><Relationship Id="rId1" Type="http://schemas.openxmlformats.org/officeDocument/2006/relationships/printerSettings" Target="../printerSettings/printerSettings2.bin"/><Relationship Id="rId6" Type="http://schemas.openxmlformats.org/officeDocument/2006/relationships/table" Target="../tables/table25.xml"/><Relationship Id="rId11" Type="http://schemas.openxmlformats.org/officeDocument/2006/relationships/table" Target="../tables/table30.xml"/><Relationship Id="rId5" Type="http://schemas.openxmlformats.org/officeDocument/2006/relationships/table" Target="../tables/table24.xml"/><Relationship Id="rId10" Type="http://schemas.openxmlformats.org/officeDocument/2006/relationships/table" Target="../tables/table29.xml"/><Relationship Id="rId4" Type="http://schemas.openxmlformats.org/officeDocument/2006/relationships/table" Target="../tables/table23.xml"/><Relationship Id="rId9" Type="http://schemas.openxmlformats.org/officeDocument/2006/relationships/table" Target="../tables/table28.xml"/><Relationship Id="rId14" Type="http://schemas.openxmlformats.org/officeDocument/2006/relationships/table" Target="../tables/table33.xml"/></Relationships>
</file>

<file path=xl/worksheets/_rels/sheet3.xml.rels><?xml version="1.0" encoding="UTF-8" standalone="yes"?>
<Relationships xmlns="http://schemas.openxmlformats.org/package/2006/relationships"><Relationship Id="rId8" Type="http://schemas.openxmlformats.org/officeDocument/2006/relationships/table" Target="../tables/table40.xml"/><Relationship Id="rId3" Type="http://schemas.openxmlformats.org/officeDocument/2006/relationships/table" Target="../tables/table35.xml"/><Relationship Id="rId7" Type="http://schemas.openxmlformats.org/officeDocument/2006/relationships/table" Target="../tables/table39.xml"/><Relationship Id="rId2" Type="http://schemas.openxmlformats.org/officeDocument/2006/relationships/table" Target="../tables/table34.xml"/><Relationship Id="rId1" Type="http://schemas.openxmlformats.org/officeDocument/2006/relationships/printerSettings" Target="../printerSettings/printerSettings3.bin"/><Relationship Id="rId6" Type="http://schemas.openxmlformats.org/officeDocument/2006/relationships/table" Target="../tables/table38.xml"/><Relationship Id="rId5" Type="http://schemas.openxmlformats.org/officeDocument/2006/relationships/table" Target="../tables/table37.xml"/><Relationship Id="rId10" Type="http://schemas.openxmlformats.org/officeDocument/2006/relationships/table" Target="../tables/table42.xml"/><Relationship Id="rId4" Type="http://schemas.openxmlformats.org/officeDocument/2006/relationships/table" Target="../tables/table36.xml"/><Relationship Id="rId9" Type="http://schemas.openxmlformats.org/officeDocument/2006/relationships/table" Target="../tables/table41.xml"/></Relationships>
</file>

<file path=xl/worksheets/_rels/sheet4.xml.rels><?xml version="1.0" encoding="UTF-8" standalone="yes"?>
<Relationships xmlns="http://schemas.openxmlformats.org/package/2006/relationships"><Relationship Id="rId3" Type="http://schemas.openxmlformats.org/officeDocument/2006/relationships/table" Target="../tables/table44.xml"/><Relationship Id="rId7" Type="http://schemas.openxmlformats.org/officeDocument/2006/relationships/table" Target="../tables/table48.xml"/><Relationship Id="rId2" Type="http://schemas.openxmlformats.org/officeDocument/2006/relationships/table" Target="../tables/table43.xml"/><Relationship Id="rId1" Type="http://schemas.openxmlformats.org/officeDocument/2006/relationships/printerSettings" Target="../printerSettings/printerSettings4.bin"/><Relationship Id="rId6" Type="http://schemas.openxmlformats.org/officeDocument/2006/relationships/table" Target="../tables/table47.xml"/><Relationship Id="rId5" Type="http://schemas.openxmlformats.org/officeDocument/2006/relationships/table" Target="../tables/table46.xml"/><Relationship Id="rId4" Type="http://schemas.openxmlformats.org/officeDocument/2006/relationships/table" Target="../tables/table45.xml"/></Relationships>
</file>

<file path=xl/worksheets/_rels/sheet5.xml.rels><?xml version="1.0" encoding="UTF-8" standalone="yes"?>
<Relationships xmlns="http://schemas.openxmlformats.org/package/2006/relationships"><Relationship Id="rId3" Type="http://schemas.openxmlformats.org/officeDocument/2006/relationships/oleObject" Target="../embeddings/oleObject1.bin"/><Relationship Id="rId2" Type="http://schemas.openxmlformats.org/officeDocument/2006/relationships/vmlDrawing" Target="../drawings/vmlDrawing1.vml"/><Relationship Id="rId1" Type="http://schemas.openxmlformats.org/officeDocument/2006/relationships/drawing" Target="../drawings/drawing1.xml"/><Relationship Id="rId4" Type="http://schemas.openxmlformats.org/officeDocument/2006/relationships/image" Target="../media/image1.emf"/></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82"/>
  <sheetViews>
    <sheetView topLeftCell="A518" zoomScaleNormal="100" zoomScaleSheetLayoutView="85" workbookViewId="0">
      <selection activeCell="H529" sqref="H529"/>
    </sheetView>
  </sheetViews>
  <sheetFormatPr defaultRowHeight="15" x14ac:dyDescent="0.25"/>
  <cols>
    <col min="1" max="1" width="6" customWidth="1"/>
    <col min="2" max="2" width="32.140625" bestFit="1" customWidth="1"/>
    <col min="3" max="3" width="8.85546875" customWidth="1"/>
    <col min="4" max="4" width="13.140625" bestFit="1" customWidth="1"/>
    <col min="5" max="5" width="14" bestFit="1" customWidth="1"/>
    <col min="6" max="6" width="12.85546875" bestFit="1" customWidth="1"/>
    <col min="7" max="7" width="16" bestFit="1" customWidth="1"/>
    <col min="8" max="8" width="41.140625" style="1" customWidth="1"/>
  </cols>
  <sheetData>
    <row r="1" spans="1:8" s="20" customFormat="1" ht="16.5" thickBot="1" x14ac:dyDescent="0.3">
      <c r="A1" s="115" t="s">
        <v>1086</v>
      </c>
      <c r="B1" s="116"/>
      <c r="C1" s="116"/>
      <c r="D1" s="116"/>
      <c r="E1" s="116"/>
      <c r="F1" s="116"/>
      <c r="G1" s="116"/>
      <c r="H1" s="116"/>
    </row>
    <row r="2" spans="1:8" s="20" customFormat="1" ht="15.75" x14ac:dyDescent="0.25">
      <c r="A2" s="19" t="s">
        <v>1095</v>
      </c>
      <c r="B2" s="19" t="s">
        <v>1</v>
      </c>
      <c r="C2" s="19" t="s">
        <v>2</v>
      </c>
      <c r="D2" s="19" t="s">
        <v>684</v>
      </c>
      <c r="E2" s="19" t="s">
        <v>4</v>
      </c>
      <c r="F2" s="19" t="s">
        <v>5</v>
      </c>
      <c r="G2" s="19" t="s">
        <v>236</v>
      </c>
      <c r="H2" s="19" t="s">
        <v>6</v>
      </c>
    </row>
    <row r="3" spans="1:8" s="20" customFormat="1" ht="15.75" x14ac:dyDescent="0.25">
      <c r="A3" s="19">
        <v>1</v>
      </c>
      <c r="B3" s="19" t="s">
        <v>1134</v>
      </c>
      <c r="C3" s="19" t="s">
        <v>8</v>
      </c>
      <c r="D3" s="19">
        <v>2</v>
      </c>
      <c r="E3" s="19">
        <v>1</v>
      </c>
      <c r="F3" s="19">
        <f>Tabela15792660[[#This Row],[POS INICIAL]]+Tabela15792660[[#This Row],[TAM]]-1</f>
        <v>2</v>
      </c>
      <c r="G3" s="19" t="s">
        <v>234</v>
      </c>
      <c r="H3" s="23" t="s">
        <v>1135</v>
      </c>
    </row>
    <row r="4" spans="1:8" s="20" customFormat="1" ht="31.5" x14ac:dyDescent="0.25">
      <c r="A4" s="19">
        <v>2</v>
      </c>
      <c r="B4" s="19" t="s">
        <v>1140</v>
      </c>
      <c r="C4" s="19" t="s">
        <v>8</v>
      </c>
      <c r="D4" s="19">
        <v>7</v>
      </c>
      <c r="E4" s="19">
        <f t="shared" ref="E4:E10" si="0">1+F3</f>
        <v>3</v>
      </c>
      <c r="F4" s="19">
        <f>Tabela15792660[[#This Row],[POS INICIAL]]+Tabela15792660[[#This Row],[TAM]]-1</f>
        <v>9</v>
      </c>
      <c r="G4" s="19" t="s">
        <v>234</v>
      </c>
      <c r="H4" s="23" t="s">
        <v>1141</v>
      </c>
    </row>
    <row r="5" spans="1:8" s="20" customFormat="1" ht="15.75" x14ac:dyDescent="0.25">
      <c r="A5" s="19">
        <v>3</v>
      </c>
      <c r="B5" s="19" t="s">
        <v>1136</v>
      </c>
      <c r="C5" s="19" t="s">
        <v>36</v>
      </c>
      <c r="D5" s="19">
        <v>8</v>
      </c>
      <c r="E5" s="19">
        <f t="shared" si="0"/>
        <v>10</v>
      </c>
      <c r="F5" s="19">
        <f>Tabela15792660[[#This Row],[POS INICIAL]]+Tabela15792660[[#This Row],[TAM]]-1</f>
        <v>17</v>
      </c>
      <c r="G5" s="19" t="s">
        <v>234</v>
      </c>
      <c r="H5" s="23" t="s">
        <v>1138</v>
      </c>
    </row>
    <row r="6" spans="1:8" s="20" customFormat="1" ht="15.75" x14ac:dyDescent="0.25">
      <c r="A6" s="19">
        <v>4</v>
      </c>
      <c r="B6" s="19" t="s">
        <v>1142</v>
      </c>
      <c r="C6" s="19" t="s">
        <v>8</v>
      </c>
      <c r="D6" s="19">
        <v>3</v>
      </c>
      <c r="E6" s="19">
        <f t="shared" si="0"/>
        <v>18</v>
      </c>
      <c r="F6" s="19">
        <f>Tabela15792660[[#This Row],[POS INICIAL]]+Tabela15792660[[#This Row],[TAM]]-1</f>
        <v>20</v>
      </c>
      <c r="G6" s="19" t="s">
        <v>234</v>
      </c>
      <c r="H6" s="23" t="s">
        <v>1143</v>
      </c>
    </row>
    <row r="7" spans="1:8" s="20" customFormat="1" ht="110.25" x14ac:dyDescent="0.25">
      <c r="A7" s="19">
        <v>5</v>
      </c>
      <c r="B7" s="19" t="s">
        <v>1144</v>
      </c>
      <c r="C7" s="19" t="s">
        <v>8</v>
      </c>
      <c r="D7" s="19">
        <v>2</v>
      </c>
      <c r="E7" s="19">
        <f t="shared" si="0"/>
        <v>21</v>
      </c>
      <c r="F7" s="19">
        <f>Tabela15792660[[#This Row],[POS INICIAL]]+Tabela15792660[[#This Row],[TAM]]-1</f>
        <v>22</v>
      </c>
      <c r="G7" s="19" t="s">
        <v>234</v>
      </c>
      <c r="H7" s="23" t="s">
        <v>1149</v>
      </c>
    </row>
    <row r="8" spans="1:8" s="20" customFormat="1" ht="15.75" x14ac:dyDescent="0.25">
      <c r="A8" s="19">
        <v>6</v>
      </c>
      <c r="B8" s="19" t="s">
        <v>1145</v>
      </c>
      <c r="C8" s="19" t="s">
        <v>36</v>
      </c>
      <c r="D8" s="19">
        <v>50</v>
      </c>
      <c r="E8" s="19">
        <f t="shared" si="0"/>
        <v>23</v>
      </c>
      <c r="F8" s="19">
        <f>Tabela15792660[[#This Row],[POS INICIAL]]+Tabela15792660[[#This Row],[TAM]]-1</f>
        <v>72</v>
      </c>
      <c r="G8" s="19" t="s">
        <v>234</v>
      </c>
      <c r="H8" s="23" t="s">
        <v>1091</v>
      </c>
    </row>
    <row r="9" spans="1:8" s="20" customFormat="1" ht="15.75" x14ac:dyDescent="0.25">
      <c r="A9" s="19">
        <v>7</v>
      </c>
      <c r="B9" s="19" t="s">
        <v>1146</v>
      </c>
      <c r="C9" s="19" t="s">
        <v>22</v>
      </c>
      <c r="D9" s="19">
        <v>8</v>
      </c>
      <c r="E9" s="19">
        <f t="shared" si="0"/>
        <v>73</v>
      </c>
      <c r="F9" s="19">
        <f>Tabela15792660[[#This Row],[POS INICIAL]]+Tabela15792660[[#This Row],[TAM]]-1</f>
        <v>80</v>
      </c>
      <c r="G9" s="19" t="s">
        <v>234</v>
      </c>
      <c r="H9" s="23" t="s">
        <v>1133</v>
      </c>
    </row>
    <row r="10" spans="1:8" s="20" customFormat="1" ht="31.5" x14ac:dyDescent="0.25">
      <c r="A10" s="19">
        <v>8</v>
      </c>
      <c r="B10" s="19" t="s">
        <v>1147</v>
      </c>
      <c r="C10" s="19" t="s">
        <v>36</v>
      </c>
      <c r="D10" s="19">
        <v>1</v>
      </c>
      <c r="E10" s="19">
        <f t="shared" si="0"/>
        <v>81</v>
      </c>
      <c r="F10" s="19">
        <f>Tabela15792660[[#This Row],[POS INICIAL]]+Tabela15792660[[#This Row],[TAM]]-1</f>
        <v>81</v>
      </c>
      <c r="G10" s="19" t="s">
        <v>234</v>
      </c>
      <c r="H10" s="23" t="s">
        <v>1148</v>
      </c>
    </row>
    <row r="11" spans="1:8" s="20" customFormat="1" ht="15.75" x14ac:dyDescent="0.25">
      <c r="A11" s="19"/>
      <c r="B11" s="19"/>
      <c r="C11" s="19"/>
      <c r="D11" s="19"/>
      <c r="E11" s="19"/>
      <c r="F11" s="19"/>
      <c r="G11" s="19"/>
      <c r="H11" s="23"/>
    </row>
    <row r="12" spans="1:8" s="20" customFormat="1" ht="16.5" thickBot="1" x14ac:dyDescent="0.3">
      <c r="A12" s="19"/>
      <c r="B12" s="19"/>
      <c r="C12" s="19"/>
      <c r="D12" s="19"/>
      <c r="E12" s="19"/>
      <c r="F12" s="19"/>
      <c r="G12" s="19"/>
      <c r="H12" s="23"/>
    </row>
    <row r="13" spans="1:8" s="20" customFormat="1" ht="16.5" thickBot="1" x14ac:dyDescent="0.3">
      <c r="A13" s="115" t="s">
        <v>1093</v>
      </c>
      <c r="B13" s="116"/>
      <c r="C13" s="116"/>
      <c r="D13" s="116"/>
      <c r="E13" s="116"/>
      <c r="F13" s="116"/>
      <c r="G13" s="116"/>
      <c r="H13" s="117"/>
    </row>
    <row r="14" spans="1:8" s="20" customFormat="1" ht="15.75" x14ac:dyDescent="0.25">
      <c r="A14" s="19" t="s">
        <v>1095</v>
      </c>
      <c r="B14" s="19" t="s">
        <v>1</v>
      </c>
      <c r="C14" s="19" t="s">
        <v>2</v>
      </c>
      <c r="D14" s="19" t="s">
        <v>684</v>
      </c>
      <c r="E14" s="19" t="s">
        <v>4</v>
      </c>
      <c r="F14" s="19" t="s">
        <v>5</v>
      </c>
      <c r="G14" s="19" t="s">
        <v>236</v>
      </c>
      <c r="H14" s="19" t="s">
        <v>6</v>
      </c>
    </row>
    <row r="15" spans="1:8" s="20" customFormat="1" ht="15.75" x14ac:dyDescent="0.25">
      <c r="A15" s="19">
        <v>1</v>
      </c>
      <c r="B15" s="19" t="s">
        <v>1150</v>
      </c>
      <c r="C15" s="19" t="s">
        <v>36</v>
      </c>
      <c r="D15" s="19">
        <v>7</v>
      </c>
      <c r="E15" s="19">
        <v>1</v>
      </c>
      <c r="F15" s="19">
        <f>Tabela16819272961[[#This Row],[POS INICIAL]]+Tabela16819272961[[#This Row],[TAM]]-1</f>
        <v>7</v>
      </c>
      <c r="G15" s="19" t="s">
        <v>234</v>
      </c>
      <c r="H15" s="23" t="s">
        <v>1151</v>
      </c>
    </row>
    <row r="16" spans="1:8" s="20" customFormat="1" ht="15.75" x14ac:dyDescent="0.25">
      <c r="A16" s="19">
        <v>2</v>
      </c>
      <c r="B16" s="19" t="s">
        <v>1134</v>
      </c>
      <c r="C16" s="19" t="s">
        <v>8</v>
      </c>
      <c r="D16" s="19">
        <v>2</v>
      </c>
      <c r="E16" s="24">
        <f>F15+1</f>
        <v>8</v>
      </c>
      <c r="F16" s="24">
        <f>Tabela16819272961[[#This Row],[POS INICIAL]]+Tabela16819272961[[#This Row],[TAM]]-1</f>
        <v>9</v>
      </c>
      <c r="G16" s="25"/>
      <c r="H16" s="22" t="s">
        <v>1135</v>
      </c>
    </row>
    <row r="17" spans="1:8" s="20" customFormat="1" ht="15.75" x14ac:dyDescent="0.25">
      <c r="A17" s="19">
        <v>3</v>
      </c>
      <c r="B17" s="19" t="s">
        <v>1140</v>
      </c>
      <c r="C17" s="19" t="s">
        <v>8</v>
      </c>
      <c r="D17" s="19">
        <v>8</v>
      </c>
      <c r="E17" s="24">
        <f>F16+1</f>
        <v>10</v>
      </c>
      <c r="F17" s="24">
        <f>Tabela16819272961[[#This Row],[POS INICIAL]]+Tabela16819272961[[#This Row],[TAM]]-1</f>
        <v>17</v>
      </c>
      <c r="G17" s="25"/>
      <c r="H17" s="22"/>
    </row>
    <row r="18" spans="1:8" s="20" customFormat="1" ht="15.75" x14ac:dyDescent="0.25">
      <c r="A18" s="25">
        <v>4</v>
      </c>
      <c r="B18" s="25" t="s">
        <v>1136</v>
      </c>
      <c r="C18" s="25" t="s">
        <v>36</v>
      </c>
      <c r="D18" s="25">
        <v>8</v>
      </c>
      <c r="E18" s="24"/>
      <c r="F18" s="24">
        <f>Tabela16819272961[[#This Row],[POS INICIAL]]+Tabela16819272961[[#This Row],[TAM]]-1</f>
        <v>7</v>
      </c>
      <c r="G18" s="25"/>
      <c r="H18" s="22" t="s">
        <v>1138</v>
      </c>
    </row>
    <row r="19" spans="1:8" s="20" customFormat="1" ht="31.5" x14ac:dyDescent="0.25">
      <c r="A19" s="25">
        <v>5</v>
      </c>
      <c r="B19" s="25" t="s">
        <v>1137</v>
      </c>
      <c r="C19" s="25" t="s">
        <v>8</v>
      </c>
      <c r="D19" s="25">
        <v>18</v>
      </c>
      <c r="E19" s="24"/>
      <c r="F19" s="24">
        <f>Tabela16819272961[[#This Row],[POS INICIAL]]+Tabela16819272961[[#This Row],[TAM]]-1</f>
        <v>17</v>
      </c>
      <c r="G19" s="25"/>
      <c r="H19" s="22" t="s">
        <v>1139</v>
      </c>
    </row>
    <row r="20" spans="1:8" s="20" customFormat="1" x14ac:dyDescent="0.25">
      <c r="H20" s="1"/>
    </row>
    <row r="21" spans="1:8" s="20" customFormat="1" x14ac:dyDescent="0.25">
      <c r="H21" s="1"/>
    </row>
    <row r="22" spans="1:8" s="20" customFormat="1" x14ac:dyDescent="0.25">
      <c r="H22" s="1"/>
    </row>
    <row r="23" spans="1:8" s="20" customFormat="1" ht="15.75" thickBot="1" x14ac:dyDescent="0.3">
      <c r="H23" s="1"/>
    </row>
    <row r="24" spans="1:8" ht="18.75" x14ac:dyDescent="0.3">
      <c r="A24" s="106" t="s">
        <v>543</v>
      </c>
      <c r="B24" s="107"/>
      <c r="C24" s="107"/>
      <c r="D24" s="107"/>
      <c r="E24" s="107"/>
      <c r="F24" s="107"/>
      <c r="G24" s="107"/>
      <c r="H24" s="108"/>
    </row>
    <row r="25" spans="1:8" ht="18.75" x14ac:dyDescent="0.3">
      <c r="A25" s="103" t="s">
        <v>292</v>
      </c>
      <c r="B25" s="104"/>
      <c r="C25" s="104"/>
      <c r="D25" s="104"/>
      <c r="E25" s="104"/>
      <c r="F25" s="104"/>
      <c r="G25" s="104"/>
      <c r="H25" s="105"/>
    </row>
    <row r="26" spans="1:8" x14ac:dyDescent="0.25">
      <c r="A26" t="s">
        <v>0</v>
      </c>
      <c r="B26" t="s">
        <v>1</v>
      </c>
      <c r="C26" t="s">
        <v>2</v>
      </c>
      <c r="D26" t="s">
        <v>3</v>
      </c>
      <c r="E26" t="s">
        <v>4</v>
      </c>
      <c r="F26" t="s">
        <v>5</v>
      </c>
      <c r="G26" t="s">
        <v>236</v>
      </c>
      <c r="H26" s="1" t="s">
        <v>6</v>
      </c>
    </row>
    <row r="27" spans="1:8" x14ac:dyDescent="0.25">
      <c r="A27">
        <v>1</v>
      </c>
      <c r="B27" t="s">
        <v>7</v>
      </c>
      <c r="C27" t="s">
        <v>8</v>
      </c>
      <c r="D27">
        <v>7</v>
      </c>
      <c r="E27">
        <v>1</v>
      </c>
      <c r="F27">
        <f>Tabela14[[#This Row],[TAMANHO]]+Tabela14[[#This Row],[POS INICIAL]]-1</f>
        <v>7</v>
      </c>
      <c r="G27" t="s">
        <v>234</v>
      </c>
    </row>
    <row r="28" spans="1:8" x14ac:dyDescent="0.25">
      <c r="A28">
        <v>2</v>
      </c>
      <c r="B28" t="s">
        <v>177</v>
      </c>
      <c r="C28" t="s">
        <v>8</v>
      </c>
      <c r="D28">
        <v>18</v>
      </c>
      <c r="E28">
        <f>F27+1</f>
        <v>8</v>
      </c>
      <c r="F28">
        <f>Tabela14[[#This Row],[TAMANHO]]+Tabela14[[#This Row],[POS INICIAL]]-1</f>
        <v>25</v>
      </c>
      <c r="G28" t="s">
        <v>234</v>
      </c>
    </row>
    <row r="29" spans="1:8" x14ac:dyDescent="0.25">
      <c r="A29">
        <v>3</v>
      </c>
      <c r="B29" t="s">
        <v>293</v>
      </c>
      <c r="C29" t="s">
        <v>36</v>
      </c>
      <c r="D29">
        <v>20</v>
      </c>
      <c r="E29">
        <f t="shared" ref="E29:E65" si="1">F28+1</f>
        <v>26</v>
      </c>
      <c r="F29">
        <f>Tabela14[[#This Row],[TAMANHO]]+Tabela14[[#This Row],[POS INICIAL]]-1</f>
        <v>45</v>
      </c>
      <c r="G29" t="s">
        <v>234</v>
      </c>
    </row>
    <row r="30" spans="1:8" x14ac:dyDescent="0.25">
      <c r="A30">
        <v>4</v>
      </c>
      <c r="B30" t="s">
        <v>294</v>
      </c>
      <c r="C30" t="s">
        <v>36</v>
      </c>
      <c r="D30">
        <v>100</v>
      </c>
      <c r="E30">
        <f t="shared" si="1"/>
        <v>46</v>
      </c>
      <c r="F30">
        <f>Tabela14[[#This Row],[TAMANHO]]+Tabela14[[#This Row],[POS INICIAL]]-1</f>
        <v>145</v>
      </c>
      <c r="G30" t="s">
        <v>234</v>
      </c>
    </row>
    <row r="31" spans="1:8" x14ac:dyDescent="0.25">
      <c r="A31">
        <v>5</v>
      </c>
      <c r="B31" t="s">
        <v>295</v>
      </c>
      <c r="C31" t="s">
        <v>36</v>
      </c>
      <c r="D31">
        <v>14</v>
      </c>
      <c r="E31">
        <f t="shared" si="1"/>
        <v>146</v>
      </c>
      <c r="F31">
        <f>Tabela14[[#This Row],[TAMANHO]]+Tabela14[[#This Row],[POS INICIAL]]-1</f>
        <v>159</v>
      </c>
      <c r="G31" t="s">
        <v>234</v>
      </c>
    </row>
    <row r="32" spans="1:8" x14ac:dyDescent="0.25">
      <c r="A32">
        <v>6</v>
      </c>
      <c r="B32" t="s">
        <v>35</v>
      </c>
      <c r="C32" t="s">
        <v>36</v>
      </c>
      <c r="D32">
        <v>100</v>
      </c>
      <c r="E32">
        <f t="shared" si="1"/>
        <v>160</v>
      </c>
      <c r="F32">
        <f>Tabela14[[#This Row],[TAMANHO]]+Tabela14[[#This Row],[POS INICIAL]]-1</f>
        <v>259</v>
      </c>
      <c r="G32" t="s">
        <v>235</v>
      </c>
    </row>
    <row r="33" spans="1:8" x14ac:dyDescent="0.25">
      <c r="A33">
        <v>7</v>
      </c>
      <c r="B33" t="s">
        <v>296</v>
      </c>
      <c r="C33" t="s">
        <v>36</v>
      </c>
      <c r="D33">
        <v>15</v>
      </c>
      <c r="E33">
        <f t="shared" si="1"/>
        <v>260</v>
      </c>
      <c r="F33">
        <f>Tabela14[[#This Row],[TAMANHO]]+Tabela14[[#This Row],[POS INICIAL]]-1</f>
        <v>274</v>
      </c>
      <c r="G33" t="s">
        <v>235</v>
      </c>
    </row>
    <row r="34" spans="1:8" x14ac:dyDescent="0.25">
      <c r="A34">
        <v>8</v>
      </c>
      <c r="B34" t="s">
        <v>297</v>
      </c>
      <c r="C34" t="s">
        <v>36</v>
      </c>
      <c r="D34">
        <v>100</v>
      </c>
      <c r="E34">
        <f t="shared" si="1"/>
        <v>275</v>
      </c>
      <c r="F34">
        <f>Tabela14[[#This Row],[TAMANHO]]+Tabela14[[#This Row],[POS INICIAL]]-1</f>
        <v>374</v>
      </c>
      <c r="G34" t="s">
        <v>235</v>
      </c>
    </row>
    <row r="35" spans="1:8" x14ac:dyDescent="0.25">
      <c r="A35">
        <v>9</v>
      </c>
      <c r="B35" t="s">
        <v>38</v>
      </c>
      <c r="C35" t="s">
        <v>20</v>
      </c>
      <c r="D35">
        <v>2</v>
      </c>
      <c r="E35">
        <f t="shared" si="1"/>
        <v>375</v>
      </c>
      <c r="F35">
        <f>Tabela14[[#This Row],[TAMANHO]]+Tabela14[[#This Row],[POS INICIAL]]-1</f>
        <v>376</v>
      </c>
      <c r="G35" t="s">
        <v>234</v>
      </c>
    </row>
    <row r="36" spans="1:8" x14ac:dyDescent="0.25">
      <c r="A36">
        <v>10</v>
      </c>
      <c r="B36" t="s">
        <v>39</v>
      </c>
      <c r="C36" t="s">
        <v>8</v>
      </c>
      <c r="D36">
        <v>6</v>
      </c>
      <c r="E36">
        <f t="shared" si="1"/>
        <v>377</v>
      </c>
      <c r="F36">
        <f>Tabela14[[#This Row],[TAMANHO]]+Tabela14[[#This Row],[POS INICIAL]]-1</f>
        <v>382</v>
      </c>
      <c r="G36" t="s">
        <v>234</v>
      </c>
    </row>
    <row r="37" spans="1:8" x14ac:dyDescent="0.25">
      <c r="A37">
        <v>11</v>
      </c>
      <c r="B37" t="s">
        <v>37</v>
      </c>
      <c r="C37" t="s">
        <v>36</v>
      </c>
      <c r="D37">
        <v>50</v>
      </c>
      <c r="E37">
        <f t="shared" si="1"/>
        <v>383</v>
      </c>
      <c r="F37">
        <f>Tabela14[[#This Row],[TAMANHO]]+Tabela14[[#This Row],[POS INICIAL]]-1</f>
        <v>432</v>
      </c>
      <c r="G37" t="s">
        <v>235</v>
      </c>
    </row>
    <row r="38" spans="1:8" x14ac:dyDescent="0.25">
      <c r="A38">
        <v>12</v>
      </c>
      <c r="B38" t="s">
        <v>40</v>
      </c>
      <c r="C38" t="s">
        <v>36</v>
      </c>
      <c r="D38">
        <v>8</v>
      </c>
      <c r="E38">
        <f t="shared" si="1"/>
        <v>433</v>
      </c>
      <c r="F38">
        <f>Tabela14[[#This Row],[TAMANHO]]+Tabela14[[#This Row],[POS INICIAL]]-1</f>
        <v>440</v>
      </c>
      <c r="G38" t="s">
        <v>235</v>
      </c>
    </row>
    <row r="39" spans="1:8" x14ac:dyDescent="0.25">
      <c r="A39">
        <v>13</v>
      </c>
      <c r="B39" t="s">
        <v>42</v>
      </c>
      <c r="C39" t="s">
        <v>36</v>
      </c>
      <c r="D39">
        <v>100</v>
      </c>
      <c r="E39">
        <f t="shared" si="1"/>
        <v>441</v>
      </c>
      <c r="F39">
        <f>Tabela14[[#This Row],[TAMANHO]]+Tabela14[[#This Row],[POS INICIAL]]-1</f>
        <v>540</v>
      </c>
      <c r="G39" t="s">
        <v>235</v>
      </c>
    </row>
    <row r="40" spans="1:8" x14ac:dyDescent="0.25">
      <c r="A40">
        <v>14</v>
      </c>
      <c r="B40" t="s">
        <v>298</v>
      </c>
      <c r="C40" t="s">
        <v>36</v>
      </c>
      <c r="D40">
        <v>100</v>
      </c>
      <c r="E40">
        <f t="shared" si="1"/>
        <v>541</v>
      </c>
      <c r="F40">
        <f>Tabela14[[#This Row],[TAMANHO]]+Tabela14[[#This Row],[POS INICIAL]]-1</f>
        <v>640</v>
      </c>
      <c r="G40" t="s">
        <v>235</v>
      </c>
    </row>
    <row r="41" spans="1:8" x14ac:dyDescent="0.25">
      <c r="A41">
        <v>15</v>
      </c>
      <c r="B41" t="s">
        <v>299</v>
      </c>
      <c r="C41" t="s">
        <v>36</v>
      </c>
      <c r="D41">
        <v>100</v>
      </c>
      <c r="E41">
        <f t="shared" si="1"/>
        <v>641</v>
      </c>
      <c r="F41">
        <f>Tabela14[[#This Row],[TAMANHO]]+Tabela14[[#This Row],[POS INICIAL]]-1</f>
        <v>740</v>
      </c>
      <c r="G41" t="s">
        <v>234</v>
      </c>
    </row>
    <row r="42" spans="1:8" x14ac:dyDescent="0.25">
      <c r="A42">
        <v>16</v>
      </c>
      <c r="B42" t="s">
        <v>300</v>
      </c>
      <c r="C42" t="s">
        <v>36</v>
      </c>
      <c r="D42">
        <v>50</v>
      </c>
      <c r="E42">
        <f t="shared" si="1"/>
        <v>741</v>
      </c>
      <c r="F42">
        <f>Tabela14[[#This Row],[TAMANHO]]+Tabela14[[#This Row],[POS INICIAL]]-1</f>
        <v>790</v>
      </c>
      <c r="G42" t="s">
        <v>234</v>
      </c>
    </row>
    <row r="43" spans="1:8" x14ac:dyDescent="0.25">
      <c r="A43">
        <v>17</v>
      </c>
      <c r="B43" t="s">
        <v>301</v>
      </c>
      <c r="C43" t="s">
        <v>36</v>
      </c>
      <c r="D43">
        <v>60</v>
      </c>
      <c r="E43">
        <f t="shared" si="1"/>
        <v>791</v>
      </c>
      <c r="F43">
        <f>Tabela14[[#This Row],[TAMANHO]]+Tabela14[[#This Row],[POS INICIAL]]-1</f>
        <v>850</v>
      </c>
      <c r="G43" t="s">
        <v>234</v>
      </c>
    </row>
    <row r="44" spans="1:8" x14ac:dyDescent="0.25">
      <c r="A44">
        <v>18</v>
      </c>
      <c r="B44" t="s">
        <v>302</v>
      </c>
      <c r="C44" t="s">
        <v>36</v>
      </c>
      <c r="D44">
        <v>11</v>
      </c>
      <c r="E44">
        <f t="shared" si="1"/>
        <v>851</v>
      </c>
      <c r="F44">
        <f>Tabela14[[#This Row],[TAMANHO]]+Tabela14[[#This Row],[POS INICIAL]]-1</f>
        <v>861</v>
      </c>
      <c r="G44" t="s">
        <v>234</v>
      </c>
    </row>
    <row r="45" spans="1:8" x14ac:dyDescent="0.25">
      <c r="A45">
        <v>19</v>
      </c>
      <c r="B45" t="s">
        <v>303</v>
      </c>
      <c r="C45" t="s">
        <v>36</v>
      </c>
      <c r="D45">
        <v>50</v>
      </c>
      <c r="E45">
        <f t="shared" si="1"/>
        <v>862</v>
      </c>
      <c r="F45">
        <f>Tabela14[[#This Row],[TAMANHO]]+Tabela14[[#This Row],[POS INICIAL]]-1</f>
        <v>911</v>
      </c>
      <c r="G45" t="s">
        <v>234</v>
      </c>
    </row>
    <row r="46" spans="1:8" x14ac:dyDescent="0.25">
      <c r="A46">
        <v>20</v>
      </c>
      <c r="B46" t="s">
        <v>304</v>
      </c>
      <c r="C46" t="s">
        <v>20</v>
      </c>
      <c r="D46">
        <v>1</v>
      </c>
      <c r="E46">
        <f t="shared" si="1"/>
        <v>912</v>
      </c>
      <c r="F46">
        <f>Tabela14[[#This Row],[TAMANHO]]+Tabela14[[#This Row],[POS INICIAL]]-1</f>
        <v>912</v>
      </c>
      <c r="G46" t="s">
        <v>234</v>
      </c>
      <c r="H46" s="1" t="s">
        <v>305</v>
      </c>
    </row>
    <row r="47" spans="1:8" x14ac:dyDescent="0.25">
      <c r="A47">
        <v>21</v>
      </c>
      <c r="B47" t="s">
        <v>306</v>
      </c>
      <c r="C47" t="s">
        <v>22</v>
      </c>
      <c r="D47">
        <v>8</v>
      </c>
      <c r="E47">
        <f t="shared" si="1"/>
        <v>913</v>
      </c>
      <c r="F47">
        <f>Tabela14[[#This Row],[TAMANHO]]+Tabela14[[#This Row],[POS INICIAL]]-1</f>
        <v>920</v>
      </c>
      <c r="G47" t="s">
        <v>235</v>
      </c>
    </row>
    <row r="48" spans="1:8" x14ac:dyDescent="0.25">
      <c r="A48">
        <v>22</v>
      </c>
      <c r="B48" t="s">
        <v>307</v>
      </c>
      <c r="C48" t="s">
        <v>8</v>
      </c>
      <c r="D48">
        <v>6</v>
      </c>
      <c r="E48">
        <f t="shared" si="1"/>
        <v>921</v>
      </c>
      <c r="F48">
        <f>Tabela14[[#This Row],[TAMANHO]]+Tabela14[[#This Row],[POS INICIAL]]-1</f>
        <v>926</v>
      </c>
      <c r="G48" t="s">
        <v>235</v>
      </c>
    </row>
    <row r="49" spans="1:8" x14ac:dyDescent="0.25">
      <c r="A49">
        <v>23</v>
      </c>
      <c r="B49" t="s">
        <v>308</v>
      </c>
      <c r="C49" t="s">
        <v>36</v>
      </c>
      <c r="D49">
        <v>3</v>
      </c>
      <c r="E49">
        <f t="shared" si="1"/>
        <v>927</v>
      </c>
      <c r="F49">
        <f>Tabela14[[#This Row],[TAMANHO]]+Tabela14[[#This Row],[POS INICIAL]]-1</f>
        <v>929</v>
      </c>
      <c r="G49" t="s">
        <v>234</v>
      </c>
      <c r="H49" s="1" t="s">
        <v>309</v>
      </c>
    </row>
    <row r="50" spans="1:8" x14ac:dyDescent="0.25">
      <c r="A50">
        <v>24</v>
      </c>
      <c r="B50" t="s">
        <v>310</v>
      </c>
      <c r="C50" t="s">
        <v>36</v>
      </c>
      <c r="D50">
        <v>8</v>
      </c>
      <c r="E50">
        <f t="shared" si="1"/>
        <v>930</v>
      </c>
      <c r="F50">
        <f>Tabela14[[#This Row],[TAMANHO]]+Tabela14[[#This Row],[POS INICIAL]]-1</f>
        <v>937</v>
      </c>
      <c r="G50" t="s">
        <v>234</v>
      </c>
    </row>
    <row r="51" spans="1:8" x14ac:dyDescent="0.25">
      <c r="A51">
        <v>25</v>
      </c>
      <c r="B51" t="s">
        <v>311</v>
      </c>
      <c r="C51" t="s">
        <v>20</v>
      </c>
      <c r="D51">
        <v>1</v>
      </c>
      <c r="E51">
        <f t="shared" si="1"/>
        <v>938</v>
      </c>
      <c r="F51">
        <f>Tabela14[[#This Row],[TAMANHO]]+Tabela14[[#This Row],[POS INICIAL]]-1</f>
        <v>938</v>
      </c>
      <c r="G51" t="s">
        <v>234</v>
      </c>
    </row>
    <row r="52" spans="1:8" x14ac:dyDescent="0.25">
      <c r="A52">
        <v>26</v>
      </c>
      <c r="B52" t="s">
        <v>312</v>
      </c>
      <c r="C52" t="s">
        <v>8</v>
      </c>
      <c r="D52">
        <v>6</v>
      </c>
      <c r="E52">
        <f t="shared" si="1"/>
        <v>939</v>
      </c>
      <c r="F52">
        <f>Tabela14[[#This Row],[TAMANHO]]+Tabela14[[#This Row],[POS INICIAL]]-1</f>
        <v>944</v>
      </c>
      <c r="G52" t="s">
        <v>234</v>
      </c>
    </row>
    <row r="53" spans="1:8" x14ac:dyDescent="0.25">
      <c r="A53">
        <v>27</v>
      </c>
      <c r="B53" t="s">
        <v>313</v>
      </c>
      <c r="C53" t="s">
        <v>36</v>
      </c>
      <c r="D53">
        <v>10</v>
      </c>
      <c r="E53">
        <f t="shared" si="1"/>
        <v>945</v>
      </c>
      <c r="F53">
        <f>Tabela14[[#This Row],[TAMANHO]]+Tabela14[[#This Row],[POS INICIAL]]-1</f>
        <v>954</v>
      </c>
      <c r="G53" t="s">
        <v>234</v>
      </c>
    </row>
    <row r="54" spans="1:8" x14ac:dyDescent="0.25">
      <c r="A54">
        <v>28</v>
      </c>
      <c r="B54" t="s">
        <v>314</v>
      </c>
      <c r="C54" t="s">
        <v>20</v>
      </c>
      <c r="D54">
        <v>1</v>
      </c>
      <c r="E54">
        <f t="shared" si="1"/>
        <v>955</v>
      </c>
      <c r="F54">
        <f>Tabela14[[#This Row],[TAMANHO]]+Tabela14[[#This Row],[POS INICIAL]]-1</f>
        <v>955</v>
      </c>
      <c r="G54" t="s">
        <v>235</v>
      </c>
      <c r="H54" s="1" t="s">
        <v>315</v>
      </c>
    </row>
    <row r="55" spans="1:8" x14ac:dyDescent="0.25">
      <c r="A55">
        <v>29</v>
      </c>
      <c r="B55" t="s">
        <v>316</v>
      </c>
      <c r="C55" t="s">
        <v>20</v>
      </c>
      <c r="D55">
        <v>1</v>
      </c>
      <c r="E55">
        <f t="shared" si="1"/>
        <v>956</v>
      </c>
      <c r="F55">
        <f>Tabela14[[#This Row],[TAMANHO]]+Tabela14[[#This Row],[POS INICIAL]]-1</f>
        <v>956</v>
      </c>
      <c r="G55" t="s">
        <v>234</v>
      </c>
      <c r="H55" s="1" t="s">
        <v>317</v>
      </c>
    </row>
    <row r="56" spans="1:8" x14ac:dyDescent="0.25">
      <c r="A56">
        <v>30</v>
      </c>
      <c r="B56" t="s">
        <v>318</v>
      </c>
      <c r="C56" t="s">
        <v>20</v>
      </c>
      <c r="D56">
        <v>1</v>
      </c>
      <c r="E56">
        <f t="shared" si="1"/>
        <v>957</v>
      </c>
      <c r="F56">
        <f>Tabela14[[#This Row],[TAMANHO]]+Tabela14[[#This Row],[POS INICIAL]]-1</f>
        <v>957</v>
      </c>
      <c r="G56" t="s">
        <v>235</v>
      </c>
    </row>
    <row r="57" spans="1:8" x14ac:dyDescent="0.25">
      <c r="A57">
        <v>31</v>
      </c>
      <c r="B57" t="s">
        <v>319</v>
      </c>
      <c r="C57" t="s">
        <v>20</v>
      </c>
      <c r="D57">
        <v>1</v>
      </c>
      <c r="E57">
        <f t="shared" si="1"/>
        <v>958</v>
      </c>
      <c r="F57">
        <f>Tabela14[[#This Row],[TAMANHO]]+Tabela14[[#This Row],[POS INICIAL]]-1</f>
        <v>958</v>
      </c>
      <c r="G57" t="s">
        <v>235</v>
      </c>
      <c r="H57" s="1" t="s">
        <v>305</v>
      </c>
    </row>
    <row r="58" spans="1:8" x14ac:dyDescent="0.25">
      <c r="A58">
        <v>32</v>
      </c>
      <c r="B58" t="s">
        <v>320</v>
      </c>
      <c r="C58" t="s">
        <v>20</v>
      </c>
      <c r="D58">
        <v>1</v>
      </c>
      <c r="E58">
        <f t="shared" si="1"/>
        <v>959</v>
      </c>
      <c r="F58">
        <f>Tabela14[[#This Row],[TAMANHO]]+Tabela14[[#This Row],[POS INICIAL]]-1</f>
        <v>959</v>
      </c>
      <c r="G58" t="s">
        <v>234</v>
      </c>
      <c r="H58" s="1" t="s">
        <v>305</v>
      </c>
    </row>
    <row r="59" spans="1:8" x14ac:dyDescent="0.25">
      <c r="A59">
        <v>33</v>
      </c>
      <c r="B59" t="s">
        <v>321</v>
      </c>
      <c r="C59" t="s">
        <v>20</v>
      </c>
      <c r="D59">
        <v>1</v>
      </c>
      <c r="E59">
        <f t="shared" si="1"/>
        <v>960</v>
      </c>
      <c r="F59">
        <f>Tabela14[[#This Row],[TAMANHO]]+Tabela14[[#This Row],[POS INICIAL]]-1</f>
        <v>960</v>
      </c>
      <c r="G59" t="s">
        <v>235</v>
      </c>
      <c r="H59" s="1" t="s">
        <v>305</v>
      </c>
    </row>
    <row r="60" spans="1:8" x14ac:dyDescent="0.25">
      <c r="A60">
        <v>34</v>
      </c>
      <c r="B60" t="s">
        <v>322</v>
      </c>
      <c r="C60" t="s">
        <v>20</v>
      </c>
      <c r="D60">
        <v>1</v>
      </c>
      <c r="E60">
        <f t="shared" si="1"/>
        <v>961</v>
      </c>
      <c r="F60">
        <f>Tabela14[[#This Row],[TAMANHO]]+Tabela14[[#This Row],[POS INICIAL]]-1</f>
        <v>961</v>
      </c>
      <c r="G60" t="s">
        <v>235</v>
      </c>
      <c r="H60" s="1" t="s">
        <v>305</v>
      </c>
    </row>
    <row r="61" spans="1:8" x14ac:dyDescent="0.25">
      <c r="A61">
        <v>35</v>
      </c>
      <c r="B61" t="s">
        <v>323</v>
      </c>
      <c r="C61" t="s">
        <v>20</v>
      </c>
      <c r="D61">
        <v>1</v>
      </c>
      <c r="E61">
        <f t="shared" si="1"/>
        <v>962</v>
      </c>
      <c r="F61">
        <f>Tabela14[[#This Row],[TAMANHO]]+Tabela14[[#This Row],[POS INICIAL]]-1</f>
        <v>962</v>
      </c>
      <c r="G61" t="s">
        <v>235</v>
      </c>
      <c r="H61" s="1" t="s">
        <v>305</v>
      </c>
    </row>
    <row r="62" spans="1:8" x14ac:dyDescent="0.25">
      <c r="A62">
        <v>36</v>
      </c>
      <c r="B62" t="s">
        <v>324</v>
      </c>
      <c r="C62" t="s">
        <v>8</v>
      </c>
      <c r="D62">
        <v>4</v>
      </c>
      <c r="E62">
        <f t="shared" si="1"/>
        <v>963</v>
      </c>
      <c r="F62">
        <f>Tabela14[[#This Row],[TAMANHO]]+Tabela14[[#This Row],[POS INICIAL]]-1</f>
        <v>966</v>
      </c>
      <c r="G62" t="s">
        <v>234</v>
      </c>
    </row>
    <row r="63" spans="1:8" x14ac:dyDescent="0.25">
      <c r="A63">
        <v>37</v>
      </c>
      <c r="B63" t="s">
        <v>325</v>
      </c>
      <c r="C63" t="s">
        <v>8</v>
      </c>
      <c r="D63">
        <v>4</v>
      </c>
      <c r="E63">
        <f t="shared" si="1"/>
        <v>967</v>
      </c>
      <c r="F63">
        <f>Tabela14[[#This Row],[TAMANHO]]+Tabela14[[#This Row],[POS INICIAL]]-1</f>
        <v>970</v>
      </c>
      <c r="G63" t="s">
        <v>234</v>
      </c>
    </row>
    <row r="64" spans="1:8" x14ac:dyDescent="0.25">
      <c r="A64">
        <v>38</v>
      </c>
      <c r="B64" t="s">
        <v>326</v>
      </c>
      <c r="C64" t="s">
        <v>8</v>
      </c>
      <c r="D64">
        <v>4</v>
      </c>
      <c r="E64">
        <f t="shared" si="1"/>
        <v>971</v>
      </c>
      <c r="F64">
        <f>Tabela14[[#This Row],[TAMANHO]]+Tabela14[[#This Row],[POS INICIAL]]-1</f>
        <v>974</v>
      </c>
      <c r="G64" t="s">
        <v>234</v>
      </c>
    </row>
    <row r="65" spans="1:8" x14ac:dyDescent="0.25">
      <c r="A65">
        <v>39</v>
      </c>
      <c r="B65" t="s">
        <v>327</v>
      </c>
      <c r="C65" t="s">
        <v>20</v>
      </c>
      <c r="D65">
        <v>1</v>
      </c>
      <c r="E65">
        <f t="shared" si="1"/>
        <v>975</v>
      </c>
      <c r="F65">
        <f>Tabela14[[#This Row],[TAMANHO]]+Tabela14[[#This Row],[POS INICIAL]]-1</f>
        <v>975</v>
      </c>
      <c r="G65" t="s">
        <v>235</v>
      </c>
      <c r="H65" s="1" t="s">
        <v>305</v>
      </c>
    </row>
    <row r="67" spans="1:8" ht="15.75" thickBot="1" x14ac:dyDescent="0.3"/>
    <row r="68" spans="1:8" ht="18.75" x14ac:dyDescent="0.3">
      <c r="A68" s="106" t="s">
        <v>544</v>
      </c>
      <c r="B68" s="107"/>
      <c r="C68" s="107"/>
      <c r="D68" s="107"/>
      <c r="E68" s="107"/>
      <c r="F68" s="107"/>
      <c r="G68" s="107"/>
      <c r="H68" s="108"/>
    </row>
    <row r="69" spans="1:8" ht="18.75" x14ac:dyDescent="0.3">
      <c r="A69" s="103" t="s">
        <v>328</v>
      </c>
      <c r="B69" s="104"/>
      <c r="C69" s="104"/>
      <c r="D69" s="104"/>
      <c r="E69" s="104"/>
      <c r="F69" s="104"/>
      <c r="G69" s="104"/>
      <c r="H69" s="105"/>
    </row>
    <row r="70" spans="1:8" x14ac:dyDescent="0.25">
      <c r="A70" t="s">
        <v>0</v>
      </c>
      <c r="B70" t="s">
        <v>1</v>
      </c>
      <c r="C70" t="s">
        <v>2</v>
      </c>
      <c r="D70" t="s">
        <v>3</v>
      </c>
      <c r="E70" t="s">
        <v>4</v>
      </c>
      <c r="F70" t="s">
        <v>5</v>
      </c>
      <c r="G70" t="s">
        <v>236</v>
      </c>
      <c r="H70" s="1" t="s">
        <v>636</v>
      </c>
    </row>
    <row r="71" spans="1:8" x14ac:dyDescent="0.25">
      <c r="A71">
        <v>1</v>
      </c>
      <c r="B71" t="s">
        <v>7</v>
      </c>
      <c r="C71" t="s">
        <v>8</v>
      </c>
      <c r="D71">
        <v>7</v>
      </c>
      <c r="E71">
        <v>1</v>
      </c>
      <c r="F71">
        <f>Tabela15[[#This Row],[TAMANHO]]+Tabela15[[#This Row],[POS INICIAL]]-1</f>
        <v>7</v>
      </c>
      <c r="G71" t="s">
        <v>234</v>
      </c>
    </row>
    <row r="72" spans="1:8" s="3" customFormat="1" ht="75" x14ac:dyDescent="0.25">
      <c r="A72" s="3">
        <v>2</v>
      </c>
      <c r="B72" s="3" t="s">
        <v>329</v>
      </c>
      <c r="C72" s="3" t="s">
        <v>8</v>
      </c>
      <c r="D72" s="3">
        <v>18</v>
      </c>
      <c r="E72" s="35">
        <f>F71+1</f>
        <v>8</v>
      </c>
      <c r="F72" s="35">
        <f>Tabela15[[#This Row],[TAMANHO]]+Tabela15[[#This Row],[POS INICIAL]]-1</f>
        <v>25</v>
      </c>
      <c r="G72" s="3" t="s">
        <v>234</v>
      </c>
      <c r="H72" s="7" t="s">
        <v>1185</v>
      </c>
    </row>
    <row r="73" spans="1:8" x14ac:dyDescent="0.25">
      <c r="A73">
        <v>3</v>
      </c>
      <c r="B73" t="s">
        <v>195</v>
      </c>
      <c r="C73" t="s">
        <v>8</v>
      </c>
      <c r="D73">
        <v>18</v>
      </c>
      <c r="E73" s="35">
        <f t="shared" ref="E73:E98" si="2">F72+1</f>
        <v>26</v>
      </c>
      <c r="F73" s="35">
        <f>Tabela15[[#This Row],[TAMANHO]]+Tabela15[[#This Row],[POS INICIAL]]-1</f>
        <v>43</v>
      </c>
      <c r="G73" t="s">
        <v>234</v>
      </c>
    </row>
    <row r="74" spans="1:8" x14ac:dyDescent="0.25">
      <c r="A74">
        <v>4</v>
      </c>
      <c r="B74" t="s">
        <v>330</v>
      </c>
      <c r="C74" t="s">
        <v>36</v>
      </c>
      <c r="D74">
        <v>20</v>
      </c>
      <c r="E74" s="35">
        <f t="shared" si="2"/>
        <v>44</v>
      </c>
      <c r="F74" s="35">
        <f>Tabela15[[#This Row],[TAMANHO]]+Tabela15[[#This Row],[POS INICIAL]]-1</f>
        <v>63</v>
      </c>
      <c r="G74" t="s">
        <v>234</v>
      </c>
    </row>
    <row r="75" spans="1:8" x14ac:dyDescent="0.25">
      <c r="A75">
        <v>5</v>
      </c>
      <c r="B75" t="s">
        <v>331</v>
      </c>
      <c r="C75" t="s">
        <v>36</v>
      </c>
      <c r="D75">
        <v>100</v>
      </c>
      <c r="E75" s="35">
        <f t="shared" si="2"/>
        <v>64</v>
      </c>
      <c r="F75" s="35">
        <f>Tabela15[[#This Row],[TAMANHO]]+Tabela15[[#This Row],[POS INICIAL]]-1</f>
        <v>163</v>
      </c>
      <c r="G75" t="s">
        <v>234</v>
      </c>
    </row>
    <row r="76" spans="1:8" x14ac:dyDescent="0.25">
      <c r="A76">
        <v>6</v>
      </c>
      <c r="B76" t="s">
        <v>295</v>
      </c>
      <c r="C76" t="s">
        <v>36</v>
      </c>
      <c r="D76">
        <v>14</v>
      </c>
      <c r="E76" s="35">
        <f t="shared" si="2"/>
        <v>164</v>
      </c>
      <c r="F76" s="35">
        <f>Tabela15[[#This Row],[TAMANHO]]+Tabela15[[#This Row],[POS INICIAL]]-1</f>
        <v>177</v>
      </c>
      <c r="G76" t="s">
        <v>234</v>
      </c>
    </row>
    <row r="77" spans="1:8" x14ac:dyDescent="0.25">
      <c r="A77">
        <v>7</v>
      </c>
      <c r="B77" t="s">
        <v>35</v>
      </c>
      <c r="C77" t="s">
        <v>36</v>
      </c>
      <c r="D77">
        <v>100</v>
      </c>
      <c r="E77" s="35">
        <f t="shared" si="2"/>
        <v>178</v>
      </c>
      <c r="F77" s="35">
        <f>Tabela15[[#This Row],[TAMANHO]]+Tabela15[[#This Row],[POS INICIAL]]-1</f>
        <v>277</v>
      </c>
      <c r="G77" t="s">
        <v>234</v>
      </c>
    </row>
    <row r="78" spans="1:8" x14ac:dyDescent="0.25">
      <c r="A78">
        <v>8</v>
      </c>
      <c r="B78" t="s">
        <v>296</v>
      </c>
      <c r="C78" t="s">
        <v>36</v>
      </c>
      <c r="D78">
        <v>15</v>
      </c>
      <c r="E78" s="35">
        <f t="shared" si="2"/>
        <v>278</v>
      </c>
      <c r="F78" s="35">
        <f>Tabela15[[#This Row],[TAMANHO]]+Tabela15[[#This Row],[POS INICIAL]]-1</f>
        <v>292</v>
      </c>
      <c r="G78" t="s">
        <v>234</v>
      </c>
    </row>
    <row r="79" spans="1:8" x14ac:dyDescent="0.25">
      <c r="A79">
        <v>9</v>
      </c>
      <c r="B79" t="s">
        <v>297</v>
      </c>
      <c r="C79" t="s">
        <v>36</v>
      </c>
      <c r="D79">
        <v>100</v>
      </c>
      <c r="E79" s="35">
        <f t="shared" si="2"/>
        <v>293</v>
      </c>
      <c r="F79" s="35">
        <f>Tabela15[[#This Row],[TAMANHO]]+Tabela15[[#This Row],[POS INICIAL]]-1</f>
        <v>392</v>
      </c>
      <c r="G79" t="s">
        <v>235</v>
      </c>
    </row>
    <row r="80" spans="1:8" x14ac:dyDescent="0.25">
      <c r="A80">
        <v>10</v>
      </c>
      <c r="B80" t="s">
        <v>37</v>
      </c>
      <c r="C80" t="s">
        <v>36</v>
      </c>
      <c r="D80">
        <v>50</v>
      </c>
      <c r="E80" s="35">
        <f t="shared" si="2"/>
        <v>393</v>
      </c>
      <c r="F80" s="35">
        <f>Tabela15[[#This Row],[TAMANHO]]+Tabela15[[#This Row],[POS INICIAL]]-1</f>
        <v>442</v>
      </c>
      <c r="G80" t="s">
        <v>234</v>
      </c>
    </row>
    <row r="81" spans="1:8" x14ac:dyDescent="0.25">
      <c r="A81">
        <v>11</v>
      </c>
      <c r="B81" t="s">
        <v>38</v>
      </c>
      <c r="C81" t="s">
        <v>20</v>
      </c>
      <c r="D81">
        <v>2</v>
      </c>
      <c r="E81" s="35">
        <f t="shared" si="2"/>
        <v>443</v>
      </c>
      <c r="F81" s="35">
        <f>Tabela15[[#This Row],[TAMANHO]]+Tabela15[[#This Row],[POS INICIAL]]-1</f>
        <v>444</v>
      </c>
      <c r="G81" t="s">
        <v>234</v>
      </c>
    </row>
    <row r="82" spans="1:8" x14ac:dyDescent="0.25">
      <c r="A82">
        <v>12</v>
      </c>
      <c r="B82" t="s">
        <v>39</v>
      </c>
      <c r="C82" t="s">
        <v>8</v>
      </c>
      <c r="D82">
        <v>6</v>
      </c>
      <c r="E82" s="35">
        <f t="shared" si="2"/>
        <v>445</v>
      </c>
      <c r="F82" s="35">
        <f>Tabela15[[#This Row],[TAMANHO]]+Tabela15[[#This Row],[POS INICIAL]]-1</f>
        <v>450</v>
      </c>
      <c r="G82" t="s">
        <v>234</v>
      </c>
    </row>
    <row r="83" spans="1:8" x14ac:dyDescent="0.25">
      <c r="A83">
        <v>13</v>
      </c>
      <c r="B83" t="s">
        <v>332</v>
      </c>
      <c r="C83" t="s">
        <v>8</v>
      </c>
      <c r="D83">
        <v>6</v>
      </c>
      <c r="E83" s="35">
        <f t="shared" si="2"/>
        <v>451</v>
      </c>
      <c r="F83" s="35">
        <f>Tabela15[[#This Row],[TAMANHO]]+Tabela15[[#This Row],[POS INICIAL]]-1</f>
        <v>456</v>
      </c>
      <c r="G83" t="s">
        <v>235</v>
      </c>
    </row>
    <row r="84" spans="1:8" x14ac:dyDescent="0.25">
      <c r="A84">
        <v>14</v>
      </c>
      <c r="B84" t="s">
        <v>42</v>
      </c>
      <c r="C84" t="s">
        <v>36</v>
      </c>
      <c r="D84">
        <v>100</v>
      </c>
      <c r="E84" s="35">
        <f t="shared" si="2"/>
        <v>457</v>
      </c>
      <c r="F84" s="35">
        <f>Tabela15[[#This Row],[TAMANHO]]+Tabela15[[#This Row],[POS INICIAL]]-1</f>
        <v>556</v>
      </c>
      <c r="G84" t="s">
        <v>234</v>
      </c>
    </row>
    <row r="85" spans="1:8" x14ac:dyDescent="0.25">
      <c r="A85">
        <v>15</v>
      </c>
      <c r="B85" t="s">
        <v>40</v>
      </c>
      <c r="C85" t="s">
        <v>36</v>
      </c>
      <c r="D85">
        <v>8</v>
      </c>
      <c r="E85" s="35">
        <f t="shared" si="2"/>
        <v>557</v>
      </c>
      <c r="F85" s="35">
        <f>Tabela15[[#This Row],[TAMANHO]]+Tabela15[[#This Row],[POS INICIAL]]-1</f>
        <v>564</v>
      </c>
      <c r="G85" t="s">
        <v>234</v>
      </c>
    </row>
    <row r="86" spans="1:8" x14ac:dyDescent="0.25">
      <c r="A86">
        <v>16</v>
      </c>
      <c r="B86" t="s">
        <v>298</v>
      </c>
      <c r="C86" t="s">
        <v>36</v>
      </c>
      <c r="D86">
        <v>100</v>
      </c>
      <c r="E86" s="35">
        <f t="shared" si="2"/>
        <v>565</v>
      </c>
      <c r="F86" s="35">
        <f>Tabela15[[#This Row],[TAMANHO]]+Tabela15[[#This Row],[POS INICIAL]]-1</f>
        <v>664</v>
      </c>
      <c r="G86" t="s">
        <v>234</v>
      </c>
    </row>
    <row r="87" spans="1:8" x14ac:dyDescent="0.25">
      <c r="A87">
        <v>17</v>
      </c>
      <c r="B87" t="s">
        <v>299</v>
      </c>
      <c r="C87" t="s">
        <v>36</v>
      </c>
      <c r="D87">
        <v>100</v>
      </c>
      <c r="E87" s="35">
        <f t="shared" si="2"/>
        <v>665</v>
      </c>
      <c r="F87" s="35">
        <f>Tabela15[[#This Row],[TAMANHO]]+Tabela15[[#This Row],[POS INICIAL]]-1</f>
        <v>764</v>
      </c>
      <c r="G87" t="s">
        <v>234</v>
      </c>
    </row>
    <row r="88" spans="1:8" x14ac:dyDescent="0.25">
      <c r="A88">
        <v>18</v>
      </c>
      <c r="B88" t="s">
        <v>302</v>
      </c>
      <c r="C88" t="s">
        <v>36</v>
      </c>
      <c r="D88">
        <v>11</v>
      </c>
      <c r="E88" s="35">
        <f t="shared" si="2"/>
        <v>765</v>
      </c>
      <c r="F88" s="35">
        <f>Tabela15[[#This Row],[TAMANHO]]+Tabela15[[#This Row],[POS INICIAL]]-1</f>
        <v>775</v>
      </c>
      <c r="G88" t="s">
        <v>234</v>
      </c>
    </row>
    <row r="89" spans="1:8" x14ac:dyDescent="0.25">
      <c r="A89">
        <v>19</v>
      </c>
      <c r="B89" t="s">
        <v>300</v>
      </c>
      <c r="C89" t="s">
        <v>36</v>
      </c>
      <c r="D89">
        <v>50</v>
      </c>
      <c r="E89" s="35">
        <f t="shared" si="2"/>
        <v>776</v>
      </c>
      <c r="F89" s="35">
        <f>Tabela15[[#This Row],[TAMANHO]]+Tabela15[[#This Row],[POS INICIAL]]-1</f>
        <v>825</v>
      </c>
      <c r="G89" t="s">
        <v>234</v>
      </c>
    </row>
    <row r="90" spans="1:8" x14ac:dyDescent="0.25">
      <c r="A90">
        <v>20</v>
      </c>
      <c r="B90" t="s">
        <v>301</v>
      </c>
      <c r="C90" t="s">
        <v>36</v>
      </c>
      <c r="D90">
        <v>50</v>
      </c>
      <c r="E90" s="35">
        <f t="shared" si="2"/>
        <v>826</v>
      </c>
      <c r="F90" s="35">
        <f>Tabela15[[#This Row],[TAMANHO]]+Tabela15[[#This Row],[POS INICIAL]]-1</f>
        <v>875</v>
      </c>
      <c r="G90" t="s">
        <v>234</v>
      </c>
    </row>
    <row r="91" spans="1:8" x14ac:dyDescent="0.25">
      <c r="A91">
        <v>21</v>
      </c>
      <c r="B91" t="s">
        <v>303</v>
      </c>
      <c r="C91" t="s">
        <v>36</v>
      </c>
      <c r="D91">
        <v>50</v>
      </c>
      <c r="E91" s="35">
        <f t="shared" si="2"/>
        <v>876</v>
      </c>
      <c r="F91" s="35">
        <f>Tabela15[[#This Row],[TAMANHO]]+Tabela15[[#This Row],[POS INICIAL]]-1</f>
        <v>925</v>
      </c>
      <c r="G91" t="s">
        <v>235</v>
      </c>
    </row>
    <row r="92" spans="1:8" x14ac:dyDescent="0.25">
      <c r="A92">
        <v>22</v>
      </c>
      <c r="B92" t="s">
        <v>333</v>
      </c>
      <c r="C92" t="s">
        <v>22</v>
      </c>
      <c r="D92">
        <v>8</v>
      </c>
      <c r="E92" s="35">
        <f t="shared" si="2"/>
        <v>926</v>
      </c>
      <c r="F92" s="35">
        <f>Tabela15[[#This Row],[TAMANHO]]+Tabela15[[#This Row],[POS INICIAL]]-1</f>
        <v>933</v>
      </c>
      <c r="G92" t="s">
        <v>235</v>
      </c>
    </row>
    <row r="93" spans="1:8" x14ac:dyDescent="0.25">
      <c r="A93">
        <v>23</v>
      </c>
      <c r="B93" t="s">
        <v>312</v>
      </c>
      <c r="C93" t="s">
        <v>8</v>
      </c>
      <c r="D93">
        <v>6</v>
      </c>
      <c r="E93" s="35">
        <f t="shared" si="2"/>
        <v>934</v>
      </c>
      <c r="F93" s="35">
        <f>Tabela15[[#This Row],[TAMANHO]]+Tabela15[[#This Row],[POS INICIAL]]-1</f>
        <v>939</v>
      </c>
      <c r="G93" t="s">
        <v>234</v>
      </c>
    </row>
    <row r="94" spans="1:8" x14ac:dyDescent="0.25">
      <c r="A94">
        <v>24</v>
      </c>
      <c r="B94" t="s">
        <v>334</v>
      </c>
      <c r="C94" t="s">
        <v>36</v>
      </c>
      <c r="D94">
        <v>10</v>
      </c>
      <c r="E94" s="35">
        <f t="shared" si="2"/>
        <v>940</v>
      </c>
      <c r="F94" s="35">
        <f>Tabela15[[#This Row],[TAMANHO]]+Tabela15[[#This Row],[POS INICIAL]]-1</f>
        <v>949</v>
      </c>
      <c r="G94" t="s">
        <v>234</v>
      </c>
    </row>
    <row r="95" spans="1:8" x14ac:dyDescent="0.25">
      <c r="A95">
        <v>25</v>
      </c>
      <c r="B95" t="s">
        <v>314</v>
      </c>
      <c r="C95" t="s">
        <v>20</v>
      </c>
      <c r="D95">
        <v>1</v>
      </c>
      <c r="E95" s="35">
        <f t="shared" si="2"/>
        <v>950</v>
      </c>
      <c r="F95" s="35">
        <f>Tabela15[[#This Row],[TAMANHO]]+Tabela15[[#This Row],[POS INICIAL]]-1</f>
        <v>950</v>
      </c>
      <c r="G95" t="s">
        <v>235</v>
      </c>
      <c r="H95" s="1" t="s">
        <v>315</v>
      </c>
    </row>
    <row r="96" spans="1:8" x14ac:dyDescent="0.25">
      <c r="A96">
        <v>26</v>
      </c>
      <c r="B96" t="s">
        <v>335</v>
      </c>
      <c r="C96" t="s">
        <v>20</v>
      </c>
      <c r="D96">
        <v>1</v>
      </c>
      <c r="E96" s="35">
        <f t="shared" si="2"/>
        <v>951</v>
      </c>
      <c r="F96" s="35">
        <f>Tabela15[[#This Row],[TAMANHO]]+Tabela15[[#This Row],[POS INICIAL]]-1</f>
        <v>951</v>
      </c>
      <c r="G96" t="s">
        <v>235</v>
      </c>
    </row>
    <row r="97" spans="1:8" x14ac:dyDescent="0.25">
      <c r="A97">
        <v>27</v>
      </c>
      <c r="B97" t="s">
        <v>316</v>
      </c>
      <c r="C97" t="s">
        <v>20</v>
      </c>
      <c r="D97">
        <v>1</v>
      </c>
      <c r="E97" s="35">
        <f t="shared" si="2"/>
        <v>952</v>
      </c>
      <c r="F97" s="35">
        <f>Tabela15[[#This Row],[TAMANHO]]+Tabela15[[#This Row],[POS INICIAL]]-1</f>
        <v>952</v>
      </c>
      <c r="G97" t="s">
        <v>234</v>
      </c>
      <c r="H97" s="1" t="s">
        <v>317</v>
      </c>
    </row>
    <row r="98" spans="1:8" x14ac:dyDescent="0.25">
      <c r="A98">
        <v>28</v>
      </c>
      <c r="B98" t="s">
        <v>318</v>
      </c>
      <c r="C98" t="s">
        <v>20</v>
      </c>
      <c r="D98">
        <v>1</v>
      </c>
      <c r="E98" s="35">
        <f t="shared" si="2"/>
        <v>953</v>
      </c>
      <c r="F98" s="35">
        <f>Tabela15[[#This Row],[TAMANHO]]+Tabela15[[#This Row],[POS INICIAL]]-1</f>
        <v>953</v>
      </c>
      <c r="G98" t="s">
        <v>235</v>
      </c>
      <c r="H98" s="1" t="s">
        <v>305</v>
      </c>
    </row>
    <row r="100" spans="1:8" ht="15.75" thickBot="1" x14ac:dyDescent="0.3"/>
    <row r="101" spans="1:8" ht="18.75" x14ac:dyDescent="0.3">
      <c r="A101" s="106" t="s">
        <v>545</v>
      </c>
      <c r="B101" s="107"/>
      <c r="C101" s="107"/>
      <c r="D101" s="107"/>
      <c r="E101" s="107"/>
      <c r="F101" s="107"/>
      <c r="G101" s="107"/>
      <c r="H101" s="108"/>
    </row>
    <row r="102" spans="1:8" ht="18.75" x14ac:dyDescent="0.3">
      <c r="A102" s="103" t="s">
        <v>336</v>
      </c>
      <c r="B102" s="104"/>
      <c r="C102" s="104"/>
      <c r="D102" s="104"/>
      <c r="E102" s="104"/>
      <c r="F102" s="104"/>
      <c r="G102" s="104"/>
      <c r="H102" s="105"/>
    </row>
    <row r="103" spans="1:8" x14ac:dyDescent="0.25">
      <c r="A103" t="s">
        <v>0</v>
      </c>
      <c r="B103" t="s">
        <v>1</v>
      </c>
      <c r="C103" t="s">
        <v>2</v>
      </c>
      <c r="D103" t="s">
        <v>3</v>
      </c>
      <c r="E103" t="s">
        <v>4</v>
      </c>
      <c r="F103" t="s">
        <v>5</v>
      </c>
      <c r="G103" t="s">
        <v>236</v>
      </c>
      <c r="H103" s="1" t="s">
        <v>6</v>
      </c>
    </row>
    <row r="104" spans="1:8" x14ac:dyDescent="0.25">
      <c r="A104">
        <v>1</v>
      </c>
      <c r="B104" t="s">
        <v>7</v>
      </c>
      <c r="C104" t="s">
        <v>8</v>
      </c>
      <c r="D104">
        <v>7</v>
      </c>
      <c r="E104">
        <v>1</v>
      </c>
      <c r="F104">
        <f>Tabela16[[#This Row],[TAMANHO]]+Tabela16[[#This Row],[POS INICIAL]]-1</f>
        <v>7</v>
      </c>
      <c r="G104" t="s">
        <v>234</v>
      </c>
    </row>
    <row r="105" spans="1:8" s="3" customFormat="1" ht="75" x14ac:dyDescent="0.25">
      <c r="A105" s="3">
        <v>2</v>
      </c>
      <c r="B105" s="3" t="s">
        <v>337</v>
      </c>
      <c r="C105" s="3" t="s">
        <v>8</v>
      </c>
      <c r="D105" s="3">
        <v>18</v>
      </c>
      <c r="E105" s="35">
        <f>F104+1</f>
        <v>8</v>
      </c>
      <c r="F105" s="35">
        <f>Tabela16[[#This Row],[TAMANHO]]+Tabela16[[#This Row],[POS INICIAL]]-1</f>
        <v>25</v>
      </c>
      <c r="G105" s="3" t="s">
        <v>234</v>
      </c>
      <c r="H105" s="7" t="s">
        <v>1185</v>
      </c>
    </row>
    <row r="106" spans="1:8" s="3" customFormat="1" ht="75" x14ac:dyDescent="0.25">
      <c r="A106" s="3">
        <v>3</v>
      </c>
      <c r="B106" s="3" t="s">
        <v>338</v>
      </c>
      <c r="C106" s="3" t="s">
        <v>8</v>
      </c>
      <c r="D106" s="3">
        <v>18</v>
      </c>
      <c r="E106" s="35">
        <f t="shared" ref="E106:E132" si="3">F105+1</f>
        <v>26</v>
      </c>
      <c r="F106" s="35">
        <f>Tabela16[[#This Row],[TAMANHO]]+Tabela16[[#This Row],[POS INICIAL]]-1</f>
        <v>43</v>
      </c>
      <c r="G106" s="3" t="s">
        <v>234</v>
      </c>
      <c r="H106" s="7" t="s">
        <v>1184</v>
      </c>
    </row>
    <row r="107" spans="1:8" x14ac:dyDescent="0.25">
      <c r="A107">
        <v>4</v>
      </c>
      <c r="B107" t="s">
        <v>339</v>
      </c>
      <c r="C107" t="s">
        <v>36</v>
      </c>
      <c r="D107">
        <v>100</v>
      </c>
      <c r="E107" s="36">
        <f t="shared" si="3"/>
        <v>44</v>
      </c>
      <c r="F107" s="36">
        <f>Tabela16[[#This Row],[TAMANHO]]+Tabela16[[#This Row],[POS INICIAL]]-1</f>
        <v>143</v>
      </c>
      <c r="G107" t="s">
        <v>234</v>
      </c>
    </row>
    <row r="108" spans="1:8" x14ac:dyDescent="0.25">
      <c r="A108">
        <v>5</v>
      </c>
      <c r="B108" t="s">
        <v>35</v>
      </c>
      <c r="C108" t="s">
        <v>36</v>
      </c>
      <c r="D108">
        <v>100</v>
      </c>
      <c r="E108" s="36">
        <f t="shared" si="3"/>
        <v>144</v>
      </c>
      <c r="F108" s="36">
        <f>Tabela16[[#This Row],[TAMANHO]]+Tabela16[[#This Row],[POS INICIAL]]-1</f>
        <v>243</v>
      </c>
      <c r="G108" t="s">
        <v>234</v>
      </c>
    </row>
    <row r="109" spans="1:8" x14ac:dyDescent="0.25">
      <c r="A109">
        <v>6</v>
      </c>
      <c r="B109" t="s">
        <v>296</v>
      </c>
      <c r="C109" t="s">
        <v>36</v>
      </c>
      <c r="D109">
        <v>15</v>
      </c>
      <c r="E109" s="36">
        <f t="shared" si="3"/>
        <v>244</v>
      </c>
      <c r="F109" s="36">
        <f>Tabela16[[#This Row],[TAMANHO]]+Tabela16[[#This Row],[POS INICIAL]]-1</f>
        <v>258</v>
      </c>
      <c r="G109" t="s">
        <v>234</v>
      </c>
    </row>
    <row r="110" spans="1:8" x14ac:dyDescent="0.25">
      <c r="A110">
        <v>7</v>
      </c>
      <c r="B110" t="s">
        <v>297</v>
      </c>
      <c r="C110" t="s">
        <v>36</v>
      </c>
      <c r="D110">
        <v>100</v>
      </c>
      <c r="E110" s="36">
        <f t="shared" si="3"/>
        <v>259</v>
      </c>
      <c r="F110" s="36">
        <f>Tabela16[[#This Row],[TAMANHO]]+Tabela16[[#This Row],[POS INICIAL]]-1</f>
        <v>358</v>
      </c>
      <c r="G110" t="s">
        <v>235</v>
      </c>
    </row>
    <row r="111" spans="1:8" x14ac:dyDescent="0.25">
      <c r="A111">
        <v>8</v>
      </c>
      <c r="B111" t="s">
        <v>37</v>
      </c>
      <c r="C111" t="s">
        <v>36</v>
      </c>
      <c r="D111">
        <v>50</v>
      </c>
      <c r="E111" s="36">
        <f t="shared" si="3"/>
        <v>359</v>
      </c>
      <c r="F111" s="36">
        <f>Tabela16[[#This Row],[TAMANHO]]+Tabela16[[#This Row],[POS INICIAL]]-1</f>
        <v>408</v>
      </c>
      <c r="G111" t="s">
        <v>234</v>
      </c>
    </row>
    <row r="112" spans="1:8" x14ac:dyDescent="0.25">
      <c r="A112">
        <v>9</v>
      </c>
      <c r="B112" t="s">
        <v>38</v>
      </c>
      <c r="C112" t="s">
        <v>20</v>
      </c>
      <c r="D112">
        <v>2</v>
      </c>
      <c r="E112" s="36">
        <f t="shared" si="3"/>
        <v>409</v>
      </c>
      <c r="F112" s="36">
        <f>Tabela16[[#This Row],[TAMANHO]]+Tabela16[[#This Row],[POS INICIAL]]-1</f>
        <v>410</v>
      </c>
      <c r="G112" t="s">
        <v>234</v>
      </c>
    </row>
    <row r="113" spans="1:8" x14ac:dyDescent="0.25">
      <c r="A113">
        <v>10</v>
      </c>
      <c r="B113" t="s">
        <v>39</v>
      </c>
      <c r="C113" t="s">
        <v>8</v>
      </c>
      <c r="D113">
        <v>6</v>
      </c>
      <c r="E113" s="36">
        <f t="shared" si="3"/>
        <v>411</v>
      </c>
      <c r="F113" s="36">
        <f>Tabela16[[#This Row],[TAMANHO]]+Tabela16[[#This Row],[POS INICIAL]]-1</f>
        <v>416</v>
      </c>
      <c r="G113" t="s">
        <v>234</v>
      </c>
    </row>
    <row r="114" spans="1:8" x14ac:dyDescent="0.25">
      <c r="A114">
        <v>11</v>
      </c>
      <c r="B114" t="s">
        <v>40</v>
      </c>
      <c r="C114" t="s">
        <v>36</v>
      </c>
      <c r="D114">
        <v>8</v>
      </c>
      <c r="E114" s="36">
        <f t="shared" si="3"/>
        <v>417</v>
      </c>
      <c r="F114" s="36">
        <f>Tabela16[[#This Row],[TAMANHO]]+Tabela16[[#This Row],[POS INICIAL]]-1</f>
        <v>424</v>
      </c>
      <c r="G114" t="s">
        <v>234</v>
      </c>
    </row>
    <row r="115" spans="1:8" x14ac:dyDescent="0.25">
      <c r="A115">
        <v>12</v>
      </c>
      <c r="B115" t="s">
        <v>42</v>
      </c>
      <c r="C115" t="s">
        <v>36</v>
      </c>
      <c r="D115">
        <v>100</v>
      </c>
      <c r="E115" s="36">
        <f t="shared" si="3"/>
        <v>425</v>
      </c>
      <c r="F115" s="36">
        <f>Tabela16[[#This Row],[TAMANHO]]+Tabela16[[#This Row],[POS INICIAL]]-1</f>
        <v>524</v>
      </c>
      <c r="G115" t="s">
        <v>234</v>
      </c>
    </row>
    <row r="116" spans="1:8" x14ac:dyDescent="0.25">
      <c r="A116">
        <v>13</v>
      </c>
      <c r="B116" t="s">
        <v>298</v>
      </c>
      <c r="C116" t="s">
        <v>36</v>
      </c>
      <c r="D116">
        <v>100</v>
      </c>
      <c r="E116" s="36">
        <f t="shared" si="3"/>
        <v>525</v>
      </c>
      <c r="F116" s="36">
        <f>Tabela16[[#This Row],[TAMANHO]]+Tabela16[[#This Row],[POS INICIAL]]-1</f>
        <v>624</v>
      </c>
      <c r="G116" t="s">
        <v>234</v>
      </c>
    </row>
    <row r="117" spans="1:8" x14ac:dyDescent="0.25">
      <c r="A117">
        <v>14</v>
      </c>
      <c r="B117" t="s">
        <v>299</v>
      </c>
      <c r="C117" t="s">
        <v>36</v>
      </c>
      <c r="D117">
        <v>100</v>
      </c>
      <c r="E117" s="36">
        <f t="shared" si="3"/>
        <v>625</v>
      </c>
      <c r="F117" s="36">
        <f>Tabela16[[#This Row],[TAMANHO]]+Tabela16[[#This Row],[POS INICIAL]]-1</f>
        <v>724</v>
      </c>
      <c r="G117" t="s">
        <v>235</v>
      </c>
    </row>
    <row r="118" spans="1:8" x14ac:dyDescent="0.25">
      <c r="A118">
        <v>15</v>
      </c>
      <c r="B118" t="s">
        <v>340</v>
      </c>
      <c r="C118" t="s">
        <v>36</v>
      </c>
      <c r="D118">
        <v>20</v>
      </c>
      <c r="E118" s="36">
        <f t="shared" si="3"/>
        <v>725</v>
      </c>
      <c r="F118" s="36">
        <f>Tabela16[[#This Row],[TAMANHO]]+Tabela16[[#This Row],[POS INICIAL]]-1</f>
        <v>744</v>
      </c>
      <c r="G118" t="s">
        <v>234</v>
      </c>
      <c r="H118" s="1" t="s">
        <v>341</v>
      </c>
    </row>
    <row r="119" spans="1:8" x14ac:dyDescent="0.25">
      <c r="A119">
        <v>16</v>
      </c>
      <c r="B119" t="s">
        <v>300</v>
      </c>
      <c r="C119" t="s">
        <v>36</v>
      </c>
      <c r="D119">
        <v>50</v>
      </c>
      <c r="E119" s="36">
        <f t="shared" si="3"/>
        <v>745</v>
      </c>
      <c r="F119" s="36">
        <f>Tabela16[[#This Row],[TAMANHO]]+Tabela16[[#This Row],[POS INICIAL]]-1</f>
        <v>794</v>
      </c>
      <c r="G119" t="s">
        <v>235</v>
      </c>
    </row>
    <row r="120" spans="1:8" x14ac:dyDescent="0.25">
      <c r="A120">
        <v>17</v>
      </c>
      <c r="B120" t="s">
        <v>302</v>
      </c>
      <c r="C120" t="s">
        <v>36</v>
      </c>
      <c r="D120">
        <v>11</v>
      </c>
      <c r="E120" s="36">
        <f t="shared" si="3"/>
        <v>795</v>
      </c>
      <c r="F120" s="36">
        <f>Tabela16[[#This Row],[TAMANHO]]+Tabela16[[#This Row],[POS INICIAL]]-1</f>
        <v>805</v>
      </c>
      <c r="G120" t="s">
        <v>235</v>
      </c>
    </row>
    <row r="121" spans="1:8" x14ac:dyDescent="0.25">
      <c r="A121">
        <v>18</v>
      </c>
      <c r="B121" t="s">
        <v>301</v>
      </c>
      <c r="C121" t="s">
        <v>36</v>
      </c>
      <c r="D121">
        <v>60</v>
      </c>
      <c r="E121" s="36">
        <f t="shared" si="3"/>
        <v>806</v>
      </c>
      <c r="F121" s="36">
        <f>Tabela16[[#This Row],[TAMANHO]]+Tabela16[[#This Row],[POS INICIAL]]-1</f>
        <v>865</v>
      </c>
      <c r="G121" t="s">
        <v>235</v>
      </c>
    </row>
    <row r="122" spans="1:8" x14ac:dyDescent="0.25">
      <c r="A122">
        <v>19</v>
      </c>
      <c r="B122" t="s">
        <v>342</v>
      </c>
      <c r="C122" t="s">
        <v>20</v>
      </c>
      <c r="D122">
        <v>1</v>
      </c>
      <c r="E122" s="36">
        <f t="shared" si="3"/>
        <v>866</v>
      </c>
      <c r="F122" s="36">
        <f>Tabela16[[#This Row],[TAMANHO]]+Tabela16[[#This Row],[POS INICIAL]]-1</f>
        <v>866</v>
      </c>
      <c r="G122" t="s">
        <v>235</v>
      </c>
      <c r="H122" s="1" t="s">
        <v>305</v>
      </c>
    </row>
    <row r="123" spans="1:8" x14ac:dyDescent="0.25">
      <c r="A123">
        <v>20</v>
      </c>
      <c r="B123" t="s">
        <v>343</v>
      </c>
      <c r="C123" t="s">
        <v>36</v>
      </c>
      <c r="D123">
        <v>40</v>
      </c>
      <c r="E123" s="36">
        <f t="shared" si="3"/>
        <v>867</v>
      </c>
      <c r="F123" s="36">
        <f>Tabela16[[#This Row],[TAMANHO]]+Tabela16[[#This Row],[POS INICIAL]]-1</f>
        <v>906</v>
      </c>
      <c r="G123" t="s">
        <v>235</v>
      </c>
    </row>
    <row r="124" spans="1:8" x14ac:dyDescent="0.25">
      <c r="A124">
        <v>21</v>
      </c>
      <c r="B124" t="s">
        <v>312</v>
      </c>
      <c r="C124" t="s">
        <v>8</v>
      </c>
      <c r="D124">
        <v>6</v>
      </c>
      <c r="E124" s="36">
        <f t="shared" si="3"/>
        <v>907</v>
      </c>
      <c r="F124" s="36">
        <f>Tabela16[[#This Row],[TAMANHO]]+Tabela16[[#This Row],[POS INICIAL]]-1</f>
        <v>912</v>
      </c>
      <c r="G124" t="s">
        <v>234</v>
      </c>
    </row>
    <row r="125" spans="1:8" x14ac:dyDescent="0.25">
      <c r="A125">
        <v>22</v>
      </c>
      <c r="B125" t="s">
        <v>334</v>
      </c>
      <c r="C125" t="s">
        <v>36</v>
      </c>
      <c r="D125">
        <v>10</v>
      </c>
      <c r="E125" s="36">
        <f t="shared" si="3"/>
        <v>913</v>
      </c>
      <c r="F125" s="36">
        <f>Tabela16[[#This Row],[TAMANHO]]+Tabela16[[#This Row],[POS INICIAL]]-1</f>
        <v>922</v>
      </c>
      <c r="G125" t="s">
        <v>235</v>
      </c>
    </row>
    <row r="126" spans="1:8" x14ac:dyDescent="0.25">
      <c r="A126">
        <v>23</v>
      </c>
      <c r="B126" t="s">
        <v>314</v>
      </c>
      <c r="C126" t="s">
        <v>20</v>
      </c>
      <c r="D126">
        <v>1</v>
      </c>
      <c r="E126" s="36">
        <f t="shared" si="3"/>
        <v>923</v>
      </c>
      <c r="F126" s="36">
        <f>Tabela16[[#This Row],[TAMANHO]]+Tabela16[[#This Row],[POS INICIAL]]-1</f>
        <v>923</v>
      </c>
      <c r="G126" t="s">
        <v>235</v>
      </c>
      <c r="H126" s="1" t="s">
        <v>315</v>
      </c>
    </row>
    <row r="127" spans="1:8" x14ac:dyDescent="0.25">
      <c r="A127">
        <v>24</v>
      </c>
      <c r="B127" t="s">
        <v>344</v>
      </c>
      <c r="C127" t="s">
        <v>20</v>
      </c>
      <c r="D127">
        <v>1</v>
      </c>
      <c r="E127" s="36">
        <f t="shared" si="3"/>
        <v>924</v>
      </c>
      <c r="F127" s="36">
        <f>Tabela16[[#This Row],[TAMANHO]]+Tabela16[[#This Row],[POS INICIAL]]-1</f>
        <v>924</v>
      </c>
      <c r="G127" t="s">
        <v>235</v>
      </c>
      <c r="H127" s="1" t="s">
        <v>305</v>
      </c>
    </row>
    <row r="128" spans="1:8" x14ac:dyDescent="0.25">
      <c r="A128">
        <v>25</v>
      </c>
      <c r="B128" t="s">
        <v>345</v>
      </c>
      <c r="C128" t="s">
        <v>8</v>
      </c>
      <c r="D128">
        <v>6</v>
      </c>
      <c r="E128" s="36">
        <f t="shared" si="3"/>
        <v>925</v>
      </c>
      <c r="F128" s="36">
        <f>Tabela16[[#This Row],[TAMANHO]]+Tabela16[[#This Row],[POS INICIAL]]-1</f>
        <v>930</v>
      </c>
      <c r="G128" t="s">
        <v>235</v>
      </c>
    </row>
    <row r="129" spans="1:8" x14ac:dyDescent="0.25">
      <c r="A129">
        <v>26</v>
      </c>
      <c r="B129" t="s">
        <v>346</v>
      </c>
      <c r="C129" t="s">
        <v>8</v>
      </c>
      <c r="D129">
        <v>7</v>
      </c>
      <c r="E129" s="36">
        <f t="shared" si="3"/>
        <v>931</v>
      </c>
      <c r="F129" s="36">
        <f>Tabela16[[#This Row],[TAMANHO]]+Tabela16[[#This Row],[POS INICIAL]]-1</f>
        <v>937</v>
      </c>
      <c r="G129" t="s">
        <v>235</v>
      </c>
    </row>
    <row r="130" spans="1:8" x14ac:dyDescent="0.25">
      <c r="A130">
        <v>27</v>
      </c>
      <c r="B130" t="s">
        <v>316</v>
      </c>
      <c r="C130" t="s">
        <v>20</v>
      </c>
      <c r="D130">
        <v>1</v>
      </c>
      <c r="E130" s="36">
        <f t="shared" si="3"/>
        <v>938</v>
      </c>
      <c r="F130" s="36">
        <f>Tabela16[[#This Row],[TAMANHO]]+Tabela16[[#This Row],[POS INICIAL]]-1</f>
        <v>938</v>
      </c>
      <c r="G130" t="s">
        <v>235</v>
      </c>
      <c r="H130" s="1" t="s">
        <v>317</v>
      </c>
    </row>
    <row r="131" spans="1:8" x14ac:dyDescent="0.25">
      <c r="A131">
        <v>28</v>
      </c>
      <c r="B131" t="s">
        <v>347</v>
      </c>
      <c r="C131" t="s">
        <v>36</v>
      </c>
      <c r="D131">
        <v>12</v>
      </c>
      <c r="E131" s="36">
        <f t="shared" si="3"/>
        <v>939</v>
      </c>
      <c r="F131" s="36">
        <f>Tabela16[[#This Row],[TAMANHO]]+Tabela16[[#This Row],[POS INICIAL]]-1</f>
        <v>950</v>
      </c>
      <c r="G131" t="s">
        <v>235</v>
      </c>
    </row>
    <row r="132" spans="1:8" x14ac:dyDescent="0.25">
      <c r="A132">
        <v>29</v>
      </c>
      <c r="B132" t="s">
        <v>318</v>
      </c>
      <c r="C132" t="s">
        <v>20</v>
      </c>
      <c r="D132">
        <v>1</v>
      </c>
      <c r="E132" s="36">
        <f t="shared" si="3"/>
        <v>951</v>
      </c>
      <c r="F132" s="36">
        <f>Tabela16[[#This Row],[TAMANHO]]+Tabela16[[#This Row],[POS INICIAL]]-1</f>
        <v>951</v>
      </c>
      <c r="G132" t="s">
        <v>235</v>
      </c>
      <c r="H132" s="1" t="s">
        <v>305</v>
      </c>
    </row>
    <row r="134" spans="1:8" ht="15.75" thickBot="1" x14ac:dyDescent="0.3"/>
    <row r="135" spans="1:8" ht="18.75" x14ac:dyDescent="0.3">
      <c r="A135" s="106" t="s">
        <v>546</v>
      </c>
      <c r="B135" s="107"/>
      <c r="C135" s="107"/>
      <c r="D135" s="107"/>
      <c r="E135" s="107"/>
      <c r="F135" s="107"/>
      <c r="G135" s="107"/>
      <c r="H135" s="108"/>
    </row>
    <row r="136" spans="1:8" ht="18.75" x14ac:dyDescent="0.3">
      <c r="A136" s="103" t="s">
        <v>348</v>
      </c>
      <c r="B136" s="104"/>
      <c r="C136" s="104"/>
      <c r="D136" s="104"/>
      <c r="E136" s="104"/>
      <c r="F136" s="104"/>
      <c r="G136" s="104"/>
      <c r="H136" s="105"/>
    </row>
    <row r="137" spans="1:8" x14ac:dyDescent="0.25">
      <c r="A137" t="s">
        <v>0</v>
      </c>
      <c r="B137" t="s">
        <v>1</v>
      </c>
      <c r="C137" t="s">
        <v>2</v>
      </c>
      <c r="D137" t="s">
        <v>3</v>
      </c>
      <c r="E137" t="s">
        <v>4</v>
      </c>
      <c r="F137" t="s">
        <v>5</v>
      </c>
      <c r="G137" t="s">
        <v>236</v>
      </c>
      <c r="H137" s="1" t="s">
        <v>6</v>
      </c>
    </row>
    <row r="138" spans="1:8" x14ac:dyDescent="0.25">
      <c r="A138">
        <v>1</v>
      </c>
      <c r="B138" t="s">
        <v>7</v>
      </c>
      <c r="C138" t="s">
        <v>8</v>
      </c>
      <c r="D138">
        <v>7</v>
      </c>
      <c r="E138">
        <v>1</v>
      </c>
      <c r="F138">
        <f>Tabela17[[#This Row],[TAMANHO]]+Tabela17[[#This Row],[POS INICIAL]]-1</f>
        <v>7</v>
      </c>
      <c r="G138" t="s">
        <v>234</v>
      </c>
    </row>
    <row r="139" spans="1:8" x14ac:dyDescent="0.25">
      <c r="A139">
        <v>2</v>
      </c>
      <c r="B139" t="s">
        <v>349</v>
      </c>
      <c r="C139" t="s">
        <v>8</v>
      </c>
      <c r="D139">
        <v>2</v>
      </c>
      <c r="E139">
        <f>F138+1</f>
        <v>8</v>
      </c>
      <c r="F139">
        <f>Tabela17[[#This Row],[TAMANHO]]+Tabela17[[#This Row],[POS INICIAL]]-1</f>
        <v>9</v>
      </c>
      <c r="G139" t="s">
        <v>234</v>
      </c>
    </row>
    <row r="140" spans="1:8" x14ac:dyDescent="0.25">
      <c r="A140">
        <v>3</v>
      </c>
      <c r="B140" t="s">
        <v>350</v>
      </c>
      <c r="C140" t="s">
        <v>36</v>
      </c>
      <c r="D140">
        <v>100</v>
      </c>
      <c r="E140">
        <f t="shared" ref="E140:E141" si="4">F139+1</f>
        <v>10</v>
      </c>
      <c r="F140">
        <f>Tabela17[[#This Row],[TAMANHO]]+Tabela17[[#This Row],[POS INICIAL]]-1</f>
        <v>109</v>
      </c>
      <c r="G140" t="s">
        <v>234</v>
      </c>
    </row>
    <row r="141" spans="1:8" x14ac:dyDescent="0.25">
      <c r="A141">
        <v>4</v>
      </c>
      <c r="B141" t="s">
        <v>351</v>
      </c>
      <c r="C141" t="s">
        <v>36</v>
      </c>
      <c r="D141">
        <v>2000</v>
      </c>
      <c r="E141">
        <f t="shared" si="4"/>
        <v>110</v>
      </c>
      <c r="F141">
        <f>Tabela17[[#This Row],[TAMANHO]]+Tabela17[[#This Row],[POS INICIAL]]-1</f>
        <v>2109</v>
      </c>
      <c r="G141" t="s">
        <v>235</v>
      </c>
    </row>
    <row r="143" spans="1:8" ht="15.75" thickBot="1" x14ac:dyDescent="0.3"/>
    <row r="144" spans="1:8" ht="18.75" x14ac:dyDescent="0.3">
      <c r="A144" s="106" t="s">
        <v>547</v>
      </c>
      <c r="B144" s="107"/>
      <c r="C144" s="107"/>
      <c r="D144" s="107"/>
      <c r="E144" s="107"/>
      <c r="F144" s="107"/>
      <c r="G144" s="107"/>
      <c r="H144" s="108"/>
    </row>
    <row r="145" spans="1:8" ht="18.75" x14ac:dyDescent="0.3">
      <c r="A145" s="103" t="s">
        <v>352</v>
      </c>
      <c r="B145" s="104"/>
      <c r="C145" s="104"/>
      <c r="D145" s="104"/>
      <c r="E145" s="104"/>
      <c r="F145" s="104"/>
      <c r="G145" s="104"/>
      <c r="H145" s="105"/>
    </row>
    <row r="146" spans="1:8" x14ac:dyDescent="0.25">
      <c r="A146" t="s">
        <v>0</v>
      </c>
      <c r="B146" t="s">
        <v>1</v>
      </c>
      <c r="C146" t="s">
        <v>2</v>
      </c>
      <c r="D146" t="s">
        <v>3</v>
      </c>
      <c r="E146" t="s">
        <v>4</v>
      </c>
      <c r="F146" t="s">
        <v>5</v>
      </c>
      <c r="G146" t="s">
        <v>236</v>
      </c>
      <c r="H146" s="1" t="s">
        <v>6</v>
      </c>
    </row>
    <row r="147" spans="1:8" x14ac:dyDescent="0.25">
      <c r="A147">
        <v>1</v>
      </c>
      <c r="B147" t="s">
        <v>7</v>
      </c>
      <c r="C147" t="s">
        <v>8</v>
      </c>
      <c r="D147">
        <v>7</v>
      </c>
      <c r="E147">
        <v>1</v>
      </c>
      <c r="F147">
        <f>Tabela18[[#This Row],[TAMANHO]]+Tabela18[[#This Row],[POS INICIAL]]-1</f>
        <v>7</v>
      </c>
      <c r="G147" t="s">
        <v>234</v>
      </c>
    </row>
    <row r="148" spans="1:8" x14ac:dyDescent="0.25">
      <c r="A148">
        <v>2</v>
      </c>
      <c r="B148" t="s">
        <v>353</v>
      </c>
      <c r="C148" t="s">
        <v>8</v>
      </c>
      <c r="D148">
        <v>2</v>
      </c>
      <c r="E148">
        <f>F147+1</f>
        <v>8</v>
      </c>
      <c r="F148">
        <f>Tabela18[[#This Row],[TAMANHO]]+Tabela18[[#This Row],[POS INICIAL]]-1</f>
        <v>9</v>
      </c>
      <c r="G148" t="s">
        <v>234</v>
      </c>
    </row>
    <row r="149" spans="1:8" x14ac:dyDescent="0.25">
      <c r="A149">
        <v>3</v>
      </c>
      <c r="B149" t="s">
        <v>354</v>
      </c>
      <c r="C149" t="s">
        <v>8</v>
      </c>
      <c r="D149">
        <v>2</v>
      </c>
      <c r="E149">
        <f t="shared" ref="E149:E151" si="5">F148+1</f>
        <v>10</v>
      </c>
      <c r="F149">
        <f>Tabela18[[#This Row],[TAMANHO]]+Tabela18[[#This Row],[POS INICIAL]]-1</f>
        <v>11</v>
      </c>
      <c r="G149" t="s">
        <v>234</v>
      </c>
    </row>
    <row r="150" spans="1:8" x14ac:dyDescent="0.25">
      <c r="A150">
        <v>4</v>
      </c>
      <c r="B150" t="s">
        <v>355</v>
      </c>
      <c r="C150" t="s">
        <v>36</v>
      </c>
      <c r="D150">
        <v>100</v>
      </c>
      <c r="E150">
        <f t="shared" si="5"/>
        <v>12</v>
      </c>
      <c r="F150">
        <f>Tabela18[[#This Row],[TAMANHO]]+Tabela18[[#This Row],[POS INICIAL]]-1</f>
        <v>111</v>
      </c>
      <c r="G150" t="s">
        <v>234</v>
      </c>
    </row>
    <row r="151" spans="1:8" x14ac:dyDescent="0.25">
      <c r="A151">
        <v>5</v>
      </c>
      <c r="B151" t="s">
        <v>356</v>
      </c>
      <c r="C151" t="s">
        <v>36</v>
      </c>
      <c r="D151">
        <v>2000</v>
      </c>
      <c r="E151">
        <f t="shared" si="5"/>
        <v>112</v>
      </c>
      <c r="F151">
        <f>Tabela18[[#This Row],[TAMANHO]]+Tabela18[[#This Row],[POS INICIAL]]-1</f>
        <v>2111</v>
      </c>
      <c r="G151" t="s">
        <v>235</v>
      </c>
    </row>
    <row r="153" spans="1:8" ht="15.75" thickBot="1" x14ac:dyDescent="0.3"/>
    <row r="154" spans="1:8" ht="18.75" x14ac:dyDescent="0.3">
      <c r="A154" s="106" t="s">
        <v>548</v>
      </c>
      <c r="B154" s="107"/>
      <c r="C154" s="107"/>
      <c r="D154" s="107"/>
      <c r="E154" s="107"/>
      <c r="F154" s="107"/>
      <c r="G154" s="107"/>
      <c r="H154" s="108"/>
    </row>
    <row r="155" spans="1:8" ht="18.75" x14ac:dyDescent="0.3">
      <c r="A155" s="103" t="s">
        <v>357</v>
      </c>
      <c r="B155" s="104"/>
      <c r="C155" s="104"/>
      <c r="D155" s="104"/>
      <c r="E155" s="104"/>
      <c r="F155" s="104"/>
      <c r="G155" s="104"/>
      <c r="H155" s="105"/>
    </row>
    <row r="156" spans="1:8" x14ac:dyDescent="0.25">
      <c r="A156" t="s">
        <v>0</v>
      </c>
      <c r="B156" t="s">
        <v>1</v>
      </c>
      <c r="C156" t="s">
        <v>2</v>
      </c>
      <c r="D156" t="s">
        <v>3</v>
      </c>
      <c r="E156" t="s">
        <v>4</v>
      </c>
      <c r="F156" t="s">
        <v>5</v>
      </c>
      <c r="G156" t="s">
        <v>236</v>
      </c>
      <c r="H156" s="1" t="s">
        <v>6</v>
      </c>
    </row>
    <row r="157" spans="1:8" x14ac:dyDescent="0.25">
      <c r="A157">
        <v>1</v>
      </c>
      <c r="B157" t="s">
        <v>7</v>
      </c>
      <c r="C157" t="s">
        <v>8</v>
      </c>
      <c r="D157">
        <v>7</v>
      </c>
      <c r="E157">
        <v>1</v>
      </c>
      <c r="F157">
        <f>Tabela19[[#This Row],[TAMANHO]]+Tabela19[[#This Row],[POS INICIAL]]-1</f>
        <v>7</v>
      </c>
      <c r="G157" t="s">
        <v>234</v>
      </c>
    </row>
    <row r="158" spans="1:8" x14ac:dyDescent="0.25">
      <c r="A158">
        <v>2</v>
      </c>
      <c r="B158" t="s">
        <v>358</v>
      </c>
      <c r="C158" t="s">
        <v>8</v>
      </c>
      <c r="D158">
        <v>3</v>
      </c>
      <c r="E158">
        <f>F157+1</f>
        <v>8</v>
      </c>
      <c r="F158">
        <f>Tabela19[[#This Row],[TAMANHO]]+Tabela19[[#This Row],[POS INICIAL]]-1</f>
        <v>10</v>
      </c>
      <c r="G158" t="s">
        <v>234</v>
      </c>
    </row>
    <row r="159" spans="1:8" x14ac:dyDescent="0.25">
      <c r="A159">
        <v>3</v>
      </c>
      <c r="B159" t="s">
        <v>359</v>
      </c>
      <c r="C159" t="s">
        <v>8</v>
      </c>
      <c r="D159">
        <v>2</v>
      </c>
      <c r="E159">
        <f t="shared" ref="E159:E161" si="6">F158+1</f>
        <v>11</v>
      </c>
      <c r="F159">
        <f>Tabela19[[#This Row],[TAMANHO]]+Tabela19[[#This Row],[POS INICIAL]]-1</f>
        <v>12</v>
      </c>
      <c r="G159" t="s">
        <v>234</v>
      </c>
    </row>
    <row r="160" spans="1:8" x14ac:dyDescent="0.25">
      <c r="A160">
        <v>4</v>
      </c>
      <c r="B160" t="s">
        <v>360</v>
      </c>
      <c r="C160" t="s">
        <v>36</v>
      </c>
      <c r="D160">
        <v>100</v>
      </c>
      <c r="E160">
        <f t="shared" si="6"/>
        <v>13</v>
      </c>
      <c r="F160">
        <f>Tabela19[[#This Row],[TAMANHO]]+Tabela19[[#This Row],[POS INICIAL]]-1</f>
        <v>112</v>
      </c>
      <c r="G160" t="s">
        <v>234</v>
      </c>
    </row>
    <row r="161" spans="1:8" x14ac:dyDescent="0.25">
      <c r="A161">
        <v>5</v>
      </c>
      <c r="B161" t="s">
        <v>361</v>
      </c>
      <c r="C161" t="s">
        <v>36</v>
      </c>
      <c r="D161">
        <v>2000</v>
      </c>
      <c r="E161">
        <f t="shared" si="6"/>
        <v>113</v>
      </c>
      <c r="F161">
        <f>Tabela19[[#This Row],[TAMANHO]]+Tabela19[[#This Row],[POS INICIAL]]-1</f>
        <v>2112</v>
      </c>
      <c r="G161" t="s">
        <v>235</v>
      </c>
    </row>
    <row r="163" spans="1:8" ht="15.75" thickBot="1" x14ac:dyDescent="0.3"/>
    <row r="164" spans="1:8" ht="18.75" x14ac:dyDescent="0.3">
      <c r="A164" s="106" t="s">
        <v>549</v>
      </c>
      <c r="B164" s="107"/>
      <c r="C164" s="107"/>
      <c r="D164" s="107"/>
      <c r="E164" s="107"/>
      <c r="F164" s="107"/>
      <c r="G164" s="107"/>
      <c r="H164" s="108"/>
    </row>
    <row r="165" spans="1:8" ht="18.75" x14ac:dyDescent="0.3">
      <c r="A165" s="103" t="s">
        <v>362</v>
      </c>
      <c r="B165" s="104"/>
      <c r="C165" s="104"/>
      <c r="D165" s="104"/>
      <c r="E165" s="104"/>
      <c r="F165" s="104"/>
      <c r="G165" s="104"/>
      <c r="H165" s="105"/>
    </row>
    <row r="166" spans="1:8" x14ac:dyDescent="0.25">
      <c r="A166" t="s">
        <v>0</v>
      </c>
      <c r="B166" t="s">
        <v>1</v>
      </c>
      <c r="C166" t="s">
        <v>2</v>
      </c>
      <c r="D166" t="s">
        <v>3</v>
      </c>
      <c r="E166" t="s">
        <v>4</v>
      </c>
      <c r="F166" t="s">
        <v>5</v>
      </c>
      <c r="G166" t="s">
        <v>236</v>
      </c>
      <c r="H166" s="1" t="s">
        <v>6</v>
      </c>
    </row>
    <row r="167" spans="1:8" x14ac:dyDescent="0.25">
      <c r="A167">
        <v>1</v>
      </c>
      <c r="B167" t="s">
        <v>7</v>
      </c>
      <c r="C167" t="s">
        <v>8</v>
      </c>
      <c r="D167">
        <v>7</v>
      </c>
      <c r="E167">
        <v>1</v>
      </c>
      <c r="F167">
        <f>Tabela20[[#This Row],[TAMANHO]]+Tabela20[[#This Row],[POS INICIAL]]-1</f>
        <v>7</v>
      </c>
      <c r="G167" t="s">
        <v>234</v>
      </c>
    </row>
    <row r="168" spans="1:8" s="3" customFormat="1" ht="75" x14ac:dyDescent="0.25">
      <c r="A168" s="3">
        <v>2</v>
      </c>
      <c r="B168" s="3" t="s">
        <v>363</v>
      </c>
      <c r="C168" s="3" t="s">
        <v>36</v>
      </c>
      <c r="D168" s="3">
        <v>18</v>
      </c>
      <c r="E168" s="35">
        <f>F167+1</f>
        <v>8</v>
      </c>
      <c r="F168" s="35">
        <f>Tabela20[[#This Row],[TAMANHO]]+Tabela20[[#This Row],[POS INICIAL]]-1</f>
        <v>25</v>
      </c>
      <c r="G168" s="3" t="s">
        <v>234</v>
      </c>
      <c r="H168" s="7" t="s">
        <v>1184</v>
      </c>
    </row>
    <row r="169" spans="1:8" x14ac:dyDescent="0.25">
      <c r="A169">
        <v>3</v>
      </c>
      <c r="B169" t="s">
        <v>364</v>
      </c>
      <c r="C169" t="s">
        <v>8</v>
      </c>
      <c r="D169">
        <v>3</v>
      </c>
      <c r="E169" s="36">
        <f t="shared" ref="E169:E174" si="7">F168+1</f>
        <v>26</v>
      </c>
      <c r="F169" s="36">
        <f>Tabela20[[#This Row],[TAMANHO]]+Tabela20[[#This Row],[POS INICIAL]]-1</f>
        <v>28</v>
      </c>
      <c r="G169" t="s">
        <v>234</v>
      </c>
    </row>
    <row r="170" spans="1:8" x14ac:dyDescent="0.25">
      <c r="A170">
        <v>4</v>
      </c>
      <c r="B170" t="s">
        <v>365</v>
      </c>
      <c r="C170" t="s">
        <v>36</v>
      </c>
      <c r="D170">
        <v>100</v>
      </c>
      <c r="E170" s="36">
        <f t="shared" si="7"/>
        <v>29</v>
      </c>
      <c r="F170" s="36">
        <f>Tabela20[[#This Row],[TAMANHO]]+Tabela20[[#This Row],[POS INICIAL]]-1</f>
        <v>128</v>
      </c>
      <c r="G170" t="s">
        <v>234</v>
      </c>
    </row>
    <row r="171" spans="1:8" x14ac:dyDescent="0.25">
      <c r="A171">
        <v>5</v>
      </c>
      <c r="B171" t="s">
        <v>366</v>
      </c>
      <c r="C171" t="s">
        <v>36</v>
      </c>
      <c r="D171">
        <v>2000</v>
      </c>
      <c r="E171" s="36">
        <f t="shared" si="7"/>
        <v>129</v>
      </c>
      <c r="F171" s="36">
        <f>Tabela20[[#This Row],[TAMANHO]]+Tabela20[[#This Row],[POS INICIAL]]-1</f>
        <v>2128</v>
      </c>
      <c r="G171" t="s">
        <v>235</v>
      </c>
    </row>
    <row r="172" spans="1:8" x14ac:dyDescent="0.25">
      <c r="A172">
        <v>6</v>
      </c>
      <c r="B172" t="s">
        <v>367</v>
      </c>
      <c r="C172" t="s">
        <v>20</v>
      </c>
      <c r="D172">
        <v>1</v>
      </c>
      <c r="E172" s="36">
        <f t="shared" si="7"/>
        <v>2129</v>
      </c>
      <c r="F172" s="36">
        <f>Tabela20[[#This Row],[TAMANHO]]+Tabela20[[#This Row],[POS INICIAL]]-1</f>
        <v>2129</v>
      </c>
      <c r="G172" t="s">
        <v>235</v>
      </c>
    </row>
    <row r="173" spans="1:8" x14ac:dyDescent="0.25">
      <c r="A173">
        <v>7</v>
      </c>
      <c r="B173" t="s">
        <v>368</v>
      </c>
      <c r="C173" t="s">
        <v>20</v>
      </c>
      <c r="D173">
        <v>1</v>
      </c>
      <c r="E173" s="36">
        <f t="shared" si="7"/>
        <v>2130</v>
      </c>
      <c r="F173" s="36">
        <f>Tabela20[[#This Row],[TAMANHO]]+Tabela20[[#This Row],[POS INICIAL]]-1</f>
        <v>2130</v>
      </c>
      <c r="G173" t="s">
        <v>235</v>
      </c>
      <c r="H173" s="1" t="s">
        <v>305</v>
      </c>
    </row>
    <row r="174" spans="1:8" x14ac:dyDescent="0.25">
      <c r="A174">
        <v>8</v>
      </c>
      <c r="B174" t="s">
        <v>369</v>
      </c>
      <c r="C174" t="s">
        <v>20</v>
      </c>
      <c r="D174">
        <v>1</v>
      </c>
      <c r="E174" s="36">
        <f t="shared" si="7"/>
        <v>2131</v>
      </c>
      <c r="F174" s="36">
        <f>Tabela20[[#This Row],[TAMANHO]]+Tabela20[[#This Row],[POS INICIAL]]-1</f>
        <v>2131</v>
      </c>
      <c r="G174" t="s">
        <v>235</v>
      </c>
      <c r="H174" s="1" t="s">
        <v>305</v>
      </c>
    </row>
    <row r="176" spans="1:8" ht="15.75" thickBot="1" x14ac:dyDescent="0.3"/>
    <row r="177" spans="1:8" ht="18.75" x14ac:dyDescent="0.3">
      <c r="A177" s="106" t="s">
        <v>550</v>
      </c>
      <c r="B177" s="107"/>
      <c r="C177" s="107"/>
      <c r="D177" s="107"/>
      <c r="E177" s="107"/>
      <c r="F177" s="107"/>
      <c r="G177" s="107"/>
      <c r="H177" s="108"/>
    </row>
    <row r="178" spans="1:8" ht="18.75" x14ac:dyDescent="0.3">
      <c r="A178" s="103" t="s">
        <v>370</v>
      </c>
      <c r="B178" s="104"/>
      <c r="C178" s="104"/>
      <c r="D178" s="104"/>
      <c r="E178" s="104"/>
      <c r="F178" s="104"/>
      <c r="G178" s="104"/>
      <c r="H178" s="105"/>
    </row>
    <row r="179" spans="1:8" x14ac:dyDescent="0.25">
      <c r="A179" t="s">
        <v>0</v>
      </c>
      <c r="B179" t="s">
        <v>1</v>
      </c>
      <c r="C179" t="s">
        <v>2</v>
      </c>
      <c r="D179" t="s">
        <v>3</v>
      </c>
      <c r="E179" t="s">
        <v>4</v>
      </c>
      <c r="F179" t="s">
        <v>5</v>
      </c>
      <c r="G179" t="s">
        <v>236</v>
      </c>
      <c r="H179" s="1" t="s">
        <v>6</v>
      </c>
    </row>
    <row r="180" spans="1:8" x14ac:dyDescent="0.25">
      <c r="A180">
        <v>1</v>
      </c>
      <c r="B180" t="s">
        <v>7</v>
      </c>
      <c r="C180" t="s">
        <v>8</v>
      </c>
      <c r="D180">
        <v>7</v>
      </c>
      <c r="E180">
        <v>1</v>
      </c>
      <c r="F180">
        <f>Tabela21[[#This Row],[TAMANHO]]+Tabela21[[#This Row],[POS INICIAL]]-1</f>
        <v>7</v>
      </c>
      <c r="G180" t="s">
        <v>234</v>
      </c>
    </row>
    <row r="181" spans="1:8" s="3" customFormat="1" ht="75" x14ac:dyDescent="0.25">
      <c r="A181" s="3">
        <v>2</v>
      </c>
      <c r="B181" s="3" t="s">
        <v>371</v>
      </c>
      <c r="C181" s="3" t="s">
        <v>8</v>
      </c>
      <c r="D181" s="3">
        <v>18</v>
      </c>
      <c r="E181" s="35">
        <f>F180+1</f>
        <v>8</v>
      </c>
      <c r="F181" s="35">
        <f>Tabela21[[#This Row],[TAMANHO]]+Tabela21[[#This Row],[POS INICIAL]]-1</f>
        <v>25</v>
      </c>
      <c r="G181" s="3" t="s">
        <v>234</v>
      </c>
      <c r="H181" s="7" t="s">
        <v>1183</v>
      </c>
    </row>
    <row r="182" spans="1:8" s="3" customFormat="1" ht="75" x14ac:dyDescent="0.25">
      <c r="A182" s="3">
        <v>3</v>
      </c>
      <c r="B182" s="3" t="s">
        <v>372</v>
      </c>
      <c r="C182" s="3" t="s">
        <v>8</v>
      </c>
      <c r="D182" s="3">
        <v>18</v>
      </c>
      <c r="E182" s="35">
        <f t="shared" ref="E182:E202" si="8">F181+1</f>
        <v>26</v>
      </c>
      <c r="F182" s="35">
        <f>Tabela21[[#This Row],[TAMANHO]]+Tabela21[[#This Row],[POS INICIAL]]-1</f>
        <v>43</v>
      </c>
      <c r="G182" s="3" t="s">
        <v>234</v>
      </c>
      <c r="H182" s="7" t="s">
        <v>1184</v>
      </c>
    </row>
    <row r="183" spans="1:8" s="3" customFormat="1" ht="30" customHeight="1" x14ac:dyDescent="0.25">
      <c r="A183" s="3">
        <v>4</v>
      </c>
      <c r="B183" s="3" t="s">
        <v>373</v>
      </c>
      <c r="C183" s="3" t="s">
        <v>8</v>
      </c>
      <c r="D183" s="3">
        <v>6</v>
      </c>
      <c r="E183" s="35">
        <f t="shared" si="8"/>
        <v>44</v>
      </c>
      <c r="F183" s="35">
        <f>Tabela21[[#This Row],[TAMANHO]]+Tabela21[[#This Row],[POS INICIAL]]-1</f>
        <v>49</v>
      </c>
      <c r="G183" s="3" t="s">
        <v>234</v>
      </c>
      <c r="H183" s="7" t="s">
        <v>374</v>
      </c>
    </row>
    <row r="184" spans="1:8" s="3" customFormat="1" ht="75" x14ac:dyDescent="0.25">
      <c r="A184" s="3">
        <v>5</v>
      </c>
      <c r="B184" s="3" t="s">
        <v>375</v>
      </c>
      <c r="C184" s="3" t="s">
        <v>36</v>
      </c>
      <c r="D184" s="3">
        <v>18</v>
      </c>
      <c r="E184" s="35">
        <f t="shared" si="8"/>
        <v>50</v>
      </c>
      <c r="F184" s="35">
        <f>Tabela21[[#This Row],[TAMANHO]]+Tabela21[[#This Row],[POS INICIAL]]-1</f>
        <v>67</v>
      </c>
      <c r="G184" s="3" t="s">
        <v>234</v>
      </c>
      <c r="H184" s="7" t="s">
        <v>1183</v>
      </c>
    </row>
    <row r="185" spans="1:8" x14ac:dyDescent="0.25">
      <c r="A185">
        <v>6</v>
      </c>
      <c r="B185" t="s">
        <v>376</v>
      </c>
      <c r="C185" t="s">
        <v>36</v>
      </c>
      <c r="D185">
        <v>200</v>
      </c>
      <c r="E185" s="36">
        <f t="shared" si="8"/>
        <v>68</v>
      </c>
      <c r="F185" s="36">
        <f>Tabela21[[#This Row],[TAMANHO]]+Tabela21[[#This Row],[POS INICIAL]]-1</f>
        <v>267</v>
      </c>
      <c r="G185" t="s">
        <v>234</v>
      </c>
    </row>
    <row r="186" spans="1:8" x14ac:dyDescent="0.25">
      <c r="A186">
        <v>7</v>
      </c>
      <c r="B186" t="s">
        <v>377</v>
      </c>
      <c r="C186" t="s">
        <v>8</v>
      </c>
      <c r="D186">
        <v>2</v>
      </c>
      <c r="E186" s="36">
        <f t="shared" si="8"/>
        <v>268</v>
      </c>
      <c r="F186" s="36">
        <f>Tabela21[[#This Row],[TAMANHO]]+Tabela21[[#This Row],[POS INICIAL]]-1</f>
        <v>269</v>
      </c>
      <c r="G186" t="s">
        <v>235</v>
      </c>
    </row>
    <row r="187" spans="1:8" x14ac:dyDescent="0.25">
      <c r="A187">
        <v>8</v>
      </c>
      <c r="B187" t="s">
        <v>378</v>
      </c>
      <c r="C187" t="s">
        <v>20</v>
      </c>
      <c r="D187">
        <v>1</v>
      </c>
      <c r="E187" s="36">
        <f t="shared" si="8"/>
        <v>270</v>
      </c>
      <c r="F187" s="36">
        <f>Tabela21[[#This Row],[TAMANHO]]+Tabela21[[#This Row],[POS INICIAL]]-1</f>
        <v>270</v>
      </c>
      <c r="G187" t="s">
        <v>234</v>
      </c>
      <c r="H187" s="1" t="s">
        <v>379</v>
      </c>
    </row>
    <row r="188" spans="1:8" x14ac:dyDescent="0.25">
      <c r="A188">
        <v>9</v>
      </c>
      <c r="B188" t="s">
        <v>27</v>
      </c>
      <c r="C188" t="s">
        <v>8</v>
      </c>
      <c r="D188">
        <v>19</v>
      </c>
      <c r="E188" s="36">
        <f t="shared" si="8"/>
        <v>271</v>
      </c>
      <c r="F188" s="36">
        <f>Tabela21[[#This Row],[TAMANHO]]+Tabela21[[#This Row],[POS INICIAL]]-1</f>
        <v>289</v>
      </c>
      <c r="G188" t="s">
        <v>235</v>
      </c>
      <c r="H188" s="1" t="s">
        <v>608</v>
      </c>
    </row>
    <row r="189" spans="1:8" x14ac:dyDescent="0.25">
      <c r="A189">
        <v>10</v>
      </c>
      <c r="B189" t="s">
        <v>316</v>
      </c>
      <c r="C189" t="s">
        <v>20</v>
      </c>
      <c r="D189">
        <v>1</v>
      </c>
      <c r="E189" s="36">
        <f t="shared" si="8"/>
        <v>290</v>
      </c>
      <c r="F189" s="36">
        <f>Tabela21[[#This Row],[TAMANHO]]+Tabela21[[#This Row],[POS INICIAL]]-1</f>
        <v>290</v>
      </c>
      <c r="G189" t="s">
        <v>234</v>
      </c>
    </row>
    <row r="190" spans="1:8" x14ac:dyDescent="0.25">
      <c r="A190">
        <v>11</v>
      </c>
      <c r="B190" t="s">
        <v>380</v>
      </c>
      <c r="C190" t="s">
        <v>20</v>
      </c>
      <c r="D190">
        <v>1</v>
      </c>
      <c r="E190" s="36">
        <f t="shared" si="8"/>
        <v>291</v>
      </c>
      <c r="F190" s="36">
        <f>Tabela21[[#This Row],[TAMANHO]]+Tabela21[[#This Row],[POS INICIAL]]-1</f>
        <v>291</v>
      </c>
      <c r="G190" t="s">
        <v>234</v>
      </c>
      <c r="H190" s="1" t="s">
        <v>381</v>
      </c>
    </row>
    <row r="191" spans="1:8" x14ac:dyDescent="0.25">
      <c r="A191">
        <v>12</v>
      </c>
      <c r="B191" t="s">
        <v>347</v>
      </c>
      <c r="C191" t="s">
        <v>36</v>
      </c>
      <c r="D191">
        <v>12</v>
      </c>
      <c r="E191" s="36">
        <f t="shared" si="8"/>
        <v>292</v>
      </c>
      <c r="F191" s="36">
        <f>Tabela21[[#This Row],[TAMANHO]]+Tabela21[[#This Row],[POS INICIAL]]-1</f>
        <v>303</v>
      </c>
      <c r="G191" t="s">
        <v>235</v>
      </c>
    </row>
    <row r="192" spans="1:8" s="3" customFormat="1" ht="75" x14ac:dyDescent="0.25">
      <c r="A192" s="3">
        <v>13</v>
      </c>
      <c r="B192" s="3" t="s">
        <v>382</v>
      </c>
      <c r="C192" s="3" t="s">
        <v>8</v>
      </c>
      <c r="D192" s="3">
        <v>18</v>
      </c>
      <c r="E192" s="35">
        <f t="shared" si="8"/>
        <v>304</v>
      </c>
      <c r="F192" s="35">
        <f>Tabela21[[#This Row],[TAMANHO]]+Tabela21[[#This Row],[POS INICIAL]]-1</f>
        <v>321</v>
      </c>
      <c r="G192" s="3" t="s">
        <v>235</v>
      </c>
      <c r="H192" s="7" t="s">
        <v>1183</v>
      </c>
    </row>
    <row r="193" spans="1:8" s="3" customFormat="1" ht="75" x14ac:dyDescent="0.25">
      <c r="A193" s="3">
        <v>14</v>
      </c>
      <c r="B193" s="3" t="s">
        <v>383</v>
      </c>
      <c r="C193" s="3" t="s">
        <v>8</v>
      </c>
      <c r="D193" s="3">
        <v>18</v>
      </c>
      <c r="E193" s="35">
        <f t="shared" si="8"/>
        <v>322</v>
      </c>
      <c r="F193" s="35">
        <f>Tabela21[[#This Row],[TAMANHO]]+Tabela21[[#This Row],[POS INICIAL]]-1</f>
        <v>339</v>
      </c>
      <c r="G193" s="3" t="s">
        <v>235</v>
      </c>
      <c r="H193" s="7" t="s">
        <v>1183</v>
      </c>
    </row>
    <row r="194" spans="1:8" x14ac:dyDescent="0.25">
      <c r="A194">
        <v>15</v>
      </c>
      <c r="B194" t="s">
        <v>384</v>
      </c>
      <c r="C194" t="s">
        <v>8</v>
      </c>
      <c r="D194">
        <v>6</v>
      </c>
      <c r="E194" s="36">
        <f t="shared" si="8"/>
        <v>340</v>
      </c>
      <c r="F194" s="36">
        <f>Tabela21[[#This Row],[TAMANHO]]+Tabela21[[#This Row],[POS INICIAL]]-1</f>
        <v>345</v>
      </c>
      <c r="G194" t="s">
        <v>235</v>
      </c>
      <c r="H194" s="1" t="s">
        <v>385</v>
      </c>
    </row>
    <row r="195" spans="1:8" x14ac:dyDescent="0.25">
      <c r="A195">
        <v>16</v>
      </c>
      <c r="B195" t="s">
        <v>386</v>
      </c>
      <c r="C195" t="s">
        <v>20</v>
      </c>
      <c r="D195">
        <v>1</v>
      </c>
      <c r="E195" s="36">
        <f t="shared" si="8"/>
        <v>346</v>
      </c>
      <c r="F195" s="36">
        <f>Tabela21[[#This Row],[TAMANHO]]+Tabela21[[#This Row],[POS INICIAL]]-1</f>
        <v>346</v>
      </c>
      <c r="G195" t="s">
        <v>234</v>
      </c>
      <c r="H195" s="1" t="s">
        <v>305</v>
      </c>
    </row>
    <row r="196" spans="1:8" x14ac:dyDescent="0.25">
      <c r="A196">
        <v>17</v>
      </c>
      <c r="B196" t="s">
        <v>387</v>
      </c>
      <c r="C196" t="s">
        <v>8</v>
      </c>
      <c r="D196">
        <v>2</v>
      </c>
      <c r="E196" s="36">
        <f t="shared" si="8"/>
        <v>347</v>
      </c>
      <c r="F196" s="36">
        <f>Tabela21[[#This Row],[TAMANHO]]+Tabela21[[#This Row],[POS INICIAL]]-1</f>
        <v>348</v>
      </c>
      <c r="G196" t="s">
        <v>234</v>
      </c>
      <c r="H196" s="1" t="s">
        <v>388</v>
      </c>
    </row>
    <row r="197" spans="1:8" x14ac:dyDescent="0.25">
      <c r="A197">
        <v>18</v>
      </c>
      <c r="B197" t="s">
        <v>368</v>
      </c>
      <c r="C197" t="s">
        <v>20</v>
      </c>
      <c r="D197">
        <v>1</v>
      </c>
      <c r="E197" s="36">
        <f t="shared" si="8"/>
        <v>349</v>
      </c>
      <c r="F197" s="36">
        <f>Tabela21[[#This Row],[TAMANHO]]+Tabela21[[#This Row],[POS INICIAL]]-1</f>
        <v>349</v>
      </c>
      <c r="G197" t="s">
        <v>234</v>
      </c>
      <c r="H197" s="1" t="s">
        <v>389</v>
      </c>
    </row>
    <row r="198" spans="1:8" x14ac:dyDescent="0.25">
      <c r="A198">
        <v>19</v>
      </c>
      <c r="B198" t="s">
        <v>318</v>
      </c>
      <c r="C198" t="s">
        <v>20</v>
      </c>
      <c r="D198">
        <v>1</v>
      </c>
      <c r="E198" s="36">
        <f t="shared" si="8"/>
        <v>350</v>
      </c>
      <c r="F198" s="36">
        <f>Tabela21[[#This Row],[TAMANHO]]+Tabela21[[#This Row],[POS INICIAL]]-1</f>
        <v>350</v>
      </c>
      <c r="G198" t="s">
        <v>235</v>
      </c>
      <c r="H198" s="1" t="s">
        <v>305</v>
      </c>
    </row>
    <row r="199" spans="1:8" x14ac:dyDescent="0.25">
      <c r="A199">
        <v>20</v>
      </c>
      <c r="B199" t="s">
        <v>390</v>
      </c>
      <c r="C199" t="s">
        <v>20</v>
      </c>
      <c r="D199">
        <v>1</v>
      </c>
      <c r="E199" s="36">
        <f t="shared" si="8"/>
        <v>351</v>
      </c>
      <c r="F199" s="36">
        <f>Tabela21[[#This Row],[TAMANHO]]+Tabela21[[#This Row],[POS INICIAL]]-1</f>
        <v>351</v>
      </c>
      <c r="G199" t="s">
        <v>234</v>
      </c>
      <c r="H199" s="1" t="s">
        <v>305</v>
      </c>
    </row>
    <row r="200" spans="1:8" x14ac:dyDescent="0.25">
      <c r="A200">
        <v>21</v>
      </c>
      <c r="B200" t="s">
        <v>391</v>
      </c>
      <c r="C200" t="s">
        <v>36</v>
      </c>
      <c r="D200">
        <v>2</v>
      </c>
      <c r="E200" s="36">
        <f t="shared" si="8"/>
        <v>352</v>
      </c>
      <c r="F200" s="36">
        <f>Tabela21[[#This Row],[TAMANHO]]+Tabela21[[#This Row],[POS INICIAL]]-1</f>
        <v>353</v>
      </c>
      <c r="G200" t="s">
        <v>234</v>
      </c>
      <c r="H200" s="1" t="s">
        <v>392</v>
      </c>
    </row>
    <row r="201" spans="1:8" x14ac:dyDescent="0.25">
      <c r="A201">
        <v>22</v>
      </c>
      <c r="B201" t="s">
        <v>393</v>
      </c>
      <c r="C201" t="s">
        <v>20</v>
      </c>
      <c r="D201">
        <v>1</v>
      </c>
      <c r="E201" s="36">
        <f t="shared" si="8"/>
        <v>354</v>
      </c>
      <c r="F201" s="36">
        <f>Tabela21[[#This Row],[TAMANHO]]+Tabela21[[#This Row],[POS INICIAL]]-1</f>
        <v>354</v>
      </c>
      <c r="G201" t="s">
        <v>234</v>
      </c>
      <c r="H201" s="1" t="s">
        <v>305</v>
      </c>
    </row>
    <row r="202" spans="1:8" x14ac:dyDescent="0.25">
      <c r="A202">
        <v>23</v>
      </c>
      <c r="B202" t="s">
        <v>394</v>
      </c>
      <c r="C202" t="s">
        <v>8</v>
      </c>
      <c r="D202">
        <v>2</v>
      </c>
      <c r="E202" s="36">
        <f t="shared" si="8"/>
        <v>355</v>
      </c>
      <c r="F202" s="36">
        <f>Tabela21[[#This Row],[TAMANHO]]+Tabela21[[#This Row],[POS INICIAL]]-1</f>
        <v>356</v>
      </c>
      <c r="G202" t="s">
        <v>235</v>
      </c>
    </row>
    <row r="204" spans="1:8" ht="15.75" thickBot="1" x14ac:dyDescent="0.3"/>
    <row r="205" spans="1:8" ht="18.75" x14ac:dyDescent="0.3">
      <c r="A205" s="106" t="s">
        <v>551</v>
      </c>
      <c r="B205" s="107"/>
      <c r="C205" s="107"/>
      <c r="D205" s="107"/>
      <c r="E205" s="107"/>
      <c r="F205" s="107"/>
      <c r="G205" s="107"/>
      <c r="H205" s="108"/>
    </row>
    <row r="206" spans="1:8" ht="18.75" x14ac:dyDescent="0.3">
      <c r="A206" s="103" t="s">
        <v>395</v>
      </c>
      <c r="B206" s="104"/>
      <c r="C206" s="104"/>
      <c r="D206" s="104"/>
      <c r="E206" s="104"/>
      <c r="F206" s="104"/>
      <c r="G206" s="104"/>
      <c r="H206" s="105"/>
    </row>
    <row r="207" spans="1:8" x14ac:dyDescent="0.25">
      <c r="A207" t="s">
        <v>0</v>
      </c>
      <c r="B207" t="s">
        <v>1</v>
      </c>
      <c r="C207" t="s">
        <v>2</v>
      </c>
      <c r="D207" t="s">
        <v>3</v>
      </c>
      <c r="E207" t="s">
        <v>4</v>
      </c>
      <c r="F207" t="s">
        <v>5</v>
      </c>
      <c r="G207" t="s">
        <v>236</v>
      </c>
      <c r="H207" s="1" t="s">
        <v>6</v>
      </c>
    </row>
    <row r="208" spans="1:8" x14ac:dyDescent="0.25">
      <c r="A208">
        <v>1</v>
      </c>
      <c r="B208" t="s">
        <v>7</v>
      </c>
      <c r="C208" t="s">
        <v>8</v>
      </c>
      <c r="D208">
        <v>7</v>
      </c>
      <c r="E208">
        <v>1</v>
      </c>
      <c r="F208">
        <f>Tabela22[[#This Row],[TAMANHO]]+Tabela22[[#This Row],[POS INICIAL]]-1</f>
        <v>7</v>
      </c>
      <c r="G208" t="s">
        <v>234</v>
      </c>
    </row>
    <row r="209" spans="1:8" s="3" customFormat="1" ht="75" x14ac:dyDescent="0.25">
      <c r="A209" s="3">
        <v>2</v>
      </c>
      <c r="B209" s="3" t="s">
        <v>382</v>
      </c>
      <c r="C209" s="3" t="s">
        <v>8</v>
      </c>
      <c r="D209" s="3">
        <v>18</v>
      </c>
      <c r="E209" s="35">
        <f>F208+1</f>
        <v>8</v>
      </c>
      <c r="F209" s="35">
        <f>Tabela22[[#This Row],[TAMANHO]]+Tabela22[[#This Row],[POS INICIAL]]-1</f>
        <v>25</v>
      </c>
      <c r="G209" s="3" t="s">
        <v>234</v>
      </c>
      <c r="H209" s="7" t="s">
        <v>1183</v>
      </c>
    </row>
    <row r="210" spans="1:8" s="3" customFormat="1" ht="75" x14ac:dyDescent="0.25">
      <c r="A210" s="3">
        <v>3</v>
      </c>
      <c r="B210" s="3" t="s">
        <v>383</v>
      </c>
      <c r="C210" s="3" t="s">
        <v>8</v>
      </c>
      <c r="D210" s="3">
        <v>18</v>
      </c>
      <c r="E210" s="35">
        <f t="shared" ref="E210:E217" si="9">F209+1</f>
        <v>26</v>
      </c>
      <c r="F210" s="35">
        <f>Tabela22[[#This Row],[TAMANHO]]+Tabela22[[#This Row],[POS INICIAL]]-1</f>
        <v>43</v>
      </c>
      <c r="G210" s="3" t="s">
        <v>234</v>
      </c>
      <c r="H210" s="7" t="s">
        <v>1183</v>
      </c>
    </row>
    <row r="211" spans="1:8" x14ac:dyDescent="0.25">
      <c r="A211">
        <v>4</v>
      </c>
      <c r="B211" t="s">
        <v>384</v>
      </c>
      <c r="C211" t="s">
        <v>8</v>
      </c>
      <c r="D211">
        <v>6</v>
      </c>
      <c r="E211" s="36">
        <f t="shared" si="9"/>
        <v>44</v>
      </c>
      <c r="F211" s="36">
        <f>Tabela22[[#This Row],[TAMANHO]]+Tabela22[[#This Row],[POS INICIAL]]-1</f>
        <v>49</v>
      </c>
      <c r="G211" t="s">
        <v>234</v>
      </c>
      <c r="H211" s="1" t="s">
        <v>396</v>
      </c>
    </row>
    <row r="212" spans="1:8" x14ac:dyDescent="0.25">
      <c r="A212">
        <v>5</v>
      </c>
      <c r="B212" t="s">
        <v>397</v>
      </c>
      <c r="C212" t="s">
        <v>20</v>
      </c>
      <c r="D212">
        <v>1</v>
      </c>
      <c r="E212" s="36">
        <f t="shared" si="9"/>
        <v>50</v>
      </c>
      <c r="F212" s="36">
        <f>Tabela22[[#This Row],[TAMANHO]]+Tabela22[[#This Row],[POS INICIAL]]-1</f>
        <v>50</v>
      </c>
      <c r="G212" t="s">
        <v>234</v>
      </c>
      <c r="H212" s="1" t="s">
        <v>305</v>
      </c>
    </row>
    <row r="213" spans="1:8" x14ac:dyDescent="0.25">
      <c r="A213">
        <v>6</v>
      </c>
      <c r="B213" t="s">
        <v>398</v>
      </c>
      <c r="C213" t="s">
        <v>22</v>
      </c>
      <c r="D213">
        <v>8</v>
      </c>
      <c r="E213" s="36">
        <f t="shared" si="9"/>
        <v>51</v>
      </c>
      <c r="F213" s="36">
        <f>Tabela22[[#This Row],[TAMANHO]]+Tabela22[[#This Row],[POS INICIAL]]-1</f>
        <v>58</v>
      </c>
      <c r="G213" t="s">
        <v>234</v>
      </c>
    </row>
    <row r="214" spans="1:8" x14ac:dyDescent="0.25">
      <c r="A214">
        <v>7</v>
      </c>
      <c r="B214" t="s">
        <v>399</v>
      </c>
      <c r="C214" t="s">
        <v>8</v>
      </c>
      <c r="D214">
        <v>55</v>
      </c>
      <c r="E214" s="36">
        <f t="shared" si="9"/>
        <v>59</v>
      </c>
      <c r="F214" s="36">
        <f>Tabela22[[#This Row],[TAMANHO]]+Tabela22[[#This Row],[POS INICIAL]]-1</f>
        <v>113</v>
      </c>
      <c r="G214" t="s">
        <v>235</v>
      </c>
      <c r="H214" s="1" t="s">
        <v>608</v>
      </c>
    </row>
    <row r="215" spans="1:8" x14ac:dyDescent="0.25">
      <c r="A215">
        <v>8</v>
      </c>
      <c r="B215" t="s">
        <v>400</v>
      </c>
      <c r="C215" t="s">
        <v>8</v>
      </c>
      <c r="D215">
        <v>55</v>
      </c>
      <c r="E215" s="36">
        <f t="shared" si="9"/>
        <v>114</v>
      </c>
      <c r="F215" s="36">
        <f>Tabela22[[#This Row],[TAMANHO]]+Tabela22[[#This Row],[POS INICIAL]]-1</f>
        <v>168</v>
      </c>
      <c r="G215" t="s">
        <v>235</v>
      </c>
      <c r="H215" s="1" t="s">
        <v>608</v>
      </c>
    </row>
    <row r="216" spans="1:8" x14ac:dyDescent="0.25">
      <c r="A216">
        <v>9</v>
      </c>
      <c r="B216" t="s">
        <v>401</v>
      </c>
      <c r="C216" t="s">
        <v>8</v>
      </c>
      <c r="D216">
        <v>55</v>
      </c>
      <c r="E216" s="36">
        <f t="shared" si="9"/>
        <v>169</v>
      </c>
      <c r="F216" s="36">
        <f>Tabela22[[#This Row],[TAMANHO]]+Tabela22[[#This Row],[POS INICIAL]]-1</f>
        <v>223</v>
      </c>
      <c r="G216" t="s">
        <v>235</v>
      </c>
      <c r="H216" s="1" t="s">
        <v>608</v>
      </c>
    </row>
    <row r="217" spans="1:8" x14ac:dyDescent="0.25">
      <c r="A217">
        <v>10</v>
      </c>
      <c r="B217" t="s">
        <v>402</v>
      </c>
      <c r="C217" t="s">
        <v>8</v>
      </c>
      <c r="D217">
        <v>55</v>
      </c>
      <c r="E217" s="36">
        <f t="shared" si="9"/>
        <v>224</v>
      </c>
      <c r="F217" s="36">
        <f>Tabela22[[#This Row],[TAMANHO]]+Tabela22[[#This Row],[POS INICIAL]]-1</f>
        <v>278</v>
      </c>
      <c r="G217" t="s">
        <v>235</v>
      </c>
      <c r="H217" s="1" t="s">
        <v>608</v>
      </c>
    </row>
    <row r="219" spans="1:8" ht="15.75" thickBot="1" x14ac:dyDescent="0.3"/>
    <row r="220" spans="1:8" ht="87" customHeight="1" x14ac:dyDescent="0.3">
      <c r="A220" s="109" t="s">
        <v>639</v>
      </c>
      <c r="B220" s="110"/>
      <c r="C220" s="110"/>
      <c r="D220" s="110"/>
      <c r="E220" s="110"/>
      <c r="F220" s="110"/>
      <c r="G220" s="110"/>
      <c r="H220" s="111"/>
    </row>
    <row r="221" spans="1:8" ht="18.75" x14ac:dyDescent="0.3">
      <c r="A221" s="103" t="s">
        <v>403</v>
      </c>
      <c r="B221" s="104"/>
      <c r="C221" s="104"/>
      <c r="D221" s="104"/>
      <c r="E221" s="104"/>
      <c r="F221" s="104"/>
      <c r="G221" s="104"/>
      <c r="H221" s="105"/>
    </row>
    <row r="222" spans="1:8" x14ac:dyDescent="0.25">
      <c r="A222" t="s">
        <v>0</v>
      </c>
      <c r="B222" t="s">
        <v>1</v>
      </c>
      <c r="C222" t="s">
        <v>2</v>
      </c>
      <c r="D222" t="s">
        <v>3</v>
      </c>
      <c r="E222" t="s">
        <v>4</v>
      </c>
      <c r="F222" t="s">
        <v>5</v>
      </c>
      <c r="G222" t="s">
        <v>236</v>
      </c>
      <c r="H222" s="1" t="s">
        <v>6</v>
      </c>
    </row>
    <row r="223" spans="1:8" x14ac:dyDescent="0.25">
      <c r="A223">
        <v>1</v>
      </c>
      <c r="B223" t="s">
        <v>7</v>
      </c>
      <c r="C223" t="s">
        <v>8</v>
      </c>
      <c r="D223">
        <v>7</v>
      </c>
      <c r="E223">
        <v>1</v>
      </c>
      <c r="F223">
        <f>Tabela23[[#This Row],[TAMANHO]]+Tabela23[[#This Row],[POS INICIAL]]-1</f>
        <v>7</v>
      </c>
      <c r="G223" t="s">
        <v>234</v>
      </c>
    </row>
    <row r="224" spans="1:8" x14ac:dyDescent="0.25">
      <c r="A224">
        <v>2</v>
      </c>
      <c r="B224" t="s">
        <v>404</v>
      </c>
      <c r="C224" t="s">
        <v>8</v>
      </c>
      <c r="D224">
        <v>6</v>
      </c>
      <c r="E224">
        <f>F223+1</f>
        <v>8</v>
      </c>
      <c r="F224">
        <f>Tabela23[[#This Row],[TAMANHO]]+Tabela23[[#This Row],[POS INICIAL]]-1</f>
        <v>13</v>
      </c>
      <c r="G224" t="s">
        <v>234</v>
      </c>
    </row>
    <row r="225" spans="1:8" s="3" customFormat="1" ht="75" x14ac:dyDescent="0.25">
      <c r="A225" s="3">
        <v>3</v>
      </c>
      <c r="B225" s="3" t="s">
        <v>405</v>
      </c>
      <c r="C225" s="3" t="s">
        <v>8</v>
      </c>
      <c r="D225" s="3">
        <v>18</v>
      </c>
      <c r="E225" s="35">
        <f t="shared" ref="E225:E231" si="10">F224+1</f>
        <v>14</v>
      </c>
      <c r="F225" s="35">
        <f>Tabela23[[#This Row],[TAMANHO]]+Tabela23[[#This Row],[POS INICIAL]]-1</f>
        <v>31</v>
      </c>
      <c r="G225" s="3" t="s">
        <v>234</v>
      </c>
      <c r="H225" s="7" t="s">
        <v>1184</v>
      </c>
    </row>
    <row r="226" spans="1:8" x14ac:dyDescent="0.25">
      <c r="A226">
        <v>4</v>
      </c>
      <c r="B226" t="s">
        <v>406</v>
      </c>
      <c r="C226" t="s">
        <v>8</v>
      </c>
      <c r="D226">
        <v>18</v>
      </c>
      <c r="E226" s="36">
        <f t="shared" si="10"/>
        <v>32</v>
      </c>
      <c r="F226" s="36">
        <f>Tabela23[[#This Row],[TAMANHO]]+Tabela23[[#This Row],[POS INICIAL]]-1</f>
        <v>49</v>
      </c>
      <c r="G226" t="s">
        <v>234</v>
      </c>
    </row>
    <row r="227" spans="1:8" x14ac:dyDescent="0.25">
      <c r="A227">
        <v>5</v>
      </c>
      <c r="B227" t="s">
        <v>407</v>
      </c>
      <c r="C227" t="s">
        <v>36</v>
      </c>
      <c r="D227">
        <v>50</v>
      </c>
      <c r="E227" s="36">
        <f t="shared" si="10"/>
        <v>50</v>
      </c>
      <c r="F227" s="36">
        <f>Tabela23[[#This Row],[TAMANHO]]+Tabela23[[#This Row],[POS INICIAL]]-1</f>
        <v>99</v>
      </c>
      <c r="G227" t="s">
        <v>234</v>
      </c>
    </row>
    <row r="228" spans="1:8" x14ac:dyDescent="0.25">
      <c r="A228">
        <v>6</v>
      </c>
      <c r="B228" t="s">
        <v>408</v>
      </c>
      <c r="C228" t="s">
        <v>20</v>
      </c>
      <c r="D228">
        <v>11</v>
      </c>
      <c r="E228" s="36">
        <f t="shared" si="10"/>
        <v>100</v>
      </c>
      <c r="F228" s="36">
        <f>Tabela23[[#This Row],[TAMANHO]]+Tabela23[[#This Row],[POS INICIAL]]-1</f>
        <v>110</v>
      </c>
      <c r="G228" t="s">
        <v>234</v>
      </c>
    </row>
    <row r="229" spans="1:8" x14ac:dyDescent="0.25">
      <c r="A229">
        <v>7</v>
      </c>
      <c r="B229" t="s">
        <v>299</v>
      </c>
      <c r="C229" t="s">
        <v>36</v>
      </c>
      <c r="D229">
        <v>60</v>
      </c>
      <c r="E229" s="36">
        <f t="shared" si="10"/>
        <v>111</v>
      </c>
      <c r="F229" s="36">
        <f>Tabela23[[#This Row],[TAMANHO]]+Tabela23[[#This Row],[POS INICIAL]]-1</f>
        <v>170</v>
      </c>
      <c r="G229" t="s">
        <v>234</v>
      </c>
    </row>
    <row r="230" spans="1:8" ht="60" x14ac:dyDescent="0.25">
      <c r="A230">
        <v>8</v>
      </c>
      <c r="B230" t="s">
        <v>409</v>
      </c>
      <c r="C230" t="s">
        <v>20</v>
      </c>
      <c r="D230">
        <v>1</v>
      </c>
      <c r="E230" s="36">
        <f t="shared" si="10"/>
        <v>171</v>
      </c>
      <c r="F230" s="36">
        <f>Tabela23[[#This Row],[TAMANHO]]+Tabela23[[#This Row],[POS INICIAL]]-1</f>
        <v>171</v>
      </c>
      <c r="G230" t="s">
        <v>234</v>
      </c>
      <c r="H230" s="1" t="s">
        <v>634</v>
      </c>
    </row>
    <row r="231" spans="1:8" s="3" customFormat="1" ht="150" x14ac:dyDescent="0.25">
      <c r="A231" s="9">
        <v>9</v>
      </c>
      <c r="B231" s="9" t="s">
        <v>410</v>
      </c>
      <c r="C231" s="9" t="s">
        <v>20</v>
      </c>
      <c r="D231" s="9">
        <v>1</v>
      </c>
      <c r="E231" s="38">
        <f t="shared" si="10"/>
        <v>172</v>
      </c>
      <c r="F231" s="38">
        <f>Tabela23[[#This Row],[TAMANHO]]+Tabela23[[#This Row],[POS INICIAL]]-1</f>
        <v>172</v>
      </c>
      <c r="G231" s="9" t="s">
        <v>234</v>
      </c>
      <c r="H231" s="10" t="s">
        <v>637</v>
      </c>
    </row>
    <row r="233" spans="1:8" ht="15.75" thickBot="1" x14ac:dyDescent="0.3"/>
    <row r="234" spans="1:8" ht="18.75" x14ac:dyDescent="0.3">
      <c r="A234" s="106" t="s">
        <v>552</v>
      </c>
      <c r="B234" s="107"/>
      <c r="C234" s="107"/>
      <c r="D234" s="107"/>
      <c r="E234" s="107"/>
      <c r="F234" s="107"/>
      <c r="G234" s="107"/>
      <c r="H234" s="108"/>
    </row>
    <row r="235" spans="1:8" ht="18.75" x14ac:dyDescent="0.3">
      <c r="A235" s="103" t="s">
        <v>411</v>
      </c>
      <c r="B235" s="104"/>
      <c r="C235" s="104"/>
      <c r="D235" s="104"/>
      <c r="E235" s="104"/>
      <c r="F235" s="104"/>
      <c r="G235" s="104"/>
      <c r="H235" s="105"/>
    </row>
    <row r="236" spans="1:8" x14ac:dyDescent="0.25">
      <c r="A236" t="s">
        <v>0</v>
      </c>
      <c r="B236" t="s">
        <v>1</v>
      </c>
      <c r="C236" t="s">
        <v>2</v>
      </c>
      <c r="D236" t="s">
        <v>3</v>
      </c>
      <c r="E236" t="s">
        <v>4</v>
      </c>
      <c r="F236" t="s">
        <v>5</v>
      </c>
      <c r="G236" t="s">
        <v>236</v>
      </c>
      <c r="H236" s="1" t="s">
        <v>6</v>
      </c>
    </row>
    <row r="237" spans="1:8" x14ac:dyDescent="0.25">
      <c r="A237">
        <v>1</v>
      </c>
      <c r="B237" t="s">
        <v>7</v>
      </c>
      <c r="C237" t="s">
        <v>8</v>
      </c>
      <c r="D237">
        <v>7</v>
      </c>
      <c r="E237">
        <v>1</v>
      </c>
      <c r="F237">
        <f>Tabela24[[#This Row],[TAMANHO]]+Tabela24[[#This Row],[POS INICIAL]]-1</f>
        <v>7</v>
      </c>
      <c r="G237" t="s">
        <v>234</v>
      </c>
    </row>
    <row r="238" spans="1:8" x14ac:dyDescent="0.25">
      <c r="A238">
        <v>2</v>
      </c>
      <c r="B238" t="s">
        <v>412</v>
      </c>
      <c r="C238" t="s">
        <v>8</v>
      </c>
      <c r="D238">
        <v>18</v>
      </c>
      <c r="E238">
        <f>F237+1</f>
        <v>8</v>
      </c>
      <c r="F238">
        <f>Tabela24[[#This Row],[TAMANHO]]+Tabela24[[#This Row],[POS INICIAL]]-1</f>
        <v>25</v>
      </c>
      <c r="G238" t="s">
        <v>234</v>
      </c>
    </row>
    <row r="239" spans="1:8" s="3" customFormat="1" ht="75" x14ac:dyDescent="0.25">
      <c r="A239" s="3">
        <v>3</v>
      </c>
      <c r="B239" s="3" t="s">
        <v>371</v>
      </c>
      <c r="C239" s="3" t="s">
        <v>8</v>
      </c>
      <c r="D239" s="3">
        <v>18</v>
      </c>
      <c r="E239" s="35">
        <f t="shared" ref="E239:E245" si="11">F238+1</f>
        <v>26</v>
      </c>
      <c r="F239" s="35">
        <f>Tabela24[[#This Row],[TAMANHO]]+Tabela24[[#This Row],[POS INICIAL]]-1</f>
        <v>43</v>
      </c>
      <c r="G239" s="3" t="s">
        <v>234</v>
      </c>
      <c r="H239" s="7" t="s">
        <v>1183</v>
      </c>
    </row>
    <row r="240" spans="1:8" x14ac:dyDescent="0.25">
      <c r="A240">
        <v>4</v>
      </c>
      <c r="B240" t="s">
        <v>41</v>
      </c>
      <c r="C240" t="s">
        <v>20</v>
      </c>
      <c r="D240">
        <v>2</v>
      </c>
      <c r="E240" s="36">
        <f t="shared" si="11"/>
        <v>44</v>
      </c>
      <c r="F240" s="36">
        <f>Tabela24[[#This Row],[TAMANHO]]+Tabela24[[#This Row],[POS INICIAL]]-1</f>
        <v>45</v>
      </c>
      <c r="G240" t="s">
        <v>234</v>
      </c>
    </row>
    <row r="241" spans="1:8" x14ac:dyDescent="0.25">
      <c r="A241">
        <v>5</v>
      </c>
      <c r="B241" t="s">
        <v>413</v>
      </c>
      <c r="C241" t="s">
        <v>36</v>
      </c>
      <c r="D241">
        <v>8</v>
      </c>
      <c r="E241" s="36">
        <f t="shared" si="11"/>
        <v>46</v>
      </c>
      <c r="F241" s="36">
        <f>Tabela24[[#This Row],[TAMANHO]]+Tabela24[[#This Row],[POS INICIAL]]-1</f>
        <v>53</v>
      </c>
      <c r="G241" t="s">
        <v>234</v>
      </c>
    </row>
    <row r="242" spans="1:8" x14ac:dyDescent="0.25">
      <c r="A242">
        <v>6</v>
      </c>
      <c r="B242" t="s">
        <v>414</v>
      </c>
      <c r="C242" t="s">
        <v>36</v>
      </c>
      <c r="D242">
        <v>8</v>
      </c>
      <c r="E242" s="36">
        <f t="shared" si="11"/>
        <v>54</v>
      </c>
      <c r="F242" s="36">
        <f>Tabela24[[#This Row],[TAMANHO]]+Tabela24[[#This Row],[POS INICIAL]]-1</f>
        <v>61</v>
      </c>
      <c r="G242" t="s">
        <v>234</v>
      </c>
    </row>
    <row r="243" spans="1:8" x14ac:dyDescent="0.25">
      <c r="A243">
        <v>7</v>
      </c>
      <c r="B243" t="s">
        <v>415</v>
      </c>
      <c r="C243" t="s">
        <v>36</v>
      </c>
      <c r="D243">
        <v>8</v>
      </c>
      <c r="E243" s="36">
        <f t="shared" si="11"/>
        <v>62</v>
      </c>
      <c r="F243" s="36">
        <f>Tabela24[[#This Row],[TAMANHO]]+Tabela24[[#This Row],[POS INICIAL]]-1</f>
        <v>69</v>
      </c>
      <c r="G243" t="s">
        <v>235</v>
      </c>
    </row>
    <row r="244" spans="1:8" x14ac:dyDescent="0.25">
      <c r="A244">
        <v>8</v>
      </c>
      <c r="B244" t="s">
        <v>416</v>
      </c>
      <c r="C244" t="s">
        <v>8</v>
      </c>
      <c r="D244">
        <v>6</v>
      </c>
      <c r="E244" s="36">
        <f t="shared" si="11"/>
        <v>70</v>
      </c>
      <c r="F244" s="36">
        <f>Tabela24[[#This Row],[TAMANHO]]+Tabela24[[#This Row],[POS INICIAL]]-1</f>
        <v>75</v>
      </c>
      <c r="G244" t="s">
        <v>234</v>
      </c>
    </row>
    <row r="245" spans="1:8" x14ac:dyDescent="0.25">
      <c r="A245">
        <v>9</v>
      </c>
      <c r="B245" t="s">
        <v>417</v>
      </c>
      <c r="C245" t="s">
        <v>20</v>
      </c>
      <c r="D245">
        <v>1</v>
      </c>
      <c r="E245" s="36">
        <f t="shared" si="11"/>
        <v>76</v>
      </c>
      <c r="F245" s="36">
        <f>Tabela24[[#This Row],[TAMANHO]]+Tabela24[[#This Row],[POS INICIAL]]-1</f>
        <v>76</v>
      </c>
      <c r="G245" t="s">
        <v>234</v>
      </c>
      <c r="H245" s="1" t="s">
        <v>305</v>
      </c>
    </row>
    <row r="247" spans="1:8" ht="15.75" thickBot="1" x14ac:dyDescent="0.3"/>
    <row r="248" spans="1:8" ht="18.75" x14ac:dyDescent="0.3">
      <c r="A248" s="106" t="s">
        <v>553</v>
      </c>
      <c r="B248" s="107"/>
      <c r="C248" s="107"/>
      <c r="D248" s="107"/>
      <c r="E248" s="107"/>
      <c r="F248" s="107"/>
      <c r="G248" s="107"/>
      <c r="H248" s="108"/>
    </row>
    <row r="249" spans="1:8" ht="18.75" x14ac:dyDescent="0.3">
      <c r="A249" s="103" t="s">
        <v>418</v>
      </c>
      <c r="B249" s="104"/>
      <c r="C249" s="104"/>
      <c r="D249" s="104"/>
      <c r="E249" s="104"/>
      <c r="F249" s="104"/>
      <c r="G249" s="104"/>
      <c r="H249" s="105"/>
    </row>
    <row r="250" spans="1:8" x14ac:dyDescent="0.25">
      <c r="A250" t="s">
        <v>0</v>
      </c>
      <c r="B250" t="s">
        <v>1</v>
      </c>
      <c r="C250" t="s">
        <v>2</v>
      </c>
      <c r="D250" t="s">
        <v>3</v>
      </c>
      <c r="E250" t="s">
        <v>4</v>
      </c>
      <c r="F250" t="s">
        <v>5</v>
      </c>
      <c r="G250" t="s">
        <v>236</v>
      </c>
      <c r="H250" s="1" t="s">
        <v>6</v>
      </c>
    </row>
    <row r="251" spans="1:8" x14ac:dyDescent="0.25">
      <c r="A251">
        <v>1</v>
      </c>
      <c r="B251" t="s">
        <v>7</v>
      </c>
      <c r="C251" t="s">
        <v>8</v>
      </c>
      <c r="D251">
        <v>7</v>
      </c>
      <c r="E251">
        <v>1</v>
      </c>
      <c r="F251">
        <f>Tabela25[[#This Row],[TAMANHO]]+Tabela25[[#This Row],[POS INICIAL]]-1</f>
        <v>7</v>
      </c>
      <c r="G251" t="s">
        <v>234</v>
      </c>
    </row>
    <row r="252" spans="1:8" s="3" customFormat="1" ht="75" x14ac:dyDescent="0.25">
      <c r="A252" s="3">
        <v>2</v>
      </c>
      <c r="B252" s="3" t="s">
        <v>371</v>
      </c>
      <c r="C252" s="3" t="s">
        <v>8</v>
      </c>
      <c r="D252" s="3">
        <v>18</v>
      </c>
      <c r="E252" s="35">
        <f>F251+1</f>
        <v>8</v>
      </c>
      <c r="F252" s="35">
        <f>Tabela25[[#This Row],[TAMANHO]]+Tabela25[[#This Row],[POS INICIAL]]-1</f>
        <v>25</v>
      </c>
      <c r="G252" s="3" t="s">
        <v>234</v>
      </c>
      <c r="H252" s="7" t="s">
        <v>1184</v>
      </c>
    </row>
    <row r="253" spans="1:8" x14ac:dyDescent="0.25">
      <c r="A253">
        <v>3</v>
      </c>
      <c r="B253" t="s">
        <v>419</v>
      </c>
      <c r="C253" t="s">
        <v>22</v>
      </c>
      <c r="D253">
        <v>8</v>
      </c>
      <c r="E253" s="36">
        <f t="shared" ref="E253:E257" si="12">F252+1</f>
        <v>26</v>
      </c>
      <c r="F253" s="36">
        <f>Tabela25[[#This Row],[TAMANHO]]+Tabela25[[#This Row],[POS INICIAL]]-1</f>
        <v>33</v>
      </c>
      <c r="G253" t="s">
        <v>234</v>
      </c>
    </row>
    <row r="254" spans="1:8" x14ac:dyDescent="0.25">
      <c r="A254">
        <v>4</v>
      </c>
      <c r="B254" t="s">
        <v>420</v>
      </c>
      <c r="C254" t="s">
        <v>8</v>
      </c>
      <c r="D254">
        <v>19</v>
      </c>
      <c r="E254" s="36">
        <f t="shared" si="12"/>
        <v>34</v>
      </c>
      <c r="F254" s="36">
        <f>Tabela25[[#This Row],[TAMANHO]]+Tabela25[[#This Row],[POS INICIAL]]-1</f>
        <v>52</v>
      </c>
      <c r="G254" t="s">
        <v>235</v>
      </c>
      <c r="H254" s="1" t="s">
        <v>608</v>
      </c>
    </row>
    <row r="255" spans="1:8" x14ac:dyDescent="0.25">
      <c r="A255">
        <v>5</v>
      </c>
      <c r="B255" t="s">
        <v>397</v>
      </c>
      <c r="C255" t="s">
        <v>20</v>
      </c>
      <c r="D255">
        <v>1</v>
      </c>
      <c r="E255" s="36">
        <f t="shared" si="12"/>
        <v>53</v>
      </c>
      <c r="F255" s="36">
        <f>Tabela25[[#This Row],[TAMANHO]]+Tabela25[[#This Row],[POS INICIAL]]-1</f>
        <v>53</v>
      </c>
      <c r="G255" t="s">
        <v>234</v>
      </c>
      <c r="H255" s="1" t="s">
        <v>305</v>
      </c>
    </row>
    <row r="256" spans="1:8" x14ac:dyDescent="0.25">
      <c r="A256">
        <v>6</v>
      </c>
      <c r="B256" t="s">
        <v>398</v>
      </c>
      <c r="C256" t="s">
        <v>22</v>
      </c>
      <c r="D256">
        <v>8</v>
      </c>
      <c r="E256" s="36">
        <f t="shared" si="12"/>
        <v>54</v>
      </c>
      <c r="F256" s="36">
        <f>Tabela25[[#This Row],[TAMANHO]]+Tabela25[[#This Row],[POS INICIAL]]-1</f>
        <v>61</v>
      </c>
      <c r="G256" t="s">
        <v>235</v>
      </c>
    </row>
    <row r="257" spans="1:8" x14ac:dyDescent="0.25">
      <c r="A257">
        <v>7</v>
      </c>
      <c r="B257" t="s">
        <v>59</v>
      </c>
      <c r="C257" t="s">
        <v>22</v>
      </c>
      <c r="D257">
        <v>8</v>
      </c>
      <c r="E257" s="36">
        <f t="shared" si="12"/>
        <v>62</v>
      </c>
      <c r="F257" s="36">
        <f>Tabela25[[#This Row],[TAMANHO]]+Tabela25[[#This Row],[POS INICIAL]]-1</f>
        <v>69</v>
      </c>
      <c r="G257" t="s">
        <v>234</v>
      </c>
    </row>
    <row r="259" spans="1:8" ht="15.75" thickBot="1" x14ac:dyDescent="0.3"/>
    <row r="260" spans="1:8" ht="18.75" x14ac:dyDescent="0.3">
      <c r="A260" s="112" t="s">
        <v>564</v>
      </c>
      <c r="B260" s="113"/>
      <c r="C260" s="113"/>
      <c r="D260" s="113"/>
      <c r="E260" s="113"/>
      <c r="F260" s="113"/>
      <c r="G260" s="113"/>
      <c r="H260" s="114"/>
    </row>
    <row r="261" spans="1:8" ht="18.75" x14ac:dyDescent="0.3">
      <c r="A261" s="100" t="s">
        <v>565</v>
      </c>
      <c r="B261" s="101"/>
      <c r="C261" s="101"/>
      <c r="D261" s="101"/>
      <c r="E261" s="101"/>
      <c r="F261" s="101"/>
      <c r="G261" s="101"/>
      <c r="H261" s="102"/>
    </row>
    <row r="262" spans="1:8" ht="18.75" x14ac:dyDescent="0.3">
      <c r="A262" s="100" t="s">
        <v>582</v>
      </c>
      <c r="B262" s="101"/>
      <c r="C262" s="101"/>
      <c r="D262" s="101"/>
      <c r="E262" s="101"/>
      <c r="F262" s="101"/>
      <c r="G262" s="101"/>
      <c r="H262" s="102"/>
    </row>
    <row r="263" spans="1:8" ht="18.75" x14ac:dyDescent="0.3">
      <c r="A263" s="100" t="s">
        <v>576</v>
      </c>
      <c r="B263" s="101"/>
      <c r="C263" s="101"/>
      <c r="D263" s="101"/>
      <c r="E263" s="101"/>
      <c r="F263" s="101"/>
      <c r="G263" s="101"/>
      <c r="H263" s="102"/>
    </row>
    <row r="264" spans="1:8" ht="18.75" x14ac:dyDescent="0.3">
      <c r="A264" s="100" t="s">
        <v>583</v>
      </c>
      <c r="B264" s="101"/>
      <c r="C264" s="101"/>
      <c r="D264" s="101"/>
      <c r="E264" s="101"/>
      <c r="F264" s="101"/>
      <c r="G264" s="101"/>
      <c r="H264" s="102"/>
    </row>
    <row r="265" spans="1:8" ht="18.75" x14ac:dyDescent="0.3">
      <c r="A265" s="100" t="s">
        <v>584</v>
      </c>
      <c r="B265" s="101"/>
      <c r="C265" s="101"/>
      <c r="D265" s="101"/>
      <c r="E265" s="101"/>
      <c r="F265" s="101"/>
      <c r="G265" s="101"/>
      <c r="H265" s="102"/>
    </row>
    <row r="266" spans="1:8" ht="18.75" x14ac:dyDescent="0.3">
      <c r="A266" s="100" t="s">
        <v>585</v>
      </c>
      <c r="B266" s="101"/>
      <c r="C266" s="101"/>
      <c r="D266" s="101"/>
      <c r="E266" s="101"/>
      <c r="F266" s="101"/>
      <c r="G266" s="101"/>
      <c r="H266" s="102"/>
    </row>
    <row r="267" spans="1:8" ht="19.5" thickBot="1" x14ac:dyDescent="0.35">
      <c r="A267" s="97" t="s">
        <v>540</v>
      </c>
      <c r="B267" s="98"/>
      <c r="C267" s="98"/>
      <c r="D267" s="98"/>
      <c r="E267" s="98"/>
      <c r="F267" s="98"/>
      <c r="G267" s="98"/>
      <c r="H267" s="99"/>
    </row>
    <row r="268" spans="1:8" x14ac:dyDescent="0.25">
      <c r="A268" t="s">
        <v>0</v>
      </c>
      <c r="B268" t="s">
        <v>1</v>
      </c>
      <c r="C268" t="s">
        <v>2</v>
      </c>
      <c r="D268" t="s">
        <v>3</v>
      </c>
      <c r="E268" t="s">
        <v>4</v>
      </c>
      <c r="F268" t="s">
        <v>5</v>
      </c>
      <c r="G268" t="s">
        <v>236</v>
      </c>
      <c r="H268" s="1" t="s">
        <v>6</v>
      </c>
    </row>
    <row r="269" spans="1:8" x14ac:dyDescent="0.25">
      <c r="A269">
        <v>1</v>
      </c>
      <c r="B269" t="s">
        <v>7</v>
      </c>
      <c r="C269" t="s">
        <v>8</v>
      </c>
      <c r="D269">
        <v>7</v>
      </c>
      <c r="E269">
        <v>1</v>
      </c>
      <c r="F269">
        <f>Tabela26[[#This Row],[TAMANHO]]+Tabela26[[#This Row],[POS INICIAL]]-1</f>
        <v>7</v>
      </c>
      <c r="G269" t="s">
        <v>234</v>
      </c>
    </row>
    <row r="270" spans="1:8" x14ac:dyDescent="0.25">
      <c r="A270">
        <v>2</v>
      </c>
      <c r="B270" t="s">
        <v>10</v>
      </c>
      <c r="C270" t="s">
        <v>36</v>
      </c>
      <c r="D270">
        <v>11</v>
      </c>
      <c r="E270">
        <f>F269+1</f>
        <v>8</v>
      </c>
      <c r="F270">
        <f>Tabela26[[#This Row],[TAMANHO]]+Tabela26[[#This Row],[POS INICIAL]]-1</f>
        <v>18</v>
      </c>
      <c r="G270" t="s">
        <v>234</v>
      </c>
    </row>
    <row r="271" spans="1:8" x14ac:dyDescent="0.25">
      <c r="A271">
        <v>3</v>
      </c>
      <c r="B271" t="s">
        <v>421</v>
      </c>
      <c r="C271" t="s">
        <v>8</v>
      </c>
      <c r="D271">
        <v>6</v>
      </c>
      <c r="E271">
        <f t="shared" ref="E271:E334" si="13">F270+1</f>
        <v>19</v>
      </c>
      <c r="F271">
        <f>Tabela26[[#This Row],[TAMANHO]]+Tabela26[[#This Row],[POS INICIAL]]-1</f>
        <v>24</v>
      </c>
      <c r="G271" t="s">
        <v>235</v>
      </c>
    </row>
    <row r="272" spans="1:8" x14ac:dyDescent="0.25">
      <c r="A272">
        <v>4</v>
      </c>
      <c r="B272" t="s">
        <v>422</v>
      </c>
      <c r="C272" t="s">
        <v>36</v>
      </c>
      <c r="D272">
        <v>50</v>
      </c>
      <c r="E272">
        <f t="shared" si="13"/>
        <v>25</v>
      </c>
      <c r="F272">
        <f>Tabela26[[#This Row],[TAMANHO]]+Tabela26[[#This Row],[POS INICIAL]]-1</f>
        <v>74</v>
      </c>
      <c r="G272" t="s">
        <v>234</v>
      </c>
    </row>
    <row r="273" spans="1:8" x14ac:dyDescent="0.25">
      <c r="A273">
        <v>5</v>
      </c>
      <c r="B273" t="s">
        <v>97</v>
      </c>
      <c r="C273" t="s">
        <v>22</v>
      </c>
      <c r="D273">
        <v>8</v>
      </c>
      <c r="E273">
        <f t="shared" si="13"/>
        <v>75</v>
      </c>
      <c r="F273">
        <f>Tabela26[[#This Row],[TAMANHO]]+Tabela26[[#This Row],[POS INICIAL]]-1</f>
        <v>82</v>
      </c>
      <c r="G273" t="s">
        <v>234</v>
      </c>
    </row>
    <row r="274" spans="1:8" x14ac:dyDescent="0.25">
      <c r="A274">
        <v>6</v>
      </c>
      <c r="B274" t="s">
        <v>423</v>
      </c>
      <c r="C274" t="s">
        <v>20</v>
      </c>
      <c r="D274">
        <v>2</v>
      </c>
      <c r="E274">
        <f t="shared" si="13"/>
        <v>83</v>
      </c>
      <c r="F274">
        <f>Tabela26[[#This Row],[TAMANHO]]+Tabela26[[#This Row],[POS INICIAL]]-1</f>
        <v>84</v>
      </c>
      <c r="G274" t="s">
        <v>235</v>
      </c>
    </row>
    <row r="275" spans="1:8" x14ac:dyDescent="0.25">
      <c r="A275">
        <v>7</v>
      </c>
      <c r="B275" t="s">
        <v>424</v>
      </c>
      <c r="C275" t="s">
        <v>8</v>
      </c>
      <c r="D275">
        <v>6</v>
      </c>
      <c r="E275">
        <f t="shared" si="13"/>
        <v>85</v>
      </c>
      <c r="F275">
        <f>Tabela26[[#This Row],[TAMANHO]]+Tabela26[[#This Row],[POS INICIAL]]-1</f>
        <v>90</v>
      </c>
      <c r="G275" t="s">
        <v>235</v>
      </c>
    </row>
    <row r="276" spans="1:8" x14ac:dyDescent="0.25">
      <c r="A276">
        <v>8</v>
      </c>
      <c r="B276" t="s">
        <v>111</v>
      </c>
      <c r="C276" t="s">
        <v>36</v>
      </c>
      <c r="D276">
        <v>30</v>
      </c>
      <c r="E276">
        <f t="shared" si="13"/>
        <v>91</v>
      </c>
      <c r="F276">
        <f>Tabela26[[#This Row],[TAMANHO]]+Tabela26[[#This Row],[POS INICIAL]]-1</f>
        <v>120</v>
      </c>
      <c r="G276" t="s">
        <v>235</v>
      </c>
    </row>
    <row r="277" spans="1:8" x14ac:dyDescent="0.25">
      <c r="A277">
        <v>9</v>
      </c>
      <c r="B277" t="s">
        <v>425</v>
      </c>
      <c r="C277" t="s">
        <v>20</v>
      </c>
      <c r="D277">
        <v>1</v>
      </c>
      <c r="E277">
        <f t="shared" si="13"/>
        <v>121</v>
      </c>
      <c r="F277">
        <f>Tabela26[[#This Row],[TAMANHO]]+Tabela26[[#This Row],[POS INICIAL]]-1</f>
        <v>121</v>
      </c>
      <c r="G277" t="s">
        <v>234</v>
      </c>
      <c r="H277" s="1" t="s">
        <v>426</v>
      </c>
    </row>
    <row r="278" spans="1:8" x14ac:dyDescent="0.25">
      <c r="A278">
        <v>10</v>
      </c>
      <c r="B278" t="s">
        <v>35</v>
      </c>
      <c r="C278" t="s">
        <v>36</v>
      </c>
      <c r="D278">
        <v>50</v>
      </c>
      <c r="E278">
        <f t="shared" si="13"/>
        <v>122</v>
      </c>
      <c r="F278">
        <f>Tabela26[[#This Row],[TAMANHO]]+Tabela26[[#This Row],[POS INICIAL]]-1</f>
        <v>171</v>
      </c>
      <c r="G278" t="s">
        <v>234</v>
      </c>
    </row>
    <row r="279" spans="1:8" x14ac:dyDescent="0.25">
      <c r="A279">
        <v>11</v>
      </c>
      <c r="B279" t="s">
        <v>37</v>
      </c>
      <c r="C279" t="s">
        <v>36</v>
      </c>
      <c r="D279">
        <v>30</v>
      </c>
      <c r="E279">
        <f t="shared" si="13"/>
        <v>172</v>
      </c>
      <c r="F279">
        <f>Tabela26[[#This Row],[TAMANHO]]+Tabela26[[#This Row],[POS INICIAL]]-1</f>
        <v>201</v>
      </c>
      <c r="G279" t="s">
        <v>234</v>
      </c>
    </row>
    <row r="280" spans="1:8" x14ac:dyDescent="0.25">
      <c r="A280">
        <v>12</v>
      </c>
      <c r="B280" t="s">
        <v>38</v>
      </c>
      <c r="C280" t="s">
        <v>20</v>
      </c>
      <c r="D280">
        <v>2</v>
      </c>
      <c r="E280">
        <f t="shared" si="13"/>
        <v>202</v>
      </c>
      <c r="F280">
        <f>Tabela26[[#This Row],[TAMANHO]]+Tabela26[[#This Row],[POS INICIAL]]-1</f>
        <v>203</v>
      </c>
      <c r="G280" t="s">
        <v>234</v>
      </c>
    </row>
    <row r="281" spans="1:8" x14ac:dyDescent="0.25">
      <c r="A281">
        <v>13</v>
      </c>
      <c r="B281" t="s">
        <v>39</v>
      </c>
      <c r="C281" t="s">
        <v>8</v>
      </c>
      <c r="D281">
        <v>6</v>
      </c>
      <c r="E281">
        <f t="shared" si="13"/>
        <v>204</v>
      </c>
      <c r="F281">
        <f>Tabela26[[#This Row],[TAMANHO]]+Tabela26[[#This Row],[POS INICIAL]]-1</f>
        <v>209</v>
      </c>
      <c r="G281" t="s">
        <v>234</v>
      </c>
    </row>
    <row r="282" spans="1:8" x14ac:dyDescent="0.25">
      <c r="A282">
        <v>14</v>
      </c>
      <c r="B282" t="s">
        <v>40</v>
      </c>
      <c r="C282" t="s">
        <v>36</v>
      </c>
      <c r="D282">
        <v>8</v>
      </c>
      <c r="E282">
        <f t="shared" si="13"/>
        <v>210</v>
      </c>
      <c r="F282">
        <f>Tabela26[[#This Row],[TAMANHO]]+Tabela26[[#This Row],[POS INICIAL]]-1</f>
        <v>217</v>
      </c>
      <c r="G282" t="s">
        <v>234</v>
      </c>
    </row>
    <row r="283" spans="1:8" x14ac:dyDescent="0.25">
      <c r="A283">
        <v>15</v>
      </c>
      <c r="B283" t="s">
        <v>41</v>
      </c>
      <c r="C283" t="s">
        <v>20</v>
      </c>
      <c r="D283">
        <v>2</v>
      </c>
      <c r="E283">
        <f t="shared" si="13"/>
        <v>218</v>
      </c>
      <c r="F283">
        <f>Tabela26[[#This Row],[TAMANHO]]+Tabela26[[#This Row],[POS INICIAL]]-1</f>
        <v>219</v>
      </c>
      <c r="G283" t="s">
        <v>234</v>
      </c>
    </row>
    <row r="284" spans="1:8" x14ac:dyDescent="0.25">
      <c r="A284">
        <v>16</v>
      </c>
      <c r="B284" t="s">
        <v>42</v>
      </c>
      <c r="C284" t="s">
        <v>36</v>
      </c>
      <c r="D284">
        <v>8</v>
      </c>
      <c r="E284">
        <f t="shared" si="13"/>
        <v>220</v>
      </c>
      <c r="F284">
        <f>Tabela26[[#This Row],[TAMANHO]]+Tabela26[[#This Row],[POS INICIAL]]-1</f>
        <v>227</v>
      </c>
      <c r="G284" t="s">
        <v>234</v>
      </c>
    </row>
    <row r="285" spans="1:8" x14ac:dyDescent="0.25">
      <c r="A285">
        <v>17</v>
      </c>
      <c r="B285" t="s">
        <v>299</v>
      </c>
      <c r="C285" t="s">
        <v>36</v>
      </c>
      <c r="D285">
        <v>60</v>
      </c>
      <c r="E285">
        <f t="shared" si="13"/>
        <v>228</v>
      </c>
      <c r="F285">
        <f>Tabela26[[#This Row],[TAMANHO]]+Tabela26[[#This Row],[POS INICIAL]]-1</f>
        <v>287</v>
      </c>
      <c r="G285" t="s">
        <v>234</v>
      </c>
    </row>
    <row r="286" spans="1:8" x14ac:dyDescent="0.25">
      <c r="A286">
        <v>18</v>
      </c>
      <c r="B286" t="s">
        <v>427</v>
      </c>
      <c r="C286" t="s">
        <v>36</v>
      </c>
      <c r="D286">
        <v>11</v>
      </c>
      <c r="E286">
        <f t="shared" si="13"/>
        <v>288</v>
      </c>
      <c r="F286">
        <f>Tabela26[[#This Row],[TAMANHO]]+Tabela26[[#This Row],[POS INICIAL]]-1</f>
        <v>298</v>
      </c>
      <c r="G286" t="s">
        <v>235</v>
      </c>
    </row>
    <row r="287" spans="1:8" x14ac:dyDescent="0.25">
      <c r="A287">
        <v>19</v>
      </c>
      <c r="B287" t="s">
        <v>98</v>
      </c>
      <c r="C287" t="s">
        <v>36</v>
      </c>
      <c r="D287">
        <v>20</v>
      </c>
      <c r="E287">
        <f t="shared" si="13"/>
        <v>299</v>
      </c>
      <c r="F287">
        <f>Tabela26[[#This Row],[TAMANHO]]+Tabela26[[#This Row],[POS INICIAL]]-1</f>
        <v>318</v>
      </c>
      <c r="G287" t="s">
        <v>234</v>
      </c>
    </row>
    <row r="288" spans="1:8" x14ac:dyDescent="0.25">
      <c r="A288">
        <v>20</v>
      </c>
      <c r="B288" t="s">
        <v>99</v>
      </c>
      <c r="C288" t="s">
        <v>8</v>
      </c>
      <c r="D288">
        <v>6</v>
      </c>
      <c r="E288">
        <f t="shared" si="13"/>
        <v>319</v>
      </c>
      <c r="F288">
        <f>Tabela26[[#This Row],[TAMANHO]]+Tabela26[[#This Row],[POS INICIAL]]-1</f>
        <v>324</v>
      </c>
      <c r="G288" t="s">
        <v>234</v>
      </c>
    </row>
    <row r="289" spans="1:8" x14ac:dyDescent="0.25">
      <c r="A289">
        <v>21</v>
      </c>
      <c r="B289" t="s">
        <v>100</v>
      </c>
      <c r="C289" t="s">
        <v>20</v>
      </c>
      <c r="D289">
        <v>2</v>
      </c>
      <c r="E289">
        <f t="shared" si="13"/>
        <v>325</v>
      </c>
      <c r="F289">
        <f>Tabela26[[#This Row],[TAMANHO]]+Tabela26[[#This Row],[POS INICIAL]]-1</f>
        <v>326</v>
      </c>
      <c r="G289" t="s">
        <v>234</v>
      </c>
    </row>
    <row r="290" spans="1:8" x14ac:dyDescent="0.25">
      <c r="A290">
        <v>22</v>
      </c>
      <c r="B290" t="s">
        <v>110</v>
      </c>
      <c r="C290" t="s">
        <v>22</v>
      </c>
      <c r="D290">
        <v>8</v>
      </c>
      <c r="E290">
        <f t="shared" si="13"/>
        <v>327</v>
      </c>
      <c r="F290">
        <f>Tabela26[[#This Row],[TAMANHO]]+Tabela26[[#This Row],[POS INICIAL]]-1</f>
        <v>334</v>
      </c>
      <c r="G290" t="s">
        <v>234</v>
      </c>
    </row>
    <row r="291" spans="1:8" ht="30" x14ac:dyDescent="0.25">
      <c r="A291">
        <v>23</v>
      </c>
      <c r="B291" t="s">
        <v>101</v>
      </c>
      <c r="C291" t="s">
        <v>8</v>
      </c>
      <c r="D291">
        <v>6</v>
      </c>
      <c r="E291">
        <f t="shared" si="13"/>
        <v>335</v>
      </c>
      <c r="F291">
        <f>Tabela26[[#This Row],[TAMANHO]]+Tabela26[[#This Row],[POS INICIAL]]-1</f>
        <v>340</v>
      </c>
      <c r="G291" t="s">
        <v>234</v>
      </c>
      <c r="H291" s="1" t="s">
        <v>428</v>
      </c>
    </row>
    <row r="292" spans="1:8" x14ac:dyDescent="0.25">
      <c r="A292">
        <v>24</v>
      </c>
      <c r="B292" t="s">
        <v>103</v>
      </c>
      <c r="C292" t="s">
        <v>36</v>
      </c>
      <c r="D292">
        <v>11</v>
      </c>
      <c r="E292">
        <f t="shared" si="13"/>
        <v>341</v>
      </c>
      <c r="F292">
        <f>Tabela26[[#This Row],[TAMANHO]]+Tabela26[[#This Row],[POS INICIAL]]-1</f>
        <v>351</v>
      </c>
      <c r="G292" t="s">
        <v>235</v>
      </c>
    </row>
    <row r="293" spans="1:8" x14ac:dyDescent="0.25">
      <c r="A293">
        <v>25</v>
      </c>
      <c r="B293" t="s">
        <v>104</v>
      </c>
      <c r="C293" t="s">
        <v>8</v>
      </c>
      <c r="D293">
        <v>6</v>
      </c>
      <c r="E293">
        <f t="shared" si="13"/>
        <v>352</v>
      </c>
      <c r="F293">
        <f>Tabela26[[#This Row],[TAMANHO]]+Tabela26[[#This Row],[POS INICIAL]]-1</f>
        <v>357</v>
      </c>
      <c r="G293" t="s">
        <v>235</v>
      </c>
    </row>
    <row r="294" spans="1:8" x14ac:dyDescent="0.25">
      <c r="A294">
        <v>26</v>
      </c>
      <c r="B294" t="s">
        <v>106</v>
      </c>
      <c r="C294" t="s">
        <v>36</v>
      </c>
      <c r="D294">
        <v>50</v>
      </c>
      <c r="E294">
        <f t="shared" si="13"/>
        <v>358</v>
      </c>
      <c r="F294">
        <f>Tabela26[[#This Row],[TAMANHO]]+Tabela26[[#This Row],[POS INICIAL]]-1</f>
        <v>407</v>
      </c>
      <c r="G294" t="s">
        <v>235</v>
      </c>
    </row>
    <row r="295" spans="1:8" x14ac:dyDescent="0.25">
      <c r="A295">
        <v>27</v>
      </c>
      <c r="B295" t="s">
        <v>115</v>
      </c>
      <c r="C295" t="s">
        <v>20</v>
      </c>
      <c r="D295">
        <v>1</v>
      </c>
      <c r="E295">
        <f t="shared" si="13"/>
        <v>408</v>
      </c>
      <c r="F295">
        <f>Tabela26[[#This Row],[TAMANHO]]+Tabela26[[#This Row],[POS INICIAL]]-1</f>
        <v>408</v>
      </c>
      <c r="G295" t="s">
        <v>235</v>
      </c>
      <c r="H295" s="1" t="s">
        <v>305</v>
      </c>
    </row>
    <row r="296" spans="1:8" x14ac:dyDescent="0.25">
      <c r="A296">
        <v>28</v>
      </c>
      <c r="B296" t="s">
        <v>429</v>
      </c>
      <c r="C296" t="s">
        <v>8</v>
      </c>
      <c r="D296">
        <v>2</v>
      </c>
      <c r="E296">
        <f t="shared" si="13"/>
        <v>409</v>
      </c>
      <c r="F296">
        <f>Tabela26[[#This Row],[TAMANHO]]+Tabela26[[#This Row],[POS INICIAL]]-1</f>
        <v>410</v>
      </c>
      <c r="G296" t="s">
        <v>234</v>
      </c>
    </row>
    <row r="297" spans="1:8" x14ac:dyDescent="0.25">
      <c r="A297">
        <v>29</v>
      </c>
      <c r="B297" t="s">
        <v>430</v>
      </c>
      <c r="C297" t="s">
        <v>20</v>
      </c>
      <c r="D297">
        <v>1</v>
      </c>
      <c r="E297">
        <f t="shared" si="13"/>
        <v>411</v>
      </c>
      <c r="F297">
        <f>Tabela26[[#This Row],[TAMANHO]]+Tabela26[[#This Row],[POS INICIAL]]-1</f>
        <v>411</v>
      </c>
      <c r="G297" t="s">
        <v>234</v>
      </c>
      <c r="H297" s="1" t="s">
        <v>305</v>
      </c>
    </row>
    <row r="298" spans="1:8" x14ac:dyDescent="0.25">
      <c r="A298">
        <v>30</v>
      </c>
      <c r="B298" t="s">
        <v>431</v>
      </c>
      <c r="C298" t="s">
        <v>36</v>
      </c>
      <c r="D298">
        <v>255</v>
      </c>
      <c r="E298">
        <f t="shared" si="13"/>
        <v>412</v>
      </c>
      <c r="F298">
        <f>Tabela26[[#This Row],[TAMANHO]]+Tabela26[[#This Row],[POS INICIAL]]-1</f>
        <v>666</v>
      </c>
      <c r="G298" t="s">
        <v>235</v>
      </c>
    </row>
    <row r="299" spans="1:8" x14ac:dyDescent="0.25">
      <c r="A299">
        <v>31</v>
      </c>
      <c r="B299" t="s">
        <v>432</v>
      </c>
      <c r="C299" t="s">
        <v>20</v>
      </c>
      <c r="D299">
        <v>1</v>
      </c>
      <c r="E299">
        <f t="shared" si="13"/>
        <v>667</v>
      </c>
      <c r="F299">
        <f>Tabela26[[#This Row],[TAMANHO]]+Tabela26[[#This Row],[POS INICIAL]]-1</f>
        <v>667</v>
      </c>
      <c r="G299" t="s">
        <v>235</v>
      </c>
      <c r="H299" s="1" t="s">
        <v>305</v>
      </c>
    </row>
    <row r="300" spans="1:8" x14ac:dyDescent="0.25">
      <c r="A300">
        <v>32</v>
      </c>
      <c r="B300" t="s">
        <v>433</v>
      </c>
      <c r="C300" t="s">
        <v>20</v>
      </c>
      <c r="D300">
        <v>1</v>
      </c>
      <c r="E300">
        <f t="shared" si="13"/>
        <v>668</v>
      </c>
      <c r="F300">
        <f>Tabela26[[#This Row],[TAMANHO]]+Tabela26[[#This Row],[POS INICIAL]]-1</f>
        <v>668</v>
      </c>
      <c r="G300" t="s">
        <v>235</v>
      </c>
      <c r="H300" s="1" t="s">
        <v>305</v>
      </c>
    </row>
    <row r="301" spans="1:8" x14ac:dyDescent="0.25">
      <c r="A301">
        <v>33</v>
      </c>
      <c r="B301" t="s">
        <v>434</v>
      </c>
      <c r="C301" t="s">
        <v>20</v>
      </c>
      <c r="D301">
        <v>1</v>
      </c>
      <c r="E301">
        <f t="shared" si="13"/>
        <v>669</v>
      </c>
      <c r="F301">
        <f>Tabela26[[#This Row],[TAMANHO]]+Tabela26[[#This Row],[POS INICIAL]]-1</f>
        <v>669</v>
      </c>
      <c r="G301" t="s">
        <v>234</v>
      </c>
      <c r="H301" s="1" t="s">
        <v>435</v>
      </c>
    </row>
    <row r="302" spans="1:8" x14ac:dyDescent="0.25">
      <c r="A302">
        <v>34</v>
      </c>
      <c r="B302" t="s">
        <v>436</v>
      </c>
      <c r="C302" t="s">
        <v>8</v>
      </c>
      <c r="D302">
        <v>19</v>
      </c>
      <c r="E302">
        <f t="shared" si="13"/>
        <v>670</v>
      </c>
      <c r="F302">
        <f>Tabela26[[#This Row],[TAMANHO]]+Tabela26[[#This Row],[POS INICIAL]]-1</f>
        <v>688</v>
      </c>
      <c r="G302" t="s">
        <v>234</v>
      </c>
      <c r="H302" s="1" t="s">
        <v>608</v>
      </c>
    </row>
    <row r="303" spans="1:8" x14ac:dyDescent="0.25">
      <c r="A303">
        <v>35</v>
      </c>
      <c r="B303" t="s">
        <v>437</v>
      </c>
      <c r="C303" t="s">
        <v>22</v>
      </c>
      <c r="D303">
        <v>8</v>
      </c>
      <c r="E303">
        <f t="shared" si="13"/>
        <v>689</v>
      </c>
      <c r="F303">
        <f>Tabela26[[#This Row],[TAMANHO]]+Tabela26[[#This Row],[POS INICIAL]]-1</f>
        <v>696</v>
      </c>
      <c r="G303" t="s">
        <v>235</v>
      </c>
    </row>
    <row r="304" spans="1:8" x14ac:dyDescent="0.25">
      <c r="A304">
        <v>36</v>
      </c>
      <c r="B304" t="s">
        <v>438</v>
      </c>
      <c r="C304" t="s">
        <v>36</v>
      </c>
      <c r="D304">
        <v>40</v>
      </c>
      <c r="E304">
        <f t="shared" si="13"/>
        <v>697</v>
      </c>
      <c r="F304">
        <f>Tabela26[[#This Row],[TAMANHO]]+Tabela26[[#This Row],[POS INICIAL]]-1</f>
        <v>736</v>
      </c>
      <c r="G304" t="s">
        <v>235</v>
      </c>
    </row>
    <row r="305" spans="1:8" x14ac:dyDescent="0.25">
      <c r="A305">
        <v>37</v>
      </c>
      <c r="B305" t="s">
        <v>439</v>
      </c>
      <c r="C305" t="s">
        <v>36</v>
      </c>
      <c r="D305">
        <v>50</v>
      </c>
      <c r="E305">
        <f t="shared" si="13"/>
        <v>737</v>
      </c>
      <c r="F305">
        <f>Tabela26[[#This Row],[TAMANHO]]+Tabela26[[#This Row],[POS INICIAL]]-1</f>
        <v>786</v>
      </c>
      <c r="G305" t="s">
        <v>235</v>
      </c>
    </row>
    <row r="306" spans="1:8" x14ac:dyDescent="0.25">
      <c r="A306">
        <v>38</v>
      </c>
      <c r="B306" t="s">
        <v>440</v>
      </c>
      <c r="C306" t="s">
        <v>8</v>
      </c>
      <c r="D306">
        <v>6</v>
      </c>
      <c r="E306">
        <f t="shared" si="13"/>
        <v>787</v>
      </c>
      <c r="F306">
        <f>Tabela26[[#This Row],[TAMANHO]]+Tabela26[[#This Row],[POS INICIAL]]-1</f>
        <v>792</v>
      </c>
      <c r="G306" t="s">
        <v>235</v>
      </c>
    </row>
    <row r="307" spans="1:8" x14ac:dyDescent="0.25">
      <c r="A307">
        <v>39</v>
      </c>
      <c r="B307" t="s">
        <v>441</v>
      </c>
      <c r="C307" t="s">
        <v>20</v>
      </c>
      <c r="D307">
        <v>2</v>
      </c>
      <c r="E307">
        <f t="shared" si="13"/>
        <v>793</v>
      </c>
      <c r="F307">
        <f>Tabela26[[#This Row],[TAMANHO]]+Tabela26[[#This Row],[POS INICIAL]]-1</f>
        <v>794</v>
      </c>
      <c r="G307" t="s">
        <v>235</v>
      </c>
    </row>
    <row r="308" spans="1:8" x14ac:dyDescent="0.25">
      <c r="A308">
        <v>40</v>
      </c>
      <c r="B308" t="s">
        <v>442</v>
      </c>
      <c r="C308" t="s">
        <v>36</v>
      </c>
      <c r="D308">
        <v>8</v>
      </c>
      <c r="E308">
        <f t="shared" si="13"/>
        <v>795</v>
      </c>
      <c r="F308">
        <f>Tabela26[[#This Row],[TAMANHO]]+Tabela26[[#This Row],[POS INICIAL]]-1</f>
        <v>802</v>
      </c>
      <c r="G308" t="s">
        <v>235</v>
      </c>
    </row>
    <row r="309" spans="1:8" x14ac:dyDescent="0.25">
      <c r="A309">
        <v>41</v>
      </c>
      <c r="B309" t="s">
        <v>443</v>
      </c>
      <c r="C309" t="s">
        <v>20</v>
      </c>
      <c r="D309">
        <v>2</v>
      </c>
      <c r="E309">
        <f t="shared" si="13"/>
        <v>803</v>
      </c>
      <c r="F309">
        <f>Tabela26[[#This Row],[TAMANHO]]+Tabela26[[#This Row],[POS INICIAL]]-1</f>
        <v>804</v>
      </c>
      <c r="G309" t="s">
        <v>235</v>
      </c>
    </row>
    <row r="310" spans="1:8" x14ac:dyDescent="0.25">
      <c r="A310">
        <v>42</v>
      </c>
      <c r="B310" t="s">
        <v>444</v>
      </c>
      <c r="C310" t="s">
        <v>36</v>
      </c>
      <c r="D310">
        <v>8</v>
      </c>
      <c r="E310">
        <f t="shared" si="13"/>
        <v>805</v>
      </c>
      <c r="F310">
        <f>Tabela26[[#This Row],[TAMANHO]]+Tabela26[[#This Row],[POS INICIAL]]-1</f>
        <v>812</v>
      </c>
      <c r="G310" t="s">
        <v>235</v>
      </c>
    </row>
    <row r="311" spans="1:8" x14ac:dyDescent="0.25">
      <c r="A311">
        <v>43</v>
      </c>
      <c r="B311" t="s">
        <v>112</v>
      </c>
      <c r="C311" t="s">
        <v>8</v>
      </c>
      <c r="D311">
        <v>19</v>
      </c>
      <c r="E311">
        <f t="shared" si="13"/>
        <v>813</v>
      </c>
      <c r="F311">
        <f>Tabela26[[#This Row],[TAMANHO]]+Tabela26[[#This Row],[POS INICIAL]]-1</f>
        <v>831</v>
      </c>
      <c r="G311" t="s">
        <v>234</v>
      </c>
      <c r="H311" s="1" t="s">
        <v>608</v>
      </c>
    </row>
    <row r="312" spans="1:8" x14ac:dyDescent="0.25">
      <c r="A312">
        <v>44</v>
      </c>
      <c r="B312" t="s">
        <v>445</v>
      </c>
      <c r="C312" t="s">
        <v>22</v>
      </c>
      <c r="D312">
        <v>8</v>
      </c>
      <c r="E312">
        <f t="shared" si="13"/>
        <v>832</v>
      </c>
      <c r="F312">
        <f>Tabela26[[#This Row],[TAMANHO]]+Tabela26[[#This Row],[POS INICIAL]]-1</f>
        <v>839</v>
      </c>
      <c r="G312" t="s">
        <v>235</v>
      </c>
    </row>
    <row r="313" spans="1:8" x14ac:dyDescent="0.25">
      <c r="A313">
        <v>45</v>
      </c>
      <c r="B313" t="s">
        <v>446</v>
      </c>
      <c r="C313" t="s">
        <v>20</v>
      </c>
      <c r="D313">
        <v>1</v>
      </c>
      <c r="E313">
        <f t="shared" si="13"/>
        <v>840</v>
      </c>
      <c r="F313">
        <f>Tabela26[[#This Row],[TAMANHO]]+Tabela26[[#This Row],[POS INICIAL]]-1</f>
        <v>840</v>
      </c>
      <c r="G313" t="s">
        <v>235</v>
      </c>
      <c r="H313" s="1" t="s">
        <v>305</v>
      </c>
    </row>
    <row r="314" spans="1:8" x14ac:dyDescent="0.25">
      <c r="A314">
        <v>46</v>
      </c>
      <c r="B314" t="s">
        <v>447</v>
      </c>
      <c r="C314" t="s">
        <v>20</v>
      </c>
      <c r="D314">
        <v>1</v>
      </c>
      <c r="E314">
        <f t="shared" si="13"/>
        <v>841</v>
      </c>
      <c r="F314">
        <f>Tabela26[[#This Row],[TAMANHO]]+Tabela26[[#This Row],[POS INICIAL]]-1</f>
        <v>841</v>
      </c>
      <c r="G314" t="s">
        <v>235</v>
      </c>
      <c r="H314" s="1" t="s">
        <v>305</v>
      </c>
    </row>
    <row r="315" spans="1:8" x14ac:dyDescent="0.25">
      <c r="A315">
        <v>47</v>
      </c>
      <c r="B315" t="s">
        <v>448</v>
      </c>
      <c r="C315" t="s">
        <v>20</v>
      </c>
      <c r="D315">
        <v>1</v>
      </c>
      <c r="E315">
        <f t="shared" si="13"/>
        <v>842</v>
      </c>
      <c r="F315">
        <f>Tabela26[[#This Row],[TAMANHO]]+Tabela26[[#This Row],[POS INICIAL]]-1</f>
        <v>842</v>
      </c>
      <c r="G315" t="s">
        <v>235</v>
      </c>
      <c r="H315" s="1" t="s">
        <v>449</v>
      </c>
    </row>
    <row r="316" spans="1:8" x14ac:dyDescent="0.25">
      <c r="A316">
        <v>48</v>
      </c>
      <c r="B316" t="s">
        <v>450</v>
      </c>
      <c r="C316" t="s">
        <v>8</v>
      </c>
      <c r="D316">
        <v>19</v>
      </c>
      <c r="E316">
        <f t="shared" si="13"/>
        <v>843</v>
      </c>
      <c r="F316">
        <f>Tabela26[[#This Row],[TAMANHO]]+Tabela26[[#This Row],[POS INICIAL]]-1</f>
        <v>861</v>
      </c>
      <c r="G316" t="s">
        <v>235</v>
      </c>
      <c r="H316" s="1" t="s">
        <v>608</v>
      </c>
    </row>
    <row r="317" spans="1:8" x14ac:dyDescent="0.25">
      <c r="A317">
        <v>49</v>
      </c>
      <c r="B317" t="s">
        <v>451</v>
      </c>
      <c r="C317" t="s">
        <v>8</v>
      </c>
      <c r="D317">
        <v>10</v>
      </c>
      <c r="E317">
        <f t="shared" si="13"/>
        <v>862</v>
      </c>
      <c r="F317">
        <f>Tabela26[[#This Row],[TAMANHO]]+Tabela26[[#This Row],[POS INICIAL]]-1</f>
        <v>871</v>
      </c>
      <c r="G317" t="s">
        <v>235</v>
      </c>
    </row>
    <row r="318" spans="1:8" x14ac:dyDescent="0.25">
      <c r="A318">
        <v>50</v>
      </c>
      <c r="B318" t="s">
        <v>452</v>
      </c>
      <c r="C318" t="s">
        <v>36</v>
      </c>
      <c r="D318">
        <v>14</v>
      </c>
      <c r="E318">
        <f t="shared" si="13"/>
        <v>872</v>
      </c>
      <c r="F318">
        <f>Tabela26[[#This Row],[TAMANHO]]+Tabela26[[#This Row],[POS INICIAL]]-1</f>
        <v>885</v>
      </c>
      <c r="G318" t="s">
        <v>235</v>
      </c>
    </row>
    <row r="319" spans="1:8" x14ac:dyDescent="0.25">
      <c r="A319">
        <v>51</v>
      </c>
      <c r="B319" t="s">
        <v>453</v>
      </c>
      <c r="C319" t="s">
        <v>8</v>
      </c>
      <c r="D319">
        <v>6</v>
      </c>
      <c r="E319">
        <f t="shared" si="13"/>
        <v>886</v>
      </c>
      <c r="F319">
        <f>Tabela26[[#This Row],[TAMANHO]]+Tabela26[[#This Row],[POS INICIAL]]-1</f>
        <v>891</v>
      </c>
      <c r="G319" t="s">
        <v>235</v>
      </c>
    </row>
    <row r="320" spans="1:8" x14ac:dyDescent="0.25">
      <c r="A320">
        <v>52</v>
      </c>
      <c r="B320" t="s">
        <v>454</v>
      </c>
      <c r="C320" t="s">
        <v>22</v>
      </c>
      <c r="D320">
        <v>8</v>
      </c>
      <c r="E320">
        <f t="shared" si="13"/>
        <v>892</v>
      </c>
      <c r="F320">
        <f>Tabela26[[#This Row],[TAMANHO]]+Tabela26[[#This Row],[POS INICIAL]]-1</f>
        <v>899</v>
      </c>
      <c r="G320" t="s">
        <v>235</v>
      </c>
    </row>
    <row r="321" spans="1:8" x14ac:dyDescent="0.25">
      <c r="A321">
        <v>53</v>
      </c>
      <c r="B321" t="s">
        <v>455</v>
      </c>
      <c r="C321" t="s">
        <v>8</v>
      </c>
      <c r="D321">
        <v>6</v>
      </c>
      <c r="E321">
        <f t="shared" si="13"/>
        <v>900</v>
      </c>
      <c r="F321">
        <f>Tabela26[[#This Row],[TAMANHO]]+Tabela26[[#This Row],[POS INICIAL]]-1</f>
        <v>905</v>
      </c>
      <c r="G321" t="s">
        <v>235</v>
      </c>
      <c r="H321" s="1" t="s">
        <v>456</v>
      </c>
    </row>
    <row r="322" spans="1:8" x14ac:dyDescent="0.25">
      <c r="A322">
        <v>54</v>
      </c>
      <c r="B322" t="s">
        <v>457</v>
      </c>
      <c r="C322" t="s">
        <v>20</v>
      </c>
      <c r="D322">
        <v>1</v>
      </c>
      <c r="E322">
        <f t="shared" si="13"/>
        <v>906</v>
      </c>
      <c r="F322">
        <f>Tabela26[[#This Row],[TAMANHO]]+Tabela26[[#This Row],[POS INICIAL]]-1</f>
        <v>906</v>
      </c>
      <c r="G322" t="s">
        <v>235</v>
      </c>
      <c r="H322" s="1" t="s">
        <v>458</v>
      </c>
    </row>
    <row r="323" spans="1:8" x14ac:dyDescent="0.25">
      <c r="A323">
        <v>55</v>
      </c>
      <c r="B323" t="s">
        <v>459</v>
      </c>
      <c r="C323" t="s">
        <v>8</v>
      </c>
      <c r="D323">
        <v>19</v>
      </c>
      <c r="E323">
        <f t="shared" si="13"/>
        <v>907</v>
      </c>
      <c r="F323">
        <f>Tabela26[[#This Row],[TAMANHO]]+Tabela26[[#This Row],[POS INICIAL]]-1</f>
        <v>925</v>
      </c>
      <c r="G323" t="s">
        <v>235</v>
      </c>
      <c r="H323" s="1" t="s">
        <v>608</v>
      </c>
    </row>
    <row r="324" spans="1:8" x14ac:dyDescent="0.25">
      <c r="A324">
        <v>56</v>
      </c>
      <c r="B324" t="s">
        <v>460</v>
      </c>
      <c r="C324" t="s">
        <v>20</v>
      </c>
      <c r="D324">
        <v>1</v>
      </c>
      <c r="E324">
        <f t="shared" si="13"/>
        <v>926</v>
      </c>
      <c r="F324">
        <f>Tabela26[[#This Row],[TAMANHO]]+Tabela26[[#This Row],[POS INICIAL]]-1</f>
        <v>926</v>
      </c>
      <c r="G324" t="s">
        <v>235</v>
      </c>
    </row>
    <row r="325" spans="1:8" x14ac:dyDescent="0.25">
      <c r="A325">
        <v>57</v>
      </c>
      <c r="B325" t="s">
        <v>461</v>
      </c>
      <c r="C325" t="s">
        <v>20</v>
      </c>
      <c r="D325">
        <v>1</v>
      </c>
      <c r="E325">
        <f t="shared" si="13"/>
        <v>927</v>
      </c>
      <c r="F325">
        <f>Tabela26[[#This Row],[TAMANHO]]+Tabela26[[#This Row],[POS INICIAL]]-1</f>
        <v>927</v>
      </c>
      <c r="G325" t="s">
        <v>235</v>
      </c>
    </row>
    <row r="326" spans="1:8" x14ac:dyDescent="0.25">
      <c r="A326">
        <v>58</v>
      </c>
      <c r="B326" t="s">
        <v>462</v>
      </c>
      <c r="C326" t="s">
        <v>8</v>
      </c>
      <c r="D326">
        <v>19</v>
      </c>
      <c r="E326">
        <f t="shared" si="13"/>
        <v>928</v>
      </c>
      <c r="F326">
        <f>Tabela26[[#This Row],[TAMANHO]]+Tabela26[[#This Row],[POS INICIAL]]-1</f>
        <v>946</v>
      </c>
      <c r="G326" t="s">
        <v>235</v>
      </c>
      <c r="H326" s="1" t="s">
        <v>608</v>
      </c>
    </row>
    <row r="327" spans="1:8" x14ac:dyDescent="0.25">
      <c r="A327">
        <v>59</v>
      </c>
      <c r="B327" t="s">
        <v>463</v>
      </c>
      <c r="C327" t="s">
        <v>36</v>
      </c>
      <c r="D327">
        <v>30</v>
      </c>
      <c r="E327">
        <f t="shared" si="13"/>
        <v>947</v>
      </c>
      <c r="F327">
        <f>Tabela26[[#This Row],[TAMANHO]]+Tabela26[[#This Row],[POS INICIAL]]-1</f>
        <v>976</v>
      </c>
      <c r="G327" t="s">
        <v>235</v>
      </c>
    </row>
    <row r="328" spans="1:8" x14ac:dyDescent="0.25">
      <c r="A328">
        <v>60</v>
      </c>
      <c r="B328" t="s">
        <v>464</v>
      </c>
      <c r="C328" t="s">
        <v>20</v>
      </c>
      <c r="D328">
        <v>1</v>
      </c>
      <c r="E328">
        <f t="shared" si="13"/>
        <v>977</v>
      </c>
      <c r="F328">
        <f>Tabela26[[#This Row],[TAMANHO]]+Tabela26[[#This Row],[POS INICIAL]]-1</f>
        <v>977</v>
      </c>
      <c r="G328" t="s">
        <v>235</v>
      </c>
    </row>
    <row r="329" spans="1:8" x14ac:dyDescent="0.25">
      <c r="A329">
        <v>61</v>
      </c>
      <c r="B329" t="s">
        <v>465</v>
      </c>
      <c r="C329" t="s">
        <v>8</v>
      </c>
      <c r="D329">
        <v>19</v>
      </c>
      <c r="E329">
        <f t="shared" si="13"/>
        <v>978</v>
      </c>
      <c r="F329">
        <f>Tabela26[[#This Row],[TAMANHO]]+Tabela26[[#This Row],[POS INICIAL]]-1</f>
        <v>996</v>
      </c>
      <c r="G329" t="s">
        <v>235</v>
      </c>
      <c r="H329" s="1" t="s">
        <v>608</v>
      </c>
    </row>
    <row r="330" spans="1:8" x14ac:dyDescent="0.25">
      <c r="A330">
        <v>62</v>
      </c>
      <c r="B330" t="s">
        <v>114</v>
      </c>
      <c r="C330" t="s">
        <v>20</v>
      </c>
      <c r="D330">
        <v>3</v>
      </c>
      <c r="E330">
        <f t="shared" si="13"/>
        <v>997</v>
      </c>
      <c r="F330">
        <f>Tabela26[[#This Row],[TAMANHO]]+Tabela26[[#This Row],[POS INICIAL]]-1</f>
        <v>999</v>
      </c>
      <c r="G330" t="s">
        <v>235</v>
      </c>
      <c r="H330" s="1" t="s">
        <v>466</v>
      </c>
    </row>
    <row r="331" spans="1:8" x14ac:dyDescent="0.25">
      <c r="A331">
        <v>63</v>
      </c>
      <c r="B331" t="s">
        <v>467</v>
      </c>
      <c r="C331" t="s">
        <v>20</v>
      </c>
      <c r="D331">
        <v>1</v>
      </c>
      <c r="E331">
        <f t="shared" si="13"/>
        <v>1000</v>
      </c>
      <c r="F331">
        <f>Tabela26[[#This Row],[TAMANHO]]+Tabela26[[#This Row],[POS INICIAL]]-1</f>
        <v>1000</v>
      </c>
      <c r="G331" t="s">
        <v>235</v>
      </c>
    </row>
    <row r="332" spans="1:8" x14ac:dyDescent="0.25">
      <c r="A332">
        <v>64</v>
      </c>
      <c r="B332" t="s">
        <v>468</v>
      </c>
      <c r="C332" t="s">
        <v>8</v>
      </c>
      <c r="D332">
        <v>19</v>
      </c>
      <c r="E332">
        <f t="shared" si="13"/>
        <v>1001</v>
      </c>
      <c r="F332">
        <f>Tabela26[[#This Row],[TAMANHO]]+Tabela26[[#This Row],[POS INICIAL]]-1</f>
        <v>1019</v>
      </c>
      <c r="G332" t="s">
        <v>234</v>
      </c>
      <c r="H332" s="1" t="s">
        <v>608</v>
      </c>
    </row>
    <row r="333" spans="1:8" x14ac:dyDescent="0.25">
      <c r="A333">
        <v>65</v>
      </c>
      <c r="B333" t="s">
        <v>469</v>
      </c>
      <c r="C333" t="s">
        <v>8</v>
      </c>
      <c r="D333">
        <v>19</v>
      </c>
      <c r="E333">
        <f t="shared" si="13"/>
        <v>1020</v>
      </c>
      <c r="F333">
        <f>Tabela26[[#This Row],[TAMANHO]]+Tabela26[[#This Row],[POS INICIAL]]-1</f>
        <v>1038</v>
      </c>
      <c r="G333" t="s">
        <v>235</v>
      </c>
      <c r="H333" s="1" t="s">
        <v>608</v>
      </c>
    </row>
    <row r="334" spans="1:8" x14ac:dyDescent="0.25">
      <c r="A334">
        <v>66</v>
      </c>
      <c r="B334" t="s">
        <v>470</v>
      </c>
      <c r="C334" t="s">
        <v>20</v>
      </c>
      <c r="D334">
        <v>1</v>
      </c>
      <c r="E334">
        <f t="shared" si="13"/>
        <v>1039</v>
      </c>
      <c r="F334">
        <f>Tabela26[[#This Row],[TAMANHO]]+Tabela26[[#This Row],[POS INICIAL]]-1</f>
        <v>1039</v>
      </c>
      <c r="G334" t="s">
        <v>235</v>
      </c>
      <c r="H334" s="1" t="s">
        <v>305</v>
      </c>
    </row>
    <row r="335" spans="1:8" x14ac:dyDescent="0.25">
      <c r="A335">
        <v>67</v>
      </c>
      <c r="B335" t="s">
        <v>471</v>
      </c>
      <c r="C335" t="s">
        <v>36</v>
      </c>
      <c r="D335">
        <v>12</v>
      </c>
      <c r="E335">
        <f t="shared" ref="E335:E349" si="14">F334+1</f>
        <v>1040</v>
      </c>
      <c r="F335">
        <f>Tabela26[[#This Row],[TAMANHO]]+Tabela26[[#This Row],[POS INICIAL]]-1</f>
        <v>1051</v>
      </c>
      <c r="G335" t="s">
        <v>234</v>
      </c>
    </row>
    <row r="336" spans="1:8" x14ac:dyDescent="0.25">
      <c r="A336">
        <v>68</v>
      </c>
      <c r="B336" t="s">
        <v>472</v>
      </c>
      <c r="C336" t="s">
        <v>20</v>
      </c>
      <c r="D336">
        <v>1</v>
      </c>
      <c r="E336">
        <f t="shared" si="14"/>
        <v>1052</v>
      </c>
      <c r="F336">
        <f>Tabela26[[#This Row],[TAMANHO]]+Tabela26[[#This Row],[POS INICIAL]]-1</f>
        <v>1052</v>
      </c>
      <c r="G336" t="s">
        <v>234</v>
      </c>
    </row>
    <row r="337" spans="1:8" x14ac:dyDescent="0.25">
      <c r="A337">
        <v>69</v>
      </c>
      <c r="B337" t="s">
        <v>116</v>
      </c>
      <c r="C337" t="s">
        <v>20</v>
      </c>
      <c r="D337">
        <v>2</v>
      </c>
      <c r="E337">
        <f t="shared" si="14"/>
        <v>1053</v>
      </c>
      <c r="F337">
        <f>Tabela26[[#This Row],[TAMANHO]]+Tabela26[[#This Row],[POS INICIAL]]-1</f>
        <v>1054</v>
      </c>
      <c r="G337" t="s">
        <v>234</v>
      </c>
    </row>
    <row r="338" spans="1:8" x14ac:dyDescent="0.25">
      <c r="A338">
        <v>70</v>
      </c>
      <c r="B338" t="s">
        <v>117</v>
      </c>
      <c r="C338" t="s">
        <v>36</v>
      </c>
      <c r="D338">
        <v>8</v>
      </c>
      <c r="E338">
        <f t="shared" si="14"/>
        <v>1055</v>
      </c>
      <c r="F338">
        <f>Tabela26[[#This Row],[TAMANHO]]+Tabela26[[#This Row],[POS INICIAL]]-1</f>
        <v>1062</v>
      </c>
      <c r="G338" t="s">
        <v>234</v>
      </c>
    </row>
    <row r="339" spans="1:8" x14ac:dyDescent="0.25">
      <c r="A339">
        <v>71</v>
      </c>
      <c r="B339" t="s">
        <v>118</v>
      </c>
      <c r="C339" t="s">
        <v>20</v>
      </c>
      <c r="D339">
        <v>2</v>
      </c>
      <c r="E339">
        <f t="shared" si="14"/>
        <v>1063</v>
      </c>
      <c r="F339">
        <f>Tabela26[[#This Row],[TAMANHO]]+Tabela26[[#This Row],[POS INICIAL]]-1</f>
        <v>1064</v>
      </c>
      <c r="G339" t="s">
        <v>234</v>
      </c>
    </row>
    <row r="340" spans="1:8" x14ac:dyDescent="0.25">
      <c r="A340">
        <v>72</v>
      </c>
      <c r="B340" t="s">
        <v>119</v>
      </c>
      <c r="C340" t="s">
        <v>36</v>
      </c>
      <c r="D340">
        <v>8</v>
      </c>
      <c r="E340">
        <f t="shared" si="14"/>
        <v>1065</v>
      </c>
      <c r="F340">
        <f>Tabela26[[#This Row],[TAMANHO]]+Tabela26[[#This Row],[POS INICIAL]]-1</f>
        <v>1072</v>
      </c>
      <c r="G340" t="s">
        <v>234</v>
      </c>
    </row>
    <row r="341" spans="1:8" x14ac:dyDescent="0.25">
      <c r="A341">
        <v>73</v>
      </c>
      <c r="B341" t="s">
        <v>120</v>
      </c>
      <c r="C341" t="s">
        <v>8</v>
      </c>
      <c r="D341">
        <v>1</v>
      </c>
      <c r="E341">
        <f t="shared" si="14"/>
        <v>1073</v>
      </c>
      <c r="F341">
        <f>Tabela26[[#This Row],[TAMANHO]]+Tabela26[[#This Row],[POS INICIAL]]-1</f>
        <v>1073</v>
      </c>
      <c r="G341" t="s">
        <v>235</v>
      </c>
      <c r="H341" s="1" t="s">
        <v>473</v>
      </c>
    </row>
    <row r="342" spans="1:8" x14ac:dyDescent="0.25">
      <c r="A342">
        <v>74</v>
      </c>
      <c r="B342" t="s">
        <v>107</v>
      </c>
      <c r="C342" t="s">
        <v>36</v>
      </c>
      <c r="D342">
        <v>20</v>
      </c>
      <c r="E342">
        <f t="shared" si="14"/>
        <v>1074</v>
      </c>
      <c r="F342">
        <f>Tabela26[[#This Row],[TAMANHO]]+Tabela26[[#This Row],[POS INICIAL]]-1</f>
        <v>1093</v>
      </c>
      <c r="G342" t="s">
        <v>235</v>
      </c>
    </row>
    <row r="343" spans="1:8" x14ac:dyDescent="0.25">
      <c r="A343">
        <v>75</v>
      </c>
      <c r="B343" t="s">
        <v>474</v>
      </c>
      <c r="C343" t="s">
        <v>8</v>
      </c>
      <c r="D343">
        <v>6</v>
      </c>
      <c r="E343">
        <f t="shared" si="14"/>
        <v>1094</v>
      </c>
      <c r="F343">
        <f>Tabela26[[#This Row],[TAMANHO]]+Tabela26[[#This Row],[POS INICIAL]]-1</f>
        <v>1099</v>
      </c>
      <c r="G343" t="s">
        <v>235</v>
      </c>
    </row>
    <row r="344" spans="1:8" x14ac:dyDescent="0.25">
      <c r="A344">
        <v>76</v>
      </c>
      <c r="B344" t="s">
        <v>475</v>
      </c>
      <c r="C344" t="s">
        <v>20</v>
      </c>
      <c r="D344">
        <v>2</v>
      </c>
      <c r="E344">
        <f t="shared" si="14"/>
        <v>1100</v>
      </c>
      <c r="F344">
        <f>Tabela26[[#This Row],[TAMANHO]]+Tabela26[[#This Row],[POS INICIAL]]-1</f>
        <v>1101</v>
      </c>
      <c r="G344" t="s">
        <v>235</v>
      </c>
    </row>
    <row r="345" spans="1:8" x14ac:dyDescent="0.25">
      <c r="A345">
        <v>77</v>
      </c>
      <c r="B345" t="s">
        <v>113</v>
      </c>
      <c r="C345" t="s">
        <v>22</v>
      </c>
      <c r="D345">
        <v>8</v>
      </c>
      <c r="E345">
        <f t="shared" si="14"/>
        <v>1102</v>
      </c>
      <c r="F345">
        <f>Tabela26[[#This Row],[TAMANHO]]+Tabela26[[#This Row],[POS INICIAL]]-1</f>
        <v>1109</v>
      </c>
      <c r="G345" t="s">
        <v>235</v>
      </c>
    </row>
    <row r="346" spans="1:8" x14ac:dyDescent="0.25">
      <c r="A346">
        <v>78</v>
      </c>
      <c r="B346" t="s">
        <v>105</v>
      </c>
      <c r="C346" t="s">
        <v>22</v>
      </c>
      <c r="D346">
        <v>8</v>
      </c>
      <c r="E346">
        <f t="shared" si="14"/>
        <v>1110</v>
      </c>
      <c r="F346">
        <f>Tabela26[[#This Row],[TAMANHO]]+Tabela26[[#This Row],[POS INICIAL]]-1</f>
        <v>1117</v>
      </c>
      <c r="G346" t="s">
        <v>235</v>
      </c>
    </row>
    <row r="347" spans="1:8" x14ac:dyDescent="0.25">
      <c r="A347">
        <v>79</v>
      </c>
      <c r="B347" t="s">
        <v>476</v>
      </c>
      <c r="C347" t="s">
        <v>20</v>
      </c>
      <c r="D347">
        <v>1</v>
      </c>
      <c r="E347">
        <f t="shared" si="14"/>
        <v>1118</v>
      </c>
      <c r="F347">
        <f>Tabela26[[#This Row],[TAMANHO]]+Tabela26[[#This Row],[POS INICIAL]]-1</f>
        <v>1118</v>
      </c>
      <c r="G347" t="s">
        <v>234</v>
      </c>
      <c r="H347" s="1" t="s">
        <v>477</v>
      </c>
    </row>
    <row r="348" spans="1:8" x14ac:dyDescent="0.25">
      <c r="A348">
        <v>80</v>
      </c>
      <c r="B348" t="s">
        <v>478</v>
      </c>
      <c r="C348" t="s">
        <v>36</v>
      </c>
      <c r="D348">
        <v>3</v>
      </c>
      <c r="E348">
        <f t="shared" si="14"/>
        <v>1119</v>
      </c>
      <c r="F348">
        <f>Tabela26[[#This Row],[TAMANHO]]+Tabela26[[#This Row],[POS INICIAL]]-1</f>
        <v>1121</v>
      </c>
      <c r="G348" t="s">
        <v>234</v>
      </c>
      <c r="H348" s="1" t="s">
        <v>479</v>
      </c>
    </row>
    <row r="349" spans="1:8" x14ac:dyDescent="0.25">
      <c r="A349">
        <v>81</v>
      </c>
      <c r="B349" t="s">
        <v>480</v>
      </c>
      <c r="C349" t="s">
        <v>36</v>
      </c>
      <c r="D349">
        <v>8</v>
      </c>
      <c r="E349">
        <f t="shared" si="14"/>
        <v>1122</v>
      </c>
      <c r="F349">
        <f>Tabela26[[#This Row],[TAMANHO]]+Tabela26[[#This Row],[POS INICIAL]]-1</f>
        <v>1129</v>
      </c>
      <c r="G349" t="s">
        <v>234</v>
      </c>
    </row>
    <row r="351" spans="1:8" ht="15.75" thickBot="1" x14ac:dyDescent="0.3"/>
    <row r="352" spans="1:8" ht="18.75" x14ac:dyDescent="0.3">
      <c r="A352" s="112" t="s">
        <v>564</v>
      </c>
      <c r="B352" s="113"/>
      <c r="C352" s="113"/>
      <c r="D352" s="113"/>
      <c r="E352" s="113"/>
      <c r="F352" s="113"/>
      <c r="G352" s="113"/>
      <c r="H352" s="114"/>
    </row>
    <row r="353" spans="1:8" ht="18.75" x14ac:dyDescent="0.3">
      <c r="A353" s="100" t="s">
        <v>565</v>
      </c>
      <c r="B353" s="101"/>
      <c r="C353" s="101"/>
      <c r="D353" s="101"/>
      <c r="E353" s="101"/>
      <c r="F353" s="101"/>
      <c r="G353" s="101"/>
      <c r="H353" s="102"/>
    </row>
    <row r="354" spans="1:8" ht="18.75" x14ac:dyDescent="0.3">
      <c r="A354" s="100" t="s">
        <v>603</v>
      </c>
      <c r="B354" s="101"/>
      <c r="C354" s="101"/>
      <c r="D354" s="101"/>
      <c r="E354" s="101"/>
      <c r="F354" s="101"/>
      <c r="G354" s="101"/>
      <c r="H354" s="102"/>
    </row>
    <row r="355" spans="1:8" ht="18.75" x14ac:dyDescent="0.3">
      <c r="A355" s="100" t="s">
        <v>576</v>
      </c>
      <c r="B355" s="101"/>
      <c r="C355" s="101"/>
      <c r="D355" s="101"/>
      <c r="E355" s="101"/>
      <c r="F355" s="101"/>
      <c r="G355" s="101"/>
      <c r="H355" s="102"/>
    </row>
    <row r="356" spans="1:8" ht="18.75" x14ac:dyDescent="0.3">
      <c r="A356" s="100" t="s">
        <v>604</v>
      </c>
      <c r="B356" s="101"/>
      <c r="C356" s="101"/>
      <c r="D356" s="101"/>
      <c r="E356" s="101"/>
      <c r="F356" s="101"/>
      <c r="G356" s="101"/>
      <c r="H356" s="102"/>
    </row>
    <row r="357" spans="1:8" ht="18.75" x14ac:dyDescent="0.3">
      <c r="A357" s="100" t="s">
        <v>605</v>
      </c>
      <c r="B357" s="101"/>
      <c r="C357" s="101"/>
      <c r="D357" s="101"/>
      <c r="E357" s="101"/>
      <c r="F357" s="101"/>
      <c r="G357" s="101"/>
      <c r="H357" s="102"/>
    </row>
    <row r="358" spans="1:8" ht="18.75" x14ac:dyDescent="0.3">
      <c r="A358" s="100" t="s">
        <v>606</v>
      </c>
      <c r="B358" s="101"/>
      <c r="C358" s="101"/>
      <c r="D358" s="101"/>
      <c r="E358" s="101"/>
      <c r="F358" s="101"/>
      <c r="G358" s="101"/>
      <c r="H358" s="102"/>
    </row>
    <row r="359" spans="1:8" ht="19.5" thickBot="1" x14ac:dyDescent="0.35">
      <c r="A359" s="97" t="s">
        <v>607</v>
      </c>
      <c r="B359" s="98"/>
      <c r="C359" s="98"/>
      <c r="D359" s="98"/>
      <c r="E359" s="98"/>
      <c r="F359" s="98"/>
      <c r="G359" s="98"/>
      <c r="H359" s="99"/>
    </row>
    <row r="360" spans="1:8" x14ac:dyDescent="0.25">
      <c r="A360" t="s">
        <v>0</v>
      </c>
      <c r="B360" t="s">
        <v>1</v>
      </c>
      <c r="C360" t="s">
        <v>2</v>
      </c>
      <c r="D360" t="s">
        <v>3</v>
      </c>
      <c r="E360" t="s">
        <v>4</v>
      </c>
      <c r="F360" t="s">
        <v>5</v>
      </c>
      <c r="G360" t="s">
        <v>236</v>
      </c>
      <c r="H360" s="1" t="s">
        <v>6</v>
      </c>
    </row>
    <row r="361" spans="1:8" x14ac:dyDescent="0.25">
      <c r="A361">
        <v>1</v>
      </c>
      <c r="B361" t="s">
        <v>7</v>
      </c>
      <c r="C361" t="s">
        <v>8</v>
      </c>
      <c r="D361">
        <v>7</v>
      </c>
      <c r="E361">
        <v>1</v>
      </c>
      <c r="F361">
        <f>Tabela27[[#This Row],[TAMANHO]]+Tabela27[[#This Row],[POS INICIAL]]-1</f>
        <v>7</v>
      </c>
      <c r="G361" t="s">
        <v>234</v>
      </c>
    </row>
    <row r="362" spans="1:8" x14ac:dyDescent="0.25">
      <c r="A362">
        <v>2</v>
      </c>
      <c r="B362" t="s">
        <v>481</v>
      </c>
      <c r="C362" t="s">
        <v>36</v>
      </c>
      <c r="D362">
        <v>15</v>
      </c>
      <c r="E362">
        <f>F361+1</f>
        <v>8</v>
      </c>
      <c r="F362">
        <f>Tabela27[[#This Row],[TAMANHO]]+Tabela27[[#This Row],[POS INICIAL]]-1</f>
        <v>22</v>
      </c>
      <c r="G362" t="s">
        <v>234</v>
      </c>
    </row>
    <row r="363" spans="1:8" x14ac:dyDescent="0.25">
      <c r="A363">
        <v>3</v>
      </c>
      <c r="B363" t="s">
        <v>482</v>
      </c>
      <c r="C363" t="s">
        <v>8</v>
      </c>
      <c r="D363">
        <v>6</v>
      </c>
      <c r="E363">
        <f t="shared" ref="E363:E392" si="15">F362+1</f>
        <v>23</v>
      </c>
      <c r="F363">
        <f>Tabela27[[#This Row],[TAMANHO]]+Tabela27[[#This Row],[POS INICIAL]]-1</f>
        <v>28</v>
      </c>
      <c r="G363" t="s">
        <v>234</v>
      </c>
      <c r="H363" s="1" t="s">
        <v>483</v>
      </c>
    </row>
    <row r="364" spans="1:8" x14ac:dyDescent="0.25">
      <c r="A364">
        <v>4</v>
      </c>
      <c r="B364" t="s">
        <v>484</v>
      </c>
      <c r="C364" t="s">
        <v>8</v>
      </c>
      <c r="D364">
        <v>6</v>
      </c>
      <c r="E364">
        <f t="shared" si="15"/>
        <v>29</v>
      </c>
      <c r="F364">
        <f>Tabela27[[#This Row],[TAMANHO]]+Tabela27[[#This Row],[POS INICIAL]]-1</f>
        <v>34</v>
      </c>
      <c r="G364" t="s">
        <v>234</v>
      </c>
    </row>
    <row r="365" spans="1:8" x14ac:dyDescent="0.25">
      <c r="A365">
        <v>5</v>
      </c>
      <c r="B365" t="s">
        <v>485</v>
      </c>
      <c r="C365" t="s">
        <v>8</v>
      </c>
      <c r="D365">
        <v>6</v>
      </c>
      <c r="E365">
        <f t="shared" si="15"/>
        <v>35</v>
      </c>
      <c r="F365">
        <f>Tabela27[[#This Row],[TAMANHO]]+Tabela27[[#This Row],[POS INICIAL]]-1</f>
        <v>40</v>
      </c>
      <c r="G365" t="s">
        <v>234</v>
      </c>
      <c r="H365" s="1" t="s">
        <v>483</v>
      </c>
    </row>
    <row r="366" spans="1:8" x14ac:dyDescent="0.25">
      <c r="A366">
        <v>6</v>
      </c>
      <c r="B366" t="s">
        <v>486</v>
      </c>
      <c r="C366" t="s">
        <v>8</v>
      </c>
      <c r="D366">
        <v>6</v>
      </c>
      <c r="E366">
        <f t="shared" si="15"/>
        <v>41</v>
      </c>
      <c r="F366">
        <f>Tabela27[[#This Row],[TAMANHO]]+Tabela27[[#This Row],[POS INICIAL]]-1</f>
        <v>46</v>
      </c>
      <c r="G366" t="s">
        <v>234</v>
      </c>
    </row>
    <row r="367" spans="1:8" x14ac:dyDescent="0.25">
      <c r="A367">
        <v>7</v>
      </c>
      <c r="B367" t="s">
        <v>487</v>
      </c>
      <c r="C367" t="s">
        <v>8</v>
      </c>
      <c r="D367">
        <v>6</v>
      </c>
      <c r="E367">
        <f t="shared" si="15"/>
        <v>47</v>
      </c>
      <c r="F367">
        <f>Tabela27[[#This Row],[TAMANHO]]+Tabela27[[#This Row],[POS INICIAL]]-1</f>
        <v>52</v>
      </c>
      <c r="G367" t="s">
        <v>234</v>
      </c>
    </row>
    <row r="368" spans="1:8" x14ac:dyDescent="0.25">
      <c r="A368">
        <v>8</v>
      </c>
      <c r="B368" t="s">
        <v>342</v>
      </c>
      <c r="C368" t="s">
        <v>20</v>
      </c>
      <c r="D368">
        <v>1</v>
      </c>
      <c r="E368">
        <f t="shared" si="15"/>
        <v>53</v>
      </c>
      <c r="F368">
        <f>Tabela27[[#This Row],[TAMANHO]]+Tabela27[[#This Row],[POS INICIAL]]-1</f>
        <v>53</v>
      </c>
      <c r="G368" t="s">
        <v>235</v>
      </c>
      <c r="H368" s="1" t="s">
        <v>305</v>
      </c>
    </row>
    <row r="369" spans="1:8" x14ac:dyDescent="0.25">
      <c r="A369">
        <v>9</v>
      </c>
      <c r="B369" t="s">
        <v>26</v>
      </c>
      <c r="C369" t="s">
        <v>8</v>
      </c>
      <c r="D369">
        <v>19</v>
      </c>
      <c r="E369">
        <f t="shared" si="15"/>
        <v>54</v>
      </c>
      <c r="F369">
        <f>Tabela27[[#This Row],[TAMANHO]]+Tabela27[[#This Row],[POS INICIAL]]-1</f>
        <v>72</v>
      </c>
      <c r="G369" t="s">
        <v>234</v>
      </c>
      <c r="H369" s="1" t="s">
        <v>608</v>
      </c>
    </row>
    <row r="370" spans="1:8" x14ac:dyDescent="0.25">
      <c r="A370">
        <v>10</v>
      </c>
      <c r="B370" t="s">
        <v>27</v>
      </c>
      <c r="C370" t="s">
        <v>8</v>
      </c>
      <c r="D370">
        <v>19</v>
      </c>
      <c r="E370">
        <f t="shared" si="15"/>
        <v>73</v>
      </c>
      <c r="F370">
        <f>Tabela27[[#This Row],[TAMANHO]]+Tabela27[[#This Row],[POS INICIAL]]-1</f>
        <v>91</v>
      </c>
      <c r="G370" t="s">
        <v>234</v>
      </c>
      <c r="H370" s="1" t="s">
        <v>608</v>
      </c>
    </row>
    <row r="371" spans="1:8" x14ac:dyDescent="0.25">
      <c r="A371">
        <v>11</v>
      </c>
      <c r="B371" t="s">
        <v>58</v>
      </c>
      <c r="C371" t="s">
        <v>8</v>
      </c>
      <c r="D371">
        <v>19</v>
      </c>
      <c r="E371">
        <f t="shared" si="15"/>
        <v>92</v>
      </c>
      <c r="F371">
        <f>Tabela27[[#This Row],[TAMANHO]]+Tabela27[[#This Row],[POS INICIAL]]-1</f>
        <v>110</v>
      </c>
      <c r="G371" t="s">
        <v>234</v>
      </c>
      <c r="H371" s="1" t="s">
        <v>608</v>
      </c>
    </row>
    <row r="372" spans="1:8" x14ac:dyDescent="0.25">
      <c r="A372">
        <v>12</v>
      </c>
      <c r="B372" t="s">
        <v>57</v>
      </c>
      <c r="C372" t="s">
        <v>8</v>
      </c>
      <c r="D372">
        <v>19</v>
      </c>
      <c r="E372">
        <f t="shared" si="15"/>
        <v>111</v>
      </c>
      <c r="F372">
        <f>Tabela27[[#This Row],[TAMANHO]]+Tabela27[[#This Row],[POS INICIAL]]-1</f>
        <v>129</v>
      </c>
      <c r="G372" t="s">
        <v>234</v>
      </c>
      <c r="H372" s="1" t="s">
        <v>608</v>
      </c>
    </row>
    <row r="373" spans="1:8" x14ac:dyDescent="0.25">
      <c r="A373">
        <v>13</v>
      </c>
      <c r="B373" t="s">
        <v>488</v>
      </c>
      <c r="C373" t="s">
        <v>20</v>
      </c>
      <c r="D373">
        <v>1</v>
      </c>
      <c r="E373">
        <f t="shared" si="15"/>
        <v>130</v>
      </c>
      <c r="F373">
        <f>Tabela27[[#This Row],[TAMANHO]]+Tabela27[[#This Row],[POS INICIAL]]-1</f>
        <v>130</v>
      </c>
      <c r="G373" t="s">
        <v>234</v>
      </c>
      <c r="H373" s="1" t="s">
        <v>305</v>
      </c>
    </row>
    <row r="374" spans="1:8" x14ac:dyDescent="0.25">
      <c r="A374">
        <v>14</v>
      </c>
      <c r="B374" t="s">
        <v>489</v>
      </c>
      <c r="C374" t="s">
        <v>20</v>
      </c>
      <c r="D374">
        <v>1</v>
      </c>
      <c r="E374">
        <f t="shared" si="15"/>
        <v>131</v>
      </c>
      <c r="F374">
        <f>Tabela27[[#This Row],[TAMANHO]]+Tabela27[[#This Row],[POS INICIAL]]-1</f>
        <v>131</v>
      </c>
      <c r="G374" t="s">
        <v>234</v>
      </c>
      <c r="H374" s="1" t="s">
        <v>305</v>
      </c>
    </row>
    <row r="375" spans="1:8" ht="30" x14ac:dyDescent="0.25">
      <c r="A375">
        <v>15</v>
      </c>
      <c r="B375" t="s">
        <v>490</v>
      </c>
      <c r="C375" t="s">
        <v>8</v>
      </c>
      <c r="D375">
        <v>6</v>
      </c>
      <c r="E375">
        <f t="shared" si="15"/>
        <v>132</v>
      </c>
      <c r="F375">
        <f>Tabela27[[#This Row],[TAMANHO]]+Tabela27[[#This Row],[POS INICIAL]]-1</f>
        <v>137</v>
      </c>
      <c r="G375" t="s">
        <v>235</v>
      </c>
      <c r="H375" s="1" t="s">
        <v>491</v>
      </c>
    </row>
    <row r="376" spans="1:8" s="3" customFormat="1" ht="75" x14ac:dyDescent="0.25">
      <c r="A376" s="3">
        <v>16</v>
      </c>
      <c r="B376" s="3" t="s">
        <v>492</v>
      </c>
      <c r="C376" s="3" t="s">
        <v>8</v>
      </c>
      <c r="D376" s="3">
        <v>18</v>
      </c>
      <c r="E376" s="35">
        <f t="shared" si="15"/>
        <v>138</v>
      </c>
      <c r="F376" s="35">
        <f>Tabela27[[#This Row],[TAMANHO]]+Tabela27[[#This Row],[POS INICIAL]]-1</f>
        <v>155</v>
      </c>
      <c r="G376" s="3" t="s">
        <v>234</v>
      </c>
      <c r="H376" s="7" t="s">
        <v>1183</v>
      </c>
    </row>
    <row r="377" spans="1:8" s="3" customFormat="1" ht="75" x14ac:dyDescent="0.25">
      <c r="A377" s="3">
        <v>17</v>
      </c>
      <c r="B377" s="3" t="s">
        <v>493</v>
      </c>
      <c r="C377" s="3" t="s">
        <v>8</v>
      </c>
      <c r="D377" s="3">
        <v>18</v>
      </c>
      <c r="E377" s="35">
        <f t="shared" si="15"/>
        <v>156</v>
      </c>
      <c r="F377" s="35">
        <f>Tabela27[[#This Row],[TAMANHO]]+Tabela27[[#This Row],[POS INICIAL]]-1</f>
        <v>173</v>
      </c>
      <c r="G377" s="3" t="s">
        <v>234</v>
      </c>
      <c r="H377" s="7" t="s">
        <v>1183</v>
      </c>
    </row>
    <row r="378" spans="1:8" x14ac:dyDescent="0.25">
      <c r="A378">
        <v>18</v>
      </c>
      <c r="B378" t="s">
        <v>494</v>
      </c>
      <c r="C378" t="s">
        <v>8</v>
      </c>
      <c r="D378">
        <v>6</v>
      </c>
      <c r="E378" s="36">
        <f t="shared" si="15"/>
        <v>174</v>
      </c>
      <c r="F378" s="36">
        <f>Tabela27[[#This Row],[TAMANHO]]+Tabela27[[#This Row],[POS INICIAL]]-1</f>
        <v>179</v>
      </c>
      <c r="G378" t="s">
        <v>234</v>
      </c>
      <c r="H378" s="1" t="s">
        <v>396</v>
      </c>
    </row>
    <row r="379" spans="1:8" x14ac:dyDescent="0.25">
      <c r="A379">
        <v>19</v>
      </c>
      <c r="B379" t="s">
        <v>495</v>
      </c>
      <c r="C379" t="s">
        <v>8</v>
      </c>
      <c r="D379">
        <v>6</v>
      </c>
      <c r="E379" s="36">
        <f t="shared" si="15"/>
        <v>180</v>
      </c>
      <c r="F379" s="36">
        <f>Tabela27[[#This Row],[TAMANHO]]+Tabela27[[#This Row],[POS INICIAL]]-1</f>
        <v>185</v>
      </c>
      <c r="G379" t="s">
        <v>235</v>
      </c>
    </row>
    <row r="380" spans="1:8" x14ac:dyDescent="0.25">
      <c r="A380">
        <v>20</v>
      </c>
      <c r="B380" t="s">
        <v>496</v>
      </c>
      <c r="C380" t="s">
        <v>20</v>
      </c>
      <c r="D380">
        <v>1</v>
      </c>
      <c r="E380" s="36">
        <f t="shared" si="15"/>
        <v>186</v>
      </c>
      <c r="F380" s="36">
        <f>Tabela27[[#This Row],[TAMANHO]]+Tabela27[[#This Row],[POS INICIAL]]-1</f>
        <v>186</v>
      </c>
      <c r="G380" t="s">
        <v>234</v>
      </c>
      <c r="H380" s="1" t="s">
        <v>305</v>
      </c>
    </row>
    <row r="381" spans="1:8" x14ac:dyDescent="0.25">
      <c r="A381">
        <v>21</v>
      </c>
      <c r="B381" t="s">
        <v>497</v>
      </c>
      <c r="C381" t="s">
        <v>20</v>
      </c>
      <c r="D381">
        <v>1</v>
      </c>
      <c r="E381" s="36">
        <f t="shared" si="15"/>
        <v>187</v>
      </c>
      <c r="F381" s="36">
        <f>Tabela27[[#This Row],[TAMANHO]]+Tabela27[[#This Row],[POS INICIAL]]-1</f>
        <v>187</v>
      </c>
      <c r="G381" t="s">
        <v>234</v>
      </c>
      <c r="H381" s="1" t="s">
        <v>305</v>
      </c>
    </row>
    <row r="382" spans="1:8" x14ac:dyDescent="0.25">
      <c r="A382">
        <v>22</v>
      </c>
      <c r="B382" t="s">
        <v>498</v>
      </c>
      <c r="C382" t="s">
        <v>8</v>
      </c>
      <c r="D382">
        <v>19</v>
      </c>
      <c r="E382" s="36">
        <f t="shared" si="15"/>
        <v>188</v>
      </c>
      <c r="F382" s="36">
        <f>Tabela27[[#This Row],[TAMANHO]]+Tabela27[[#This Row],[POS INICIAL]]-1</f>
        <v>206</v>
      </c>
      <c r="G382" t="s">
        <v>235</v>
      </c>
      <c r="H382" s="1" t="s">
        <v>608</v>
      </c>
    </row>
    <row r="383" spans="1:8" x14ac:dyDescent="0.25">
      <c r="A383">
        <v>23</v>
      </c>
      <c r="B383" t="s">
        <v>499</v>
      </c>
      <c r="C383" t="s">
        <v>20</v>
      </c>
      <c r="D383">
        <v>1</v>
      </c>
      <c r="E383" s="36">
        <f t="shared" si="15"/>
        <v>207</v>
      </c>
      <c r="F383" s="36">
        <f>Tabela27[[#This Row],[TAMANHO]]+Tabela27[[#This Row],[POS INICIAL]]-1</f>
        <v>207</v>
      </c>
      <c r="G383" t="s">
        <v>235</v>
      </c>
    </row>
    <row r="384" spans="1:8" x14ac:dyDescent="0.25">
      <c r="A384">
        <v>24</v>
      </c>
      <c r="B384" t="s">
        <v>500</v>
      </c>
      <c r="C384" t="s">
        <v>8</v>
      </c>
      <c r="D384">
        <v>19</v>
      </c>
      <c r="E384" s="36">
        <f t="shared" si="15"/>
        <v>208</v>
      </c>
      <c r="F384" s="36">
        <f>Tabela27[[#This Row],[TAMANHO]]+Tabela27[[#This Row],[POS INICIAL]]-1</f>
        <v>226</v>
      </c>
      <c r="G384" t="s">
        <v>234</v>
      </c>
      <c r="H384" s="1" t="s">
        <v>608</v>
      </c>
    </row>
    <row r="385" spans="1:8" x14ac:dyDescent="0.25">
      <c r="A385">
        <v>25</v>
      </c>
      <c r="B385" t="s">
        <v>501</v>
      </c>
      <c r="C385" t="s">
        <v>8</v>
      </c>
      <c r="D385">
        <v>19</v>
      </c>
      <c r="E385" s="36">
        <f t="shared" si="15"/>
        <v>227</v>
      </c>
      <c r="F385" s="36">
        <f>Tabela27[[#This Row],[TAMANHO]]+Tabela27[[#This Row],[POS INICIAL]]-1</f>
        <v>245</v>
      </c>
      <c r="G385" t="s">
        <v>234</v>
      </c>
      <c r="H385" s="1" t="s">
        <v>608</v>
      </c>
    </row>
    <row r="386" spans="1:8" x14ac:dyDescent="0.25">
      <c r="A386">
        <v>26</v>
      </c>
      <c r="B386" t="s">
        <v>502</v>
      </c>
      <c r="C386" t="s">
        <v>8</v>
      </c>
      <c r="D386">
        <v>19</v>
      </c>
      <c r="E386" s="36">
        <f t="shared" si="15"/>
        <v>246</v>
      </c>
      <c r="F386" s="36">
        <f>Tabela27[[#This Row],[TAMANHO]]+Tabela27[[#This Row],[POS INICIAL]]-1</f>
        <v>264</v>
      </c>
      <c r="G386" t="s">
        <v>234</v>
      </c>
      <c r="H386" s="1" t="s">
        <v>608</v>
      </c>
    </row>
    <row r="387" spans="1:8" x14ac:dyDescent="0.25">
      <c r="A387">
        <v>27</v>
      </c>
      <c r="B387" t="s">
        <v>503</v>
      </c>
      <c r="C387" t="s">
        <v>8</v>
      </c>
      <c r="D387">
        <v>19</v>
      </c>
      <c r="E387" s="36">
        <f t="shared" si="15"/>
        <v>265</v>
      </c>
      <c r="F387" s="36">
        <f>Tabela27[[#This Row],[TAMANHO]]+Tabela27[[#This Row],[POS INICIAL]]-1</f>
        <v>283</v>
      </c>
      <c r="G387" t="s">
        <v>234</v>
      </c>
      <c r="H387" s="1" t="s">
        <v>608</v>
      </c>
    </row>
    <row r="388" spans="1:8" x14ac:dyDescent="0.25">
      <c r="A388">
        <v>28</v>
      </c>
      <c r="B388" t="s">
        <v>504</v>
      </c>
      <c r="C388" t="s">
        <v>22</v>
      </c>
      <c r="D388">
        <v>8</v>
      </c>
      <c r="E388" s="36">
        <f t="shared" si="15"/>
        <v>284</v>
      </c>
      <c r="F388" s="36">
        <f>Tabela27[[#This Row],[TAMANHO]]+Tabela27[[#This Row],[POS INICIAL]]-1</f>
        <v>291</v>
      </c>
      <c r="G388" t="s">
        <v>234</v>
      </c>
    </row>
    <row r="389" spans="1:8" x14ac:dyDescent="0.25">
      <c r="A389">
        <v>29</v>
      </c>
      <c r="B389" t="s">
        <v>505</v>
      </c>
      <c r="C389" t="s">
        <v>22</v>
      </c>
      <c r="D389">
        <v>8</v>
      </c>
      <c r="E389" s="36">
        <f t="shared" si="15"/>
        <v>292</v>
      </c>
      <c r="F389" s="36">
        <f>Tabela27[[#This Row],[TAMANHO]]+Tabela27[[#This Row],[POS INICIAL]]-1</f>
        <v>299</v>
      </c>
      <c r="G389" t="s">
        <v>234</v>
      </c>
    </row>
    <row r="390" spans="1:8" x14ac:dyDescent="0.25">
      <c r="A390">
        <v>30</v>
      </c>
      <c r="B390" t="s">
        <v>92</v>
      </c>
      <c r="C390" t="s">
        <v>36</v>
      </c>
      <c r="D390">
        <v>11</v>
      </c>
      <c r="E390" s="36">
        <f t="shared" si="15"/>
        <v>300</v>
      </c>
      <c r="F390" s="36">
        <f>Tabela27[[#This Row],[TAMANHO]]+Tabela27[[#This Row],[POS INICIAL]]-1</f>
        <v>310</v>
      </c>
      <c r="G390" t="s">
        <v>234</v>
      </c>
    </row>
    <row r="391" spans="1:8" ht="30" x14ac:dyDescent="0.25">
      <c r="A391" s="3">
        <v>31</v>
      </c>
      <c r="B391" s="3" t="s">
        <v>593</v>
      </c>
      <c r="C391" s="3" t="s">
        <v>8</v>
      </c>
      <c r="D391" s="3">
        <v>19</v>
      </c>
      <c r="E391" s="35">
        <f t="shared" si="15"/>
        <v>311</v>
      </c>
      <c r="F391" s="35">
        <f>Tabela27[[#This Row],[TAMANHO]]+Tabela27[[#This Row],[POS INICIAL]]-1</f>
        <v>329</v>
      </c>
      <c r="G391" s="3" t="s">
        <v>234</v>
      </c>
      <c r="H391" s="7" t="s">
        <v>659</v>
      </c>
    </row>
    <row r="392" spans="1:8" x14ac:dyDescent="0.25">
      <c r="A392" s="3">
        <v>32</v>
      </c>
      <c r="B392" s="5" t="s">
        <v>629</v>
      </c>
      <c r="C392" s="5" t="s">
        <v>8</v>
      </c>
      <c r="D392" s="5">
        <v>11</v>
      </c>
      <c r="E392" s="37">
        <f t="shared" si="15"/>
        <v>330</v>
      </c>
      <c r="F392" s="37">
        <f>Tabela27[[#This Row],[TAMANHO]]+Tabela27[[#This Row],[POS INICIAL]]-1</f>
        <v>340</v>
      </c>
      <c r="G392" s="5" t="s">
        <v>234</v>
      </c>
      <c r="H392" s="6" t="s">
        <v>660</v>
      </c>
    </row>
    <row r="393" spans="1:8" s="3" customFormat="1" ht="135" x14ac:dyDescent="0.25">
      <c r="A393" s="3">
        <v>33</v>
      </c>
      <c r="B393" s="5" t="s">
        <v>657</v>
      </c>
      <c r="C393" s="5" t="s">
        <v>20</v>
      </c>
      <c r="D393" s="5">
        <v>1</v>
      </c>
      <c r="E393" s="37">
        <f t="shared" ref="E393:E395" si="16">F392+1</f>
        <v>341</v>
      </c>
      <c r="F393" s="37">
        <f>Tabela27[[#This Row],[TAMANHO]]+Tabela27[[#This Row],[POS INICIAL]]-1</f>
        <v>341</v>
      </c>
      <c r="G393" s="5" t="s">
        <v>234</v>
      </c>
      <c r="H393" s="6" t="s">
        <v>658</v>
      </c>
    </row>
    <row r="394" spans="1:8" x14ac:dyDescent="0.25">
      <c r="A394" s="3">
        <v>34</v>
      </c>
      <c r="B394" t="s">
        <v>1320</v>
      </c>
      <c r="C394" t="s">
        <v>8</v>
      </c>
      <c r="D394">
        <v>6</v>
      </c>
      <c r="E394" s="37">
        <f t="shared" si="16"/>
        <v>342</v>
      </c>
      <c r="F394" s="37">
        <f>Tabela27[[#This Row],[TAMANHO]]+Tabela27[[#This Row],[POS INICIAL]]-1</f>
        <v>347</v>
      </c>
      <c r="G394" t="s">
        <v>234</v>
      </c>
    </row>
    <row r="395" spans="1:8" s="43" customFormat="1" x14ac:dyDescent="0.25">
      <c r="A395" s="3">
        <v>35</v>
      </c>
      <c r="B395" s="43" t="s">
        <v>1321</v>
      </c>
      <c r="C395" s="43" t="s">
        <v>8</v>
      </c>
      <c r="D395" s="43">
        <v>6</v>
      </c>
      <c r="E395" s="37">
        <f t="shared" si="16"/>
        <v>348</v>
      </c>
      <c r="F395" s="37">
        <f>Tabela27[[#This Row],[TAMANHO]]+Tabela27[[#This Row],[POS INICIAL]]-1</f>
        <v>353</v>
      </c>
      <c r="G395" s="43" t="s">
        <v>234</v>
      </c>
      <c r="H395" s="1"/>
    </row>
    <row r="396" spans="1:8" s="43" customFormat="1" x14ac:dyDescent="0.25">
      <c r="A396" s="3"/>
      <c r="H396" s="1"/>
    </row>
    <row r="397" spans="1:8" ht="15.75" thickBot="1" x14ac:dyDescent="0.3"/>
    <row r="398" spans="1:8" ht="18.75" x14ac:dyDescent="0.3">
      <c r="A398" s="106" t="s">
        <v>554</v>
      </c>
      <c r="B398" s="107"/>
      <c r="C398" s="107"/>
      <c r="D398" s="107"/>
      <c r="E398" s="107"/>
      <c r="F398" s="107"/>
      <c r="G398" s="107"/>
      <c r="H398" s="108"/>
    </row>
    <row r="399" spans="1:8" ht="18.75" x14ac:dyDescent="0.3">
      <c r="A399" s="103" t="s">
        <v>506</v>
      </c>
      <c r="B399" s="104"/>
      <c r="C399" s="104"/>
      <c r="D399" s="104"/>
      <c r="E399" s="104"/>
      <c r="F399" s="104"/>
      <c r="G399" s="104"/>
      <c r="H399" s="105"/>
    </row>
    <row r="400" spans="1:8" x14ac:dyDescent="0.25">
      <c r="A400" t="s">
        <v>0</v>
      </c>
      <c r="B400" t="s">
        <v>1</v>
      </c>
      <c r="C400" t="s">
        <v>2</v>
      </c>
      <c r="D400" t="s">
        <v>3</v>
      </c>
      <c r="E400" t="s">
        <v>4</v>
      </c>
      <c r="F400" t="s">
        <v>5</v>
      </c>
      <c r="G400" t="s">
        <v>236</v>
      </c>
      <c r="H400" s="1" t="s">
        <v>6</v>
      </c>
    </row>
    <row r="401" spans="1:8" x14ac:dyDescent="0.25">
      <c r="A401">
        <v>1</v>
      </c>
      <c r="B401" t="s">
        <v>7</v>
      </c>
      <c r="C401" t="s">
        <v>8</v>
      </c>
      <c r="D401">
        <v>7</v>
      </c>
      <c r="E401">
        <v>1</v>
      </c>
      <c r="F401">
        <f>Tabela28[[#This Row],[TAMANHO]]+Tabela28[[#This Row],[POS INICIAL]]-1</f>
        <v>7</v>
      </c>
      <c r="G401" t="s">
        <v>234</v>
      </c>
    </row>
    <row r="402" spans="1:8" x14ac:dyDescent="0.25">
      <c r="A402">
        <v>2</v>
      </c>
      <c r="B402" t="s">
        <v>10</v>
      </c>
      <c r="C402" t="s">
        <v>36</v>
      </c>
      <c r="D402">
        <v>11</v>
      </c>
      <c r="E402">
        <f>F401+1</f>
        <v>8</v>
      </c>
      <c r="F402">
        <f>Tabela28[[#This Row],[TAMANHO]]+Tabela28[[#This Row],[POS INICIAL]]-1</f>
        <v>18</v>
      </c>
      <c r="G402" t="s">
        <v>234</v>
      </c>
    </row>
    <row r="403" spans="1:8" x14ac:dyDescent="0.25">
      <c r="A403">
        <v>3</v>
      </c>
      <c r="B403" t="s">
        <v>507</v>
      </c>
      <c r="C403" t="s">
        <v>8</v>
      </c>
      <c r="D403">
        <v>10</v>
      </c>
      <c r="E403">
        <f t="shared" ref="E403:E416" si="17">F402+1</f>
        <v>19</v>
      </c>
      <c r="F403">
        <f>Tabela28[[#This Row],[TAMANHO]]+Tabela28[[#This Row],[POS INICIAL]]-1</f>
        <v>28</v>
      </c>
      <c r="G403" t="s">
        <v>234</v>
      </c>
    </row>
    <row r="404" spans="1:8" x14ac:dyDescent="0.25">
      <c r="A404">
        <v>4</v>
      </c>
      <c r="B404" t="s">
        <v>407</v>
      </c>
      <c r="C404" t="s">
        <v>36</v>
      </c>
      <c r="D404">
        <v>50</v>
      </c>
      <c r="E404">
        <f t="shared" si="17"/>
        <v>29</v>
      </c>
      <c r="F404">
        <f>Tabela28[[#This Row],[TAMANHO]]+Tabela28[[#This Row],[POS INICIAL]]-1</f>
        <v>78</v>
      </c>
      <c r="G404" t="s">
        <v>234</v>
      </c>
    </row>
    <row r="405" spans="1:8" x14ac:dyDescent="0.25">
      <c r="A405">
        <v>5</v>
      </c>
      <c r="B405" t="s">
        <v>508</v>
      </c>
      <c r="C405" t="s">
        <v>8</v>
      </c>
      <c r="D405">
        <v>7</v>
      </c>
      <c r="E405">
        <f t="shared" si="17"/>
        <v>79</v>
      </c>
      <c r="F405">
        <f>Tabela28[[#This Row],[TAMANHO]]+Tabela28[[#This Row],[POS INICIAL]]-1</f>
        <v>85</v>
      </c>
      <c r="G405" t="s">
        <v>235</v>
      </c>
    </row>
    <row r="406" spans="1:8" ht="30" x14ac:dyDescent="0.25">
      <c r="A406">
        <v>6</v>
      </c>
      <c r="B406" t="s">
        <v>509</v>
      </c>
      <c r="C406" t="s">
        <v>8</v>
      </c>
      <c r="D406">
        <v>6</v>
      </c>
      <c r="E406">
        <f t="shared" si="17"/>
        <v>86</v>
      </c>
      <c r="F406">
        <f>Tabela28[[#This Row],[TAMANHO]]+Tabela28[[#This Row],[POS INICIAL]]-1</f>
        <v>91</v>
      </c>
      <c r="G406" t="s">
        <v>234</v>
      </c>
      <c r="H406" s="1" t="s">
        <v>510</v>
      </c>
    </row>
    <row r="407" spans="1:8" ht="45" x14ac:dyDescent="0.25">
      <c r="A407">
        <v>7</v>
      </c>
      <c r="B407" t="s">
        <v>511</v>
      </c>
      <c r="C407" t="s">
        <v>8</v>
      </c>
      <c r="D407">
        <v>6</v>
      </c>
      <c r="E407">
        <f t="shared" si="17"/>
        <v>92</v>
      </c>
      <c r="F407">
        <f>Tabela28[[#This Row],[TAMANHO]]+Tabela28[[#This Row],[POS INICIAL]]-1</f>
        <v>97</v>
      </c>
      <c r="G407" t="s">
        <v>235</v>
      </c>
      <c r="H407" s="1" t="s">
        <v>512</v>
      </c>
    </row>
    <row r="408" spans="1:8" x14ac:dyDescent="0.25">
      <c r="A408">
        <v>8</v>
      </c>
      <c r="B408" t="s">
        <v>513</v>
      </c>
      <c r="C408" t="s">
        <v>36</v>
      </c>
      <c r="D408">
        <v>30</v>
      </c>
      <c r="E408">
        <f t="shared" si="17"/>
        <v>98</v>
      </c>
      <c r="F408">
        <f>Tabela28[[#This Row],[TAMANHO]]+Tabela28[[#This Row],[POS INICIAL]]-1</f>
        <v>127</v>
      </c>
      <c r="G408" t="s">
        <v>235</v>
      </c>
    </row>
    <row r="409" spans="1:8" x14ac:dyDescent="0.25">
      <c r="A409">
        <v>9</v>
      </c>
      <c r="B409" t="s">
        <v>438</v>
      </c>
      <c r="C409" t="s">
        <v>36</v>
      </c>
      <c r="D409">
        <v>40</v>
      </c>
      <c r="E409">
        <f t="shared" si="17"/>
        <v>128</v>
      </c>
      <c r="F409">
        <f>Tabela28[[#This Row],[TAMANHO]]+Tabela28[[#This Row],[POS INICIAL]]-1</f>
        <v>167</v>
      </c>
      <c r="G409" t="s">
        <v>235</v>
      </c>
    </row>
    <row r="410" spans="1:8" x14ac:dyDescent="0.25">
      <c r="A410">
        <v>10</v>
      </c>
      <c r="B410" t="s">
        <v>514</v>
      </c>
      <c r="C410" t="s">
        <v>8</v>
      </c>
      <c r="D410">
        <v>19</v>
      </c>
      <c r="E410">
        <f t="shared" si="17"/>
        <v>168</v>
      </c>
      <c r="F410">
        <f>Tabela28[[#This Row],[TAMANHO]]+Tabela28[[#This Row],[POS INICIAL]]-1</f>
        <v>186</v>
      </c>
      <c r="G410" t="s">
        <v>235</v>
      </c>
      <c r="H410" s="1" t="s">
        <v>608</v>
      </c>
    </row>
    <row r="411" spans="1:8" x14ac:dyDescent="0.25">
      <c r="A411">
        <v>11</v>
      </c>
      <c r="B411" t="s">
        <v>408</v>
      </c>
      <c r="C411" t="s">
        <v>36</v>
      </c>
      <c r="D411">
        <v>11</v>
      </c>
      <c r="E411">
        <f t="shared" si="17"/>
        <v>187</v>
      </c>
      <c r="F411">
        <f>Tabela28[[#This Row],[TAMANHO]]+Tabela28[[#This Row],[POS INICIAL]]-1</f>
        <v>197</v>
      </c>
      <c r="G411" t="s">
        <v>234</v>
      </c>
    </row>
    <row r="412" spans="1:8" x14ac:dyDescent="0.25">
      <c r="A412">
        <v>12</v>
      </c>
      <c r="B412" t="s">
        <v>515</v>
      </c>
      <c r="C412" t="s">
        <v>8</v>
      </c>
      <c r="D412">
        <v>19</v>
      </c>
      <c r="E412">
        <f t="shared" si="17"/>
        <v>198</v>
      </c>
      <c r="F412">
        <f>Tabela28[[#This Row],[TAMANHO]]+Tabela28[[#This Row],[POS INICIAL]]-1</f>
        <v>216</v>
      </c>
      <c r="G412" t="s">
        <v>234</v>
      </c>
      <c r="H412" s="1" t="s">
        <v>608</v>
      </c>
    </row>
    <row r="413" spans="1:8" x14ac:dyDescent="0.25">
      <c r="A413">
        <v>13</v>
      </c>
      <c r="B413" t="s">
        <v>459</v>
      </c>
      <c r="C413" t="s">
        <v>8</v>
      </c>
      <c r="D413">
        <v>19</v>
      </c>
      <c r="E413">
        <f t="shared" si="17"/>
        <v>217</v>
      </c>
      <c r="F413">
        <f>Tabela28[[#This Row],[TAMANHO]]+Tabela28[[#This Row],[POS INICIAL]]-1</f>
        <v>235</v>
      </c>
      <c r="G413" t="s">
        <v>235</v>
      </c>
      <c r="H413" s="1" t="s">
        <v>608</v>
      </c>
    </row>
    <row r="414" spans="1:8" x14ac:dyDescent="0.25">
      <c r="A414">
        <v>14</v>
      </c>
      <c r="B414" t="s">
        <v>469</v>
      </c>
      <c r="C414" t="s">
        <v>8</v>
      </c>
      <c r="D414">
        <v>19</v>
      </c>
      <c r="E414">
        <f t="shared" si="17"/>
        <v>236</v>
      </c>
      <c r="F414">
        <f>Tabela28[[#This Row],[TAMANHO]]+Tabela28[[#This Row],[POS INICIAL]]-1</f>
        <v>254</v>
      </c>
      <c r="G414" t="s">
        <v>235</v>
      </c>
      <c r="H414" s="1" t="s">
        <v>608</v>
      </c>
    </row>
    <row r="415" spans="1:8" x14ac:dyDescent="0.25">
      <c r="A415">
        <v>15</v>
      </c>
      <c r="B415" t="s">
        <v>470</v>
      </c>
      <c r="C415" t="s">
        <v>20</v>
      </c>
      <c r="D415">
        <v>1</v>
      </c>
      <c r="E415">
        <f t="shared" si="17"/>
        <v>255</v>
      </c>
      <c r="F415">
        <f>Tabela28[[#This Row],[TAMANHO]]+Tabela28[[#This Row],[POS INICIAL]]-1</f>
        <v>255</v>
      </c>
      <c r="G415" t="s">
        <v>234</v>
      </c>
      <c r="H415" s="1" t="s">
        <v>305</v>
      </c>
    </row>
    <row r="416" spans="1:8" x14ac:dyDescent="0.25">
      <c r="A416">
        <v>16</v>
      </c>
      <c r="B416" t="s">
        <v>97</v>
      </c>
      <c r="C416" t="s">
        <v>22</v>
      </c>
      <c r="D416">
        <v>8</v>
      </c>
      <c r="E416">
        <f t="shared" si="17"/>
        <v>256</v>
      </c>
      <c r="F416">
        <f>Tabela28[[#This Row],[TAMANHO]]+Tabela28[[#This Row],[POS INICIAL]]-1</f>
        <v>263</v>
      </c>
      <c r="G416" t="s">
        <v>235</v>
      </c>
    </row>
    <row r="418" spans="1:8" ht="15.75" thickBot="1" x14ac:dyDescent="0.3"/>
    <row r="419" spans="1:8" ht="18.75" x14ac:dyDescent="0.3">
      <c r="A419" s="112" t="s">
        <v>564</v>
      </c>
      <c r="B419" s="113"/>
      <c r="C419" s="113"/>
      <c r="D419" s="113"/>
      <c r="E419" s="113"/>
      <c r="F419" s="113"/>
      <c r="G419" s="113"/>
      <c r="H419" s="114"/>
    </row>
    <row r="420" spans="1:8" ht="18.75" x14ac:dyDescent="0.3">
      <c r="A420" s="100" t="s">
        <v>565</v>
      </c>
      <c r="B420" s="101"/>
      <c r="C420" s="101"/>
      <c r="D420" s="101"/>
      <c r="E420" s="101"/>
      <c r="F420" s="101"/>
      <c r="G420" s="101"/>
      <c r="H420" s="102"/>
    </row>
    <row r="421" spans="1:8" ht="18.75" x14ac:dyDescent="0.3">
      <c r="A421" s="100" t="s">
        <v>589</v>
      </c>
      <c r="B421" s="101"/>
      <c r="C421" s="101"/>
      <c r="D421" s="101"/>
      <c r="E421" s="101"/>
      <c r="F421" s="101"/>
      <c r="G421" s="101"/>
      <c r="H421" s="102"/>
    </row>
    <row r="422" spans="1:8" ht="18.75" x14ac:dyDescent="0.3">
      <c r="A422" s="100" t="s">
        <v>576</v>
      </c>
      <c r="B422" s="101"/>
      <c r="C422" s="101"/>
      <c r="D422" s="101"/>
      <c r="E422" s="101"/>
      <c r="F422" s="101"/>
      <c r="G422" s="101"/>
      <c r="H422" s="102"/>
    </row>
    <row r="423" spans="1:8" ht="18.75" x14ac:dyDescent="0.3">
      <c r="A423" s="100" t="s">
        <v>586</v>
      </c>
      <c r="B423" s="101"/>
      <c r="C423" s="101"/>
      <c r="D423" s="101"/>
      <c r="E423" s="101"/>
      <c r="F423" s="101"/>
      <c r="G423" s="101"/>
      <c r="H423" s="102"/>
    </row>
    <row r="424" spans="1:8" ht="18.75" x14ac:dyDescent="0.3">
      <c r="A424" s="100" t="s">
        <v>587</v>
      </c>
      <c r="B424" s="101"/>
      <c r="C424" s="101"/>
      <c r="D424" s="101"/>
      <c r="E424" s="101"/>
      <c r="F424" s="101"/>
      <c r="G424" s="101"/>
      <c r="H424" s="102"/>
    </row>
    <row r="425" spans="1:8" ht="18.75" x14ac:dyDescent="0.3">
      <c r="A425" s="100" t="s">
        <v>588</v>
      </c>
      <c r="B425" s="101"/>
      <c r="C425" s="101"/>
      <c r="D425" s="101"/>
      <c r="E425" s="101"/>
      <c r="F425" s="101"/>
      <c r="G425" s="101"/>
      <c r="H425" s="102"/>
    </row>
    <row r="426" spans="1:8" ht="19.5" thickBot="1" x14ac:dyDescent="0.35">
      <c r="A426" s="97" t="s">
        <v>541</v>
      </c>
      <c r="B426" s="98"/>
      <c r="C426" s="98"/>
      <c r="D426" s="98"/>
      <c r="E426" s="98"/>
      <c r="F426" s="98"/>
      <c r="G426" s="98"/>
      <c r="H426" s="99"/>
    </row>
    <row r="427" spans="1:8" x14ac:dyDescent="0.25">
      <c r="A427" t="s">
        <v>0</v>
      </c>
      <c r="B427" t="s">
        <v>1</v>
      </c>
      <c r="C427" t="s">
        <v>2</v>
      </c>
      <c r="D427" t="s">
        <v>3</v>
      </c>
      <c r="E427" t="s">
        <v>4</v>
      </c>
      <c r="F427" t="s">
        <v>5</v>
      </c>
      <c r="G427" t="s">
        <v>236</v>
      </c>
      <c r="H427" s="1" t="s">
        <v>6</v>
      </c>
    </row>
    <row r="428" spans="1:8" x14ac:dyDescent="0.25">
      <c r="A428">
        <v>1</v>
      </c>
      <c r="B428" t="s">
        <v>7</v>
      </c>
      <c r="C428" t="s">
        <v>8</v>
      </c>
      <c r="D428">
        <v>7</v>
      </c>
      <c r="E428">
        <v>1</v>
      </c>
      <c r="F428">
        <f>Tabela29[[#This Row],[TAMANHO]]+Tabela29[[#This Row],[POS INICIAL]]-1</f>
        <v>7</v>
      </c>
      <c r="G428" t="s">
        <v>234</v>
      </c>
    </row>
    <row r="429" spans="1:8" x14ac:dyDescent="0.25">
      <c r="A429">
        <v>2</v>
      </c>
      <c r="B429" t="s">
        <v>92</v>
      </c>
      <c r="C429" t="s">
        <v>36</v>
      </c>
      <c r="D429">
        <v>11</v>
      </c>
      <c r="E429">
        <f>F428+1</f>
        <v>8</v>
      </c>
      <c r="F429">
        <f>Tabela29[[#This Row],[TAMANHO]]+Tabela29[[#This Row],[POS INICIAL]]-1</f>
        <v>18</v>
      </c>
      <c r="G429" t="s">
        <v>234</v>
      </c>
    </row>
    <row r="430" spans="1:8" x14ac:dyDescent="0.25">
      <c r="A430">
        <v>3</v>
      </c>
      <c r="B430" t="s">
        <v>70</v>
      </c>
      <c r="C430" t="s">
        <v>8</v>
      </c>
      <c r="D430">
        <v>18</v>
      </c>
      <c r="E430">
        <f t="shared" ref="E430:E468" si="18">F429+1</f>
        <v>19</v>
      </c>
      <c r="F430">
        <f>Tabela29[[#This Row],[TAMANHO]]+Tabela29[[#This Row],[POS INICIAL]]-1</f>
        <v>36</v>
      </c>
      <c r="G430" t="s">
        <v>234</v>
      </c>
    </row>
    <row r="431" spans="1:8" x14ac:dyDescent="0.25">
      <c r="A431">
        <v>4</v>
      </c>
      <c r="B431" t="s">
        <v>93</v>
      </c>
      <c r="C431" t="s">
        <v>36</v>
      </c>
      <c r="D431">
        <v>11</v>
      </c>
      <c r="E431">
        <f t="shared" si="18"/>
        <v>37</v>
      </c>
      <c r="F431">
        <f>Tabela29[[#This Row],[TAMANHO]]+Tabela29[[#This Row],[POS INICIAL]]-1</f>
        <v>47</v>
      </c>
      <c r="G431" t="s">
        <v>234</v>
      </c>
    </row>
    <row r="432" spans="1:8" x14ac:dyDescent="0.25">
      <c r="A432">
        <v>5</v>
      </c>
      <c r="B432" t="s">
        <v>94</v>
      </c>
      <c r="C432" t="s">
        <v>8</v>
      </c>
      <c r="D432">
        <v>6</v>
      </c>
      <c r="E432">
        <f t="shared" si="18"/>
        <v>48</v>
      </c>
      <c r="F432">
        <f>Tabela29[[#This Row],[TAMANHO]]+Tabela29[[#This Row],[POS INICIAL]]-1</f>
        <v>53</v>
      </c>
      <c r="G432" t="s">
        <v>235</v>
      </c>
    </row>
    <row r="433" spans="1:8" x14ac:dyDescent="0.25">
      <c r="A433">
        <v>6</v>
      </c>
      <c r="B433" t="s">
        <v>95</v>
      </c>
      <c r="C433" t="s">
        <v>8</v>
      </c>
      <c r="D433">
        <v>6</v>
      </c>
      <c r="E433">
        <f t="shared" si="18"/>
        <v>54</v>
      </c>
      <c r="F433">
        <f>Tabela29[[#This Row],[TAMANHO]]+Tabela29[[#This Row],[POS INICIAL]]-1</f>
        <v>59</v>
      </c>
      <c r="G433" t="s">
        <v>234</v>
      </c>
    </row>
    <row r="434" spans="1:8" x14ac:dyDescent="0.25">
      <c r="A434">
        <v>7</v>
      </c>
      <c r="B434" t="s">
        <v>96</v>
      </c>
      <c r="C434" t="s">
        <v>36</v>
      </c>
      <c r="D434">
        <v>50</v>
      </c>
      <c r="E434">
        <f t="shared" si="18"/>
        <v>60</v>
      </c>
      <c r="F434">
        <f>Tabela29[[#This Row],[TAMANHO]]+Tabela29[[#This Row],[POS INICIAL]]-1</f>
        <v>109</v>
      </c>
      <c r="G434" t="s">
        <v>234</v>
      </c>
    </row>
    <row r="435" spans="1:8" x14ac:dyDescent="0.25">
      <c r="A435">
        <v>8</v>
      </c>
      <c r="B435" t="s">
        <v>97</v>
      </c>
      <c r="C435" t="s">
        <v>22</v>
      </c>
      <c r="D435">
        <v>8</v>
      </c>
      <c r="E435">
        <f t="shared" si="18"/>
        <v>110</v>
      </c>
      <c r="F435">
        <f>Tabela29[[#This Row],[TAMANHO]]+Tabela29[[#This Row],[POS INICIAL]]-1</f>
        <v>117</v>
      </c>
      <c r="G435" t="s">
        <v>235</v>
      </c>
    </row>
    <row r="436" spans="1:8" x14ac:dyDescent="0.25">
      <c r="A436">
        <v>9</v>
      </c>
      <c r="B436" t="s">
        <v>98</v>
      </c>
      <c r="C436" t="s">
        <v>36</v>
      </c>
      <c r="D436">
        <v>20</v>
      </c>
      <c r="E436">
        <f t="shared" si="18"/>
        <v>118</v>
      </c>
      <c r="F436">
        <f>Tabela29[[#This Row],[TAMANHO]]+Tabela29[[#This Row],[POS INICIAL]]-1</f>
        <v>137</v>
      </c>
      <c r="G436" t="s">
        <v>235</v>
      </c>
    </row>
    <row r="437" spans="1:8" x14ac:dyDescent="0.25">
      <c r="A437">
        <v>10</v>
      </c>
      <c r="B437" t="s">
        <v>99</v>
      </c>
      <c r="C437" t="s">
        <v>8</v>
      </c>
      <c r="D437">
        <v>6</v>
      </c>
      <c r="E437">
        <f t="shared" si="18"/>
        <v>138</v>
      </c>
      <c r="F437">
        <f>Tabela29[[#This Row],[TAMANHO]]+Tabela29[[#This Row],[POS INICIAL]]-1</f>
        <v>143</v>
      </c>
      <c r="G437" t="s">
        <v>235</v>
      </c>
    </row>
    <row r="438" spans="1:8" x14ac:dyDescent="0.25">
      <c r="A438">
        <v>11</v>
      </c>
      <c r="B438" t="s">
        <v>100</v>
      </c>
      <c r="C438" t="s">
        <v>20</v>
      </c>
      <c r="D438">
        <v>2</v>
      </c>
      <c r="E438">
        <f t="shared" si="18"/>
        <v>144</v>
      </c>
      <c r="F438">
        <f>Tabela29[[#This Row],[TAMANHO]]+Tabela29[[#This Row],[POS INICIAL]]-1</f>
        <v>145</v>
      </c>
      <c r="G438" t="s">
        <v>235</v>
      </c>
    </row>
    <row r="439" spans="1:8" ht="30" x14ac:dyDescent="0.25">
      <c r="A439">
        <v>12</v>
      </c>
      <c r="B439" t="s">
        <v>101</v>
      </c>
      <c r="C439" t="s">
        <v>8</v>
      </c>
      <c r="D439">
        <v>6</v>
      </c>
      <c r="E439">
        <f t="shared" si="18"/>
        <v>146</v>
      </c>
      <c r="F439">
        <f>Tabela29[[#This Row],[TAMANHO]]+Tabela29[[#This Row],[POS INICIAL]]-1</f>
        <v>151</v>
      </c>
      <c r="G439" t="s">
        <v>235</v>
      </c>
      <c r="H439" s="1" t="s">
        <v>516</v>
      </c>
    </row>
    <row r="440" spans="1:8" x14ac:dyDescent="0.25">
      <c r="A440">
        <v>13</v>
      </c>
      <c r="B440" t="s">
        <v>35</v>
      </c>
      <c r="C440" t="s">
        <v>36</v>
      </c>
      <c r="D440">
        <v>50</v>
      </c>
      <c r="E440">
        <f t="shared" si="18"/>
        <v>152</v>
      </c>
      <c r="F440">
        <f>Tabela29[[#This Row],[TAMANHO]]+Tabela29[[#This Row],[POS INICIAL]]-1</f>
        <v>201</v>
      </c>
      <c r="G440" t="s">
        <v>235</v>
      </c>
    </row>
    <row r="441" spans="1:8" x14ac:dyDescent="0.25">
      <c r="A441">
        <v>14</v>
      </c>
      <c r="B441" t="s">
        <v>37</v>
      </c>
      <c r="C441" t="s">
        <v>36</v>
      </c>
      <c r="D441">
        <v>30</v>
      </c>
      <c r="E441">
        <f t="shared" si="18"/>
        <v>202</v>
      </c>
      <c r="F441">
        <f>Tabela29[[#This Row],[TAMANHO]]+Tabela29[[#This Row],[POS INICIAL]]-1</f>
        <v>231</v>
      </c>
      <c r="G441" t="s">
        <v>235</v>
      </c>
    </row>
    <row r="442" spans="1:8" x14ac:dyDescent="0.25">
      <c r="A442">
        <v>15</v>
      </c>
      <c r="B442" t="s">
        <v>38</v>
      </c>
      <c r="C442" t="s">
        <v>20</v>
      </c>
      <c r="D442">
        <v>2</v>
      </c>
      <c r="E442">
        <f t="shared" si="18"/>
        <v>232</v>
      </c>
      <c r="F442">
        <f>Tabela29[[#This Row],[TAMANHO]]+Tabela29[[#This Row],[POS INICIAL]]-1</f>
        <v>233</v>
      </c>
      <c r="G442" t="s">
        <v>235</v>
      </c>
    </row>
    <row r="443" spans="1:8" x14ac:dyDescent="0.25">
      <c r="A443">
        <v>16</v>
      </c>
      <c r="B443" t="s">
        <v>39</v>
      </c>
      <c r="C443" t="s">
        <v>8</v>
      </c>
      <c r="D443">
        <v>6</v>
      </c>
      <c r="E443">
        <f t="shared" si="18"/>
        <v>234</v>
      </c>
      <c r="F443">
        <f>Tabela29[[#This Row],[TAMANHO]]+Tabela29[[#This Row],[POS INICIAL]]-1</f>
        <v>239</v>
      </c>
      <c r="G443" t="s">
        <v>235</v>
      </c>
    </row>
    <row r="444" spans="1:8" x14ac:dyDescent="0.25">
      <c r="A444">
        <v>17</v>
      </c>
      <c r="B444" t="s">
        <v>40</v>
      </c>
      <c r="C444" t="s">
        <v>36</v>
      </c>
      <c r="D444">
        <v>8</v>
      </c>
      <c r="E444">
        <f t="shared" si="18"/>
        <v>240</v>
      </c>
      <c r="F444">
        <f>Tabela29[[#This Row],[TAMANHO]]+Tabela29[[#This Row],[POS INICIAL]]-1</f>
        <v>247</v>
      </c>
      <c r="G444" t="s">
        <v>235</v>
      </c>
    </row>
    <row r="445" spans="1:8" x14ac:dyDescent="0.25">
      <c r="A445">
        <v>18</v>
      </c>
      <c r="B445" t="s">
        <v>41</v>
      </c>
      <c r="C445" t="s">
        <v>20</v>
      </c>
      <c r="D445">
        <v>2</v>
      </c>
      <c r="E445">
        <f t="shared" si="18"/>
        <v>248</v>
      </c>
      <c r="F445">
        <f>Tabela29[[#This Row],[TAMANHO]]+Tabela29[[#This Row],[POS INICIAL]]-1</f>
        <v>249</v>
      </c>
      <c r="G445" t="s">
        <v>235</v>
      </c>
    </row>
    <row r="446" spans="1:8" x14ac:dyDescent="0.25">
      <c r="A446">
        <v>19</v>
      </c>
      <c r="B446" t="s">
        <v>102</v>
      </c>
      <c r="C446" t="s">
        <v>36</v>
      </c>
      <c r="D446">
        <v>8</v>
      </c>
      <c r="E446">
        <f t="shared" si="18"/>
        <v>250</v>
      </c>
      <c r="F446">
        <f>Tabela29[[#This Row],[TAMANHO]]+Tabela29[[#This Row],[POS INICIAL]]-1</f>
        <v>257</v>
      </c>
      <c r="G446" t="s">
        <v>235</v>
      </c>
    </row>
    <row r="447" spans="1:8" x14ac:dyDescent="0.25">
      <c r="A447">
        <v>20</v>
      </c>
      <c r="B447" t="s">
        <v>103</v>
      </c>
      <c r="C447" t="s">
        <v>36</v>
      </c>
      <c r="D447">
        <v>11</v>
      </c>
      <c r="E447">
        <f t="shared" si="18"/>
        <v>258</v>
      </c>
      <c r="F447">
        <f>Tabela29[[#This Row],[TAMANHO]]+Tabela29[[#This Row],[POS INICIAL]]-1</f>
        <v>268</v>
      </c>
      <c r="G447" t="s">
        <v>235</v>
      </c>
    </row>
    <row r="448" spans="1:8" x14ac:dyDescent="0.25">
      <c r="A448">
        <v>21</v>
      </c>
      <c r="B448" t="s">
        <v>104</v>
      </c>
      <c r="C448" t="s">
        <v>8</v>
      </c>
      <c r="D448">
        <v>6</v>
      </c>
      <c r="E448">
        <f t="shared" si="18"/>
        <v>269</v>
      </c>
      <c r="F448">
        <f>Tabela29[[#This Row],[TAMANHO]]+Tabela29[[#This Row],[POS INICIAL]]-1</f>
        <v>274</v>
      </c>
      <c r="G448" t="s">
        <v>235</v>
      </c>
    </row>
    <row r="449" spans="1:8" x14ac:dyDescent="0.25">
      <c r="A449">
        <v>22</v>
      </c>
      <c r="B449" t="s">
        <v>105</v>
      </c>
      <c r="C449" t="s">
        <v>22</v>
      </c>
      <c r="D449">
        <v>8</v>
      </c>
      <c r="E449">
        <f t="shared" si="18"/>
        <v>275</v>
      </c>
      <c r="F449">
        <f>Tabela29[[#This Row],[TAMANHO]]+Tabela29[[#This Row],[POS INICIAL]]-1</f>
        <v>282</v>
      </c>
      <c r="G449" t="s">
        <v>235</v>
      </c>
    </row>
    <row r="450" spans="1:8" x14ac:dyDescent="0.25">
      <c r="A450">
        <v>23</v>
      </c>
      <c r="B450" t="s">
        <v>106</v>
      </c>
      <c r="C450" t="s">
        <v>36</v>
      </c>
      <c r="D450">
        <v>40</v>
      </c>
      <c r="E450">
        <f t="shared" si="18"/>
        <v>283</v>
      </c>
      <c r="F450">
        <f>Tabela29[[#This Row],[TAMANHO]]+Tabela29[[#This Row],[POS INICIAL]]-1</f>
        <v>322</v>
      </c>
      <c r="G450" t="s">
        <v>235</v>
      </c>
    </row>
    <row r="451" spans="1:8" x14ac:dyDescent="0.25">
      <c r="A451">
        <v>24</v>
      </c>
      <c r="B451" t="s">
        <v>107</v>
      </c>
      <c r="C451" t="s">
        <v>36</v>
      </c>
      <c r="D451">
        <v>20</v>
      </c>
      <c r="E451">
        <f t="shared" si="18"/>
        <v>323</v>
      </c>
      <c r="F451">
        <f>Tabela29[[#This Row],[TAMANHO]]+Tabela29[[#This Row],[POS INICIAL]]-1</f>
        <v>342</v>
      </c>
      <c r="G451" t="s">
        <v>235</v>
      </c>
    </row>
    <row r="452" spans="1:8" x14ac:dyDescent="0.25">
      <c r="A452">
        <v>25</v>
      </c>
      <c r="B452" t="s">
        <v>108</v>
      </c>
      <c r="C452" t="s">
        <v>8</v>
      </c>
      <c r="D452">
        <v>6</v>
      </c>
      <c r="E452">
        <f t="shared" si="18"/>
        <v>343</v>
      </c>
      <c r="F452">
        <f>Tabela29[[#This Row],[TAMANHO]]+Tabela29[[#This Row],[POS INICIAL]]-1</f>
        <v>348</v>
      </c>
      <c r="G452" t="s">
        <v>235</v>
      </c>
    </row>
    <row r="453" spans="1:8" x14ac:dyDescent="0.25">
      <c r="A453">
        <v>26</v>
      </c>
      <c r="B453" t="s">
        <v>109</v>
      </c>
      <c r="C453" t="s">
        <v>20</v>
      </c>
      <c r="D453">
        <v>2</v>
      </c>
      <c r="E453">
        <f t="shared" si="18"/>
        <v>349</v>
      </c>
      <c r="F453">
        <f>Tabela29[[#This Row],[TAMANHO]]+Tabela29[[#This Row],[POS INICIAL]]-1</f>
        <v>350</v>
      </c>
      <c r="G453" t="s">
        <v>235</v>
      </c>
    </row>
    <row r="454" spans="1:8" x14ac:dyDescent="0.25">
      <c r="A454">
        <v>27</v>
      </c>
      <c r="B454" t="s">
        <v>110</v>
      </c>
      <c r="C454" t="s">
        <v>22</v>
      </c>
      <c r="D454">
        <v>8</v>
      </c>
      <c r="E454">
        <f t="shared" si="18"/>
        <v>351</v>
      </c>
      <c r="F454">
        <f>Tabela29[[#This Row],[TAMANHO]]+Tabela29[[#This Row],[POS INICIAL]]-1</f>
        <v>358</v>
      </c>
      <c r="G454" t="s">
        <v>235</v>
      </c>
    </row>
    <row r="455" spans="1:8" x14ac:dyDescent="0.25">
      <c r="A455">
        <v>28</v>
      </c>
      <c r="B455" t="s">
        <v>111</v>
      </c>
      <c r="C455" t="s">
        <v>36</v>
      </c>
      <c r="D455">
        <v>30</v>
      </c>
      <c r="E455">
        <f t="shared" si="18"/>
        <v>359</v>
      </c>
      <c r="F455">
        <f>Tabela29[[#This Row],[TAMANHO]]+Tabela29[[#This Row],[POS INICIAL]]-1</f>
        <v>388</v>
      </c>
      <c r="G455" t="s">
        <v>235</v>
      </c>
    </row>
    <row r="456" spans="1:8" x14ac:dyDescent="0.25">
      <c r="A456">
        <v>29</v>
      </c>
      <c r="B456" t="s">
        <v>112</v>
      </c>
      <c r="C456" t="s">
        <v>8</v>
      </c>
      <c r="D456">
        <v>19</v>
      </c>
      <c r="E456">
        <f t="shared" si="18"/>
        <v>389</v>
      </c>
      <c r="F456">
        <f>Tabela29[[#This Row],[TAMANHO]]+Tabela29[[#This Row],[POS INICIAL]]-1</f>
        <v>407</v>
      </c>
      <c r="G456" t="s">
        <v>235</v>
      </c>
      <c r="H456" s="1" t="s">
        <v>608</v>
      </c>
    </row>
    <row r="457" spans="1:8" x14ac:dyDescent="0.25">
      <c r="A457">
        <v>30</v>
      </c>
      <c r="B457" t="s">
        <v>113</v>
      </c>
      <c r="C457" t="s">
        <v>22</v>
      </c>
      <c r="D457">
        <v>8</v>
      </c>
      <c r="E457">
        <f t="shared" si="18"/>
        <v>408</v>
      </c>
      <c r="F457">
        <f>Tabela29[[#This Row],[TAMANHO]]+Tabela29[[#This Row],[POS INICIAL]]-1</f>
        <v>415</v>
      </c>
      <c r="G457" t="s">
        <v>235</v>
      </c>
    </row>
    <row r="458" spans="1:8" x14ac:dyDescent="0.25">
      <c r="A458">
        <v>31</v>
      </c>
      <c r="B458" t="s">
        <v>114</v>
      </c>
      <c r="C458" t="s">
        <v>20</v>
      </c>
      <c r="D458">
        <v>3</v>
      </c>
      <c r="E458">
        <f t="shared" si="18"/>
        <v>416</v>
      </c>
      <c r="F458">
        <f>Tabela29[[#This Row],[TAMANHO]]+Tabela29[[#This Row],[POS INICIAL]]-1</f>
        <v>418</v>
      </c>
      <c r="G458" t="s">
        <v>235</v>
      </c>
      <c r="H458" s="1" t="s">
        <v>466</v>
      </c>
    </row>
    <row r="459" spans="1:8" x14ac:dyDescent="0.25">
      <c r="A459">
        <v>32</v>
      </c>
      <c r="B459" t="s">
        <v>115</v>
      </c>
      <c r="C459" t="s">
        <v>20</v>
      </c>
      <c r="D459">
        <v>1</v>
      </c>
      <c r="E459">
        <f t="shared" si="18"/>
        <v>419</v>
      </c>
      <c r="F459">
        <f>Tabela29[[#This Row],[TAMANHO]]+Tabela29[[#This Row],[POS INICIAL]]-1</f>
        <v>419</v>
      </c>
      <c r="G459" t="s">
        <v>235</v>
      </c>
      <c r="H459" s="1" t="s">
        <v>305</v>
      </c>
    </row>
    <row r="460" spans="1:8" x14ac:dyDescent="0.25">
      <c r="A460">
        <v>33</v>
      </c>
      <c r="B460" t="s">
        <v>116</v>
      </c>
      <c r="C460" t="s">
        <v>20</v>
      </c>
      <c r="D460">
        <v>2</v>
      </c>
      <c r="E460">
        <f t="shared" si="18"/>
        <v>420</v>
      </c>
      <c r="F460">
        <f>Tabela29[[#This Row],[TAMANHO]]+Tabela29[[#This Row],[POS INICIAL]]-1</f>
        <v>421</v>
      </c>
      <c r="G460" t="s">
        <v>235</v>
      </c>
    </row>
    <row r="461" spans="1:8" x14ac:dyDescent="0.25">
      <c r="A461">
        <v>34</v>
      </c>
      <c r="B461" t="s">
        <v>117</v>
      </c>
      <c r="C461" t="s">
        <v>36</v>
      </c>
      <c r="D461">
        <v>8</v>
      </c>
      <c r="E461">
        <f t="shared" si="18"/>
        <v>422</v>
      </c>
      <c r="F461">
        <f>Tabela29[[#This Row],[TAMANHO]]+Tabela29[[#This Row],[POS INICIAL]]-1</f>
        <v>429</v>
      </c>
      <c r="G461" t="s">
        <v>235</v>
      </c>
    </row>
    <row r="462" spans="1:8" x14ac:dyDescent="0.25">
      <c r="A462">
        <v>35</v>
      </c>
      <c r="B462" t="s">
        <v>118</v>
      </c>
      <c r="C462" t="s">
        <v>20</v>
      </c>
      <c r="D462">
        <v>2</v>
      </c>
      <c r="E462">
        <f t="shared" si="18"/>
        <v>430</v>
      </c>
      <c r="F462">
        <f>Tabela29[[#This Row],[TAMANHO]]+Tabela29[[#This Row],[POS INICIAL]]-1</f>
        <v>431</v>
      </c>
      <c r="G462" t="s">
        <v>235</v>
      </c>
    </row>
    <row r="463" spans="1:8" x14ac:dyDescent="0.25">
      <c r="A463">
        <v>36</v>
      </c>
      <c r="B463" t="s">
        <v>119</v>
      </c>
      <c r="C463" t="s">
        <v>36</v>
      </c>
      <c r="D463">
        <v>8</v>
      </c>
      <c r="E463">
        <f t="shared" si="18"/>
        <v>432</v>
      </c>
      <c r="F463">
        <f>Tabela29[[#This Row],[TAMANHO]]+Tabela29[[#This Row],[POS INICIAL]]-1</f>
        <v>439</v>
      </c>
      <c r="G463" t="s">
        <v>235</v>
      </c>
    </row>
    <row r="464" spans="1:8" x14ac:dyDescent="0.25">
      <c r="A464">
        <v>37</v>
      </c>
      <c r="B464" t="s">
        <v>120</v>
      </c>
      <c r="C464" t="s">
        <v>8</v>
      </c>
      <c r="D464">
        <v>1</v>
      </c>
      <c r="E464">
        <f t="shared" si="18"/>
        <v>440</v>
      </c>
      <c r="F464">
        <f>Tabela29[[#This Row],[TAMANHO]]+Tabela29[[#This Row],[POS INICIAL]]-1</f>
        <v>440</v>
      </c>
      <c r="G464" t="s">
        <v>235</v>
      </c>
      <c r="H464" s="1" t="s">
        <v>473</v>
      </c>
    </row>
    <row r="465" spans="1:8" ht="90" x14ac:dyDescent="0.25">
      <c r="A465" s="77">
        <v>38</v>
      </c>
      <c r="B465" s="77" t="s">
        <v>121</v>
      </c>
      <c r="C465" s="77" t="s">
        <v>20</v>
      </c>
      <c r="D465" s="77">
        <v>1</v>
      </c>
      <c r="E465" s="77">
        <f t="shared" si="18"/>
        <v>441</v>
      </c>
      <c r="F465" s="77">
        <f>Tabela29[[#This Row],[TAMANHO]]+Tabela29[[#This Row],[POS INICIAL]]-1</f>
        <v>441</v>
      </c>
      <c r="G465" s="77" t="s">
        <v>234</v>
      </c>
      <c r="H465" s="78" t="s">
        <v>1295</v>
      </c>
    </row>
    <row r="466" spans="1:8" x14ac:dyDescent="0.25">
      <c r="A466">
        <v>39</v>
      </c>
      <c r="B466" t="s">
        <v>122</v>
      </c>
      <c r="C466" t="s">
        <v>8</v>
      </c>
      <c r="D466">
        <v>6</v>
      </c>
      <c r="E466">
        <f t="shared" si="18"/>
        <v>442</v>
      </c>
      <c r="F466">
        <f>Tabela29[[#This Row],[TAMANHO]]+Tabela29[[#This Row],[POS INICIAL]]-1</f>
        <v>447</v>
      </c>
      <c r="G466" t="s">
        <v>235</v>
      </c>
    </row>
    <row r="467" spans="1:8" ht="105" x14ac:dyDescent="0.25">
      <c r="A467" s="3">
        <v>40</v>
      </c>
      <c r="B467" s="3" t="s">
        <v>628</v>
      </c>
      <c r="C467" s="3" t="s">
        <v>8</v>
      </c>
      <c r="D467" s="3">
        <v>11</v>
      </c>
      <c r="E467" s="3">
        <f t="shared" si="18"/>
        <v>448</v>
      </c>
      <c r="F467" s="3">
        <f>Tabela29[[#This Row],[TAMANHO]]+Tabela29[[#This Row],[POS INICIAL]]-1</f>
        <v>458</v>
      </c>
      <c r="G467" s="3" t="s">
        <v>235</v>
      </c>
      <c r="H467" s="7" t="s">
        <v>661</v>
      </c>
    </row>
    <row r="468" spans="1:8" ht="75" x14ac:dyDescent="0.25">
      <c r="A468" s="3">
        <v>41</v>
      </c>
      <c r="B468" s="3" t="s">
        <v>627</v>
      </c>
      <c r="C468" s="3" t="s">
        <v>20</v>
      </c>
      <c r="D468" s="3">
        <v>1</v>
      </c>
      <c r="E468" s="3">
        <f t="shared" si="18"/>
        <v>459</v>
      </c>
      <c r="F468" s="3">
        <f>Tabela29[[#This Row],[TAMANHO]]+Tabela29[[#This Row],[POS INICIAL]]-1</f>
        <v>459</v>
      </c>
      <c r="G468" s="3" t="s">
        <v>235</v>
      </c>
      <c r="H468" s="7" t="s">
        <v>1322</v>
      </c>
    </row>
    <row r="469" spans="1:8" ht="45" x14ac:dyDescent="0.25">
      <c r="A469">
        <v>42</v>
      </c>
      <c r="B469" t="s">
        <v>505</v>
      </c>
      <c r="C469" t="s">
        <v>22</v>
      </c>
      <c r="D469">
        <v>8</v>
      </c>
      <c r="E469">
        <f>F468+1</f>
        <v>460</v>
      </c>
      <c r="F469">
        <f>Tabela29[[#This Row],[TAMANHO]]+Tabela29[[#This Row],[POS INICIAL]]-1</f>
        <v>467</v>
      </c>
      <c r="G469" t="s">
        <v>235</v>
      </c>
      <c r="H469" s="1" t="s">
        <v>1323</v>
      </c>
    </row>
    <row r="471" spans="1:8" ht="15.75" thickBot="1" x14ac:dyDescent="0.3"/>
    <row r="472" spans="1:8" ht="18.75" x14ac:dyDescent="0.3">
      <c r="A472" s="112" t="s">
        <v>564</v>
      </c>
      <c r="B472" s="113"/>
      <c r="C472" s="113"/>
      <c r="D472" s="113"/>
      <c r="E472" s="113"/>
      <c r="F472" s="113"/>
      <c r="G472" s="113"/>
      <c r="H472" s="114"/>
    </row>
    <row r="473" spans="1:8" ht="18.75" x14ac:dyDescent="0.3">
      <c r="A473" s="100" t="s">
        <v>565</v>
      </c>
      <c r="B473" s="101"/>
      <c r="C473" s="101"/>
      <c r="D473" s="101"/>
      <c r="E473" s="101"/>
      <c r="F473" s="101"/>
      <c r="G473" s="101"/>
      <c r="H473" s="102"/>
    </row>
    <row r="474" spans="1:8" ht="18.75" x14ac:dyDescent="0.3">
      <c r="A474" s="100" t="s">
        <v>590</v>
      </c>
      <c r="B474" s="101"/>
      <c r="C474" s="101"/>
      <c r="D474" s="101"/>
      <c r="E474" s="101"/>
      <c r="F474" s="101"/>
      <c r="G474" s="101"/>
      <c r="H474" s="102"/>
    </row>
    <row r="475" spans="1:8" ht="18.75" x14ac:dyDescent="0.3">
      <c r="A475" s="100" t="s">
        <v>576</v>
      </c>
      <c r="B475" s="101"/>
      <c r="C475" s="101"/>
      <c r="D475" s="101"/>
      <c r="E475" s="101"/>
      <c r="F475" s="101"/>
      <c r="G475" s="101"/>
      <c r="H475" s="102"/>
    </row>
    <row r="476" spans="1:8" ht="18.75" x14ac:dyDescent="0.3">
      <c r="A476" s="100" t="s">
        <v>591</v>
      </c>
      <c r="B476" s="101"/>
      <c r="C476" s="101"/>
      <c r="D476" s="101"/>
      <c r="E476" s="101"/>
      <c r="F476" s="101"/>
      <c r="G476" s="101"/>
      <c r="H476" s="102"/>
    </row>
    <row r="477" spans="1:8" ht="18.75" x14ac:dyDescent="0.3">
      <c r="A477" s="100" t="s">
        <v>574</v>
      </c>
      <c r="B477" s="101"/>
      <c r="C477" s="101"/>
      <c r="D477" s="101"/>
      <c r="E477" s="101"/>
      <c r="F477" s="101"/>
      <c r="G477" s="101"/>
      <c r="H477" s="102"/>
    </row>
    <row r="478" spans="1:8" ht="18.75" x14ac:dyDescent="0.3">
      <c r="A478" s="100" t="s">
        <v>592</v>
      </c>
      <c r="B478" s="101"/>
      <c r="C478" s="101"/>
      <c r="D478" s="101"/>
      <c r="E478" s="101"/>
      <c r="F478" s="101"/>
      <c r="G478" s="101"/>
      <c r="H478" s="102"/>
    </row>
    <row r="479" spans="1:8" ht="19.5" thickBot="1" x14ac:dyDescent="0.35">
      <c r="A479" s="97" t="s">
        <v>542</v>
      </c>
      <c r="B479" s="98"/>
      <c r="C479" s="98"/>
      <c r="D479" s="98"/>
      <c r="E479" s="98"/>
      <c r="F479" s="98"/>
      <c r="G479" s="98"/>
      <c r="H479" s="99"/>
    </row>
    <row r="480" spans="1:8" x14ac:dyDescent="0.25">
      <c r="A480" t="s">
        <v>0</v>
      </c>
      <c r="B480" t="s">
        <v>1</v>
      </c>
      <c r="C480" t="s">
        <v>2</v>
      </c>
      <c r="D480" t="s">
        <v>3</v>
      </c>
      <c r="E480" t="s">
        <v>4</v>
      </c>
      <c r="F480" t="s">
        <v>5</v>
      </c>
      <c r="G480" t="s">
        <v>236</v>
      </c>
      <c r="H480" s="1" t="s">
        <v>6</v>
      </c>
    </row>
    <row r="481" spans="1:8" x14ac:dyDescent="0.25">
      <c r="A481">
        <v>1</v>
      </c>
      <c r="B481" t="s">
        <v>7</v>
      </c>
      <c r="C481" t="s">
        <v>8</v>
      </c>
      <c r="D481">
        <v>7</v>
      </c>
      <c r="E481">
        <v>1</v>
      </c>
      <c r="F481">
        <f>Tabela30[[#This Row],[TAMANHO]]+Tabela30[[#This Row],[POS INICIAL]]-1</f>
        <v>7</v>
      </c>
      <c r="G481" t="s">
        <v>234</v>
      </c>
    </row>
    <row r="482" spans="1:8" x14ac:dyDescent="0.25">
      <c r="A482">
        <v>2</v>
      </c>
      <c r="B482" t="s">
        <v>10</v>
      </c>
      <c r="C482" t="s">
        <v>36</v>
      </c>
      <c r="D482">
        <v>11</v>
      </c>
      <c r="E482">
        <f>F481+1</f>
        <v>8</v>
      </c>
      <c r="F482">
        <f>Tabela30[[#This Row],[TAMANHO]]+Tabela30[[#This Row],[POS INICIAL]]-1</f>
        <v>18</v>
      </c>
      <c r="G482" t="s">
        <v>234</v>
      </c>
    </row>
    <row r="483" spans="1:8" x14ac:dyDescent="0.25">
      <c r="A483">
        <v>3</v>
      </c>
      <c r="B483" t="s">
        <v>517</v>
      </c>
      <c r="C483" t="s">
        <v>20</v>
      </c>
      <c r="D483">
        <v>1</v>
      </c>
      <c r="E483">
        <f t="shared" ref="E483:E525" si="19">F482+1</f>
        <v>19</v>
      </c>
      <c r="F483">
        <f>Tabela30[[#This Row],[TAMANHO]]+Tabela30[[#This Row],[POS INICIAL]]-1</f>
        <v>19</v>
      </c>
      <c r="G483" t="s">
        <v>234</v>
      </c>
      <c r="H483" s="1" t="s">
        <v>305</v>
      </c>
    </row>
    <row r="484" spans="1:8" x14ac:dyDescent="0.25">
      <c r="A484">
        <v>4</v>
      </c>
      <c r="B484" t="s">
        <v>518</v>
      </c>
      <c r="C484" t="s">
        <v>8</v>
      </c>
      <c r="D484">
        <v>11</v>
      </c>
      <c r="E484">
        <f t="shared" si="19"/>
        <v>20</v>
      </c>
      <c r="F484">
        <f>Tabela30[[#This Row],[TAMANHO]]+Tabela30[[#This Row],[POS INICIAL]]-1</f>
        <v>30</v>
      </c>
      <c r="G484" t="s">
        <v>234</v>
      </c>
    </row>
    <row r="485" spans="1:8" x14ac:dyDescent="0.25">
      <c r="A485">
        <v>5</v>
      </c>
      <c r="B485" t="s">
        <v>50</v>
      </c>
      <c r="C485" t="s">
        <v>8</v>
      </c>
      <c r="D485">
        <v>6</v>
      </c>
      <c r="E485">
        <f t="shared" si="19"/>
        <v>31</v>
      </c>
      <c r="F485">
        <f>Tabela30[[#This Row],[TAMANHO]]+Tabela30[[#This Row],[POS INICIAL]]-1</f>
        <v>36</v>
      </c>
      <c r="G485" t="s">
        <v>234</v>
      </c>
      <c r="H485" s="1" t="s">
        <v>483</v>
      </c>
    </row>
    <row r="486" spans="1:8" x14ac:dyDescent="0.25">
      <c r="A486">
        <v>6</v>
      </c>
      <c r="B486" t="s">
        <v>51</v>
      </c>
      <c r="C486" t="s">
        <v>8</v>
      </c>
      <c r="D486">
        <v>4</v>
      </c>
      <c r="E486">
        <f t="shared" si="19"/>
        <v>37</v>
      </c>
      <c r="F486">
        <f>Tabela30[[#This Row],[TAMANHO]]+Tabela30[[#This Row],[POS INICIAL]]-1</f>
        <v>40</v>
      </c>
      <c r="G486" t="s">
        <v>234</v>
      </c>
    </row>
    <row r="487" spans="1:8" s="3" customFormat="1" ht="45" x14ac:dyDescent="0.25">
      <c r="A487" s="3">
        <v>7</v>
      </c>
      <c r="B487" s="3" t="s">
        <v>519</v>
      </c>
      <c r="C487" s="3" t="s">
        <v>22</v>
      </c>
      <c r="D487" s="3">
        <v>8</v>
      </c>
      <c r="E487" s="3">
        <f t="shared" si="19"/>
        <v>41</v>
      </c>
      <c r="F487" s="3">
        <f>Tabela30[[#This Row],[TAMANHO]]+Tabela30[[#This Row],[POS INICIAL]]-1</f>
        <v>48</v>
      </c>
      <c r="G487" s="3" t="s">
        <v>234</v>
      </c>
      <c r="H487" s="7" t="s">
        <v>1181</v>
      </c>
    </row>
    <row r="488" spans="1:8" x14ac:dyDescent="0.25">
      <c r="A488">
        <v>8</v>
      </c>
      <c r="B488" t="s">
        <v>26</v>
      </c>
      <c r="C488" t="s">
        <v>8</v>
      </c>
      <c r="D488">
        <v>19</v>
      </c>
      <c r="E488">
        <f t="shared" si="19"/>
        <v>49</v>
      </c>
      <c r="F488">
        <f>Tabela30[[#This Row],[TAMANHO]]+Tabela30[[#This Row],[POS INICIAL]]-1</f>
        <v>67</v>
      </c>
      <c r="G488" t="s">
        <v>234</v>
      </c>
      <c r="H488" s="1" t="s">
        <v>608</v>
      </c>
    </row>
    <row r="489" spans="1:8" x14ac:dyDescent="0.25">
      <c r="A489">
        <v>9</v>
      </c>
      <c r="B489" t="s">
        <v>502</v>
      </c>
      <c r="C489" t="s">
        <v>8</v>
      </c>
      <c r="D489">
        <v>19</v>
      </c>
      <c r="E489">
        <f t="shared" si="19"/>
        <v>68</v>
      </c>
      <c r="F489">
        <f>Tabela30[[#This Row],[TAMANHO]]+Tabela30[[#This Row],[POS INICIAL]]-1</f>
        <v>86</v>
      </c>
      <c r="G489" t="s">
        <v>234</v>
      </c>
      <c r="H489" s="1" t="s">
        <v>608</v>
      </c>
    </row>
    <row r="490" spans="1:8" x14ac:dyDescent="0.25">
      <c r="A490">
        <v>10</v>
      </c>
      <c r="B490" t="s">
        <v>503</v>
      </c>
      <c r="C490" t="s">
        <v>8</v>
      </c>
      <c r="D490">
        <v>19</v>
      </c>
      <c r="E490">
        <f t="shared" si="19"/>
        <v>87</v>
      </c>
      <c r="F490">
        <f>Tabela30[[#This Row],[TAMANHO]]+Tabela30[[#This Row],[POS INICIAL]]-1</f>
        <v>105</v>
      </c>
      <c r="G490" t="s">
        <v>234</v>
      </c>
      <c r="H490" s="1" t="s">
        <v>608</v>
      </c>
    </row>
    <row r="491" spans="1:8" x14ac:dyDescent="0.25">
      <c r="A491">
        <v>11</v>
      </c>
      <c r="B491" t="s">
        <v>44</v>
      </c>
      <c r="C491" t="s">
        <v>22</v>
      </c>
      <c r="D491">
        <v>8</v>
      </c>
      <c r="E491">
        <f t="shared" si="19"/>
        <v>106</v>
      </c>
      <c r="F491">
        <f>Tabela30[[#This Row],[TAMANHO]]+Tabela30[[#This Row],[POS INICIAL]]-1</f>
        <v>113</v>
      </c>
      <c r="G491" t="s">
        <v>234</v>
      </c>
    </row>
    <row r="492" spans="1:8" x14ac:dyDescent="0.25">
      <c r="A492">
        <v>12</v>
      </c>
      <c r="B492" t="s">
        <v>45</v>
      </c>
      <c r="C492" t="s">
        <v>22</v>
      </c>
      <c r="D492">
        <v>8</v>
      </c>
      <c r="E492">
        <f t="shared" si="19"/>
        <v>114</v>
      </c>
      <c r="F492">
        <f>Tabela30[[#This Row],[TAMANHO]]+Tabela30[[#This Row],[POS INICIAL]]-1</f>
        <v>121</v>
      </c>
      <c r="G492" t="s">
        <v>234</v>
      </c>
    </row>
    <row r="493" spans="1:8" s="3" customFormat="1" ht="75" x14ac:dyDescent="0.25">
      <c r="A493" s="3">
        <v>13</v>
      </c>
      <c r="B493" s="3" t="s">
        <v>520</v>
      </c>
      <c r="C493" s="3" t="s">
        <v>8</v>
      </c>
      <c r="D493" s="3">
        <v>18</v>
      </c>
      <c r="E493" s="35">
        <f t="shared" si="19"/>
        <v>122</v>
      </c>
      <c r="F493" s="35">
        <f>Tabela30[[#This Row],[TAMANHO]]+Tabela30[[#This Row],[POS INICIAL]]-1</f>
        <v>139</v>
      </c>
      <c r="G493" s="3" t="s">
        <v>234</v>
      </c>
      <c r="H493" s="7" t="s">
        <v>1182</v>
      </c>
    </row>
    <row r="494" spans="1:8" x14ac:dyDescent="0.25">
      <c r="A494">
        <v>14</v>
      </c>
      <c r="B494" t="s">
        <v>521</v>
      </c>
      <c r="C494" t="s">
        <v>36</v>
      </c>
      <c r="D494">
        <v>100</v>
      </c>
      <c r="E494" s="36">
        <f t="shared" si="19"/>
        <v>140</v>
      </c>
      <c r="F494" s="36">
        <f>Tabela30[[#This Row],[TAMANHO]]+Tabela30[[#This Row],[POS INICIAL]]-1</f>
        <v>239</v>
      </c>
      <c r="G494" t="s">
        <v>234</v>
      </c>
    </row>
    <row r="495" spans="1:8" x14ac:dyDescent="0.25">
      <c r="A495">
        <v>15</v>
      </c>
      <c r="B495" t="s">
        <v>35</v>
      </c>
      <c r="C495" t="s">
        <v>36</v>
      </c>
      <c r="D495">
        <v>50</v>
      </c>
      <c r="E495" s="36">
        <f t="shared" si="19"/>
        <v>240</v>
      </c>
      <c r="F495" s="36">
        <f>Tabela30[[#This Row],[TAMANHO]]+Tabela30[[#This Row],[POS INICIAL]]-1</f>
        <v>289</v>
      </c>
      <c r="G495" t="s">
        <v>234</v>
      </c>
    </row>
    <row r="496" spans="1:8" x14ac:dyDescent="0.25">
      <c r="A496">
        <v>16</v>
      </c>
      <c r="B496" t="s">
        <v>37</v>
      </c>
      <c r="C496" t="s">
        <v>36</v>
      </c>
      <c r="D496">
        <v>30</v>
      </c>
      <c r="E496" s="36">
        <f t="shared" si="19"/>
        <v>290</v>
      </c>
      <c r="F496" s="36">
        <f>Tabela30[[#This Row],[TAMANHO]]+Tabela30[[#This Row],[POS INICIAL]]-1</f>
        <v>319</v>
      </c>
      <c r="G496" t="s">
        <v>234</v>
      </c>
    </row>
    <row r="497" spans="1:8" x14ac:dyDescent="0.25">
      <c r="A497">
        <v>17</v>
      </c>
      <c r="B497" t="s">
        <v>38</v>
      </c>
      <c r="C497" t="s">
        <v>20</v>
      </c>
      <c r="D497">
        <v>2</v>
      </c>
      <c r="E497" s="36">
        <f t="shared" si="19"/>
        <v>320</v>
      </c>
      <c r="F497" s="36">
        <f>Tabela30[[#This Row],[TAMANHO]]+Tabela30[[#This Row],[POS INICIAL]]-1</f>
        <v>321</v>
      </c>
      <c r="G497" t="s">
        <v>234</v>
      </c>
    </row>
    <row r="498" spans="1:8" x14ac:dyDescent="0.25">
      <c r="A498">
        <v>18</v>
      </c>
      <c r="B498" t="s">
        <v>39</v>
      </c>
      <c r="C498" t="s">
        <v>8</v>
      </c>
      <c r="D498">
        <v>6</v>
      </c>
      <c r="E498" s="36">
        <f t="shared" si="19"/>
        <v>322</v>
      </c>
      <c r="F498" s="36">
        <f>Tabela30[[#This Row],[TAMANHO]]+Tabela30[[#This Row],[POS INICIAL]]-1</f>
        <v>327</v>
      </c>
      <c r="G498" t="s">
        <v>234</v>
      </c>
    </row>
    <row r="499" spans="1:8" x14ac:dyDescent="0.25">
      <c r="A499">
        <v>19</v>
      </c>
      <c r="B499" t="s">
        <v>40</v>
      </c>
      <c r="C499" t="s">
        <v>36</v>
      </c>
      <c r="D499">
        <v>8</v>
      </c>
      <c r="E499" s="36">
        <f t="shared" si="19"/>
        <v>328</v>
      </c>
      <c r="F499" s="36">
        <f>Tabela30[[#This Row],[TAMANHO]]+Tabela30[[#This Row],[POS INICIAL]]-1</f>
        <v>335</v>
      </c>
      <c r="G499" t="s">
        <v>234</v>
      </c>
    </row>
    <row r="500" spans="1:8" x14ac:dyDescent="0.25">
      <c r="A500">
        <v>20</v>
      </c>
      <c r="B500" t="s">
        <v>41</v>
      </c>
      <c r="C500" t="s">
        <v>20</v>
      </c>
      <c r="D500">
        <v>2</v>
      </c>
      <c r="E500" s="36">
        <f t="shared" si="19"/>
        <v>336</v>
      </c>
      <c r="F500" s="36">
        <f>Tabela30[[#This Row],[TAMANHO]]+Tabela30[[#This Row],[POS INICIAL]]-1</f>
        <v>337</v>
      </c>
      <c r="G500" t="s">
        <v>234</v>
      </c>
    </row>
    <row r="501" spans="1:8" x14ac:dyDescent="0.25">
      <c r="A501">
        <v>21</v>
      </c>
      <c r="B501" t="s">
        <v>42</v>
      </c>
      <c r="C501" t="s">
        <v>20</v>
      </c>
      <c r="D501">
        <v>8</v>
      </c>
      <c r="E501" s="36">
        <f t="shared" si="19"/>
        <v>338</v>
      </c>
      <c r="F501" s="36">
        <f>Tabela30[[#This Row],[TAMANHO]]+Tabela30[[#This Row],[POS INICIAL]]-1</f>
        <v>345</v>
      </c>
      <c r="G501" t="s">
        <v>234</v>
      </c>
    </row>
    <row r="502" spans="1:8" ht="30" x14ac:dyDescent="0.25">
      <c r="A502">
        <v>22</v>
      </c>
      <c r="B502" t="s">
        <v>101</v>
      </c>
      <c r="C502" t="s">
        <v>8</v>
      </c>
      <c r="D502">
        <v>6</v>
      </c>
      <c r="E502" s="36">
        <f t="shared" si="19"/>
        <v>346</v>
      </c>
      <c r="F502" s="36">
        <f>Tabela30[[#This Row],[TAMANHO]]+Tabela30[[#This Row],[POS INICIAL]]-1</f>
        <v>351</v>
      </c>
      <c r="G502" t="s">
        <v>234</v>
      </c>
      <c r="H502" s="1" t="s">
        <v>522</v>
      </c>
    </row>
    <row r="503" spans="1:8" x14ac:dyDescent="0.25">
      <c r="A503">
        <v>23</v>
      </c>
      <c r="B503" t="s">
        <v>103</v>
      </c>
      <c r="C503" t="s">
        <v>36</v>
      </c>
      <c r="D503">
        <v>11</v>
      </c>
      <c r="E503" s="36">
        <f t="shared" si="19"/>
        <v>352</v>
      </c>
      <c r="F503" s="36">
        <f>Tabela30[[#This Row],[TAMANHO]]+Tabela30[[#This Row],[POS INICIAL]]-1</f>
        <v>362</v>
      </c>
      <c r="G503" t="s">
        <v>235</v>
      </c>
    </row>
    <row r="504" spans="1:8" x14ac:dyDescent="0.25">
      <c r="A504">
        <v>24</v>
      </c>
      <c r="B504" t="s">
        <v>104</v>
      </c>
      <c r="C504" t="s">
        <v>8</v>
      </c>
      <c r="D504">
        <v>6</v>
      </c>
      <c r="E504" s="36">
        <f t="shared" si="19"/>
        <v>363</v>
      </c>
      <c r="F504" s="36">
        <f>Tabela30[[#This Row],[TAMANHO]]+Tabela30[[#This Row],[POS INICIAL]]-1</f>
        <v>368</v>
      </c>
      <c r="G504" t="s">
        <v>235</v>
      </c>
    </row>
    <row r="505" spans="1:8" x14ac:dyDescent="0.25">
      <c r="A505">
        <v>25</v>
      </c>
      <c r="B505" t="s">
        <v>106</v>
      </c>
      <c r="C505" t="s">
        <v>36</v>
      </c>
      <c r="D505">
        <v>50</v>
      </c>
      <c r="E505" s="36">
        <f t="shared" si="19"/>
        <v>369</v>
      </c>
      <c r="F505" s="36">
        <f>Tabela30[[#This Row],[TAMANHO]]+Tabela30[[#This Row],[POS INICIAL]]-1</f>
        <v>418</v>
      </c>
      <c r="G505" t="s">
        <v>235</v>
      </c>
    </row>
    <row r="506" spans="1:8" x14ac:dyDescent="0.25">
      <c r="A506">
        <v>26</v>
      </c>
      <c r="B506" t="s">
        <v>504</v>
      </c>
      <c r="C506" t="s">
        <v>22</v>
      </c>
      <c r="D506">
        <v>8</v>
      </c>
      <c r="E506" s="36">
        <f t="shared" si="19"/>
        <v>419</v>
      </c>
      <c r="F506" s="36">
        <f>Tabela30[[#This Row],[TAMANHO]]+Tabela30[[#This Row],[POS INICIAL]]-1</f>
        <v>426</v>
      </c>
      <c r="G506" t="s">
        <v>234</v>
      </c>
    </row>
    <row r="507" spans="1:8" x14ac:dyDescent="0.25">
      <c r="A507">
        <v>27</v>
      </c>
      <c r="B507" t="s">
        <v>505</v>
      </c>
      <c r="C507" t="s">
        <v>22</v>
      </c>
      <c r="D507">
        <v>8</v>
      </c>
      <c r="E507" s="36">
        <f t="shared" si="19"/>
        <v>427</v>
      </c>
      <c r="F507" s="36">
        <f>Tabela30[[#This Row],[TAMANHO]]+Tabela30[[#This Row],[POS INICIAL]]-1</f>
        <v>434</v>
      </c>
      <c r="G507" t="s">
        <v>234</v>
      </c>
    </row>
    <row r="508" spans="1:8" ht="315" x14ac:dyDescent="0.25">
      <c r="A508" s="77">
        <v>28</v>
      </c>
      <c r="B508" s="77" t="s">
        <v>46</v>
      </c>
      <c r="C508" s="77" t="s">
        <v>8</v>
      </c>
      <c r="D508" s="77">
        <v>2</v>
      </c>
      <c r="E508" s="79">
        <f t="shared" si="19"/>
        <v>435</v>
      </c>
      <c r="F508" s="79">
        <f>Tabela30[[#This Row],[TAMANHO]]+Tabela30[[#This Row],[POS INICIAL]]-1</f>
        <v>436</v>
      </c>
      <c r="G508" s="77" t="s">
        <v>234</v>
      </c>
      <c r="H508" s="78" t="s">
        <v>1290</v>
      </c>
    </row>
    <row r="509" spans="1:8" ht="210" x14ac:dyDescent="0.25">
      <c r="A509">
        <v>29</v>
      </c>
      <c r="B509" t="s">
        <v>523</v>
      </c>
      <c r="C509" t="s">
        <v>8</v>
      </c>
      <c r="D509">
        <v>2</v>
      </c>
      <c r="E509" s="36">
        <f t="shared" si="19"/>
        <v>437</v>
      </c>
      <c r="F509" s="36">
        <f>Tabela30[[#This Row],[TAMANHO]]+Tabela30[[#This Row],[POS INICIAL]]-1</f>
        <v>438</v>
      </c>
      <c r="G509" t="s">
        <v>234</v>
      </c>
      <c r="H509" s="1" t="s">
        <v>651</v>
      </c>
    </row>
    <row r="510" spans="1:8" ht="45" x14ac:dyDescent="0.25">
      <c r="A510">
        <v>30</v>
      </c>
      <c r="B510" t="s">
        <v>524</v>
      </c>
      <c r="C510" t="s">
        <v>8</v>
      </c>
      <c r="D510">
        <v>2</v>
      </c>
      <c r="E510" s="36">
        <f t="shared" si="19"/>
        <v>439</v>
      </c>
      <c r="F510" s="36">
        <f>Tabela30[[#This Row],[TAMANHO]]+Tabela30[[#This Row],[POS INICIAL]]-1</f>
        <v>440</v>
      </c>
      <c r="G510" t="s">
        <v>235</v>
      </c>
      <c r="H510" s="1" t="s">
        <v>652</v>
      </c>
    </row>
    <row r="511" spans="1:8" s="4" customFormat="1" x14ac:dyDescent="0.25">
      <c r="A511">
        <v>31</v>
      </c>
      <c r="B511" t="s">
        <v>525</v>
      </c>
      <c r="C511" t="s">
        <v>36</v>
      </c>
      <c r="D511">
        <v>200</v>
      </c>
      <c r="E511" s="36">
        <f t="shared" si="19"/>
        <v>441</v>
      </c>
      <c r="F511" s="36">
        <f>Tabela30[[#This Row],[TAMANHO]]+Tabela30[[#This Row],[POS INICIAL]]-1</f>
        <v>640</v>
      </c>
      <c r="G511" t="s">
        <v>235</v>
      </c>
      <c r="H511" t="s">
        <v>609</v>
      </c>
    </row>
    <row r="512" spans="1:8" x14ac:dyDescent="0.25">
      <c r="A512">
        <v>32</v>
      </c>
      <c r="B512" t="s">
        <v>526</v>
      </c>
      <c r="C512" t="s">
        <v>8</v>
      </c>
      <c r="D512">
        <v>18</v>
      </c>
      <c r="E512" s="36">
        <f t="shared" si="19"/>
        <v>641</v>
      </c>
      <c r="F512" s="36">
        <f>Tabela30[[#This Row],[TAMANHO]]+Tabela30[[#This Row],[POS INICIAL]]-1</f>
        <v>658</v>
      </c>
      <c r="G512" t="s">
        <v>235</v>
      </c>
    </row>
    <row r="513" spans="1:8" x14ac:dyDescent="0.25">
      <c r="A513">
        <v>33</v>
      </c>
      <c r="B513" t="s">
        <v>527</v>
      </c>
      <c r="C513" t="s">
        <v>8</v>
      </c>
      <c r="D513">
        <v>18</v>
      </c>
      <c r="E513" s="36">
        <f t="shared" si="19"/>
        <v>659</v>
      </c>
      <c r="F513" s="36">
        <f>Tabela30[[#This Row],[TAMANHO]]+Tabela30[[#This Row],[POS INICIAL]]-1</f>
        <v>676</v>
      </c>
      <c r="G513" t="s">
        <v>235</v>
      </c>
    </row>
    <row r="514" spans="1:8" x14ac:dyDescent="0.25">
      <c r="A514">
        <v>34</v>
      </c>
      <c r="B514" t="s">
        <v>528</v>
      </c>
      <c r="C514" t="s">
        <v>8</v>
      </c>
      <c r="D514">
        <v>2</v>
      </c>
      <c r="E514" s="36">
        <f t="shared" si="19"/>
        <v>677</v>
      </c>
      <c r="F514" s="36">
        <f>Tabela30[[#This Row],[TAMANHO]]+Tabela30[[#This Row],[POS INICIAL]]-1</f>
        <v>678</v>
      </c>
      <c r="G514" t="s">
        <v>235</v>
      </c>
      <c r="H514" s="1" t="s">
        <v>529</v>
      </c>
    </row>
    <row r="515" spans="1:8" x14ac:dyDescent="0.25">
      <c r="A515">
        <v>35</v>
      </c>
      <c r="B515" t="s">
        <v>530</v>
      </c>
      <c r="C515" t="s">
        <v>8</v>
      </c>
      <c r="D515">
        <v>18</v>
      </c>
      <c r="E515" s="36">
        <f t="shared" si="19"/>
        <v>679</v>
      </c>
      <c r="F515" s="36">
        <f>Tabela30[[#This Row],[TAMANHO]]+Tabela30[[#This Row],[POS INICIAL]]-1</f>
        <v>696</v>
      </c>
      <c r="G515" t="s">
        <v>235</v>
      </c>
    </row>
    <row r="516" spans="1:8" x14ac:dyDescent="0.25">
      <c r="A516">
        <v>36</v>
      </c>
      <c r="B516" t="s">
        <v>531</v>
      </c>
      <c r="C516" t="s">
        <v>8</v>
      </c>
      <c r="D516">
        <v>18</v>
      </c>
      <c r="E516" s="36">
        <f t="shared" si="19"/>
        <v>697</v>
      </c>
      <c r="F516" s="36">
        <f>Tabela30[[#This Row],[TAMANHO]]+Tabela30[[#This Row],[POS INICIAL]]-1</f>
        <v>714</v>
      </c>
      <c r="G516" t="s">
        <v>235</v>
      </c>
    </row>
    <row r="517" spans="1:8" x14ac:dyDescent="0.25">
      <c r="A517">
        <v>37</v>
      </c>
      <c r="B517" t="s">
        <v>532</v>
      </c>
      <c r="C517" t="s">
        <v>8</v>
      </c>
      <c r="D517">
        <v>2</v>
      </c>
      <c r="E517" s="36">
        <f t="shared" si="19"/>
        <v>715</v>
      </c>
      <c r="F517" s="36">
        <f>Tabela30[[#This Row],[TAMANHO]]+Tabela30[[#This Row],[POS INICIAL]]-1</f>
        <v>716</v>
      </c>
      <c r="G517" t="s">
        <v>235</v>
      </c>
      <c r="H517" s="1" t="s">
        <v>529</v>
      </c>
    </row>
    <row r="518" spans="1:8" x14ac:dyDescent="0.25">
      <c r="A518">
        <v>38</v>
      </c>
      <c r="B518" t="s">
        <v>82</v>
      </c>
      <c r="C518" t="s">
        <v>22</v>
      </c>
      <c r="D518">
        <v>8</v>
      </c>
      <c r="E518" s="36">
        <f t="shared" si="19"/>
        <v>717</v>
      </c>
      <c r="F518" s="36">
        <f>Tabela30[[#This Row],[TAMANHO]]+Tabela30[[#This Row],[POS INICIAL]]-1</f>
        <v>724</v>
      </c>
      <c r="G518" t="s">
        <v>235</v>
      </c>
    </row>
    <row r="519" spans="1:8" x14ac:dyDescent="0.25">
      <c r="A519">
        <v>39</v>
      </c>
      <c r="B519" t="s">
        <v>74</v>
      </c>
      <c r="C519" t="s">
        <v>8</v>
      </c>
      <c r="D519">
        <v>2</v>
      </c>
      <c r="E519" s="36">
        <f t="shared" si="19"/>
        <v>725</v>
      </c>
      <c r="F519" s="36">
        <f>Tabela30[[#This Row],[TAMANHO]]+Tabela30[[#This Row],[POS INICIAL]]-1</f>
        <v>726</v>
      </c>
      <c r="G519" t="s">
        <v>235</v>
      </c>
      <c r="H519" s="1" t="s">
        <v>533</v>
      </c>
    </row>
    <row r="520" spans="1:8" x14ac:dyDescent="0.25">
      <c r="A520">
        <v>40</v>
      </c>
      <c r="B520" t="s">
        <v>534</v>
      </c>
      <c r="C520" t="s">
        <v>8</v>
      </c>
      <c r="D520">
        <v>2</v>
      </c>
      <c r="E520" s="36">
        <f t="shared" si="19"/>
        <v>727</v>
      </c>
      <c r="F520" s="36">
        <f>Tabela30[[#This Row],[TAMANHO]]+Tabela30[[#This Row],[POS INICIAL]]-1</f>
        <v>728</v>
      </c>
      <c r="G520" t="s">
        <v>235</v>
      </c>
    </row>
    <row r="521" spans="1:8" x14ac:dyDescent="0.25">
      <c r="A521">
        <v>41</v>
      </c>
      <c r="B521" t="s">
        <v>535</v>
      </c>
      <c r="C521" t="s">
        <v>8</v>
      </c>
      <c r="D521">
        <v>2</v>
      </c>
      <c r="E521" s="36">
        <f t="shared" si="19"/>
        <v>729</v>
      </c>
      <c r="F521" s="36">
        <f>Tabela30[[#This Row],[TAMANHO]]+Tabela30[[#This Row],[POS INICIAL]]-1</f>
        <v>730</v>
      </c>
      <c r="G521" t="s">
        <v>235</v>
      </c>
    </row>
    <row r="522" spans="1:8" x14ac:dyDescent="0.25">
      <c r="A522">
        <v>42</v>
      </c>
      <c r="B522" t="s">
        <v>536</v>
      </c>
      <c r="C522" t="s">
        <v>20</v>
      </c>
      <c r="D522">
        <v>1</v>
      </c>
      <c r="E522" s="36">
        <f t="shared" si="19"/>
        <v>731</v>
      </c>
      <c r="F522" s="36">
        <f>Tabela30[[#This Row],[TAMANHO]]+Tabela30[[#This Row],[POS INICIAL]]-1</f>
        <v>731</v>
      </c>
      <c r="G522" t="s">
        <v>235</v>
      </c>
      <c r="H522" s="1" t="s">
        <v>305</v>
      </c>
    </row>
    <row r="523" spans="1:8" x14ac:dyDescent="0.25">
      <c r="A523">
        <v>43</v>
      </c>
      <c r="B523" t="s">
        <v>537</v>
      </c>
      <c r="C523" t="s">
        <v>8</v>
      </c>
      <c r="D523">
        <v>18</v>
      </c>
      <c r="E523" s="36">
        <f t="shared" si="19"/>
        <v>732</v>
      </c>
      <c r="F523" s="36">
        <f>Tabela30[[#This Row],[TAMANHO]]+Tabela30[[#This Row],[POS INICIAL]]-1</f>
        <v>749</v>
      </c>
      <c r="G523" t="s">
        <v>235</v>
      </c>
    </row>
    <row r="524" spans="1:8" ht="60" x14ac:dyDescent="0.25">
      <c r="A524">
        <v>44</v>
      </c>
      <c r="B524" t="s">
        <v>630</v>
      </c>
      <c r="C524" t="s">
        <v>8</v>
      </c>
      <c r="D524">
        <v>2</v>
      </c>
      <c r="E524" s="36">
        <f t="shared" si="19"/>
        <v>750</v>
      </c>
      <c r="F524" s="36">
        <f>Tabela30[[#This Row],[TAMANHO]]+Tabela30[[#This Row],[POS INICIAL]]-1</f>
        <v>751</v>
      </c>
      <c r="G524" t="s">
        <v>234</v>
      </c>
      <c r="H524" s="1" t="s">
        <v>649</v>
      </c>
    </row>
    <row r="525" spans="1:8" ht="30" x14ac:dyDescent="0.25">
      <c r="A525">
        <v>45</v>
      </c>
      <c r="B525" t="s">
        <v>593</v>
      </c>
      <c r="C525" t="s">
        <v>8</v>
      </c>
      <c r="D525">
        <v>19</v>
      </c>
      <c r="E525" s="36">
        <f t="shared" si="19"/>
        <v>752</v>
      </c>
      <c r="F525" s="36">
        <f>Tabela30[[#This Row],[TAMANHO]]+Tabela30[[#This Row],[POS INICIAL]]-1</f>
        <v>770</v>
      </c>
      <c r="G525" t="s">
        <v>234</v>
      </c>
      <c r="H525" s="1" t="s">
        <v>650</v>
      </c>
    </row>
    <row r="526" spans="1:8" s="3" customFormat="1" ht="120" x14ac:dyDescent="0.25">
      <c r="A526" s="5">
        <v>46</v>
      </c>
      <c r="B526" s="5" t="s">
        <v>657</v>
      </c>
      <c r="C526" s="5" t="s">
        <v>20</v>
      </c>
      <c r="D526" s="5">
        <v>1</v>
      </c>
      <c r="E526" s="37">
        <f t="shared" ref="E526" si="20">F525+1</f>
        <v>771</v>
      </c>
      <c r="F526" s="37">
        <f>Tabela30[[#This Row],[TAMANHO]]+Tabela30[[#This Row],[POS INICIAL]]-1</f>
        <v>771</v>
      </c>
      <c r="G526" s="5" t="s">
        <v>234</v>
      </c>
      <c r="H526" s="6" t="s">
        <v>1289</v>
      </c>
    </row>
    <row r="527" spans="1:8" s="3" customFormat="1" ht="30" x14ac:dyDescent="0.25">
      <c r="A527" s="76">
        <v>47</v>
      </c>
      <c r="B527" s="76" t="s">
        <v>318</v>
      </c>
      <c r="C527" s="76" t="s">
        <v>20</v>
      </c>
      <c r="D527" s="76">
        <v>1</v>
      </c>
      <c r="E527" s="75">
        <v>772</v>
      </c>
      <c r="F527" s="75">
        <v>772</v>
      </c>
      <c r="G527" s="76" t="s">
        <v>234</v>
      </c>
      <c r="H527" s="6" t="s">
        <v>1288</v>
      </c>
    </row>
    <row r="528" spans="1:8" s="3" customFormat="1" ht="105" x14ac:dyDescent="0.25">
      <c r="A528" s="77">
        <v>48</v>
      </c>
      <c r="B528" s="77" t="s">
        <v>1068</v>
      </c>
      <c r="C528" s="77" t="s">
        <v>20</v>
      </c>
      <c r="D528" s="77">
        <v>1</v>
      </c>
      <c r="E528" s="77">
        <v>773</v>
      </c>
      <c r="F528" s="77">
        <v>773</v>
      </c>
      <c r="G528" s="77" t="s">
        <v>234</v>
      </c>
      <c r="H528" s="78" t="s">
        <v>1293</v>
      </c>
    </row>
    <row r="529" spans="1:8" s="3" customFormat="1" ht="45" x14ac:dyDescent="0.25">
      <c r="A529" s="77">
        <v>49</v>
      </c>
      <c r="B529" s="77" t="s">
        <v>1325</v>
      </c>
      <c r="C529" s="77" t="s">
        <v>8</v>
      </c>
      <c r="D529" s="77">
        <v>6</v>
      </c>
      <c r="E529" s="77">
        <v>774</v>
      </c>
      <c r="F529" s="77">
        <v>779</v>
      </c>
      <c r="G529" s="77"/>
      <c r="H529" s="78" t="s">
        <v>1326</v>
      </c>
    </row>
    <row r="530" spans="1:8" s="3" customFormat="1" x14ac:dyDescent="0.25">
      <c r="E530" s="8"/>
      <c r="F530" s="8"/>
      <c r="H530" s="7"/>
    </row>
    <row r="531" spans="1:8" ht="15.75" thickBot="1" x14ac:dyDescent="0.3">
      <c r="A531" s="3"/>
      <c r="B531" s="3"/>
      <c r="C531" s="3"/>
      <c r="D531" s="3"/>
      <c r="E531" s="3"/>
      <c r="F531" s="3"/>
      <c r="G531" s="3"/>
      <c r="H531" s="7"/>
    </row>
    <row r="532" spans="1:8" ht="18.75" x14ac:dyDescent="0.3">
      <c r="A532" s="112" t="s">
        <v>564</v>
      </c>
      <c r="B532" s="113"/>
      <c r="C532" s="113"/>
      <c r="D532" s="113"/>
      <c r="E532" s="113"/>
      <c r="F532" s="113"/>
      <c r="G532" s="113"/>
      <c r="H532" s="113"/>
    </row>
    <row r="533" spans="1:8" ht="18.75" x14ac:dyDescent="0.3">
      <c r="A533" s="100" t="s">
        <v>565</v>
      </c>
      <c r="B533" s="101"/>
      <c r="C533" s="101"/>
      <c r="D533" s="101"/>
      <c r="E533" s="101"/>
      <c r="F533" s="101"/>
      <c r="G533" s="101"/>
      <c r="H533" s="101"/>
    </row>
    <row r="534" spans="1:8" ht="18.75" x14ac:dyDescent="0.3">
      <c r="A534" s="122" t="s">
        <v>1301</v>
      </c>
      <c r="B534" s="119"/>
      <c r="C534" s="119"/>
      <c r="D534" s="119"/>
      <c r="E534" s="119"/>
      <c r="F534" s="119"/>
      <c r="G534" s="119"/>
      <c r="H534" s="119"/>
    </row>
    <row r="535" spans="1:8" ht="18.75" x14ac:dyDescent="0.3">
      <c r="A535" s="100" t="s">
        <v>618</v>
      </c>
      <c r="B535" s="101"/>
      <c r="C535" s="101"/>
      <c r="D535" s="101"/>
      <c r="E535" s="101"/>
      <c r="F535" s="101"/>
      <c r="G535" s="101"/>
      <c r="H535" s="101"/>
    </row>
    <row r="536" spans="1:8" ht="18.75" x14ac:dyDescent="0.3">
      <c r="A536" s="122" t="s">
        <v>616</v>
      </c>
      <c r="B536" s="119"/>
      <c r="C536" s="119"/>
      <c r="D536" s="119"/>
      <c r="E536" s="119"/>
      <c r="F536" s="119"/>
      <c r="G536" s="119"/>
      <c r="H536" s="119"/>
    </row>
    <row r="537" spans="1:8" ht="41.25" customHeight="1" x14ac:dyDescent="0.3">
      <c r="A537" s="118" t="s">
        <v>1300</v>
      </c>
      <c r="B537" s="119"/>
      <c r="C537" s="119"/>
      <c r="D537" s="119"/>
      <c r="E537" s="119"/>
      <c r="F537" s="119"/>
      <c r="G537" s="119"/>
      <c r="H537" s="119"/>
    </row>
    <row r="538" spans="1:8" ht="18.75" x14ac:dyDescent="0.3">
      <c r="A538" s="100" t="s">
        <v>662</v>
      </c>
      <c r="B538" s="101"/>
      <c r="C538" s="101"/>
      <c r="D538" s="101"/>
      <c r="E538" s="101"/>
      <c r="F538" s="101"/>
      <c r="G538" s="101"/>
      <c r="H538" s="101"/>
    </row>
    <row r="539" spans="1:8" ht="19.5" thickBot="1" x14ac:dyDescent="0.35">
      <c r="A539" s="120" t="s">
        <v>617</v>
      </c>
      <c r="B539" s="121"/>
      <c r="C539" s="121"/>
      <c r="D539" s="121"/>
      <c r="E539" s="121"/>
      <c r="F539" s="121"/>
      <c r="G539" s="121"/>
      <c r="H539" s="121"/>
    </row>
    <row r="540" spans="1:8" x14ac:dyDescent="0.25">
      <c r="A540" s="3" t="s">
        <v>0</v>
      </c>
      <c r="B540" s="3" t="s">
        <v>1</v>
      </c>
      <c r="C540" s="3" t="s">
        <v>2</v>
      </c>
      <c r="D540" s="3" t="s">
        <v>3</v>
      </c>
      <c r="E540" s="3" t="s">
        <v>4</v>
      </c>
      <c r="F540" s="3" t="s">
        <v>5</v>
      </c>
      <c r="G540" s="3" t="s">
        <v>615</v>
      </c>
      <c r="H540" s="3" t="s">
        <v>204</v>
      </c>
    </row>
    <row r="541" spans="1:8" ht="30" x14ac:dyDescent="0.25">
      <c r="A541">
        <v>1</v>
      </c>
      <c r="B541" t="s">
        <v>7</v>
      </c>
      <c r="C541" t="s">
        <v>8</v>
      </c>
      <c r="D541">
        <v>7</v>
      </c>
      <c r="E541">
        <v>1</v>
      </c>
      <c r="F541">
        <f>Tabela33233[[#This Row],[POS INICIAL]]+Tabela33233[[#This Row],[TAMANHO]]-1</f>
        <v>7</v>
      </c>
      <c r="G541" t="s">
        <v>234</v>
      </c>
      <c r="H541" s="1" t="s">
        <v>201</v>
      </c>
    </row>
    <row r="542" spans="1:8" x14ac:dyDescent="0.25">
      <c r="A542">
        <v>2</v>
      </c>
      <c r="B542" t="s">
        <v>10</v>
      </c>
      <c r="C542" t="s">
        <v>20</v>
      </c>
      <c r="D542">
        <v>11</v>
      </c>
      <c r="E542">
        <f>F541+1</f>
        <v>8</v>
      </c>
      <c r="F542">
        <f>Tabela33233[[#This Row],[POS INICIAL]]+Tabela33233[[#This Row],[TAMANHO]]-1</f>
        <v>18</v>
      </c>
      <c r="G542" t="s">
        <v>234</v>
      </c>
      <c r="H542" s="1" t="s">
        <v>594</v>
      </c>
    </row>
    <row r="543" spans="1:8" ht="60" x14ac:dyDescent="0.25">
      <c r="A543">
        <v>3</v>
      </c>
      <c r="B543" t="s">
        <v>610</v>
      </c>
      <c r="C543" t="s">
        <v>8</v>
      </c>
      <c r="D543">
        <v>11</v>
      </c>
      <c r="E543">
        <f t="shared" ref="E543:E553" si="21">F542+1</f>
        <v>19</v>
      </c>
      <c r="F543">
        <f>Tabela33233[[#This Row],[POS INICIAL]]+Tabela33233[[#This Row],[TAMANHO]]-1</f>
        <v>29</v>
      </c>
      <c r="G543" t="s">
        <v>234</v>
      </c>
      <c r="H543" s="1" t="s">
        <v>645</v>
      </c>
    </row>
    <row r="544" spans="1:8" s="3" customFormat="1" ht="330" x14ac:dyDescent="0.25">
      <c r="A544" s="3">
        <v>4</v>
      </c>
      <c r="B544" s="3" t="s">
        <v>614</v>
      </c>
      <c r="C544" s="3" t="s">
        <v>8</v>
      </c>
      <c r="D544" s="3">
        <v>2</v>
      </c>
      <c r="E544" s="3">
        <f t="shared" si="21"/>
        <v>30</v>
      </c>
      <c r="F544" s="3">
        <f>Tabela33233[[#This Row],[POS INICIAL]]+Tabela33233[[#This Row],[TAMANHO]]-1</f>
        <v>31</v>
      </c>
      <c r="G544" s="3" t="s">
        <v>234</v>
      </c>
      <c r="H544" s="7" t="s">
        <v>656</v>
      </c>
    </row>
    <row r="545" spans="1:8" ht="75" x14ac:dyDescent="0.25">
      <c r="A545">
        <v>5</v>
      </c>
      <c r="B545" t="s">
        <v>63</v>
      </c>
      <c r="C545" t="s">
        <v>8</v>
      </c>
      <c r="D545">
        <v>3</v>
      </c>
      <c r="E545">
        <f t="shared" si="21"/>
        <v>32</v>
      </c>
      <c r="F545">
        <f>Tabela33233[[#This Row],[POS INICIAL]]+Tabela33233[[#This Row],[TAMANHO]]-1</f>
        <v>34</v>
      </c>
      <c r="G545" t="s">
        <v>234</v>
      </c>
      <c r="H545" s="1" t="s">
        <v>619</v>
      </c>
    </row>
    <row r="546" spans="1:8" ht="135" x14ac:dyDescent="0.25">
      <c r="A546">
        <v>6</v>
      </c>
      <c r="B546" s="5" t="s">
        <v>621</v>
      </c>
      <c r="C546" s="5" t="s">
        <v>20</v>
      </c>
      <c r="D546" s="5">
        <v>1</v>
      </c>
      <c r="E546">
        <f t="shared" si="21"/>
        <v>35</v>
      </c>
      <c r="F546">
        <f>Tabela33233[[#This Row],[POS INICIAL]]+Tabela33233[[#This Row],[TAMANHO]]-1</f>
        <v>35</v>
      </c>
      <c r="G546" s="5" t="s">
        <v>235</v>
      </c>
      <c r="H546" s="6" t="s">
        <v>613</v>
      </c>
    </row>
    <row r="547" spans="1:8" ht="75" x14ac:dyDescent="0.25">
      <c r="A547">
        <v>7</v>
      </c>
      <c r="B547" t="s">
        <v>64</v>
      </c>
      <c r="C547" t="s">
        <v>8</v>
      </c>
      <c r="D547">
        <v>2</v>
      </c>
      <c r="E547">
        <f t="shared" si="21"/>
        <v>36</v>
      </c>
      <c r="F547">
        <f>Tabela33233[[#This Row],[POS INICIAL]]+Tabela33233[[#This Row],[TAMANHO]]-1</f>
        <v>37</v>
      </c>
      <c r="G547" t="s">
        <v>234</v>
      </c>
      <c r="H547" s="1" t="s">
        <v>595</v>
      </c>
    </row>
    <row r="548" spans="1:8" x14ac:dyDescent="0.25">
      <c r="A548">
        <v>8</v>
      </c>
      <c r="B548" t="s">
        <v>611</v>
      </c>
      <c r="C548" t="s">
        <v>8</v>
      </c>
      <c r="D548">
        <v>4</v>
      </c>
      <c r="E548">
        <f t="shared" si="21"/>
        <v>38</v>
      </c>
      <c r="F548">
        <f>Tabela33233[[#This Row],[POS INICIAL]]+Tabela33233[[#This Row],[TAMANHO]]-1</f>
        <v>41</v>
      </c>
      <c r="G548" t="s">
        <v>234</v>
      </c>
      <c r="H548" s="1" t="s">
        <v>596</v>
      </c>
    </row>
    <row r="549" spans="1:8" ht="135" x14ac:dyDescent="0.25">
      <c r="A549">
        <v>9</v>
      </c>
      <c r="B549" t="s">
        <v>612</v>
      </c>
      <c r="C549" t="s">
        <v>20</v>
      </c>
      <c r="D549">
        <v>6</v>
      </c>
      <c r="E549">
        <f t="shared" si="21"/>
        <v>42</v>
      </c>
      <c r="F549">
        <f>Tabela33233[[#This Row],[POS INICIAL]]+Tabela33233[[#This Row],[TAMANHO]]-1</f>
        <v>47</v>
      </c>
      <c r="G549" t="s">
        <v>235</v>
      </c>
      <c r="H549" s="1" t="s">
        <v>623</v>
      </c>
    </row>
    <row r="550" spans="1:8" ht="90" x14ac:dyDescent="0.25">
      <c r="A550">
        <v>10</v>
      </c>
      <c r="B550" t="s">
        <v>622</v>
      </c>
      <c r="C550" t="s">
        <v>20</v>
      </c>
      <c r="D550">
        <v>1</v>
      </c>
      <c r="E550">
        <f t="shared" si="21"/>
        <v>48</v>
      </c>
      <c r="F550">
        <f>Tabela33233[[#This Row],[POS INICIAL]]+Tabela33233[[#This Row],[TAMANHO]]-1</f>
        <v>48</v>
      </c>
      <c r="G550" t="s">
        <v>235</v>
      </c>
      <c r="H550" s="1" t="s">
        <v>644</v>
      </c>
    </row>
    <row r="551" spans="1:8" s="3" customFormat="1" ht="75" x14ac:dyDescent="0.25">
      <c r="A551" s="3">
        <v>11</v>
      </c>
      <c r="B551" s="3" t="s">
        <v>66</v>
      </c>
      <c r="C551" s="3" t="s">
        <v>8</v>
      </c>
      <c r="D551" s="3">
        <v>2</v>
      </c>
      <c r="E551" s="3">
        <f t="shared" si="21"/>
        <v>49</v>
      </c>
      <c r="F551" s="3">
        <f>Tabela33233[[#This Row],[POS INICIAL]]+Tabela33233[[#This Row],[TAMANHO]]-1</f>
        <v>50</v>
      </c>
      <c r="G551" s="3" t="s">
        <v>235</v>
      </c>
      <c r="H551" s="7" t="s">
        <v>648</v>
      </c>
    </row>
    <row r="552" spans="1:8" ht="60" x14ac:dyDescent="0.25">
      <c r="A552">
        <v>12</v>
      </c>
      <c r="B552" s="3" t="s">
        <v>620</v>
      </c>
      <c r="C552" s="3" t="s">
        <v>22</v>
      </c>
      <c r="D552" s="3">
        <v>8</v>
      </c>
      <c r="E552">
        <f t="shared" si="21"/>
        <v>51</v>
      </c>
      <c r="F552">
        <f>Tabela33233[[#This Row],[POS INICIAL]]+Tabela33233[[#This Row],[TAMANHO]]-1</f>
        <v>58</v>
      </c>
      <c r="G552" s="3" t="s">
        <v>234</v>
      </c>
      <c r="H552" s="7" t="s">
        <v>1042</v>
      </c>
    </row>
    <row r="553" spans="1:8" x14ac:dyDescent="0.25">
      <c r="A553">
        <v>13</v>
      </c>
      <c r="B553" t="s">
        <v>67</v>
      </c>
      <c r="C553" t="s">
        <v>22</v>
      </c>
      <c r="D553">
        <v>8</v>
      </c>
      <c r="E553">
        <f t="shared" si="21"/>
        <v>59</v>
      </c>
      <c r="F553">
        <f>Tabela33233[[#This Row],[POS INICIAL]]+Tabela33233[[#This Row],[TAMANHO]]-1</f>
        <v>66</v>
      </c>
      <c r="G553" t="s">
        <v>234</v>
      </c>
      <c r="H553" s="1" t="s">
        <v>597</v>
      </c>
    </row>
    <row r="554" spans="1:8" ht="45" x14ac:dyDescent="0.25">
      <c r="A554">
        <v>14</v>
      </c>
      <c r="B554" t="s">
        <v>640</v>
      </c>
      <c r="C554" t="s">
        <v>8</v>
      </c>
      <c r="D554">
        <v>11</v>
      </c>
      <c r="E554">
        <f t="shared" ref="E554" si="22">F553+1</f>
        <v>67</v>
      </c>
      <c r="F554">
        <f>Tabela33233[[#This Row],[POS INICIAL]]+Tabela33233[[#This Row],[TAMANHO]]-1</f>
        <v>77</v>
      </c>
      <c r="G554" t="s">
        <v>235</v>
      </c>
      <c r="H554" s="1" t="s">
        <v>641</v>
      </c>
    </row>
    <row r="555" spans="1:8" s="3" customFormat="1" ht="135" x14ac:dyDescent="0.25">
      <c r="A555" s="3">
        <v>15</v>
      </c>
      <c r="B555" s="3" t="s">
        <v>657</v>
      </c>
      <c r="C555" s="3" t="s">
        <v>20</v>
      </c>
      <c r="D555" s="3">
        <v>1</v>
      </c>
      <c r="E555" s="3">
        <f t="shared" ref="E555" si="23">F554+1</f>
        <v>78</v>
      </c>
      <c r="F555" s="3">
        <f>Tabela33233[[#This Row],[POS INICIAL]]+Tabela33233[[#This Row],[TAMANHO]]-1</f>
        <v>78</v>
      </c>
      <c r="G555" s="3" t="s">
        <v>234</v>
      </c>
      <c r="H555" s="7" t="s">
        <v>658</v>
      </c>
    </row>
    <row r="556" spans="1:8" x14ac:dyDescent="0.25">
      <c r="A556" s="3"/>
      <c r="B556" s="3"/>
      <c r="C556" s="3"/>
      <c r="D556" s="3"/>
      <c r="E556" s="3"/>
      <c r="F556" s="3"/>
      <c r="G556" s="3"/>
      <c r="H556" s="7"/>
    </row>
    <row r="557" spans="1:8" x14ac:dyDescent="0.25">
      <c r="A557" s="80"/>
      <c r="B557" s="80"/>
      <c r="C557" s="80"/>
      <c r="D557" s="80"/>
      <c r="E557" s="80"/>
      <c r="F557" s="80"/>
      <c r="G557" s="80"/>
      <c r="H557" s="81"/>
    </row>
    <row r="558" spans="1:8" x14ac:dyDescent="0.25">
      <c r="A558" s="80"/>
      <c r="B558" s="80"/>
      <c r="C558" s="80"/>
      <c r="D558" s="80"/>
      <c r="E558" s="80"/>
      <c r="F558" s="80"/>
      <c r="G558" s="80"/>
      <c r="H558" s="80"/>
    </row>
    <row r="559" spans="1:8" x14ac:dyDescent="0.25">
      <c r="A559" s="80"/>
      <c r="B559" s="80"/>
      <c r="C559" s="80"/>
      <c r="D559" s="80"/>
      <c r="E559" s="80"/>
      <c r="F559" s="80"/>
      <c r="G559" s="80"/>
      <c r="H559" s="81"/>
    </row>
    <row r="560" spans="1:8" ht="15.75" thickBot="1" x14ac:dyDescent="0.3">
      <c r="A560" s="80"/>
      <c r="B560" s="80"/>
      <c r="C560" s="80"/>
      <c r="D560" s="80"/>
      <c r="E560" s="80"/>
      <c r="F560" s="80"/>
      <c r="G560" s="80"/>
      <c r="H560" s="81"/>
    </row>
    <row r="561" spans="1:8" ht="18.75" x14ac:dyDescent="0.3">
      <c r="A561" s="112" t="s">
        <v>564</v>
      </c>
      <c r="B561" s="113"/>
      <c r="C561" s="113"/>
      <c r="D561" s="113"/>
      <c r="E561" s="113"/>
      <c r="F561" s="113"/>
      <c r="G561" s="113"/>
      <c r="H561" s="113"/>
    </row>
    <row r="562" spans="1:8" ht="18.75" x14ac:dyDescent="0.3">
      <c r="A562" s="100" t="s">
        <v>565</v>
      </c>
      <c r="B562" s="101"/>
      <c r="C562" s="101"/>
      <c r="D562" s="101"/>
      <c r="E562" s="101"/>
      <c r="F562" s="101"/>
      <c r="G562" s="101"/>
      <c r="H562" s="101"/>
    </row>
    <row r="563" spans="1:8" ht="18.75" x14ac:dyDescent="0.3">
      <c r="A563" s="122" t="s">
        <v>1297</v>
      </c>
      <c r="B563" s="119"/>
      <c r="C563" s="119"/>
      <c r="D563" s="119"/>
      <c r="E563" s="119"/>
      <c r="F563" s="119"/>
      <c r="G563" s="119"/>
      <c r="H563" s="119"/>
    </row>
    <row r="564" spans="1:8" ht="18.75" x14ac:dyDescent="0.3">
      <c r="A564" s="100" t="s">
        <v>618</v>
      </c>
      <c r="B564" s="101"/>
      <c r="C564" s="101"/>
      <c r="D564" s="101"/>
      <c r="E564" s="101"/>
      <c r="F564" s="101"/>
      <c r="G564" s="101"/>
      <c r="H564" s="101"/>
    </row>
    <row r="565" spans="1:8" ht="18.75" customHeight="1" x14ac:dyDescent="0.3">
      <c r="A565" s="122" t="s">
        <v>1302</v>
      </c>
      <c r="B565" s="119"/>
      <c r="C565" s="119"/>
      <c r="D565" s="119"/>
      <c r="E565" s="119"/>
      <c r="F565" s="119"/>
      <c r="G565" s="119"/>
      <c r="H565" s="119"/>
    </row>
    <row r="566" spans="1:8" ht="18.75" x14ac:dyDescent="0.3">
      <c r="A566" s="122" t="s">
        <v>1299</v>
      </c>
      <c r="B566" s="119"/>
      <c r="C566" s="119"/>
      <c r="D566" s="119"/>
      <c r="E566" s="119"/>
      <c r="F566" s="119"/>
      <c r="G566" s="119"/>
      <c r="H566" s="119"/>
    </row>
    <row r="567" spans="1:8" ht="19.5" thickBot="1" x14ac:dyDescent="0.35">
      <c r="A567" s="120" t="s">
        <v>1298</v>
      </c>
      <c r="B567" s="121"/>
      <c r="C567" s="121"/>
      <c r="D567" s="121"/>
      <c r="E567" s="121"/>
      <c r="F567" s="121"/>
      <c r="G567" s="121"/>
      <c r="H567" s="121"/>
    </row>
    <row r="568" spans="1:8" x14ac:dyDescent="0.25">
      <c r="A568" s="84" t="s">
        <v>0</v>
      </c>
      <c r="B568" s="84" t="s">
        <v>1</v>
      </c>
      <c r="C568" s="84" t="s">
        <v>2</v>
      </c>
      <c r="D568" s="84" t="s">
        <v>3</v>
      </c>
      <c r="E568" s="84" t="s">
        <v>4</v>
      </c>
      <c r="F568" s="84" t="s">
        <v>5</v>
      </c>
      <c r="G568" s="84" t="s">
        <v>615</v>
      </c>
      <c r="H568" s="84" t="s">
        <v>1309</v>
      </c>
    </row>
    <row r="569" spans="1:8" ht="30" x14ac:dyDescent="0.25">
      <c r="A569" s="85">
        <v>1</v>
      </c>
      <c r="B569" s="85" t="s">
        <v>7</v>
      </c>
      <c r="C569" s="85" t="s">
        <v>8</v>
      </c>
      <c r="D569" s="85">
        <v>7</v>
      </c>
      <c r="E569" s="85">
        <v>1</v>
      </c>
      <c r="F569" s="85">
        <f>0+D569</f>
        <v>7</v>
      </c>
      <c r="G569" s="85" t="s">
        <v>234</v>
      </c>
      <c r="H569" s="86" t="s">
        <v>201</v>
      </c>
    </row>
    <row r="570" spans="1:8" x14ac:dyDescent="0.25">
      <c r="A570" s="87">
        <v>2</v>
      </c>
      <c r="B570" s="87" t="s">
        <v>1303</v>
      </c>
      <c r="C570" s="87" t="s">
        <v>36</v>
      </c>
      <c r="D570" s="87">
        <v>11</v>
      </c>
      <c r="E570" s="87">
        <f>F569+1</f>
        <v>8</v>
      </c>
      <c r="F570" s="87">
        <f>F569+D570</f>
        <v>18</v>
      </c>
      <c r="G570" s="87" t="s">
        <v>234</v>
      </c>
      <c r="H570" s="88" t="s">
        <v>594</v>
      </c>
    </row>
    <row r="571" spans="1:8" x14ac:dyDescent="0.25">
      <c r="A571" s="89">
        <v>3</v>
      </c>
      <c r="B571" s="89" t="s">
        <v>93</v>
      </c>
      <c r="C571" s="89" t="s">
        <v>36</v>
      </c>
      <c r="D571" s="89">
        <v>11</v>
      </c>
      <c r="E571" s="89">
        <f t="shared" ref="E571" si="24">F570+1</f>
        <v>19</v>
      </c>
      <c r="F571" s="89">
        <f t="shared" ref="F571" si="25">F570+D571</f>
        <v>29</v>
      </c>
      <c r="G571" s="89" t="s">
        <v>234</v>
      </c>
      <c r="H571" s="90" t="s">
        <v>1304</v>
      </c>
    </row>
    <row r="572" spans="1:8" s="43" customFormat="1" x14ac:dyDescent="0.25">
      <c r="A572" s="91">
        <v>4</v>
      </c>
      <c r="B572" s="91" t="s">
        <v>96</v>
      </c>
      <c r="C572" s="91" t="s">
        <v>36</v>
      </c>
      <c r="D572" s="91">
        <v>50</v>
      </c>
      <c r="E572" s="87">
        <f>F571+1</f>
        <v>30</v>
      </c>
      <c r="F572" s="87">
        <f>F571+D572</f>
        <v>79</v>
      </c>
      <c r="G572" s="91" t="s">
        <v>234</v>
      </c>
      <c r="H572" s="92" t="s">
        <v>259</v>
      </c>
    </row>
    <row r="573" spans="1:8" x14ac:dyDescent="0.25">
      <c r="A573" s="85">
        <v>5</v>
      </c>
      <c r="B573" s="85" t="s">
        <v>112</v>
      </c>
      <c r="C573" s="85" t="s">
        <v>8</v>
      </c>
      <c r="D573" s="85">
        <v>19</v>
      </c>
      <c r="E573" s="89">
        <f t="shared" ref="E573:E580" si="26">F572+1</f>
        <v>80</v>
      </c>
      <c r="F573" s="89">
        <f t="shared" ref="F573:F580" si="27">F572+D573</f>
        <v>98</v>
      </c>
      <c r="G573" s="85" t="s">
        <v>234</v>
      </c>
      <c r="H573" s="86" t="s">
        <v>608</v>
      </c>
    </row>
    <row r="574" spans="1:8" ht="90" x14ac:dyDescent="0.25">
      <c r="A574" s="87">
        <v>6</v>
      </c>
      <c r="B574" s="87" t="s">
        <v>101</v>
      </c>
      <c r="C574" s="87" t="s">
        <v>8</v>
      </c>
      <c r="D574" s="87">
        <v>1</v>
      </c>
      <c r="E574" s="87">
        <f t="shared" si="26"/>
        <v>99</v>
      </c>
      <c r="F574" s="87">
        <f t="shared" si="27"/>
        <v>99</v>
      </c>
      <c r="G574" s="87" t="s">
        <v>234</v>
      </c>
      <c r="H574" s="88" t="s">
        <v>1311</v>
      </c>
    </row>
    <row r="575" spans="1:8" x14ac:dyDescent="0.25">
      <c r="A575" s="85">
        <v>7</v>
      </c>
      <c r="B575" s="85" t="s">
        <v>103</v>
      </c>
      <c r="C575" s="85" t="s">
        <v>36</v>
      </c>
      <c r="D575" s="85">
        <v>11</v>
      </c>
      <c r="E575" s="89">
        <f t="shared" si="26"/>
        <v>100</v>
      </c>
      <c r="F575" s="89">
        <f t="shared" si="27"/>
        <v>110</v>
      </c>
      <c r="G575" s="85" t="s">
        <v>235</v>
      </c>
      <c r="H575" s="85" t="s">
        <v>1313</v>
      </c>
    </row>
    <row r="576" spans="1:8" x14ac:dyDescent="0.25">
      <c r="A576" s="87">
        <v>8</v>
      </c>
      <c r="B576" s="87" t="s">
        <v>106</v>
      </c>
      <c r="C576" s="87" t="s">
        <v>36</v>
      </c>
      <c r="D576" s="87">
        <v>40</v>
      </c>
      <c r="E576" s="87">
        <f t="shared" si="26"/>
        <v>111</v>
      </c>
      <c r="F576" s="87">
        <f t="shared" si="27"/>
        <v>150</v>
      </c>
      <c r="G576" s="87" t="s">
        <v>235</v>
      </c>
      <c r="H576" s="87" t="s">
        <v>1314</v>
      </c>
    </row>
    <row r="577" spans="1:8" ht="30" x14ac:dyDescent="0.25">
      <c r="A577" s="89">
        <v>9</v>
      </c>
      <c r="B577" s="89" t="s">
        <v>1310</v>
      </c>
      <c r="C577" s="89" t="s">
        <v>36</v>
      </c>
      <c r="D577" s="89">
        <v>30</v>
      </c>
      <c r="E577" s="89">
        <f t="shared" si="26"/>
        <v>151</v>
      </c>
      <c r="F577" s="89">
        <f t="shared" si="27"/>
        <v>180</v>
      </c>
      <c r="G577" s="89" t="s">
        <v>235</v>
      </c>
      <c r="H577" s="90" t="s">
        <v>1315</v>
      </c>
    </row>
    <row r="578" spans="1:8" ht="30" x14ac:dyDescent="0.25">
      <c r="A578" s="91">
        <v>10</v>
      </c>
      <c r="B578" s="91" t="s">
        <v>98</v>
      </c>
      <c r="C578" s="91" t="s">
        <v>36</v>
      </c>
      <c r="D578" s="91">
        <v>20</v>
      </c>
      <c r="E578" s="82">
        <f t="shared" si="26"/>
        <v>181</v>
      </c>
      <c r="F578" s="82">
        <f t="shared" si="27"/>
        <v>200</v>
      </c>
      <c r="G578" s="91" t="s">
        <v>235</v>
      </c>
      <c r="H578" s="92" t="s">
        <v>1316</v>
      </c>
    </row>
    <row r="579" spans="1:8" ht="30" x14ac:dyDescent="0.25">
      <c r="A579" s="89">
        <v>11</v>
      </c>
      <c r="B579" s="89" t="s">
        <v>99</v>
      </c>
      <c r="C579" s="89" t="s">
        <v>8</v>
      </c>
      <c r="D579" s="89">
        <v>6</v>
      </c>
      <c r="E579" s="89">
        <f t="shared" si="26"/>
        <v>201</v>
      </c>
      <c r="F579" s="89">
        <f t="shared" si="27"/>
        <v>206</v>
      </c>
      <c r="G579" s="89" t="s">
        <v>235</v>
      </c>
      <c r="H579" s="90" t="s">
        <v>1317</v>
      </c>
    </row>
    <row r="580" spans="1:8" ht="90" x14ac:dyDescent="0.25">
      <c r="A580" s="82">
        <v>12</v>
      </c>
      <c r="B580" s="82" t="s">
        <v>1068</v>
      </c>
      <c r="C580" s="82" t="s">
        <v>20</v>
      </c>
      <c r="D580" s="82">
        <v>1</v>
      </c>
      <c r="E580" s="87">
        <f t="shared" si="26"/>
        <v>207</v>
      </c>
      <c r="F580" s="87">
        <f t="shared" si="27"/>
        <v>207</v>
      </c>
      <c r="G580" s="82" t="s">
        <v>234</v>
      </c>
      <c r="H580" s="83" t="s">
        <v>1295</v>
      </c>
    </row>
    <row r="581" spans="1:8" ht="135" x14ac:dyDescent="0.25">
      <c r="A581" s="85">
        <v>11</v>
      </c>
      <c r="B581" s="85" t="s">
        <v>1318</v>
      </c>
      <c r="C581" s="85" t="s">
        <v>20</v>
      </c>
      <c r="D581" s="93">
        <v>45</v>
      </c>
      <c r="E581" s="89">
        <f t="shared" ref="E581:E582" si="28">F580+1</f>
        <v>208</v>
      </c>
      <c r="F581" s="89">
        <f t="shared" ref="F581:F582" si="29">F580+D581</f>
        <v>252</v>
      </c>
      <c r="G581" s="89" t="s">
        <v>234</v>
      </c>
      <c r="H581" s="96" t="s">
        <v>1319</v>
      </c>
    </row>
    <row r="582" spans="1:8" x14ac:dyDescent="0.25">
      <c r="A582" s="87">
        <v>12</v>
      </c>
      <c r="B582" s="87" t="s">
        <v>505</v>
      </c>
      <c r="C582" s="87" t="s">
        <v>22</v>
      </c>
      <c r="D582" s="95">
        <v>8</v>
      </c>
      <c r="E582" s="82">
        <f t="shared" si="28"/>
        <v>253</v>
      </c>
      <c r="F582" s="82">
        <f t="shared" si="29"/>
        <v>260</v>
      </c>
      <c r="G582" s="91" t="s">
        <v>234</v>
      </c>
      <c r="H582" s="94" t="s">
        <v>1092</v>
      </c>
    </row>
  </sheetData>
  <autoFilter ref="A568:H568"/>
  <mergeCells count="75">
    <mergeCell ref="A566:H566"/>
    <mergeCell ref="A567:H567"/>
    <mergeCell ref="A561:H561"/>
    <mergeCell ref="A562:H562"/>
    <mergeCell ref="A563:H563"/>
    <mergeCell ref="A564:H564"/>
    <mergeCell ref="A565:H565"/>
    <mergeCell ref="A1:H1"/>
    <mergeCell ref="A13:H13"/>
    <mergeCell ref="A537:H537"/>
    <mergeCell ref="A538:H538"/>
    <mergeCell ref="A539:H539"/>
    <mergeCell ref="A532:H532"/>
    <mergeCell ref="A533:H533"/>
    <mergeCell ref="A534:H534"/>
    <mergeCell ref="A535:H535"/>
    <mergeCell ref="A536:H536"/>
    <mergeCell ref="A477:H477"/>
    <mergeCell ref="A478:H478"/>
    <mergeCell ref="A479:H479"/>
    <mergeCell ref="A472:H472"/>
    <mergeCell ref="A473:H473"/>
    <mergeCell ref="A474:H474"/>
    <mergeCell ref="A475:H475"/>
    <mergeCell ref="A476:H476"/>
    <mergeCell ref="A265:H265"/>
    <mergeCell ref="A266:H266"/>
    <mergeCell ref="A267:H267"/>
    <mergeCell ref="A419:H419"/>
    <mergeCell ref="A420:H420"/>
    <mergeCell ref="A398:H398"/>
    <mergeCell ref="A399:H399"/>
    <mergeCell ref="A352:H352"/>
    <mergeCell ref="A353:H353"/>
    <mergeCell ref="A354:H354"/>
    <mergeCell ref="A355:H355"/>
    <mergeCell ref="A356:H356"/>
    <mergeCell ref="A357:H357"/>
    <mergeCell ref="A358:H358"/>
    <mergeCell ref="A359:H359"/>
    <mergeCell ref="A260:H260"/>
    <mergeCell ref="A261:H261"/>
    <mergeCell ref="A262:H262"/>
    <mergeCell ref="A263:H263"/>
    <mergeCell ref="A264:H264"/>
    <mergeCell ref="A155:H155"/>
    <mergeCell ref="A24:H24"/>
    <mergeCell ref="A25:H25"/>
    <mergeCell ref="A68:H68"/>
    <mergeCell ref="A69:H69"/>
    <mergeCell ref="A101:H101"/>
    <mergeCell ref="A102:H102"/>
    <mergeCell ref="A135:H135"/>
    <mergeCell ref="A136:H136"/>
    <mergeCell ref="A144:H144"/>
    <mergeCell ref="A145:H145"/>
    <mergeCell ref="A154:H154"/>
    <mergeCell ref="A249:H249"/>
    <mergeCell ref="A164:H164"/>
    <mergeCell ref="A165:H165"/>
    <mergeCell ref="A177:H177"/>
    <mergeCell ref="A178:H178"/>
    <mergeCell ref="A205:H205"/>
    <mergeCell ref="A206:H206"/>
    <mergeCell ref="A220:H220"/>
    <mergeCell ref="A221:H221"/>
    <mergeCell ref="A234:H234"/>
    <mergeCell ref="A235:H235"/>
    <mergeCell ref="A248:H248"/>
    <mergeCell ref="A426:H426"/>
    <mergeCell ref="A421:H421"/>
    <mergeCell ref="A422:H422"/>
    <mergeCell ref="A423:H423"/>
    <mergeCell ref="A424:H424"/>
    <mergeCell ref="A425:H425"/>
  </mergeCells>
  <pageMargins left="0.511811024" right="0.511811024" top="0.78740157499999996" bottom="0.78740157499999996" header="0.31496062000000002" footer="0.31496062000000002"/>
  <pageSetup paperSize="9" scale="75" orientation="landscape" r:id="rId1"/>
  <rowBreaks count="1" manualBreakCount="1">
    <brk id="351" max="16383" man="1"/>
  </rowBreaks>
  <tableParts count="20">
    <tablePart r:id="rId2"/>
    <tablePart r:id="rId3"/>
    <tablePart r:id="rId4"/>
    <tablePart r:id="rId5"/>
    <tablePart r:id="rId6"/>
    <tablePart r:id="rId7"/>
    <tablePart r:id="rId8"/>
    <tablePart r:id="rId9"/>
    <tablePart r:id="rId10"/>
    <tablePart r:id="rId11"/>
    <tablePart r:id="rId12"/>
    <tablePart r:id="rId13"/>
    <tablePart r:id="rId14"/>
    <tablePart r:id="rId15"/>
    <tablePart r:id="rId16"/>
    <tablePart r:id="rId17"/>
    <tablePart r:id="rId18"/>
    <tablePart r:id="rId19"/>
    <tablePart r:id="rId20"/>
    <tablePart r:id="rId2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92"/>
  <sheetViews>
    <sheetView tabSelected="1" topLeftCell="A73" zoomScaleNormal="100" zoomScaleSheetLayoutView="100" workbookViewId="0">
      <selection activeCell="H71" sqref="H71"/>
    </sheetView>
  </sheetViews>
  <sheetFormatPr defaultRowHeight="15" x14ac:dyDescent="0.25"/>
  <cols>
    <col min="1" max="1" width="14.42578125" customWidth="1"/>
    <col min="2" max="2" width="36.28515625" bestFit="1" customWidth="1"/>
    <col min="3" max="3" width="8.28515625" bestFit="1" customWidth="1"/>
    <col min="4" max="4" width="12.85546875" bestFit="1" customWidth="1"/>
    <col min="5" max="5" width="13.7109375" bestFit="1" customWidth="1"/>
    <col min="6" max="6" width="12.42578125" bestFit="1" customWidth="1"/>
    <col min="7" max="7" width="23" bestFit="1" customWidth="1"/>
    <col min="8" max="8" width="50.5703125" customWidth="1"/>
    <col min="9" max="9" width="28.5703125" bestFit="1" customWidth="1"/>
    <col min="10" max="10" width="4.7109375" bestFit="1" customWidth="1"/>
  </cols>
  <sheetData>
    <row r="1" spans="1:8" ht="18.75" x14ac:dyDescent="0.3">
      <c r="A1" s="112" t="s">
        <v>571</v>
      </c>
      <c r="B1" s="113"/>
      <c r="C1" s="113"/>
      <c r="D1" s="113"/>
      <c r="E1" s="113"/>
      <c r="F1" s="113"/>
      <c r="G1" s="113"/>
      <c r="H1" s="114"/>
    </row>
    <row r="2" spans="1:8" ht="18.75" x14ac:dyDescent="0.3">
      <c r="A2" s="100" t="s">
        <v>570</v>
      </c>
      <c r="B2" s="101"/>
      <c r="C2" s="101"/>
      <c r="D2" s="101"/>
      <c r="E2" s="101"/>
      <c r="F2" s="101"/>
      <c r="G2" s="101"/>
      <c r="H2" s="102"/>
    </row>
    <row r="3" spans="1:8" ht="18.75" x14ac:dyDescent="0.3">
      <c r="A3" s="100" t="s">
        <v>566</v>
      </c>
      <c r="B3" s="101"/>
      <c r="C3" s="101"/>
      <c r="D3" s="101"/>
      <c r="E3" s="101"/>
      <c r="F3" s="101"/>
      <c r="G3" s="101"/>
      <c r="H3" s="102"/>
    </row>
    <row r="4" spans="1:8" ht="18.75" x14ac:dyDescent="0.3">
      <c r="A4" s="100" t="s">
        <v>576</v>
      </c>
      <c r="B4" s="101"/>
      <c r="C4" s="101"/>
      <c r="D4" s="101"/>
      <c r="E4" s="101"/>
      <c r="F4" s="101"/>
      <c r="G4" s="101"/>
      <c r="H4" s="102"/>
    </row>
    <row r="5" spans="1:8" ht="18.75" x14ac:dyDescent="0.3">
      <c r="A5" s="100" t="s">
        <v>567</v>
      </c>
      <c r="B5" s="101"/>
      <c r="C5" s="101"/>
      <c r="D5" s="101"/>
      <c r="E5" s="101"/>
      <c r="F5" s="101"/>
      <c r="G5" s="101"/>
      <c r="H5" s="102"/>
    </row>
    <row r="6" spans="1:8" ht="18.75" x14ac:dyDescent="0.3">
      <c r="A6" s="100" t="s">
        <v>568</v>
      </c>
      <c r="B6" s="101"/>
      <c r="C6" s="101"/>
      <c r="D6" s="101"/>
      <c r="E6" s="101"/>
      <c r="F6" s="101"/>
      <c r="G6" s="101"/>
      <c r="H6" s="102"/>
    </row>
    <row r="7" spans="1:8" ht="18.75" x14ac:dyDescent="0.3">
      <c r="A7" s="100" t="s">
        <v>569</v>
      </c>
      <c r="B7" s="101"/>
      <c r="C7" s="101"/>
      <c r="D7" s="101"/>
      <c r="E7" s="101"/>
      <c r="F7" s="101"/>
      <c r="G7" s="101"/>
      <c r="H7" s="102"/>
    </row>
    <row r="8" spans="1:8" ht="19.5" thickBot="1" x14ac:dyDescent="0.35">
      <c r="A8" s="97" t="s">
        <v>538</v>
      </c>
      <c r="B8" s="98"/>
      <c r="C8" s="98"/>
      <c r="D8" s="98"/>
      <c r="E8" s="98"/>
      <c r="F8" s="98"/>
      <c r="G8" s="98"/>
      <c r="H8" s="99"/>
    </row>
    <row r="9" spans="1:8" x14ac:dyDescent="0.25">
      <c r="A9" t="s">
        <v>0</v>
      </c>
      <c r="B9" t="s">
        <v>1</v>
      </c>
      <c r="C9" t="s">
        <v>2</v>
      </c>
      <c r="D9" t="s">
        <v>3</v>
      </c>
      <c r="E9" t="s">
        <v>4</v>
      </c>
      <c r="F9" t="s">
        <v>5</v>
      </c>
      <c r="G9" t="s">
        <v>236</v>
      </c>
      <c r="H9" t="s">
        <v>204</v>
      </c>
    </row>
    <row r="10" spans="1:8" ht="30" x14ac:dyDescent="0.25">
      <c r="A10">
        <v>1</v>
      </c>
      <c r="B10" t="s">
        <v>7</v>
      </c>
      <c r="C10" t="s">
        <v>8</v>
      </c>
      <c r="D10">
        <v>7</v>
      </c>
      <c r="E10">
        <v>1</v>
      </c>
      <c r="F10">
        <f>Tabela1[[#This Row],[TAMANHO]]+Tabela1[[#This Row],[POS INICIAL]]-1</f>
        <v>7</v>
      </c>
      <c r="G10" t="s">
        <v>234</v>
      </c>
      <c r="H10" s="1" t="s">
        <v>201</v>
      </c>
    </row>
    <row r="11" spans="1:8" x14ac:dyDescent="0.25">
      <c r="A11">
        <v>2</v>
      </c>
      <c r="B11" t="s">
        <v>9</v>
      </c>
      <c r="C11" t="s">
        <v>8</v>
      </c>
      <c r="D11">
        <v>18</v>
      </c>
      <c r="E11">
        <f>F10+1</f>
        <v>8</v>
      </c>
      <c r="F11">
        <f>Tabela1[[#This Row],[TAMANHO]]+Tabela1[[#This Row],[POS INICIAL]]-1</f>
        <v>25</v>
      </c>
      <c r="G11" t="s">
        <v>234</v>
      </c>
      <c r="H11" s="1" t="s">
        <v>202</v>
      </c>
    </row>
    <row r="12" spans="1:8" x14ac:dyDescent="0.25">
      <c r="A12">
        <v>3</v>
      </c>
      <c r="B12" t="s">
        <v>10</v>
      </c>
      <c r="C12" t="s">
        <v>8</v>
      </c>
      <c r="D12">
        <v>11</v>
      </c>
      <c r="E12">
        <f t="shared" ref="E12:E50" si="0">F11+1</f>
        <v>26</v>
      </c>
      <c r="F12">
        <f>Tabela1[[#This Row],[TAMANHO]]+Tabela1[[#This Row],[POS INICIAL]]-1</f>
        <v>36</v>
      </c>
      <c r="G12" t="s">
        <v>234</v>
      </c>
      <c r="H12" s="1" t="s">
        <v>202</v>
      </c>
    </row>
    <row r="13" spans="1:8" ht="264" customHeight="1" x14ac:dyDescent="0.25">
      <c r="A13" s="77">
        <v>4</v>
      </c>
      <c r="B13" s="77" t="s">
        <v>11</v>
      </c>
      <c r="C13" s="77" t="s">
        <v>8</v>
      </c>
      <c r="D13" s="77">
        <v>6</v>
      </c>
      <c r="E13" s="77">
        <f t="shared" si="0"/>
        <v>37</v>
      </c>
      <c r="F13" s="77">
        <f>Tabela1[[#This Row],[TAMANHO]]+Tabela1[[#This Row],[POS INICIAL]]-1</f>
        <v>42</v>
      </c>
      <c r="G13" s="77" t="s">
        <v>234</v>
      </c>
      <c r="H13" s="78" t="s">
        <v>1292</v>
      </c>
    </row>
    <row r="14" spans="1:8" ht="30" x14ac:dyDescent="0.25">
      <c r="A14">
        <v>5</v>
      </c>
      <c r="B14" t="s">
        <v>12</v>
      </c>
      <c r="C14" t="s">
        <v>8</v>
      </c>
      <c r="D14">
        <v>6</v>
      </c>
      <c r="E14">
        <f t="shared" si="0"/>
        <v>43</v>
      </c>
      <c r="F14">
        <f>Tabela1[[#This Row],[TAMANHO]]+Tabela1[[#This Row],[POS INICIAL]]-1</f>
        <v>48</v>
      </c>
      <c r="G14" t="s">
        <v>234</v>
      </c>
      <c r="H14" s="1" t="s">
        <v>203</v>
      </c>
    </row>
    <row r="15" spans="1:8" x14ac:dyDescent="0.25">
      <c r="A15">
        <v>6</v>
      </c>
      <c r="B15" t="s">
        <v>13</v>
      </c>
      <c r="C15" t="s">
        <v>8</v>
      </c>
      <c r="D15">
        <v>6</v>
      </c>
      <c r="E15">
        <f t="shared" si="0"/>
        <v>49</v>
      </c>
      <c r="F15">
        <f>Tabela1[[#This Row],[TAMANHO]]+Tabela1[[#This Row],[POS INICIAL]]-1</f>
        <v>54</v>
      </c>
      <c r="G15" t="s">
        <v>234</v>
      </c>
      <c r="H15" s="1" t="s">
        <v>205</v>
      </c>
    </row>
    <row r="16" spans="1:8" x14ac:dyDescent="0.25">
      <c r="A16">
        <v>7</v>
      </c>
      <c r="B16" t="s">
        <v>14</v>
      </c>
      <c r="C16" t="s">
        <v>8</v>
      </c>
      <c r="D16">
        <v>6</v>
      </c>
      <c r="E16">
        <f t="shared" si="0"/>
        <v>55</v>
      </c>
      <c r="F16">
        <f>Tabela1[[#This Row],[TAMANHO]]+Tabela1[[#This Row],[POS INICIAL]]-1</f>
        <v>60</v>
      </c>
      <c r="G16" t="s">
        <v>234</v>
      </c>
      <c r="H16" s="1" t="s">
        <v>206</v>
      </c>
    </row>
    <row r="17" spans="1:8" x14ac:dyDescent="0.25">
      <c r="A17">
        <v>8</v>
      </c>
      <c r="B17" t="s">
        <v>15</v>
      </c>
      <c r="C17" t="s">
        <v>8</v>
      </c>
      <c r="D17">
        <v>7</v>
      </c>
      <c r="E17">
        <f t="shared" si="0"/>
        <v>61</v>
      </c>
      <c r="F17">
        <f>Tabela1[[#This Row],[TAMANHO]]+Tabela1[[#This Row],[POS INICIAL]]-1</f>
        <v>67</v>
      </c>
      <c r="G17" t="s">
        <v>234</v>
      </c>
      <c r="H17" s="1" t="s">
        <v>207</v>
      </c>
    </row>
    <row r="18" spans="1:8" x14ac:dyDescent="0.25">
      <c r="A18">
        <v>9</v>
      </c>
      <c r="B18" t="s">
        <v>16</v>
      </c>
      <c r="C18" t="s">
        <v>8</v>
      </c>
      <c r="D18">
        <v>6</v>
      </c>
      <c r="E18">
        <f t="shared" si="0"/>
        <v>68</v>
      </c>
      <c r="F18">
        <f>Tabela1[[#This Row],[TAMANHO]]+Tabela1[[#This Row],[POS INICIAL]]-1</f>
        <v>73</v>
      </c>
      <c r="G18" t="s">
        <v>234</v>
      </c>
      <c r="H18" s="1" t="s">
        <v>208</v>
      </c>
    </row>
    <row r="19" spans="1:8" ht="120" x14ac:dyDescent="0.25">
      <c r="A19">
        <v>10</v>
      </c>
      <c r="B19" t="s">
        <v>17</v>
      </c>
      <c r="C19" t="s">
        <v>8</v>
      </c>
      <c r="D19">
        <v>6</v>
      </c>
      <c r="E19">
        <f t="shared" si="0"/>
        <v>74</v>
      </c>
      <c r="F19">
        <f>Tabela1[[#This Row],[TAMANHO]]+Tabela1[[#This Row],[POS INICIAL]]-1</f>
        <v>79</v>
      </c>
      <c r="G19" t="s">
        <v>234</v>
      </c>
      <c r="H19" s="1" t="s">
        <v>209</v>
      </c>
    </row>
    <row r="20" spans="1:8" ht="60" x14ac:dyDescent="0.25">
      <c r="A20">
        <v>11</v>
      </c>
      <c r="B20" t="s">
        <v>18</v>
      </c>
      <c r="C20" t="s">
        <v>8</v>
      </c>
      <c r="D20">
        <v>6</v>
      </c>
      <c r="E20">
        <f t="shared" si="0"/>
        <v>80</v>
      </c>
      <c r="F20">
        <f>Tabela1[[#This Row],[TAMANHO]]+Tabela1[[#This Row],[POS INICIAL]]-1</f>
        <v>85</v>
      </c>
      <c r="G20" t="s">
        <v>234</v>
      </c>
      <c r="H20" s="1" t="s">
        <v>210</v>
      </c>
    </row>
    <row r="21" spans="1:8" x14ac:dyDescent="0.25">
      <c r="A21">
        <v>12</v>
      </c>
      <c r="B21" t="s">
        <v>19</v>
      </c>
      <c r="C21" t="s">
        <v>20</v>
      </c>
      <c r="D21">
        <v>2</v>
      </c>
      <c r="E21">
        <f t="shared" si="0"/>
        <v>86</v>
      </c>
      <c r="F21">
        <f>Tabela1[[#This Row],[TAMANHO]]+Tabela1[[#This Row],[POS INICIAL]]-1</f>
        <v>87</v>
      </c>
      <c r="G21" t="s">
        <v>235</v>
      </c>
      <c r="H21" s="1" t="s">
        <v>211</v>
      </c>
    </row>
    <row r="22" spans="1:8" x14ac:dyDescent="0.25">
      <c r="A22">
        <v>13</v>
      </c>
      <c r="B22" t="s">
        <v>21</v>
      </c>
      <c r="C22" t="s">
        <v>22</v>
      </c>
      <c r="D22">
        <v>8</v>
      </c>
      <c r="E22">
        <f t="shared" si="0"/>
        <v>88</v>
      </c>
      <c r="F22">
        <f>Tabela1[[#This Row],[TAMANHO]]+Tabela1[[#This Row],[POS INICIAL]]-1</f>
        <v>95</v>
      </c>
      <c r="G22" t="s">
        <v>234</v>
      </c>
      <c r="H22" s="1" t="s">
        <v>212</v>
      </c>
    </row>
    <row r="23" spans="1:8" x14ac:dyDescent="0.25">
      <c r="A23">
        <v>14</v>
      </c>
      <c r="B23" t="s">
        <v>23</v>
      </c>
      <c r="C23" t="s">
        <v>22</v>
      </c>
      <c r="D23">
        <v>8</v>
      </c>
      <c r="E23">
        <f t="shared" si="0"/>
        <v>96</v>
      </c>
      <c r="F23">
        <f>Tabela1[[#This Row],[TAMANHO]]+Tabela1[[#This Row],[POS INICIAL]]-1</f>
        <v>103</v>
      </c>
      <c r="G23" t="s">
        <v>234</v>
      </c>
      <c r="H23" s="1" t="s">
        <v>213</v>
      </c>
    </row>
    <row r="24" spans="1:8" x14ac:dyDescent="0.25">
      <c r="A24">
        <v>15</v>
      </c>
      <c r="B24" t="s">
        <v>24</v>
      </c>
      <c r="C24" t="s">
        <v>8</v>
      </c>
      <c r="D24">
        <v>19</v>
      </c>
      <c r="E24">
        <f t="shared" si="0"/>
        <v>104</v>
      </c>
      <c r="F24">
        <f>Tabela1[[#This Row],[TAMANHO]]+Tabela1[[#This Row],[POS INICIAL]]-1</f>
        <v>122</v>
      </c>
      <c r="G24" t="s">
        <v>234</v>
      </c>
      <c r="H24" s="1" t="s">
        <v>214</v>
      </c>
    </row>
    <row r="25" spans="1:8" x14ac:dyDescent="0.25">
      <c r="A25">
        <v>16</v>
      </c>
      <c r="B25" t="s">
        <v>25</v>
      </c>
      <c r="C25" t="s">
        <v>8</v>
      </c>
      <c r="D25">
        <v>19</v>
      </c>
      <c r="E25">
        <f t="shared" si="0"/>
        <v>123</v>
      </c>
      <c r="F25">
        <f>Tabela1[[#This Row],[TAMANHO]]+Tabela1[[#This Row],[POS INICIAL]]-1</f>
        <v>141</v>
      </c>
      <c r="G25" t="s">
        <v>234</v>
      </c>
      <c r="H25" s="1" t="s">
        <v>215</v>
      </c>
    </row>
    <row r="26" spans="1:8" ht="30" x14ac:dyDescent="0.25">
      <c r="A26">
        <v>17</v>
      </c>
      <c r="B26" t="s">
        <v>26</v>
      </c>
      <c r="C26" t="s">
        <v>8</v>
      </c>
      <c r="D26">
        <v>19</v>
      </c>
      <c r="E26">
        <f t="shared" si="0"/>
        <v>142</v>
      </c>
      <c r="F26">
        <f>Tabela1[[#This Row],[TAMANHO]]+Tabela1[[#This Row],[POS INICIAL]]-1</f>
        <v>160</v>
      </c>
      <c r="G26" t="s">
        <v>234</v>
      </c>
      <c r="H26" s="1" t="s">
        <v>216</v>
      </c>
    </row>
    <row r="27" spans="1:8" x14ac:dyDescent="0.25">
      <c r="A27">
        <v>18</v>
      </c>
      <c r="B27" t="s">
        <v>27</v>
      </c>
      <c r="C27" t="s">
        <v>8</v>
      </c>
      <c r="D27">
        <v>19</v>
      </c>
      <c r="E27">
        <f t="shared" si="0"/>
        <v>161</v>
      </c>
      <c r="F27">
        <f>Tabela1[[#This Row],[TAMANHO]]+Tabela1[[#This Row],[POS INICIAL]]-1</f>
        <v>179</v>
      </c>
      <c r="G27" t="s">
        <v>234</v>
      </c>
      <c r="H27" s="1" t="s">
        <v>217</v>
      </c>
    </row>
    <row r="28" spans="1:8" ht="120" x14ac:dyDescent="0.25">
      <c r="A28" s="3">
        <v>19</v>
      </c>
      <c r="B28" s="3" t="s">
        <v>28</v>
      </c>
      <c r="C28" s="3" t="s">
        <v>20</v>
      </c>
      <c r="D28" s="3">
        <v>1</v>
      </c>
      <c r="E28" s="3">
        <f t="shared" si="0"/>
        <v>180</v>
      </c>
      <c r="F28" s="3">
        <f>Tabela1[[#This Row],[TAMANHO]]+Tabela1[[#This Row],[POS INICIAL]]-1</f>
        <v>180</v>
      </c>
      <c r="G28" s="3" t="s">
        <v>234</v>
      </c>
      <c r="H28" s="7" t="s">
        <v>667</v>
      </c>
    </row>
    <row r="29" spans="1:8" x14ac:dyDescent="0.25">
      <c r="A29">
        <v>20</v>
      </c>
      <c r="B29" t="s">
        <v>29</v>
      </c>
      <c r="C29" t="s">
        <v>22</v>
      </c>
      <c r="D29">
        <v>8</v>
      </c>
      <c r="E29">
        <f t="shared" si="0"/>
        <v>181</v>
      </c>
      <c r="F29">
        <f>Tabela1[[#This Row],[TAMANHO]]+Tabela1[[#This Row],[POS INICIAL]]-1</f>
        <v>188</v>
      </c>
      <c r="G29" t="s">
        <v>234</v>
      </c>
      <c r="H29" s="1" t="s">
        <v>218</v>
      </c>
    </row>
    <row r="30" spans="1:8" ht="45" x14ac:dyDescent="0.25">
      <c r="A30">
        <v>21</v>
      </c>
      <c r="B30" t="s">
        <v>30</v>
      </c>
      <c r="C30" t="s">
        <v>8</v>
      </c>
      <c r="D30">
        <v>19</v>
      </c>
      <c r="E30">
        <f t="shared" si="0"/>
        <v>189</v>
      </c>
      <c r="F30">
        <f>Tabela1[[#This Row],[TAMANHO]]+Tabela1[[#This Row],[POS INICIAL]]-1</f>
        <v>207</v>
      </c>
      <c r="G30" t="s">
        <v>234</v>
      </c>
      <c r="H30" s="1" t="s">
        <v>219</v>
      </c>
    </row>
    <row r="31" spans="1:8" x14ac:dyDescent="0.25">
      <c r="A31">
        <v>22</v>
      </c>
      <c r="B31" t="s">
        <v>31</v>
      </c>
      <c r="C31" t="s">
        <v>8</v>
      </c>
      <c r="D31">
        <v>19</v>
      </c>
      <c r="E31">
        <f t="shared" si="0"/>
        <v>208</v>
      </c>
      <c r="F31">
        <f>Tabela1[[#This Row],[TAMANHO]]+Tabela1[[#This Row],[POS INICIAL]]-1</f>
        <v>226</v>
      </c>
      <c r="G31" t="s">
        <v>234</v>
      </c>
      <c r="H31" s="1" t="s">
        <v>220</v>
      </c>
    </row>
    <row r="32" spans="1:8" ht="240" x14ac:dyDescent="0.25">
      <c r="A32">
        <v>23</v>
      </c>
      <c r="B32" t="s">
        <v>32</v>
      </c>
      <c r="C32" t="s">
        <v>8</v>
      </c>
      <c r="D32">
        <v>19</v>
      </c>
      <c r="E32">
        <f t="shared" si="0"/>
        <v>227</v>
      </c>
      <c r="F32">
        <f>Tabela1[[#This Row],[TAMANHO]]+Tabela1[[#This Row],[POS INICIAL]]-1</f>
        <v>245</v>
      </c>
      <c r="G32" t="s">
        <v>234</v>
      </c>
      <c r="H32" s="1" t="s">
        <v>221</v>
      </c>
    </row>
    <row r="33" spans="1:8" ht="60" x14ac:dyDescent="0.25">
      <c r="A33">
        <v>24</v>
      </c>
      <c r="B33" t="s">
        <v>33</v>
      </c>
      <c r="C33" t="s">
        <v>20</v>
      </c>
      <c r="D33">
        <v>1</v>
      </c>
      <c r="E33">
        <f t="shared" si="0"/>
        <v>246</v>
      </c>
      <c r="F33">
        <f>Tabela1[[#This Row],[TAMANHO]]+Tabela1[[#This Row],[POS INICIAL]]-1</f>
        <v>246</v>
      </c>
      <c r="G33" t="s">
        <v>234</v>
      </c>
      <c r="H33" s="1" t="s">
        <v>222</v>
      </c>
    </row>
    <row r="34" spans="1:8" x14ac:dyDescent="0.25">
      <c r="A34">
        <v>25</v>
      </c>
      <c r="B34" t="s">
        <v>34</v>
      </c>
      <c r="C34" t="s">
        <v>8</v>
      </c>
      <c r="D34">
        <v>6</v>
      </c>
      <c r="E34">
        <f t="shared" si="0"/>
        <v>247</v>
      </c>
      <c r="F34">
        <f>Tabela1[[#This Row],[TAMANHO]]+Tabela1[[#This Row],[POS INICIAL]]-1</f>
        <v>252</v>
      </c>
      <c r="G34" t="s">
        <v>234</v>
      </c>
      <c r="H34" s="1" t="s">
        <v>223</v>
      </c>
    </row>
    <row r="35" spans="1:8" x14ac:dyDescent="0.25">
      <c r="A35">
        <v>26</v>
      </c>
      <c r="B35" t="s">
        <v>35</v>
      </c>
      <c r="C35" t="s">
        <v>36</v>
      </c>
      <c r="D35">
        <v>50</v>
      </c>
      <c r="E35">
        <f t="shared" si="0"/>
        <v>253</v>
      </c>
      <c r="F35">
        <f>Tabela1[[#This Row],[TAMANHO]]+Tabela1[[#This Row],[POS INICIAL]]-1</f>
        <v>302</v>
      </c>
      <c r="G35" t="s">
        <v>234</v>
      </c>
      <c r="H35" s="1" t="s">
        <v>224</v>
      </c>
    </row>
    <row r="36" spans="1:8" x14ac:dyDescent="0.25">
      <c r="A36">
        <v>27</v>
      </c>
      <c r="B36" t="s">
        <v>37</v>
      </c>
      <c r="C36" t="s">
        <v>36</v>
      </c>
      <c r="D36">
        <v>30</v>
      </c>
      <c r="E36">
        <f t="shared" si="0"/>
        <v>303</v>
      </c>
      <c r="F36">
        <f>Tabela1[[#This Row],[TAMANHO]]+Tabela1[[#This Row],[POS INICIAL]]-1</f>
        <v>332</v>
      </c>
      <c r="G36" t="s">
        <v>234</v>
      </c>
      <c r="H36" s="1" t="s">
        <v>225</v>
      </c>
    </row>
    <row r="37" spans="1:8" x14ac:dyDescent="0.25">
      <c r="A37">
        <v>28</v>
      </c>
      <c r="B37" t="s">
        <v>38</v>
      </c>
      <c r="C37" t="s">
        <v>20</v>
      </c>
      <c r="D37">
        <v>2</v>
      </c>
      <c r="E37">
        <f t="shared" si="0"/>
        <v>333</v>
      </c>
      <c r="F37">
        <f>Tabela1[[#This Row],[TAMANHO]]+Tabela1[[#This Row],[POS INICIAL]]-1</f>
        <v>334</v>
      </c>
      <c r="G37" t="s">
        <v>234</v>
      </c>
      <c r="H37" s="1" t="s">
        <v>226</v>
      </c>
    </row>
    <row r="38" spans="1:8" x14ac:dyDescent="0.25">
      <c r="A38">
        <v>29</v>
      </c>
      <c r="B38" t="s">
        <v>39</v>
      </c>
      <c r="C38" t="s">
        <v>8</v>
      </c>
      <c r="D38">
        <v>6</v>
      </c>
      <c r="E38">
        <f t="shared" si="0"/>
        <v>335</v>
      </c>
      <c r="F38">
        <f>Tabela1[[#This Row],[TAMANHO]]+Tabela1[[#This Row],[POS INICIAL]]-1</f>
        <v>340</v>
      </c>
      <c r="G38" t="s">
        <v>234</v>
      </c>
      <c r="H38" s="1" t="s">
        <v>227</v>
      </c>
    </row>
    <row r="39" spans="1:8" x14ac:dyDescent="0.25">
      <c r="A39">
        <v>30</v>
      </c>
      <c r="B39" t="s">
        <v>40</v>
      </c>
      <c r="C39" t="s">
        <v>36</v>
      </c>
      <c r="D39">
        <v>8</v>
      </c>
      <c r="E39">
        <f t="shared" si="0"/>
        <v>341</v>
      </c>
      <c r="F39">
        <f>Tabela1[[#This Row],[TAMANHO]]+Tabela1[[#This Row],[POS INICIAL]]-1</f>
        <v>348</v>
      </c>
      <c r="G39" t="s">
        <v>234</v>
      </c>
      <c r="H39" s="1" t="s">
        <v>228</v>
      </c>
    </row>
    <row r="40" spans="1:8" x14ac:dyDescent="0.25">
      <c r="A40">
        <v>31</v>
      </c>
      <c r="B40" t="s">
        <v>41</v>
      </c>
      <c r="C40" t="s">
        <v>20</v>
      </c>
      <c r="D40">
        <v>2</v>
      </c>
      <c r="E40">
        <f t="shared" si="0"/>
        <v>349</v>
      </c>
      <c r="F40">
        <f>Tabela1[[#This Row],[TAMANHO]]+Tabela1[[#This Row],[POS INICIAL]]-1</f>
        <v>350</v>
      </c>
      <c r="G40" t="s">
        <v>234</v>
      </c>
      <c r="H40" s="1" t="s">
        <v>229</v>
      </c>
    </row>
    <row r="41" spans="1:8" x14ac:dyDescent="0.25">
      <c r="A41">
        <v>32</v>
      </c>
      <c r="B41" t="s">
        <v>42</v>
      </c>
      <c r="C41" t="s">
        <v>36</v>
      </c>
      <c r="D41">
        <v>8</v>
      </c>
      <c r="E41">
        <f t="shared" si="0"/>
        <v>351</v>
      </c>
      <c r="F41">
        <f>Tabela1[[#This Row],[TAMANHO]]+Tabela1[[#This Row],[POS INICIAL]]-1</f>
        <v>358</v>
      </c>
      <c r="G41" t="s">
        <v>234</v>
      </c>
      <c r="H41" s="1" t="s">
        <v>230</v>
      </c>
    </row>
    <row r="42" spans="1:8" x14ac:dyDescent="0.25">
      <c r="A42">
        <v>33</v>
      </c>
      <c r="B42" t="s">
        <v>43</v>
      </c>
      <c r="C42" t="s">
        <v>36</v>
      </c>
      <c r="D42">
        <v>30</v>
      </c>
      <c r="E42">
        <f t="shared" si="0"/>
        <v>359</v>
      </c>
      <c r="F42">
        <f>Tabela1[[#This Row],[TAMANHO]]+Tabela1[[#This Row],[POS INICIAL]]-1</f>
        <v>388</v>
      </c>
      <c r="G42" t="s">
        <v>234</v>
      </c>
      <c r="H42" s="1" t="s">
        <v>231</v>
      </c>
    </row>
    <row r="43" spans="1:8" x14ac:dyDescent="0.25">
      <c r="A43">
        <v>34</v>
      </c>
      <c r="B43" t="s">
        <v>44</v>
      </c>
      <c r="C43" t="s">
        <v>22</v>
      </c>
      <c r="D43">
        <v>8</v>
      </c>
      <c r="E43">
        <f t="shared" si="0"/>
        <v>389</v>
      </c>
      <c r="F43">
        <f>Tabela1[[#This Row],[TAMANHO]]+Tabela1[[#This Row],[POS INICIAL]]-1</f>
        <v>396</v>
      </c>
      <c r="G43" t="s">
        <v>235</v>
      </c>
      <c r="H43" s="1" t="s">
        <v>232</v>
      </c>
    </row>
    <row r="44" spans="1:8" x14ac:dyDescent="0.25">
      <c r="A44">
        <v>35</v>
      </c>
      <c r="B44" t="s">
        <v>45</v>
      </c>
      <c r="C44" t="s">
        <v>22</v>
      </c>
      <c r="D44">
        <v>8</v>
      </c>
      <c r="E44">
        <f t="shared" si="0"/>
        <v>397</v>
      </c>
      <c r="F44">
        <f>Tabela1[[#This Row],[TAMANHO]]+Tabela1[[#This Row],[POS INICIAL]]-1</f>
        <v>404</v>
      </c>
      <c r="G44" t="s">
        <v>235</v>
      </c>
      <c r="H44" s="1" t="s">
        <v>232</v>
      </c>
    </row>
    <row r="45" spans="1:8" ht="285" x14ac:dyDescent="0.25">
      <c r="A45">
        <v>36</v>
      </c>
      <c r="B45" t="s">
        <v>46</v>
      </c>
      <c r="C45" t="s">
        <v>8</v>
      </c>
      <c r="D45">
        <v>2</v>
      </c>
      <c r="E45">
        <f t="shared" si="0"/>
        <v>405</v>
      </c>
      <c r="F45">
        <f>Tabela1[[#This Row],[TAMANHO]]+Tabela1[[#This Row],[POS INICIAL]]-1</f>
        <v>406</v>
      </c>
      <c r="G45" t="s">
        <v>235</v>
      </c>
      <c r="H45" s="1" t="s">
        <v>1291</v>
      </c>
    </row>
    <row r="46" spans="1:8" ht="195" x14ac:dyDescent="0.25">
      <c r="A46">
        <v>37</v>
      </c>
      <c r="B46" t="s">
        <v>47</v>
      </c>
      <c r="C46" t="s">
        <v>8</v>
      </c>
      <c r="D46">
        <v>2</v>
      </c>
      <c r="E46">
        <f t="shared" si="0"/>
        <v>407</v>
      </c>
      <c r="F46">
        <f>Tabela1[[#This Row],[TAMANHO]]+Tabela1[[#This Row],[POS INICIAL]]-1</f>
        <v>408</v>
      </c>
      <c r="G46" t="s">
        <v>235</v>
      </c>
      <c r="H46" s="1" t="s">
        <v>233</v>
      </c>
    </row>
    <row r="47" spans="1:8" s="3" customFormat="1" ht="45" x14ac:dyDescent="0.25">
      <c r="A47" s="3">
        <v>38</v>
      </c>
      <c r="B47" s="3" t="s">
        <v>598</v>
      </c>
      <c r="C47" s="3" t="s">
        <v>8</v>
      </c>
      <c r="D47" s="3">
        <v>2</v>
      </c>
      <c r="E47" s="3">
        <f t="shared" si="0"/>
        <v>409</v>
      </c>
      <c r="F47" s="3">
        <f>Tabela1[[#This Row],[TAMANHO]]+Tabela1[[#This Row],[POS INICIAL]]-1</f>
        <v>410</v>
      </c>
      <c r="G47" s="3" t="s">
        <v>234</v>
      </c>
      <c r="H47" s="7" t="s">
        <v>663</v>
      </c>
    </row>
    <row r="48" spans="1:8" s="3" customFormat="1" ht="30" x14ac:dyDescent="0.25">
      <c r="A48" s="3">
        <v>39</v>
      </c>
      <c r="B48" s="3" t="s">
        <v>599</v>
      </c>
      <c r="C48" s="3" t="s">
        <v>8</v>
      </c>
      <c r="D48" s="3">
        <v>4</v>
      </c>
      <c r="E48" s="3">
        <f t="shared" si="0"/>
        <v>411</v>
      </c>
      <c r="F48" s="3">
        <f>Tabela1[[#This Row],[TAMANHO]]+Tabela1[[#This Row],[POS INICIAL]]-1</f>
        <v>414</v>
      </c>
      <c r="G48" s="3" t="s">
        <v>234</v>
      </c>
      <c r="H48" s="7" t="s">
        <v>664</v>
      </c>
    </row>
    <row r="49" spans="1:8" s="3" customFormat="1" ht="30" x14ac:dyDescent="0.25">
      <c r="A49" s="3">
        <v>40</v>
      </c>
      <c r="B49" s="3" t="s">
        <v>600</v>
      </c>
      <c r="C49" s="3" t="s">
        <v>20</v>
      </c>
      <c r="D49" s="3">
        <v>1</v>
      </c>
      <c r="E49" s="3">
        <f t="shared" si="0"/>
        <v>415</v>
      </c>
      <c r="F49" s="3">
        <f>Tabela1[[#This Row],[TAMANHO]]+Tabela1[[#This Row],[POS INICIAL]]-1</f>
        <v>415</v>
      </c>
      <c r="G49" s="3" t="s">
        <v>234</v>
      </c>
      <c r="H49" s="7" t="s">
        <v>665</v>
      </c>
    </row>
    <row r="50" spans="1:8" s="3" customFormat="1" ht="75" x14ac:dyDescent="0.25">
      <c r="A50" s="3">
        <v>41</v>
      </c>
      <c r="B50" s="3" t="s">
        <v>601</v>
      </c>
      <c r="C50" s="3" t="s">
        <v>36</v>
      </c>
      <c r="D50" s="3">
        <v>150</v>
      </c>
      <c r="E50" s="3">
        <f t="shared" si="0"/>
        <v>416</v>
      </c>
      <c r="F50" s="3">
        <f>Tabela1[[#This Row],[TAMANHO]]+Tabela1[[#This Row],[POS INICIAL]]-1</f>
        <v>565</v>
      </c>
      <c r="G50" s="3" t="s">
        <v>235</v>
      </c>
      <c r="H50" s="7" t="s">
        <v>666</v>
      </c>
    </row>
    <row r="51" spans="1:8" s="3" customFormat="1" ht="120" x14ac:dyDescent="0.25">
      <c r="A51" s="3">
        <v>42</v>
      </c>
      <c r="B51" s="3" t="s">
        <v>657</v>
      </c>
      <c r="C51" s="3" t="s">
        <v>20</v>
      </c>
      <c r="D51" s="3">
        <v>1</v>
      </c>
      <c r="E51" s="3">
        <f t="shared" ref="E51" si="1">F50+1</f>
        <v>566</v>
      </c>
      <c r="F51" s="3">
        <f>Tabela1[[#This Row],[TAMANHO]]+Tabela1[[#This Row],[POS INICIAL]]-1</f>
        <v>566</v>
      </c>
      <c r="G51" s="3" t="s">
        <v>234</v>
      </c>
      <c r="H51" s="7" t="s">
        <v>658</v>
      </c>
    </row>
    <row r="52" spans="1:8" x14ac:dyDescent="0.25">
      <c r="H52" s="1"/>
    </row>
    <row r="53" spans="1:8" ht="15.75" thickBot="1" x14ac:dyDescent="0.3">
      <c r="H53" s="1"/>
    </row>
    <row r="54" spans="1:8" ht="18.75" x14ac:dyDescent="0.3">
      <c r="A54" s="112" t="s">
        <v>571</v>
      </c>
      <c r="B54" s="113"/>
      <c r="C54" s="113"/>
      <c r="D54" s="113"/>
      <c r="E54" s="113"/>
      <c r="F54" s="113"/>
      <c r="G54" s="113"/>
      <c r="H54" s="114"/>
    </row>
    <row r="55" spans="1:8" ht="18.75" x14ac:dyDescent="0.3">
      <c r="A55" s="100" t="s">
        <v>570</v>
      </c>
      <c r="B55" s="101"/>
      <c r="C55" s="101"/>
      <c r="D55" s="101"/>
      <c r="E55" s="101"/>
      <c r="F55" s="101"/>
      <c r="G55" s="101"/>
      <c r="H55" s="102"/>
    </row>
    <row r="56" spans="1:8" ht="18.75" x14ac:dyDescent="0.3">
      <c r="A56" s="100" t="s">
        <v>572</v>
      </c>
      <c r="B56" s="101"/>
      <c r="C56" s="101"/>
      <c r="D56" s="101"/>
      <c r="E56" s="101"/>
      <c r="F56" s="101"/>
      <c r="G56" s="101"/>
      <c r="H56" s="102"/>
    </row>
    <row r="57" spans="1:8" ht="18.75" x14ac:dyDescent="0.3">
      <c r="A57" s="100" t="s">
        <v>576</v>
      </c>
      <c r="B57" s="101"/>
      <c r="C57" s="101"/>
      <c r="D57" s="101"/>
      <c r="E57" s="101"/>
      <c r="F57" s="101"/>
      <c r="G57" s="101"/>
      <c r="H57" s="102"/>
    </row>
    <row r="58" spans="1:8" ht="18.75" x14ac:dyDescent="0.3">
      <c r="A58" s="100" t="s">
        <v>573</v>
      </c>
      <c r="B58" s="101"/>
      <c r="C58" s="101"/>
      <c r="D58" s="101"/>
      <c r="E58" s="101"/>
      <c r="F58" s="101"/>
      <c r="G58" s="101"/>
      <c r="H58" s="102"/>
    </row>
    <row r="59" spans="1:8" ht="18.75" x14ac:dyDescent="0.3">
      <c r="A59" s="100" t="s">
        <v>574</v>
      </c>
      <c r="B59" s="101"/>
      <c r="C59" s="101"/>
      <c r="D59" s="101"/>
      <c r="E59" s="101"/>
      <c r="F59" s="101"/>
      <c r="G59" s="101"/>
      <c r="H59" s="102"/>
    </row>
    <row r="60" spans="1:8" ht="18.75" x14ac:dyDescent="0.3">
      <c r="A60" s="100" t="s">
        <v>575</v>
      </c>
      <c r="B60" s="101"/>
      <c r="C60" s="101"/>
      <c r="D60" s="101"/>
      <c r="E60" s="101"/>
      <c r="F60" s="101"/>
      <c r="G60" s="101"/>
      <c r="H60" s="102"/>
    </row>
    <row r="61" spans="1:8" ht="19.5" thickBot="1" x14ac:dyDescent="0.35">
      <c r="A61" s="97" t="s">
        <v>539</v>
      </c>
      <c r="B61" s="98"/>
      <c r="C61" s="98"/>
      <c r="D61" s="98"/>
      <c r="E61" s="98"/>
      <c r="F61" s="98"/>
      <c r="G61" s="98"/>
      <c r="H61" s="99"/>
    </row>
    <row r="62" spans="1:8" x14ac:dyDescent="0.25">
      <c r="A62" t="s">
        <v>0</v>
      </c>
      <c r="B62" t="s">
        <v>1</v>
      </c>
      <c r="C62" t="s">
        <v>2</v>
      </c>
      <c r="D62" t="s">
        <v>3</v>
      </c>
      <c r="E62" t="s">
        <v>4</v>
      </c>
      <c r="F62" t="s">
        <v>5</v>
      </c>
      <c r="G62" t="s">
        <v>236</v>
      </c>
      <c r="H62" t="s">
        <v>204</v>
      </c>
    </row>
    <row r="63" spans="1:8" ht="30" x14ac:dyDescent="0.25">
      <c r="A63">
        <v>1</v>
      </c>
      <c r="B63" t="s">
        <v>7</v>
      </c>
      <c r="C63" t="s">
        <v>8</v>
      </c>
      <c r="D63">
        <v>7</v>
      </c>
      <c r="E63">
        <v>1</v>
      </c>
      <c r="F63">
        <f>Tabela2[[#This Row],[TAMANHO]]+Tabela2[[#This Row],[POS INICIAL]]-1</f>
        <v>7</v>
      </c>
      <c r="G63" t="s">
        <v>234</v>
      </c>
      <c r="H63" s="1" t="s">
        <v>201</v>
      </c>
    </row>
    <row r="64" spans="1:8" x14ac:dyDescent="0.25">
      <c r="A64">
        <v>2</v>
      </c>
      <c r="B64" t="s">
        <v>9</v>
      </c>
      <c r="C64" t="s">
        <v>8</v>
      </c>
      <c r="D64">
        <v>18</v>
      </c>
      <c r="E64">
        <f>F63+1</f>
        <v>8</v>
      </c>
      <c r="F64">
        <f>Tabela2[[#This Row],[TAMANHO]]+Tabela2[[#This Row],[POS INICIAL]]-1</f>
        <v>25</v>
      </c>
      <c r="G64" t="s">
        <v>234</v>
      </c>
      <c r="H64" s="1" t="s">
        <v>202</v>
      </c>
    </row>
    <row r="65" spans="1:8" x14ac:dyDescent="0.25">
      <c r="A65">
        <v>3</v>
      </c>
      <c r="B65" t="s">
        <v>10</v>
      </c>
      <c r="C65" t="s">
        <v>8</v>
      </c>
      <c r="D65">
        <v>11</v>
      </c>
      <c r="E65">
        <f t="shared" ref="E65:E95" si="2">F64+1</f>
        <v>26</v>
      </c>
      <c r="F65">
        <f>Tabela2[[#This Row],[TAMANHO]]+Tabela2[[#This Row],[POS INICIAL]]-1</f>
        <v>36</v>
      </c>
      <c r="G65" t="s">
        <v>234</v>
      </c>
      <c r="H65" s="1" t="s">
        <v>202</v>
      </c>
    </row>
    <row r="66" spans="1:8" ht="60" x14ac:dyDescent="0.25">
      <c r="A66">
        <v>4</v>
      </c>
      <c r="B66" t="s">
        <v>48</v>
      </c>
      <c r="C66" t="s">
        <v>20</v>
      </c>
      <c r="D66">
        <v>1</v>
      </c>
      <c r="E66">
        <f t="shared" si="2"/>
        <v>37</v>
      </c>
      <c r="F66">
        <f>Tabela2[[#This Row],[TAMANHO]]+Tabela2[[#This Row],[POS INICIAL]]-1</f>
        <v>37</v>
      </c>
      <c r="G66" t="s">
        <v>234</v>
      </c>
      <c r="H66" s="1" t="s">
        <v>237</v>
      </c>
    </row>
    <row r="67" spans="1:8" x14ac:dyDescent="0.25">
      <c r="A67">
        <v>5</v>
      </c>
      <c r="B67" t="s">
        <v>49</v>
      </c>
      <c r="C67" t="s">
        <v>8</v>
      </c>
      <c r="D67">
        <v>6</v>
      </c>
      <c r="E67">
        <f t="shared" si="2"/>
        <v>38</v>
      </c>
      <c r="F67">
        <f>Tabela2[[#This Row],[TAMANHO]]+Tabela2[[#This Row],[POS INICIAL]]-1</f>
        <v>43</v>
      </c>
      <c r="G67" t="s">
        <v>234</v>
      </c>
      <c r="H67" s="1" t="s">
        <v>238</v>
      </c>
    </row>
    <row r="68" spans="1:8" ht="60" x14ac:dyDescent="0.25">
      <c r="A68">
        <v>6</v>
      </c>
      <c r="B68" t="s">
        <v>50</v>
      </c>
      <c r="C68" t="s">
        <v>8</v>
      </c>
      <c r="D68">
        <v>6</v>
      </c>
      <c r="E68">
        <f t="shared" si="2"/>
        <v>44</v>
      </c>
      <c r="F68">
        <f>Tabela2[[#This Row],[TAMANHO]]+Tabela2[[#This Row],[POS INICIAL]]-1</f>
        <v>49</v>
      </c>
      <c r="G68" t="s">
        <v>234</v>
      </c>
      <c r="H68" s="1" t="s">
        <v>239</v>
      </c>
    </row>
    <row r="69" spans="1:8" x14ac:dyDescent="0.25">
      <c r="A69">
        <v>7</v>
      </c>
      <c r="B69" t="s">
        <v>51</v>
      </c>
      <c r="C69" t="s">
        <v>8</v>
      </c>
      <c r="D69">
        <v>4</v>
      </c>
      <c r="E69">
        <f t="shared" si="2"/>
        <v>50</v>
      </c>
      <c r="F69">
        <f>Tabela2[[#This Row],[TAMANHO]]+Tabela2[[#This Row],[POS INICIAL]]-1</f>
        <v>53</v>
      </c>
      <c r="G69" t="s">
        <v>234</v>
      </c>
      <c r="H69" s="1" t="s">
        <v>240</v>
      </c>
    </row>
    <row r="70" spans="1:8" x14ac:dyDescent="0.25">
      <c r="A70">
        <v>8</v>
      </c>
      <c r="B70" t="s">
        <v>52</v>
      </c>
      <c r="C70" t="s">
        <v>22</v>
      </c>
      <c r="D70">
        <v>8</v>
      </c>
      <c r="E70">
        <f t="shared" si="2"/>
        <v>54</v>
      </c>
      <c r="F70">
        <f>Tabela2[[#This Row],[TAMANHO]]+Tabela2[[#This Row],[POS INICIAL]]-1</f>
        <v>61</v>
      </c>
      <c r="G70" t="s">
        <v>234</v>
      </c>
      <c r="H70" s="1" t="s">
        <v>241</v>
      </c>
    </row>
    <row r="71" spans="1:8" ht="30" x14ac:dyDescent="0.25">
      <c r="A71">
        <v>9</v>
      </c>
      <c r="B71" t="s">
        <v>27</v>
      </c>
      <c r="C71" t="s">
        <v>8</v>
      </c>
      <c r="D71">
        <v>19</v>
      </c>
      <c r="E71">
        <f t="shared" si="2"/>
        <v>62</v>
      </c>
      <c r="F71">
        <f>Tabela2[[#This Row],[TAMANHO]]+Tabela2[[#This Row],[POS INICIAL]]-1</f>
        <v>80</v>
      </c>
      <c r="G71" t="s">
        <v>234</v>
      </c>
      <c r="H71" s="1" t="s">
        <v>242</v>
      </c>
    </row>
    <row r="72" spans="1:8" ht="45" x14ac:dyDescent="0.25">
      <c r="A72">
        <v>10</v>
      </c>
      <c r="B72" t="s">
        <v>26</v>
      </c>
      <c r="C72" t="s">
        <v>8</v>
      </c>
      <c r="D72">
        <v>19</v>
      </c>
      <c r="E72">
        <f t="shared" si="2"/>
        <v>81</v>
      </c>
      <c r="F72">
        <f>Tabela2[[#This Row],[TAMANHO]]+Tabela2[[#This Row],[POS INICIAL]]-1</f>
        <v>99</v>
      </c>
      <c r="G72" t="s">
        <v>234</v>
      </c>
      <c r="H72" s="1" t="s">
        <v>243</v>
      </c>
    </row>
    <row r="73" spans="1:8" x14ac:dyDescent="0.25">
      <c r="A73">
        <v>11</v>
      </c>
      <c r="B73" t="s">
        <v>53</v>
      </c>
      <c r="C73" t="s">
        <v>8</v>
      </c>
      <c r="D73">
        <v>19</v>
      </c>
      <c r="E73">
        <f t="shared" si="2"/>
        <v>100</v>
      </c>
      <c r="F73">
        <f>Tabela2[[#This Row],[TAMANHO]]+Tabela2[[#This Row],[POS INICIAL]]-1</f>
        <v>118</v>
      </c>
      <c r="G73" t="s">
        <v>234</v>
      </c>
      <c r="H73" s="1" t="s">
        <v>244</v>
      </c>
    </row>
    <row r="74" spans="1:8" ht="105" x14ac:dyDescent="0.25">
      <c r="A74">
        <v>12</v>
      </c>
      <c r="B74" t="s">
        <v>54</v>
      </c>
      <c r="C74" t="s">
        <v>8</v>
      </c>
      <c r="D74">
        <v>6</v>
      </c>
      <c r="E74">
        <f t="shared" si="2"/>
        <v>119</v>
      </c>
      <c r="F74">
        <f>Tabela2[[#This Row],[TAMANHO]]+Tabela2[[#This Row],[POS INICIAL]]-1</f>
        <v>124</v>
      </c>
      <c r="G74" t="s">
        <v>234</v>
      </c>
      <c r="H74" s="1" t="s">
        <v>245</v>
      </c>
    </row>
    <row r="75" spans="1:8" ht="60" x14ac:dyDescent="0.25">
      <c r="A75">
        <v>13</v>
      </c>
      <c r="B75" t="s">
        <v>55</v>
      </c>
      <c r="C75" t="s">
        <v>20</v>
      </c>
      <c r="D75">
        <v>1</v>
      </c>
      <c r="E75">
        <f t="shared" si="2"/>
        <v>125</v>
      </c>
      <c r="F75">
        <f>Tabela2[[#This Row],[TAMANHO]]+Tabela2[[#This Row],[POS INICIAL]]-1</f>
        <v>125</v>
      </c>
      <c r="G75" t="s">
        <v>234</v>
      </c>
      <c r="H75" s="1" t="s">
        <v>246</v>
      </c>
    </row>
    <row r="76" spans="1:8" ht="75" x14ac:dyDescent="0.25">
      <c r="A76">
        <v>14</v>
      </c>
      <c r="B76" t="s">
        <v>56</v>
      </c>
      <c r="C76" t="s">
        <v>20</v>
      </c>
      <c r="D76">
        <v>1</v>
      </c>
      <c r="E76">
        <f t="shared" si="2"/>
        <v>126</v>
      </c>
      <c r="F76">
        <f>Tabela2[[#This Row],[TAMANHO]]+Tabela2[[#This Row],[POS INICIAL]]-1</f>
        <v>126</v>
      </c>
      <c r="G76" t="s">
        <v>234</v>
      </c>
      <c r="H76" s="1" t="s">
        <v>247</v>
      </c>
    </row>
    <row r="77" spans="1:8" x14ac:dyDescent="0.25">
      <c r="A77">
        <v>15</v>
      </c>
      <c r="B77" t="s">
        <v>57</v>
      </c>
      <c r="C77" t="s">
        <v>8</v>
      </c>
      <c r="D77">
        <v>19</v>
      </c>
      <c r="E77">
        <f t="shared" si="2"/>
        <v>127</v>
      </c>
      <c r="F77">
        <f>Tabela2[[#This Row],[TAMANHO]]+Tabela2[[#This Row],[POS INICIAL]]-1</f>
        <v>145</v>
      </c>
      <c r="G77" t="s">
        <v>234</v>
      </c>
      <c r="H77" s="1" t="s">
        <v>248</v>
      </c>
    </row>
    <row r="78" spans="1:8" x14ac:dyDescent="0.25">
      <c r="A78">
        <v>16</v>
      </c>
      <c r="B78" t="s">
        <v>58</v>
      </c>
      <c r="C78" t="s">
        <v>8</v>
      </c>
      <c r="D78">
        <v>19</v>
      </c>
      <c r="E78">
        <f t="shared" si="2"/>
        <v>146</v>
      </c>
      <c r="F78">
        <f>Tabela2[[#This Row],[TAMANHO]]+Tabela2[[#This Row],[POS INICIAL]]-1</f>
        <v>164</v>
      </c>
      <c r="G78" t="s">
        <v>234</v>
      </c>
      <c r="H78" s="1" t="s">
        <v>249</v>
      </c>
    </row>
    <row r="79" spans="1:8" x14ac:dyDescent="0.25">
      <c r="A79">
        <v>17</v>
      </c>
      <c r="B79" t="s">
        <v>59</v>
      </c>
      <c r="C79" t="s">
        <v>22</v>
      </c>
      <c r="D79">
        <v>8</v>
      </c>
      <c r="E79">
        <f t="shared" si="2"/>
        <v>165</v>
      </c>
      <c r="F79">
        <f>Tabela2[[#This Row],[TAMANHO]]+Tabela2[[#This Row],[POS INICIAL]]-1</f>
        <v>172</v>
      </c>
      <c r="G79" t="s">
        <v>234</v>
      </c>
      <c r="H79" s="1" t="s">
        <v>250</v>
      </c>
    </row>
    <row r="80" spans="1:8" x14ac:dyDescent="0.25">
      <c r="A80">
        <v>18</v>
      </c>
      <c r="B80" t="s">
        <v>35</v>
      </c>
      <c r="C80" t="s">
        <v>36</v>
      </c>
      <c r="D80">
        <v>50</v>
      </c>
      <c r="E80">
        <f t="shared" si="2"/>
        <v>173</v>
      </c>
      <c r="F80">
        <f>Tabela2[[#This Row],[TAMANHO]]+Tabela2[[#This Row],[POS INICIAL]]-1</f>
        <v>222</v>
      </c>
      <c r="G80" t="s">
        <v>234</v>
      </c>
      <c r="H80" s="1" t="s">
        <v>224</v>
      </c>
    </row>
    <row r="81" spans="1:8" x14ac:dyDescent="0.25">
      <c r="A81">
        <v>19</v>
      </c>
      <c r="B81" t="s">
        <v>37</v>
      </c>
      <c r="C81" t="s">
        <v>36</v>
      </c>
      <c r="D81">
        <v>30</v>
      </c>
      <c r="E81">
        <f t="shared" si="2"/>
        <v>223</v>
      </c>
      <c r="F81">
        <f>Tabela2[[#This Row],[TAMANHO]]+Tabela2[[#This Row],[POS INICIAL]]-1</f>
        <v>252</v>
      </c>
      <c r="G81" t="s">
        <v>234</v>
      </c>
      <c r="H81" s="1" t="s">
        <v>225</v>
      </c>
    </row>
    <row r="82" spans="1:8" x14ac:dyDescent="0.25">
      <c r="A82">
        <v>20</v>
      </c>
      <c r="B82" t="s">
        <v>38</v>
      </c>
      <c r="C82" t="s">
        <v>20</v>
      </c>
      <c r="D82">
        <v>2</v>
      </c>
      <c r="E82">
        <f t="shared" si="2"/>
        <v>253</v>
      </c>
      <c r="F82">
        <f>Tabela2[[#This Row],[TAMANHO]]+Tabela2[[#This Row],[POS INICIAL]]-1</f>
        <v>254</v>
      </c>
      <c r="G82" t="s">
        <v>234</v>
      </c>
      <c r="H82" s="1" t="s">
        <v>226</v>
      </c>
    </row>
    <row r="83" spans="1:8" x14ac:dyDescent="0.25">
      <c r="A83">
        <v>21</v>
      </c>
      <c r="B83" t="s">
        <v>39</v>
      </c>
      <c r="C83" t="s">
        <v>8</v>
      </c>
      <c r="D83">
        <v>6</v>
      </c>
      <c r="E83">
        <f t="shared" si="2"/>
        <v>255</v>
      </c>
      <c r="F83">
        <f>Tabela2[[#This Row],[TAMANHO]]+Tabela2[[#This Row],[POS INICIAL]]-1</f>
        <v>260</v>
      </c>
      <c r="G83" t="s">
        <v>234</v>
      </c>
      <c r="H83" s="1" t="s">
        <v>227</v>
      </c>
    </row>
    <row r="84" spans="1:8" x14ac:dyDescent="0.25">
      <c r="A84">
        <v>22</v>
      </c>
      <c r="B84" t="s">
        <v>40</v>
      </c>
      <c r="C84" t="s">
        <v>36</v>
      </c>
      <c r="D84">
        <v>8</v>
      </c>
      <c r="E84">
        <f t="shared" si="2"/>
        <v>261</v>
      </c>
      <c r="F84">
        <f>Tabela2[[#This Row],[TAMANHO]]+Tabela2[[#This Row],[POS INICIAL]]-1</f>
        <v>268</v>
      </c>
      <c r="G84" t="s">
        <v>234</v>
      </c>
      <c r="H84" s="1" t="s">
        <v>228</v>
      </c>
    </row>
    <row r="85" spans="1:8" x14ac:dyDescent="0.25">
      <c r="A85">
        <v>23</v>
      </c>
      <c r="B85" t="s">
        <v>41</v>
      </c>
      <c r="C85" t="s">
        <v>20</v>
      </c>
      <c r="D85">
        <v>2</v>
      </c>
      <c r="E85">
        <f t="shared" si="2"/>
        <v>269</v>
      </c>
      <c r="F85">
        <f>Tabela2[[#This Row],[TAMANHO]]+Tabela2[[#This Row],[POS INICIAL]]-1</f>
        <v>270</v>
      </c>
      <c r="G85" t="s">
        <v>234</v>
      </c>
      <c r="H85" s="1" t="s">
        <v>229</v>
      </c>
    </row>
    <row r="86" spans="1:8" x14ac:dyDescent="0.25">
      <c r="A86">
        <v>24</v>
      </c>
      <c r="B86" t="s">
        <v>42</v>
      </c>
      <c r="C86" t="s">
        <v>36</v>
      </c>
      <c r="D86">
        <v>8</v>
      </c>
      <c r="E86">
        <f t="shared" si="2"/>
        <v>271</v>
      </c>
      <c r="F86">
        <f>Tabela2[[#This Row],[TAMANHO]]+Tabela2[[#This Row],[POS INICIAL]]-1</f>
        <v>278</v>
      </c>
      <c r="G86" t="s">
        <v>234</v>
      </c>
      <c r="H86" s="1" t="s">
        <v>230</v>
      </c>
    </row>
    <row r="87" spans="1:8" x14ac:dyDescent="0.25">
      <c r="A87">
        <v>25</v>
      </c>
      <c r="B87" t="s">
        <v>43</v>
      </c>
      <c r="C87" t="s">
        <v>36</v>
      </c>
      <c r="D87">
        <v>30</v>
      </c>
      <c r="E87">
        <f t="shared" si="2"/>
        <v>279</v>
      </c>
      <c r="F87">
        <f>Tabela2[[#This Row],[TAMANHO]]+Tabela2[[#This Row],[POS INICIAL]]-1</f>
        <v>308</v>
      </c>
      <c r="G87" t="s">
        <v>234</v>
      </c>
      <c r="H87" s="1" t="s">
        <v>231</v>
      </c>
    </row>
    <row r="88" spans="1:8" x14ac:dyDescent="0.25">
      <c r="A88">
        <v>26</v>
      </c>
      <c r="B88" t="s">
        <v>44</v>
      </c>
      <c r="C88" t="s">
        <v>22</v>
      </c>
      <c r="D88">
        <v>8</v>
      </c>
      <c r="E88">
        <f t="shared" si="2"/>
        <v>309</v>
      </c>
      <c r="F88">
        <f>Tabela2[[#This Row],[TAMANHO]]+Tabela2[[#This Row],[POS INICIAL]]-1</f>
        <v>316</v>
      </c>
      <c r="G88" t="s">
        <v>234</v>
      </c>
      <c r="H88" s="1" t="s">
        <v>232</v>
      </c>
    </row>
    <row r="89" spans="1:8" x14ac:dyDescent="0.25">
      <c r="A89">
        <v>27</v>
      </c>
      <c r="B89" t="s">
        <v>45</v>
      </c>
      <c r="C89" t="s">
        <v>22</v>
      </c>
      <c r="D89">
        <v>8</v>
      </c>
      <c r="E89">
        <f t="shared" si="2"/>
        <v>317</v>
      </c>
      <c r="F89">
        <f>Tabela2[[#This Row],[TAMANHO]]+Tabela2[[#This Row],[POS INICIAL]]-1</f>
        <v>324</v>
      </c>
      <c r="G89" t="s">
        <v>234</v>
      </c>
      <c r="H89" s="1" t="s">
        <v>232</v>
      </c>
    </row>
    <row r="90" spans="1:8" ht="265.5" customHeight="1" x14ac:dyDescent="0.25">
      <c r="A90" s="77">
        <v>28</v>
      </c>
      <c r="B90" s="77" t="s">
        <v>46</v>
      </c>
      <c r="C90" s="77" t="s">
        <v>8</v>
      </c>
      <c r="D90" s="77">
        <v>2</v>
      </c>
      <c r="E90" s="77">
        <f t="shared" si="2"/>
        <v>325</v>
      </c>
      <c r="F90" s="77">
        <f>Tabela2[[#This Row],[TAMANHO]]+Tabela2[[#This Row],[POS INICIAL]]-1</f>
        <v>326</v>
      </c>
      <c r="G90" s="77" t="s">
        <v>234</v>
      </c>
      <c r="H90" s="78" t="s">
        <v>1296</v>
      </c>
    </row>
    <row r="91" spans="1:8" ht="180" x14ac:dyDescent="0.25">
      <c r="A91">
        <v>29</v>
      </c>
      <c r="B91" t="s">
        <v>47</v>
      </c>
      <c r="C91" t="s">
        <v>8</v>
      </c>
      <c r="D91">
        <v>2</v>
      </c>
      <c r="E91">
        <f t="shared" si="2"/>
        <v>327</v>
      </c>
      <c r="F91">
        <f>Tabela2[[#This Row],[TAMANHO]]+Tabela2[[#This Row],[POS INICIAL]]-1</f>
        <v>328</v>
      </c>
      <c r="G91" t="s">
        <v>234</v>
      </c>
      <c r="H91" s="1" t="s">
        <v>251</v>
      </c>
    </row>
    <row r="92" spans="1:8" x14ac:dyDescent="0.25">
      <c r="A92">
        <v>30</v>
      </c>
      <c r="B92" t="s">
        <v>60</v>
      </c>
      <c r="C92" t="s">
        <v>8</v>
      </c>
      <c r="D92">
        <v>11</v>
      </c>
      <c r="E92">
        <f t="shared" si="2"/>
        <v>329</v>
      </c>
      <c r="F92">
        <f>Tabela2[[#This Row],[TAMANHO]]+Tabela2[[#This Row],[POS INICIAL]]-1</f>
        <v>339</v>
      </c>
      <c r="G92" t="s">
        <v>234</v>
      </c>
      <c r="H92" s="1" t="s">
        <v>252</v>
      </c>
    </row>
    <row r="93" spans="1:8" ht="45" x14ac:dyDescent="0.25">
      <c r="A93">
        <v>31</v>
      </c>
      <c r="B93" t="s">
        <v>61</v>
      </c>
      <c r="C93" t="s">
        <v>20</v>
      </c>
      <c r="D93">
        <v>1</v>
      </c>
      <c r="E93">
        <f t="shared" si="2"/>
        <v>340</v>
      </c>
      <c r="F93">
        <f>Tabela2[[#This Row],[TAMANHO]]+Tabela2[[#This Row],[POS INICIAL]]-1</f>
        <v>340</v>
      </c>
      <c r="G93" t="s">
        <v>234</v>
      </c>
      <c r="H93" s="1" t="s">
        <v>253</v>
      </c>
    </row>
    <row r="94" spans="1:8" ht="75" x14ac:dyDescent="0.25">
      <c r="A94">
        <v>32</v>
      </c>
      <c r="B94" t="s">
        <v>62</v>
      </c>
      <c r="C94" t="s">
        <v>36</v>
      </c>
      <c r="D94">
        <v>150</v>
      </c>
      <c r="E94">
        <f t="shared" si="2"/>
        <v>341</v>
      </c>
      <c r="F94">
        <f>Tabela2[[#This Row],[TAMANHO]]+Tabela2[[#This Row],[POS INICIAL]]-1</f>
        <v>490</v>
      </c>
      <c r="G94" t="s">
        <v>235</v>
      </c>
      <c r="H94" s="1" t="s">
        <v>602</v>
      </c>
    </row>
    <row r="95" spans="1:8" ht="60" x14ac:dyDescent="0.25">
      <c r="A95">
        <v>33</v>
      </c>
      <c r="B95" t="s">
        <v>630</v>
      </c>
      <c r="C95" t="s">
        <v>8</v>
      </c>
      <c r="D95">
        <v>2</v>
      </c>
      <c r="E95">
        <f t="shared" si="2"/>
        <v>491</v>
      </c>
      <c r="F95">
        <f>Tabela2[[#This Row],[TAMANHO]]+Tabela2[[#This Row],[POS INICIAL]]-1</f>
        <v>492</v>
      </c>
      <c r="G95" t="s">
        <v>234</v>
      </c>
      <c r="H95" s="1" t="s">
        <v>653</v>
      </c>
    </row>
    <row r="96" spans="1:8" s="3" customFormat="1" ht="120" x14ac:dyDescent="0.25">
      <c r="A96" s="3">
        <v>34</v>
      </c>
      <c r="B96" s="3" t="s">
        <v>657</v>
      </c>
      <c r="C96" s="3" t="s">
        <v>20</v>
      </c>
      <c r="D96" s="3">
        <v>1</v>
      </c>
      <c r="E96" s="3">
        <f t="shared" ref="E96" si="3">F95+1</f>
        <v>493</v>
      </c>
      <c r="F96" s="3">
        <f>Tabela2[[#This Row],[TAMANHO]]+Tabela2[[#This Row],[POS INICIAL]]-1</f>
        <v>493</v>
      </c>
      <c r="G96" s="3" t="s">
        <v>234</v>
      </c>
      <c r="H96" s="7" t="s">
        <v>658</v>
      </c>
    </row>
    <row r="97" spans="1:8" s="3" customFormat="1" ht="150" x14ac:dyDescent="0.25">
      <c r="A97" s="77">
        <v>35</v>
      </c>
      <c r="B97" s="77" t="s">
        <v>1068</v>
      </c>
      <c r="C97" s="77" t="s">
        <v>20</v>
      </c>
      <c r="D97" s="77">
        <v>1</v>
      </c>
      <c r="E97" s="77">
        <v>494</v>
      </c>
      <c r="F97" s="77">
        <v>494</v>
      </c>
      <c r="G97" s="77" t="s">
        <v>234</v>
      </c>
      <c r="H97" s="78" t="s">
        <v>1294</v>
      </c>
    </row>
    <row r="98" spans="1:8" x14ac:dyDescent="0.25">
      <c r="H98" s="1"/>
    </row>
    <row r="99" spans="1:8" ht="15.75" thickBot="1" x14ac:dyDescent="0.3">
      <c r="H99" s="1"/>
    </row>
    <row r="100" spans="1:8" ht="18.75" x14ac:dyDescent="0.3">
      <c r="A100" s="112" t="s">
        <v>571</v>
      </c>
      <c r="B100" s="113"/>
      <c r="C100" s="113"/>
      <c r="D100" s="113"/>
      <c r="E100" s="113"/>
      <c r="F100" s="113"/>
      <c r="G100" s="113"/>
      <c r="H100" s="114"/>
    </row>
    <row r="101" spans="1:8" ht="18.75" x14ac:dyDescent="0.3">
      <c r="A101" s="100" t="s">
        <v>570</v>
      </c>
      <c r="B101" s="101"/>
      <c r="C101" s="101"/>
      <c r="D101" s="101"/>
      <c r="E101" s="101"/>
      <c r="F101" s="101"/>
      <c r="G101" s="101"/>
      <c r="H101" s="102"/>
    </row>
    <row r="102" spans="1:8" ht="18.75" x14ac:dyDescent="0.3">
      <c r="A102" s="100" t="s">
        <v>577</v>
      </c>
      <c r="B102" s="101"/>
      <c r="C102" s="101"/>
      <c r="D102" s="101"/>
      <c r="E102" s="101"/>
      <c r="F102" s="101"/>
      <c r="G102" s="101"/>
      <c r="H102" s="102"/>
    </row>
    <row r="103" spans="1:8" ht="18.75" x14ac:dyDescent="0.3">
      <c r="A103" s="100" t="s">
        <v>576</v>
      </c>
      <c r="B103" s="101"/>
      <c r="C103" s="101"/>
      <c r="D103" s="101"/>
      <c r="E103" s="101"/>
      <c r="F103" s="101"/>
      <c r="G103" s="101"/>
      <c r="H103" s="102"/>
    </row>
    <row r="104" spans="1:8" ht="18.75" x14ac:dyDescent="0.3">
      <c r="A104" s="100" t="s">
        <v>578</v>
      </c>
      <c r="B104" s="101"/>
      <c r="C104" s="101"/>
      <c r="D104" s="101"/>
      <c r="E104" s="101"/>
      <c r="F104" s="101"/>
      <c r="G104" s="101"/>
      <c r="H104" s="102"/>
    </row>
    <row r="105" spans="1:8" ht="18.75" x14ac:dyDescent="0.3">
      <c r="A105" s="100" t="s">
        <v>579</v>
      </c>
      <c r="B105" s="101"/>
      <c r="C105" s="101"/>
      <c r="D105" s="101"/>
      <c r="E105" s="101"/>
      <c r="F105" s="101"/>
      <c r="G105" s="101"/>
      <c r="H105" s="102"/>
    </row>
    <row r="106" spans="1:8" ht="18.75" x14ac:dyDescent="0.3">
      <c r="A106" s="100" t="s">
        <v>580</v>
      </c>
      <c r="B106" s="101"/>
      <c r="C106" s="101"/>
      <c r="D106" s="101"/>
      <c r="E106" s="101"/>
      <c r="F106" s="101"/>
      <c r="G106" s="101"/>
      <c r="H106" s="102"/>
    </row>
    <row r="107" spans="1:8" ht="19.5" thickBot="1" x14ac:dyDescent="0.35">
      <c r="A107" s="97" t="s">
        <v>581</v>
      </c>
      <c r="B107" s="98"/>
      <c r="C107" s="98"/>
      <c r="D107" s="98"/>
      <c r="E107" s="98"/>
      <c r="F107" s="98"/>
      <c r="G107" s="98"/>
      <c r="H107" s="99"/>
    </row>
    <row r="108" spans="1:8" x14ac:dyDescent="0.25">
      <c r="A108" t="s">
        <v>0</v>
      </c>
      <c r="B108" t="s">
        <v>1</v>
      </c>
      <c r="C108" t="s">
        <v>2</v>
      </c>
      <c r="D108" t="s">
        <v>3</v>
      </c>
      <c r="E108" t="s">
        <v>4</v>
      </c>
      <c r="F108" t="s">
        <v>5</v>
      </c>
      <c r="G108" t="s">
        <v>236</v>
      </c>
      <c r="H108" t="s">
        <v>204</v>
      </c>
    </row>
    <row r="109" spans="1:8" ht="30" x14ac:dyDescent="0.25">
      <c r="A109">
        <v>1</v>
      </c>
      <c r="B109" t="s">
        <v>7</v>
      </c>
      <c r="C109" t="s">
        <v>8</v>
      </c>
      <c r="D109">
        <v>7</v>
      </c>
      <c r="E109">
        <v>1</v>
      </c>
      <c r="F109">
        <f>Tabela5[[#This Row],[TAMANHO]]+Tabela5[[#This Row],[POS INICIAL]]-1</f>
        <v>7</v>
      </c>
      <c r="G109" t="s">
        <v>234</v>
      </c>
      <c r="H109" s="1" t="s">
        <v>201</v>
      </c>
    </row>
    <row r="110" spans="1:8" ht="30" x14ac:dyDescent="0.25">
      <c r="A110">
        <v>2</v>
      </c>
      <c r="B110" t="s">
        <v>70</v>
      </c>
      <c r="C110" t="s">
        <v>8</v>
      </c>
      <c r="D110">
        <v>18</v>
      </c>
      <c r="E110">
        <f t="shared" ref="E110:E150" si="4">F109+1</f>
        <v>8</v>
      </c>
      <c r="F110">
        <f>Tabela5[[#This Row],[TAMANHO]]+Tabela5[[#This Row],[POS INICIAL]]-1</f>
        <v>25</v>
      </c>
      <c r="G110" t="s">
        <v>234</v>
      </c>
      <c r="H110" s="1" t="s">
        <v>254</v>
      </c>
    </row>
    <row r="111" spans="1:8" x14ac:dyDescent="0.25">
      <c r="A111">
        <v>3</v>
      </c>
      <c r="B111" t="s">
        <v>92</v>
      </c>
      <c r="C111" t="s">
        <v>36</v>
      </c>
      <c r="D111">
        <v>11</v>
      </c>
      <c r="E111">
        <f t="shared" si="4"/>
        <v>26</v>
      </c>
      <c r="F111">
        <f>Tabela5[[#This Row],[TAMANHO]]+Tabela5[[#This Row],[POS INICIAL]]-1</f>
        <v>36</v>
      </c>
      <c r="G111" t="s">
        <v>234</v>
      </c>
      <c r="H111" s="1" t="s">
        <v>255</v>
      </c>
    </row>
    <row r="112" spans="1:8" x14ac:dyDescent="0.25">
      <c r="A112">
        <v>4</v>
      </c>
      <c r="B112" t="s">
        <v>93</v>
      </c>
      <c r="C112" t="s">
        <v>36</v>
      </c>
      <c r="D112">
        <v>11</v>
      </c>
      <c r="E112">
        <f t="shared" si="4"/>
        <v>37</v>
      </c>
      <c r="F112">
        <f>Tabela5[[#This Row],[TAMANHO]]+Tabela5[[#This Row],[POS INICIAL]]-1</f>
        <v>47</v>
      </c>
      <c r="G112" t="s">
        <v>234</v>
      </c>
      <c r="H112" s="1" t="s">
        <v>256</v>
      </c>
    </row>
    <row r="113" spans="1:8" x14ac:dyDescent="0.25">
      <c r="A113">
        <v>5</v>
      </c>
      <c r="B113" t="s">
        <v>94</v>
      </c>
      <c r="C113" t="s">
        <v>8</v>
      </c>
      <c r="D113">
        <v>6</v>
      </c>
      <c r="E113">
        <f t="shared" si="4"/>
        <v>48</v>
      </c>
      <c r="F113">
        <f>Tabela5[[#This Row],[TAMANHO]]+Tabela5[[#This Row],[POS INICIAL]]-1</f>
        <v>53</v>
      </c>
      <c r="G113" t="s">
        <v>234</v>
      </c>
      <c r="H113" s="1" t="s">
        <v>257</v>
      </c>
    </row>
    <row r="114" spans="1:8" ht="30" x14ac:dyDescent="0.25">
      <c r="A114">
        <v>6</v>
      </c>
      <c r="B114" t="s">
        <v>95</v>
      </c>
      <c r="C114" t="s">
        <v>8</v>
      </c>
      <c r="D114">
        <v>6</v>
      </c>
      <c r="E114">
        <f t="shared" si="4"/>
        <v>54</v>
      </c>
      <c r="F114">
        <f>Tabela5[[#This Row],[TAMANHO]]+Tabela5[[#This Row],[POS INICIAL]]-1</f>
        <v>59</v>
      </c>
      <c r="G114" t="s">
        <v>234</v>
      </c>
      <c r="H114" s="1" t="s">
        <v>258</v>
      </c>
    </row>
    <row r="115" spans="1:8" x14ac:dyDescent="0.25">
      <c r="A115">
        <v>7</v>
      </c>
      <c r="B115" t="s">
        <v>96</v>
      </c>
      <c r="C115" t="s">
        <v>36</v>
      </c>
      <c r="D115">
        <v>50</v>
      </c>
      <c r="E115">
        <f t="shared" si="4"/>
        <v>60</v>
      </c>
      <c r="F115">
        <f>Tabela5[[#This Row],[TAMANHO]]+Tabela5[[#This Row],[POS INICIAL]]-1</f>
        <v>109</v>
      </c>
      <c r="G115" t="s">
        <v>234</v>
      </c>
      <c r="H115" s="1" t="s">
        <v>259</v>
      </c>
    </row>
    <row r="116" spans="1:8" x14ac:dyDescent="0.25">
      <c r="A116">
        <v>8</v>
      </c>
      <c r="B116" t="s">
        <v>97</v>
      </c>
      <c r="C116" t="s">
        <v>22</v>
      </c>
      <c r="D116">
        <v>8</v>
      </c>
      <c r="E116">
        <f t="shared" si="4"/>
        <v>110</v>
      </c>
      <c r="F116">
        <f>Tabela5[[#This Row],[TAMANHO]]+Tabela5[[#This Row],[POS INICIAL]]-1</f>
        <v>117</v>
      </c>
      <c r="G116" t="s">
        <v>234</v>
      </c>
      <c r="H116" s="1" t="s">
        <v>260</v>
      </c>
    </row>
    <row r="117" spans="1:8" x14ac:dyDescent="0.25">
      <c r="A117">
        <v>9</v>
      </c>
      <c r="B117" t="s">
        <v>98</v>
      </c>
      <c r="C117" t="s">
        <v>36</v>
      </c>
      <c r="D117">
        <v>20</v>
      </c>
      <c r="E117">
        <f t="shared" si="4"/>
        <v>118</v>
      </c>
      <c r="F117">
        <f>Tabela5[[#This Row],[TAMANHO]]+Tabela5[[#This Row],[POS INICIAL]]-1</f>
        <v>137</v>
      </c>
      <c r="G117" t="s">
        <v>234</v>
      </c>
      <c r="H117" s="1" t="s">
        <v>261</v>
      </c>
    </row>
    <row r="118" spans="1:8" x14ac:dyDescent="0.25">
      <c r="A118">
        <v>10</v>
      </c>
      <c r="B118" t="s">
        <v>99</v>
      </c>
      <c r="C118" t="s">
        <v>8</v>
      </c>
      <c r="D118">
        <v>6</v>
      </c>
      <c r="E118">
        <f t="shared" si="4"/>
        <v>138</v>
      </c>
      <c r="F118">
        <f>Tabela5[[#This Row],[TAMANHO]]+Tabela5[[#This Row],[POS INICIAL]]-1</f>
        <v>143</v>
      </c>
      <c r="G118" t="s">
        <v>234</v>
      </c>
      <c r="H118" s="1" t="s">
        <v>262</v>
      </c>
    </row>
    <row r="119" spans="1:8" x14ac:dyDescent="0.25">
      <c r="A119">
        <v>11</v>
      </c>
      <c r="B119" t="s">
        <v>100</v>
      </c>
      <c r="C119" t="s">
        <v>20</v>
      </c>
      <c r="D119">
        <v>2</v>
      </c>
      <c r="E119">
        <f t="shared" si="4"/>
        <v>144</v>
      </c>
      <c r="F119">
        <f>Tabela5[[#This Row],[TAMANHO]]+Tabela5[[#This Row],[POS INICIAL]]-1</f>
        <v>145</v>
      </c>
      <c r="G119" t="s">
        <v>234</v>
      </c>
      <c r="H119" s="1" t="s">
        <v>263</v>
      </c>
    </row>
    <row r="120" spans="1:8" ht="165" x14ac:dyDescent="0.25">
      <c r="A120">
        <v>12</v>
      </c>
      <c r="B120" t="s">
        <v>101</v>
      </c>
      <c r="C120" t="s">
        <v>8</v>
      </c>
      <c r="D120">
        <v>6</v>
      </c>
      <c r="E120">
        <f t="shared" si="4"/>
        <v>146</v>
      </c>
      <c r="F120">
        <f>Tabela5[[#This Row],[TAMANHO]]+Tabela5[[#This Row],[POS INICIAL]]-1</f>
        <v>151</v>
      </c>
      <c r="G120" t="s">
        <v>234</v>
      </c>
      <c r="H120" s="1" t="s">
        <v>264</v>
      </c>
    </row>
    <row r="121" spans="1:8" x14ac:dyDescent="0.25">
      <c r="A121">
        <v>13</v>
      </c>
      <c r="B121" t="s">
        <v>35</v>
      </c>
      <c r="C121" t="s">
        <v>36</v>
      </c>
      <c r="D121">
        <v>50</v>
      </c>
      <c r="E121">
        <f t="shared" si="4"/>
        <v>152</v>
      </c>
      <c r="F121">
        <f>Tabela5[[#This Row],[TAMANHO]]+Tabela5[[#This Row],[POS INICIAL]]-1</f>
        <v>201</v>
      </c>
      <c r="G121" t="s">
        <v>234</v>
      </c>
      <c r="H121" s="1" t="s">
        <v>265</v>
      </c>
    </row>
    <row r="122" spans="1:8" x14ac:dyDescent="0.25">
      <c r="A122">
        <v>14</v>
      </c>
      <c r="B122" t="s">
        <v>37</v>
      </c>
      <c r="C122" t="s">
        <v>36</v>
      </c>
      <c r="D122">
        <v>30</v>
      </c>
      <c r="E122">
        <f t="shared" si="4"/>
        <v>202</v>
      </c>
      <c r="F122">
        <f>Tabela5[[#This Row],[TAMANHO]]+Tabela5[[#This Row],[POS INICIAL]]-1</f>
        <v>231</v>
      </c>
      <c r="G122" t="s">
        <v>234</v>
      </c>
      <c r="H122" s="1" t="s">
        <v>266</v>
      </c>
    </row>
    <row r="123" spans="1:8" x14ac:dyDescent="0.25">
      <c r="A123">
        <v>15</v>
      </c>
      <c r="B123" t="s">
        <v>38</v>
      </c>
      <c r="C123" t="s">
        <v>20</v>
      </c>
      <c r="D123">
        <v>2</v>
      </c>
      <c r="E123">
        <f t="shared" si="4"/>
        <v>232</v>
      </c>
      <c r="F123">
        <f>Tabela5[[#This Row],[TAMANHO]]+Tabela5[[#This Row],[POS INICIAL]]-1</f>
        <v>233</v>
      </c>
      <c r="G123" t="s">
        <v>234</v>
      </c>
      <c r="H123" s="1" t="s">
        <v>267</v>
      </c>
    </row>
    <row r="124" spans="1:8" x14ac:dyDescent="0.25">
      <c r="A124">
        <v>16</v>
      </c>
      <c r="B124" t="s">
        <v>39</v>
      </c>
      <c r="C124" t="s">
        <v>8</v>
      </c>
      <c r="D124">
        <v>6</v>
      </c>
      <c r="E124">
        <f t="shared" si="4"/>
        <v>234</v>
      </c>
      <c r="F124">
        <f>Tabela5[[#This Row],[TAMANHO]]+Tabela5[[#This Row],[POS INICIAL]]-1</f>
        <v>239</v>
      </c>
      <c r="G124" t="s">
        <v>234</v>
      </c>
      <c r="H124" s="1" t="s">
        <v>268</v>
      </c>
    </row>
    <row r="125" spans="1:8" x14ac:dyDescent="0.25">
      <c r="A125">
        <v>17</v>
      </c>
      <c r="B125" t="s">
        <v>40</v>
      </c>
      <c r="C125" t="s">
        <v>36</v>
      </c>
      <c r="D125">
        <v>8</v>
      </c>
      <c r="E125">
        <f t="shared" si="4"/>
        <v>240</v>
      </c>
      <c r="F125">
        <f>Tabela5[[#This Row],[TAMANHO]]+Tabela5[[#This Row],[POS INICIAL]]-1</f>
        <v>247</v>
      </c>
      <c r="G125" t="s">
        <v>234</v>
      </c>
      <c r="H125" s="1" t="s">
        <v>269</v>
      </c>
    </row>
    <row r="126" spans="1:8" x14ac:dyDescent="0.25">
      <c r="A126">
        <v>18</v>
      </c>
      <c r="B126" t="s">
        <v>41</v>
      </c>
      <c r="C126" t="s">
        <v>20</v>
      </c>
      <c r="D126">
        <v>2</v>
      </c>
      <c r="E126">
        <f t="shared" si="4"/>
        <v>248</v>
      </c>
      <c r="F126">
        <f>Tabela5[[#This Row],[TAMANHO]]+Tabela5[[#This Row],[POS INICIAL]]-1</f>
        <v>249</v>
      </c>
      <c r="G126" t="s">
        <v>234</v>
      </c>
      <c r="H126" s="1" t="s">
        <v>270</v>
      </c>
    </row>
    <row r="127" spans="1:8" x14ac:dyDescent="0.25">
      <c r="A127">
        <v>19</v>
      </c>
      <c r="B127" t="s">
        <v>102</v>
      </c>
      <c r="C127" t="s">
        <v>36</v>
      </c>
      <c r="D127">
        <v>8</v>
      </c>
      <c r="E127">
        <f t="shared" si="4"/>
        <v>250</v>
      </c>
      <c r="F127">
        <f>Tabela5[[#This Row],[TAMANHO]]+Tabela5[[#This Row],[POS INICIAL]]-1</f>
        <v>257</v>
      </c>
      <c r="G127" t="s">
        <v>234</v>
      </c>
      <c r="H127" s="1" t="s">
        <v>271</v>
      </c>
    </row>
    <row r="128" spans="1:8" x14ac:dyDescent="0.25">
      <c r="A128">
        <v>20</v>
      </c>
      <c r="B128" t="s">
        <v>103</v>
      </c>
      <c r="C128" t="s">
        <v>36</v>
      </c>
      <c r="D128">
        <v>11</v>
      </c>
      <c r="E128">
        <f t="shared" si="4"/>
        <v>258</v>
      </c>
      <c r="F128">
        <f>Tabela5[[#This Row],[TAMANHO]]+Tabela5[[#This Row],[POS INICIAL]]-1</f>
        <v>268</v>
      </c>
      <c r="G128" t="s">
        <v>234</v>
      </c>
      <c r="H128" s="1" t="s">
        <v>272</v>
      </c>
    </row>
    <row r="129" spans="1:8" x14ac:dyDescent="0.25">
      <c r="A129">
        <v>21</v>
      </c>
      <c r="B129" t="s">
        <v>104</v>
      </c>
      <c r="C129" t="s">
        <v>8</v>
      </c>
      <c r="D129">
        <v>6</v>
      </c>
      <c r="E129">
        <f t="shared" si="4"/>
        <v>269</v>
      </c>
      <c r="F129">
        <f>Tabela5[[#This Row],[TAMANHO]]+Tabela5[[#This Row],[POS INICIAL]]-1</f>
        <v>274</v>
      </c>
      <c r="G129" t="s">
        <v>234</v>
      </c>
      <c r="H129" s="1" t="s">
        <v>273</v>
      </c>
    </row>
    <row r="130" spans="1:8" x14ac:dyDescent="0.25">
      <c r="A130">
        <v>22</v>
      </c>
      <c r="B130" t="s">
        <v>105</v>
      </c>
      <c r="C130" t="s">
        <v>22</v>
      </c>
      <c r="D130">
        <v>8</v>
      </c>
      <c r="E130">
        <f t="shared" si="4"/>
        <v>275</v>
      </c>
      <c r="F130">
        <f>Tabela5[[#This Row],[TAMANHO]]+Tabela5[[#This Row],[POS INICIAL]]-1</f>
        <v>282</v>
      </c>
      <c r="G130" t="s">
        <v>234</v>
      </c>
      <c r="H130" s="1" t="s">
        <v>274</v>
      </c>
    </row>
    <row r="131" spans="1:8" x14ac:dyDescent="0.25">
      <c r="A131">
        <v>23</v>
      </c>
      <c r="B131" t="s">
        <v>106</v>
      </c>
      <c r="C131" t="s">
        <v>36</v>
      </c>
      <c r="D131">
        <v>40</v>
      </c>
      <c r="E131">
        <f t="shared" si="4"/>
        <v>283</v>
      </c>
      <c r="F131">
        <f>Tabela5[[#This Row],[TAMANHO]]+Tabela5[[#This Row],[POS INICIAL]]-1</f>
        <v>322</v>
      </c>
      <c r="G131" t="s">
        <v>234</v>
      </c>
      <c r="H131" s="1" t="s">
        <v>275</v>
      </c>
    </row>
    <row r="132" spans="1:8" x14ac:dyDescent="0.25">
      <c r="A132">
        <v>24</v>
      </c>
      <c r="B132" t="s">
        <v>107</v>
      </c>
      <c r="C132" t="s">
        <v>36</v>
      </c>
      <c r="D132">
        <v>20</v>
      </c>
      <c r="E132">
        <f t="shared" si="4"/>
        <v>323</v>
      </c>
      <c r="F132">
        <f>Tabela5[[#This Row],[TAMANHO]]+Tabela5[[#This Row],[POS INICIAL]]-1</f>
        <v>342</v>
      </c>
      <c r="G132" t="s">
        <v>234</v>
      </c>
      <c r="H132" s="1" t="s">
        <v>276</v>
      </c>
    </row>
    <row r="133" spans="1:8" ht="30" x14ac:dyDescent="0.25">
      <c r="A133">
        <v>25</v>
      </c>
      <c r="B133" t="s">
        <v>108</v>
      </c>
      <c r="C133" t="s">
        <v>8</v>
      </c>
      <c r="D133">
        <v>6</v>
      </c>
      <c r="E133">
        <f t="shared" si="4"/>
        <v>343</v>
      </c>
      <c r="F133">
        <f>Tabela5[[#This Row],[TAMANHO]]+Tabela5[[#This Row],[POS INICIAL]]-1</f>
        <v>348</v>
      </c>
      <c r="G133" t="s">
        <v>234</v>
      </c>
      <c r="H133" s="1" t="s">
        <v>277</v>
      </c>
    </row>
    <row r="134" spans="1:8" ht="30" x14ac:dyDescent="0.25">
      <c r="A134">
        <v>26</v>
      </c>
      <c r="B134" t="s">
        <v>109</v>
      </c>
      <c r="C134" t="s">
        <v>20</v>
      </c>
      <c r="D134">
        <v>2</v>
      </c>
      <c r="E134">
        <f t="shared" si="4"/>
        <v>349</v>
      </c>
      <c r="F134">
        <f>Tabela5[[#This Row],[TAMANHO]]+Tabela5[[#This Row],[POS INICIAL]]-1</f>
        <v>350</v>
      </c>
      <c r="G134" t="s">
        <v>234</v>
      </c>
      <c r="H134" s="1" t="s">
        <v>278</v>
      </c>
    </row>
    <row r="135" spans="1:8" x14ac:dyDescent="0.25">
      <c r="A135">
        <v>27</v>
      </c>
      <c r="B135" t="s">
        <v>110</v>
      </c>
      <c r="C135" t="s">
        <v>22</v>
      </c>
      <c r="D135">
        <v>8</v>
      </c>
      <c r="E135">
        <f t="shared" si="4"/>
        <v>351</v>
      </c>
      <c r="F135">
        <f>Tabela5[[#This Row],[TAMANHO]]+Tabela5[[#This Row],[POS INICIAL]]-1</f>
        <v>358</v>
      </c>
      <c r="G135" t="s">
        <v>234</v>
      </c>
      <c r="H135" s="1" t="s">
        <v>279</v>
      </c>
    </row>
    <row r="136" spans="1:8" x14ac:dyDescent="0.25">
      <c r="A136">
        <v>28</v>
      </c>
      <c r="B136" t="s">
        <v>111</v>
      </c>
      <c r="C136" t="s">
        <v>36</v>
      </c>
      <c r="D136">
        <v>30</v>
      </c>
      <c r="E136">
        <f t="shared" si="4"/>
        <v>359</v>
      </c>
      <c r="F136">
        <f>Tabela5[[#This Row],[TAMANHO]]+Tabela5[[#This Row],[POS INICIAL]]-1</f>
        <v>388</v>
      </c>
      <c r="G136" t="s">
        <v>234</v>
      </c>
      <c r="H136" s="1" t="s">
        <v>280</v>
      </c>
    </row>
    <row r="137" spans="1:8" x14ac:dyDescent="0.25">
      <c r="A137">
        <v>29</v>
      </c>
      <c r="B137" t="s">
        <v>112</v>
      </c>
      <c r="C137" t="s">
        <v>8</v>
      </c>
      <c r="D137">
        <v>19</v>
      </c>
      <c r="E137">
        <f t="shared" si="4"/>
        <v>389</v>
      </c>
      <c r="F137">
        <f>Tabela5[[#This Row],[TAMANHO]]+Tabela5[[#This Row],[POS INICIAL]]-1</f>
        <v>407</v>
      </c>
      <c r="G137" t="s">
        <v>234</v>
      </c>
      <c r="H137" s="1" t="s">
        <v>281</v>
      </c>
    </row>
    <row r="138" spans="1:8" ht="30" x14ac:dyDescent="0.25">
      <c r="A138">
        <v>30</v>
      </c>
      <c r="B138" t="s">
        <v>113</v>
      </c>
      <c r="C138" t="s">
        <v>22</v>
      </c>
      <c r="D138">
        <v>8</v>
      </c>
      <c r="E138">
        <f t="shared" si="4"/>
        <v>408</v>
      </c>
      <c r="F138">
        <f>Tabela5[[#This Row],[TAMANHO]]+Tabela5[[#This Row],[POS INICIAL]]-1</f>
        <v>415</v>
      </c>
      <c r="G138" t="s">
        <v>234</v>
      </c>
      <c r="H138" s="1" t="s">
        <v>282</v>
      </c>
    </row>
    <row r="139" spans="1:8" ht="120" x14ac:dyDescent="0.25">
      <c r="A139">
        <v>31</v>
      </c>
      <c r="B139" t="s">
        <v>114</v>
      </c>
      <c r="C139" t="s">
        <v>20</v>
      </c>
      <c r="D139">
        <v>3</v>
      </c>
      <c r="E139">
        <f t="shared" si="4"/>
        <v>416</v>
      </c>
      <c r="F139">
        <f>Tabela5[[#This Row],[TAMANHO]]+Tabela5[[#This Row],[POS INICIAL]]-1</f>
        <v>418</v>
      </c>
      <c r="G139" t="s">
        <v>234</v>
      </c>
      <c r="H139" s="1" t="s">
        <v>283</v>
      </c>
    </row>
    <row r="140" spans="1:8" ht="75" x14ac:dyDescent="0.25">
      <c r="A140">
        <v>32</v>
      </c>
      <c r="B140" t="s">
        <v>115</v>
      </c>
      <c r="C140" t="s">
        <v>20</v>
      </c>
      <c r="D140">
        <v>1</v>
      </c>
      <c r="E140">
        <f t="shared" si="4"/>
        <v>419</v>
      </c>
      <c r="F140">
        <f>Tabela5[[#This Row],[TAMANHO]]+Tabela5[[#This Row],[POS INICIAL]]-1</f>
        <v>419</v>
      </c>
      <c r="G140" t="s">
        <v>234</v>
      </c>
      <c r="H140" s="1" t="s">
        <v>284</v>
      </c>
    </row>
    <row r="141" spans="1:8" x14ac:dyDescent="0.25">
      <c r="A141">
        <v>33</v>
      </c>
      <c r="B141" t="s">
        <v>116</v>
      </c>
      <c r="C141" t="s">
        <v>20</v>
      </c>
      <c r="D141">
        <v>2</v>
      </c>
      <c r="E141">
        <f t="shared" si="4"/>
        <v>420</v>
      </c>
      <c r="F141">
        <f>Tabela5[[#This Row],[TAMANHO]]+Tabela5[[#This Row],[POS INICIAL]]-1</f>
        <v>421</v>
      </c>
      <c r="G141" t="s">
        <v>234</v>
      </c>
      <c r="H141" s="1" t="s">
        <v>285</v>
      </c>
    </row>
    <row r="142" spans="1:8" x14ac:dyDescent="0.25">
      <c r="A142">
        <v>34</v>
      </c>
      <c r="B142" t="s">
        <v>117</v>
      </c>
      <c r="C142" t="s">
        <v>36</v>
      </c>
      <c r="D142">
        <v>8</v>
      </c>
      <c r="E142">
        <f t="shared" si="4"/>
        <v>422</v>
      </c>
      <c r="F142">
        <f>Tabela5[[#This Row],[TAMANHO]]+Tabela5[[#This Row],[POS INICIAL]]-1</f>
        <v>429</v>
      </c>
      <c r="G142" t="s">
        <v>234</v>
      </c>
      <c r="H142" s="1" t="s">
        <v>286</v>
      </c>
    </row>
    <row r="143" spans="1:8" ht="30" x14ac:dyDescent="0.25">
      <c r="A143">
        <v>35</v>
      </c>
      <c r="B143" t="s">
        <v>118</v>
      </c>
      <c r="C143" t="s">
        <v>20</v>
      </c>
      <c r="D143">
        <v>2</v>
      </c>
      <c r="E143">
        <f t="shared" si="4"/>
        <v>430</v>
      </c>
      <c r="F143">
        <f>Tabela5[[#This Row],[TAMANHO]]+Tabela5[[#This Row],[POS INICIAL]]-1</f>
        <v>431</v>
      </c>
      <c r="G143" t="s">
        <v>234</v>
      </c>
      <c r="H143" s="1" t="s">
        <v>287</v>
      </c>
    </row>
    <row r="144" spans="1:8" x14ac:dyDescent="0.25">
      <c r="A144">
        <v>36</v>
      </c>
      <c r="B144" t="s">
        <v>119</v>
      </c>
      <c r="C144" t="s">
        <v>36</v>
      </c>
      <c r="D144">
        <v>8</v>
      </c>
      <c r="E144">
        <f t="shared" si="4"/>
        <v>432</v>
      </c>
      <c r="F144">
        <f>Tabela5[[#This Row],[TAMANHO]]+Tabela5[[#This Row],[POS INICIAL]]-1</f>
        <v>439</v>
      </c>
      <c r="G144" t="s">
        <v>234</v>
      </c>
      <c r="H144" s="1" t="s">
        <v>288</v>
      </c>
    </row>
    <row r="145" spans="1:8" ht="150" x14ac:dyDescent="0.25">
      <c r="A145">
        <v>37</v>
      </c>
      <c r="B145" t="s">
        <v>120</v>
      </c>
      <c r="C145" t="s">
        <v>8</v>
      </c>
      <c r="D145">
        <v>1</v>
      </c>
      <c r="E145">
        <f t="shared" si="4"/>
        <v>440</v>
      </c>
      <c r="F145">
        <f>Tabela5[[#This Row],[TAMANHO]]+Tabela5[[#This Row],[POS INICIAL]]-1</f>
        <v>440</v>
      </c>
      <c r="G145" t="s">
        <v>234</v>
      </c>
      <c r="H145" s="1" t="s">
        <v>289</v>
      </c>
    </row>
    <row r="146" spans="1:8" s="2" customFormat="1" ht="60" x14ac:dyDescent="0.25">
      <c r="A146">
        <v>38</v>
      </c>
      <c r="B146" t="s">
        <v>121</v>
      </c>
      <c r="C146" t="s">
        <v>20</v>
      </c>
      <c r="D146">
        <v>1</v>
      </c>
      <c r="E146">
        <f t="shared" si="4"/>
        <v>441</v>
      </c>
      <c r="F146">
        <f>Tabela5[[#This Row],[TAMANHO]]+Tabela5[[#This Row],[POS INICIAL]]-1</f>
        <v>441</v>
      </c>
      <c r="G146" t="s">
        <v>234</v>
      </c>
      <c r="H146" s="1" t="s">
        <v>290</v>
      </c>
    </row>
    <row r="147" spans="1:8" x14ac:dyDescent="0.25">
      <c r="A147">
        <v>39</v>
      </c>
      <c r="B147" t="s">
        <v>122</v>
      </c>
      <c r="C147" t="s">
        <v>8</v>
      </c>
      <c r="D147">
        <v>6</v>
      </c>
      <c r="E147">
        <f t="shared" si="4"/>
        <v>442</v>
      </c>
      <c r="F147">
        <f>Tabela5[[#This Row],[TAMANHO]]+Tabela5[[#This Row],[POS INICIAL]]-1</f>
        <v>447</v>
      </c>
      <c r="G147" t="s">
        <v>234</v>
      </c>
      <c r="H147" s="1" t="s">
        <v>291</v>
      </c>
    </row>
    <row r="148" spans="1:8" ht="75" x14ac:dyDescent="0.25">
      <c r="A148" s="3">
        <v>40</v>
      </c>
      <c r="B148" s="3" t="s">
        <v>628</v>
      </c>
      <c r="C148" s="3" t="s">
        <v>8</v>
      </c>
      <c r="D148" s="3">
        <v>11</v>
      </c>
      <c r="E148" s="3">
        <f t="shared" si="4"/>
        <v>448</v>
      </c>
      <c r="F148" s="3">
        <f>Tabela5[[#This Row],[TAMANHO]]+Tabela5[[#This Row],[POS INICIAL]]-1</f>
        <v>458</v>
      </c>
      <c r="G148" s="3" t="s">
        <v>234</v>
      </c>
      <c r="H148" s="7" t="s">
        <v>668</v>
      </c>
    </row>
    <row r="149" spans="1:8" ht="75" x14ac:dyDescent="0.25">
      <c r="A149" s="3">
        <v>41</v>
      </c>
      <c r="B149" s="3" t="s">
        <v>627</v>
      </c>
      <c r="C149" s="3" t="s">
        <v>20</v>
      </c>
      <c r="D149" s="3">
        <v>1</v>
      </c>
      <c r="E149" s="3">
        <f t="shared" si="4"/>
        <v>459</v>
      </c>
      <c r="F149" s="3">
        <f>Tabela5[[#This Row],[TAMANHO]]+Tabela5[[#This Row],[POS INICIAL]]-1</f>
        <v>459</v>
      </c>
      <c r="G149" s="3" t="s">
        <v>234</v>
      </c>
      <c r="H149" s="7" t="s">
        <v>1324</v>
      </c>
    </row>
    <row r="150" spans="1:8" s="3" customFormat="1" ht="19.5" customHeight="1" x14ac:dyDescent="0.25">
      <c r="A150" s="3">
        <v>42</v>
      </c>
      <c r="B150" s="3" t="s">
        <v>505</v>
      </c>
      <c r="C150" s="3" t="s">
        <v>22</v>
      </c>
      <c r="D150" s="3">
        <v>8</v>
      </c>
      <c r="E150" s="3">
        <f t="shared" si="4"/>
        <v>460</v>
      </c>
      <c r="F150" s="3">
        <f>Tabela5[[#This Row],[TAMANHO]]+Tabela5[[#This Row],[POS INICIAL]]-1</f>
        <v>467</v>
      </c>
      <c r="G150" s="3" t="s">
        <v>235</v>
      </c>
      <c r="H150" s="7" t="s">
        <v>1323</v>
      </c>
    </row>
    <row r="151" spans="1:8" s="3" customFormat="1" ht="19.5" customHeight="1" x14ac:dyDescent="0.25">
      <c r="H151" s="7"/>
    </row>
    <row r="152" spans="1:8" s="3" customFormat="1" ht="19.5" customHeight="1" thickBot="1" x14ac:dyDescent="0.3">
      <c r="H152" s="7"/>
    </row>
    <row r="153" spans="1:8" s="3" customFormat="1" ht="19.5" customHeight="1" x14ac:dyDescent="0.3">
      <c r="A153" s="112" t="s">
        <v>571</v>
      </c>
      <c r="B153" s="113"/>
      <c r="C153" s="113"/>
      <c r="D153" s="113"/>
      <c r="E153" s="113"/>
      <c r="F153" s="113"/>
      <c r="G153" s="113"/>
      <c r="H153" s="114"/>
    </row>
    <row r="154" spans="1:8" s="3" customFormat="1" ht="19.5" customHeight="1" x14ac:dyDescent="0.3">
      <c r="A154" s="100" t="s">
        <v>570</v>
      </c>
      <c r="B154" s="101"/>
      <c r="C154" s="101"/>
      <c r="D154" s="101"/>
      <c r="E154" s="101"/>
      <c r="F154" s="101"/>
      <c r="G154" s="101"/>
      <c r="H154" s="102"/>
    </row>
    <row r="155" spans="1:8" s="3" customFormat="1" ht="19.5" customHeight="1" x14ac:dyDescent="0.3">
      <c r="A155" s="122" t="s">
        <v>635</v>
      </c>
      <c r="B155" s="119"/>
      <c r="C155" s="119"/>
      <c r="D155" s="119"/>
      <c r="E155" s="119"/>
      <c r="F155" s="119"/>
      <c r="G155" s="119"/>
      <c r="H155" s="123"/>
    </row>
    <row r="156" spans="1:8" s="3" customFormat="1" ht="19.5" customHeight="1" x14ac:dyDescent="0.3">
      <c r="A156" s="100" t="s">
        <v>576</v>
      </c>
      <c r="B156" s="101"/>
      <c r="C156" s="101"/>
      <c r="D156" s="101"/>
      <c r="E156" s="101"/>
      <c r="F156" s="101"/>
      <c r="G156" s="101"/>
      <c r="H156" s="102"/>
    </row>
    <row r="157" spans="1:8" s="3" customFormat="1" ht="18.75" x14ac:dyDescent="0.3">
      <c r="A157" s="122" t="s">
        <v>632</v>
      </c>
      <c r="B157" s="119"/>
      <c r="C157" s="119"/>
      <c r="D157" s="119"/>
      <c r="E157" s="119"/>
      <c r="F157" s="119"/>
      <c r="G157" s="119"/>
      <c r="H157" s="123"/>
    </row>
    <row r="158" spans="1:8" s="3" customFormat="1" ht="19.5" customHeight="1" x14ac:dyDescent="0.3">
      <c r="A158" s="118" t="s">
        <v>654</v>
      </c>
      <c r="B158" s="119"/>
      <c r="C158" s="119"/>
      <c r="D158" s="119"/>
      <c r="E158" s="119"/>
      <c r="F158" s="119"/>
      <c r="G158" s="119"/>
      <c r="H158" s="123"/>
    </row>
    <row r="159" spans="1:8" s="3" customFormat="1" ht="19.5" customHeight="1" x14ac:dyDescent="0.3">
      <c r="A159" s="122" t="s">
        <v>633</v>
      </c>
      <c r="B159" s="119"/>
      <c r="C159" s="119"/>
      <c r="D159" s="119"/>
      <c r="E159" s="119"/>
      <c r="F159" s="119"/>
      <c r="G159" s="119"/>
      <c r="H159" s="123"/>
    </row>
    <row r="160" spans="1:8" s="3" customFormat="1" ht="19.5" customHeight="1" x14ac:dyDescent="0.3">
      <c r="A160" s="122" t="s">
        <v>669</v>
      </c>
      <c r="B160" s="119"/>
      <c r="C160" s="119"/>
      <c r="D160" s="119"/>
      <c r="E160" s="119"/>
      <c r="F160" s="119"/>
      <c r="G160" s="119"/>
      <c r="H160" s="123"/>
    </row>
    <row r="161" spans="1:8" ht="19.5" thickBot="1" x14ac:dyDescent="0.35">
      <c r="A161" s="97" t="s">
        <v>631</v>
      </c>
      <c r="B161" s="98"/>
      <c r="C161" s="98"/>
      <c r="D161" s="98"/>
      <c r="E161" s="98"/>
      <c r="F161" s="98"/>
      <c r="G161" s="98"/>
      <c r="H161" s="99"/>
    </row>
    <row r="162" spans="1:8" x14ac:dyDescent="0.25">
      <c r="A162" t="s">
        <v>0</v>
      </c>
      <c r="B162" t="s">
        <v>1</v>
      </c>
      <c r="C162" t="s">
        <v>2</v>
      </c>
      <c r="D162" t="s">
        <v>3</v>
      </c>
      <c r="E162" t="s">
        <v>4</v>
      </c>
      <c r="F162" t="s">
        <v>5</v>
      </c>
      <c r="G162" t="s">
        <v>236</v>
      </c>
      <c r="H162" t="s">
        <v>204</v>
      </c>
    </row>
    <row r="163" spans="1:8" ht="30" x14ac:dyDescent="0.25">
      <c r="A163">
        <v>1</v>
      </c>
      <c r="B163" t="s">
        <v>7</v>
      </c>
      <c r="C163" t="s">
        <v>8</v>
      </c>
      <c r="D163">
        <v>7</v>
      </c>
      <c r="E163">
        <v>1</v>
      </c>
      <c r="F163">
        <f>Tabela3[[#This Row],[TAMANHO]]+Tabela3[[#This Row],[POS INICIAL]]-1</f>
        <v>7</v>
      </c>
      <c r="G163" t="s">
        <v>234</v>
      </c>
      <c r="H163" s="1" t="s">
        <v>201</v>
      </c>
    </row>
    <row r="164" spans="1:8" x14ac:dyDescent="0.25">
      <c r="A164">
        <v>2</v>
      </c>
      <c r="B164" t="s">
        <v>10</v>
      </c>
      <c r="C164" t="s">
        <v>8</v>
      </c>
      <c r="D164">
        <v>11</v>
      </c>
      <c r="E164">
        <f>F163+1</f>
        <v>8</v>
      </c>
      <c r="F164">
        <f>Tabela3[[#This Row],[TAMANHO]]+Tabela3[[#This Row],[POS INICIAL]]-1</f>
        <v>18</v>
      </c>
      <c r="G164" t="s">
        <v>234</v>
      </c>
      <c r="H164" s="1" t="s">
        <v>594</v>
      </c>
    </row>
    <row r="165" spans="1:8" s="3" customFormat="1" ht="60" x14ac:dyDescent="0.25">
      <c r="A165">
        <v>3</v>
      </c>
      <c r="B165" t="s">
        <v>610</v>
      </c>
      <c r="C165" t="s">
        <v>8</v>
      </c>
      <c r="D165">
        <v>11</v>
      </c>
      <c r="E165">
        <f t="shared" ref="E165:E176" si="5">F164+1</f>
        <v>19</v>
      </c>
      <c r="F165">
        <f>Tabela3[[#This Row],[TAMANHO]]+Tabela3[[#This Row],[POS INICIAL]]-1</f>
        <v>29</v>
      </c>
      <c r="G165" t="s">
        <v>234</v>
      </c>
      <c r="H165" s="1" t="s">
        <v>643</v>
      </c>
    </row>
    <row r="166" spans="1:8" ht="300" x14ac:dyDescent="0.25">
      <c r="A166" s="3">
        <v>4</v>
      </c>
      <c r="B166" s="3" t="s">
        <v>614</v>
      </c>
      <c r="C166" s="3" t="s">
        <v>8</v>
      </c>
      <c r="D166" s="3">
        <v>2</v>
      </c>
      <c r="E166" s="3">
        <f t="shared" si="5"/>
        <v>30</v>
      </c>
      <c r="F166" s="3">
        <f>Tabela3[[#This Row],[TAMANHO]]+Tabela3[[#This Row],[POS INICIAL]]-1</f>
        <v>31</v>
      </c>
      <c r="G166" s="3" t="s">
        <v>234</v>
      </c>
      <c r="H166" s="7" t="s">
        <v>655</v>
      </c>
    </row>
    <row r="167" spans="1:8" ht="45" x14ac:dyDescent="0.25">
      <c r="A167">
        <v>5</v>
      </c>
      <c r="B167" t="s">
        <v>624</v>
      </c>
      <c r="C167" t="s">
        <v>20</v>
      </c>
      <c r="D167">
        <v>1</v>
      </c>
      <c r="E167">
        <f t="shared" si="5"/>
        <v>32</v>
      </c>
      <c r="F167">
        <f>Tabela3[[#This Row],[TAMANHO]]+Tabela3[[#This Row],[POS INICIAL]]-1</f>
        <v>32</v>
      </c>
      <c r="G167" t="s">
        <v>234</v>
      </c>
      <c r="H167" s="1" t="s">
        <v>625</v>
      </c>
    </row>
    <row r="168" spans="1:8" ht="45" x14ac:dyDescent="0.25">
      <c r="A168">
        <v>6</v>
      </c>
      <c r="B168" t="s">
        <v>62</v>
      </c>
      <c r="C168" t="s">
        <v>36</v>
      </c>
      <c r="D168">
        <v>150</v>
      </c>
      <c r="E168">
        <f t="shared" si="5"/>
        <v>33</v>
      </c>
      <c r="F168">
        <f>Tabela3[[#This Row],[TAMANHO]]+Tabela3[[#This Row],[POS INICIAL]]-1</f>
        <v>182</v>
      </c>
      <c r="G168" t="s">
        <v>235</v>
      </c>
      <c r="H168" s="1" t="s">
        <v>626</v>
      </c>
    </row>
    <row r="169" spans="1:8" ht="75" x14ac:dyDescent="0.25">
      <c r="A169">
        <v>7</v>
      </c>
      <c r="B169" t="s">
        <v>63</v>
      </c>
      <c r="C169" t="s">
        <v>8</v>
      </c>
      <c r="D169">
        <v>3</v>
      </c>
      <c r="E169">
        <f t="shared" si="5"/>
        <v>183</v>
      </c>
      <c r="F169">
        <f>Tabela3[[#This Row],[TAMANHO]]+Tabela3[[#This Row],[POS INICIAL]]-1</f>
        <v>185</v>
      </c>
      <c r="G169" t="s">
        <v>234</v>
      </c>
      <c r="H169" s="1" t="s">
        <v>619</v>
      </c>
    </row>
    <row r="170" spans="1:8" ht="120" x14ac:dyDescent="0.25">
      <c r="A170">
        <v>8</v>
      </c>
      <c r="B170" s="5" t="s">
        <v>621</v>
      </c>
      <c r="C170" s="5" t="s">
        <v>20</v>
      </c>
      <c r="D170" s="5">
        <v>1</v>
      </c>
      <c r="E170">
        <f t="shared" si="5"/>
        <v>186</v>
      </c>
      <c r="F170">
        <f>Tabela3[[#This Row],[TAMANHO]]+Tabela3[[#This Row],[POS INICIAL]]-1</f>
        <v>186</v>
      </c>
      <c r="G170" s="5" t="s">
        <v>235</v>
      </c>
      <c r="H170" s="6" t="s">
        <v>613</v>
      </c>
    </row>
    <row r="171" spans="1:8" ht="60" x14ac:dyDescent="0.25">
      <c r="A171">
        <v>9</v>
      </c>
      <c r="B171" t="s">
        <v>64</v>
      </c>
      <c r="C171" t="s">
        <v>8</v>
      </c>
      <c r="D171">
        <v>2</v>
      </c>
      <c r="E171">
        <f t="shared" si="5"/>
        <v>187</v>
      </c>
      <c r="F171">
        <f>Tabela3[[#This Row],[TAMANHO]]+Tabela3[[#This Row],[POS INICIAL]]-1</f>
        <v>188</v>
      </c>
      <c r="G171" t="s">
        <v>234</v>
      </c>
      <c r="H171" s="1" t="s">
        <v>595</v>
      </c>
    </row>
    <row r="172" spans="1:8" x14ac:dyDescent="0.25">
      <c r="A172">
        <v>10</v>
      </c>
      <c r="B172" t="s">
        <v>611</v>
      </c>
      <c r="C172" t="s">
        <v>8</v>
      </c>
      <c r="D172">
        <v>4</v>
      </c>
      <c r="E172">
        <f t="shared" si="5"/>
        <v>189</v>
      </c>
      <c r="F172">
        <f>Tabela3[[#This Row],[TAMANHO]]+Tabela3[[#This Row],[POS INICIAL]]-1</f>
        <v>192</v>
      </c>
      <c r="G172" t="s">
        <v>234</v>
      </c>
      <c r="H172" s="1" t="s">
        <v>596</v>
      </c>
    </row>
    <row r="173" spans="1:8" ht="135" x14ac:dyDescent="0.25">
      <c r="A173">
        <v>11</v>
      </c>
      <c r="B173" t="s">
        <v>612</v>
      </c>
      <c r="C173" t="s">
        <v>20</v>
      </c>
      <c r="D173">
        <v>6</v>
      </c>
      <c r="E173">
        <f t="shared" si="5"/>
        <v>193</v>
      </c>
      <c r="F173">
        <f>Tabela3[[#This Row],[TAMANHO]]+Tabela3[[#This Row],[POS INICIAL]]-1</f>
        <v>198</v>
      </c>
      <c r="G173" t="s">
        <v>235</v>
      </c>
      <c r="H173" s="1" t="s">
        <v>1173</v>
      </c>
    </row>
    <row r="174" spans="1:8" s="3" customFormat="1" ht="135" x14ac:dyDescent="0.25">
      <c r="A174">
        <v>12</v>
      </c>
      <c r="B174" t="s">
        <v>622</v>
      </c>
      <c r="C174" t="s">
        <v>20</v>
      </c>
      <c r="D174">
        <v>1</v>
      </c>
      <c r="E174">
        <f t="shared" si="5"/>
        <v>199</v>
      </c>
      <c r="F174">
        <f>Tabela3[[#This Row],[TAMANHO]]+Tabela3[[#This Row],[POS INICIAL]]-1</f>
        <v>199</v>
      </c>
      <c r="G174" t="s">
        <v>235</v>
      </c>
      <c r="H174" s="1" t="s">
        <v>642</v>
      </c>
    </row>
    <row r="175" spans="1:8" ht="60" x14ac:dyDescent="0.25">
      <c r="A175" s="3">
        <v>13</v>
      </c>
      <c r="B175" s="3" t="s">
        <v>66</v>
      </c>
      <c r="C175" s="3" t="s">
        <v>8</v>
      </c>
      <c r="D175" s="3">
        <v>2</v>
      </c>
      <c r="E175" s="3">
        <f t="shared" si="5"/>
        <v>200</v>
      </c>
      <c r="F175" s="3">
        <f>Tabela3[[#This Row],[TAMANHO]]+Tabela3[[#This Row],[POS INICIAL]]-1</f>
        <v>201</v>
      </c>
      <c r="G175" s="3" t="s">
        <v>235</v>
      </c>
      <c r="H175" s="7" t="s">
        <v>648</v>
      </c>
    </row>
    <row r="176" spans="1:8" ht="60" x14ac:dyDescent="0.25">
      <c r="A176">
        <v>14</v>
      </c>
      <c r="B176" t="s">
        <v>67</v>
      </c>
      <c r="C176" t="s">
        <v>22</v>
      </c>
      <c r="D176">
        <v>8</v>
      </c>
      <c r="E176">
        <f t="shared" si="5"/>
        <v>202</v>
      </c>
      <c r="F176">
        <f>Tabela3[[#This Row],[TAMANHO]]+Tabela3[[#This Row],[POS INICIAL]]-1</f>
        <v>209</v>
      </c>
      <c r="G176" t="s">
        <v>234</v>
      </c>
      <c r="H176" s="1" t="s">
        <v>647</v>
      </c>
    </row>
    <row r="177" spans="1:8" s="3" customFormat="1" ht="60" x14ac:dyDescent="0.25">
      <c r="A177">
        <v>15</v>
      </c>
      <c r="B177" t="s">
        <v>640</v>
      </c>
      <c r="C177" t="s">
        <v>8</v>
      </c>
      <c r="D177">
        <v>11</v>
      </c>
      <c r="E177">
        <f t="shared" ref="E177" si="6">F176+1</f>
        <v>210</v>
      </c>
      <c r="F177">
        <f>Tabela3[[#This Row],[TAMANHO]]+Tabela3[[#This Row],[POS INICIAL]]-1</f>
        <v>220</v>
      </c>
      <c r="G177" t="s">
        <v>235</v>
      </c>
      <c r="H177" s="1" t="s">
        <v>646</v>
      </c>
    </row>
    <row r="178" spans="1:8" ht="120" x14ac:dyDescent="0.25">
      <c r="A178" s="3">
        <v>16</v>
      </c>
      <c r="B178" s="3" t="s">
        <v>657</v>
      </c>
      <c r="C178" s="3" t="s">
        <v>20</v>
      </c>
      <c r="D178" s="3">
        <v>1</v>
      </c>
      <c r="E178" s="3">
        <f t="shared" ref="E178" si="7">F177+1</f>
        <v>221</v>
      </c>
      <c r="F178" s="3">
        <f>Tabela3[[#This Row],[TAMANHO]]+Tabela3[[#This Row],[POS INICIAL]]-1</f>
        <v>221</v>
      </c>
      <c r="G178" s="3" t="s">
        <v>234</v>
      </c>
      <c r="H178" s="7" t="s">
        <v>658</v>
      </c>
    </row>
    <row r="179" spans="1:8" x14ac:dyDescent="0.25">
      <c r="A179" s="3"/>
      <c r="B179" s="3"/>
      <c r="C179" s="3"/>
      <c r="D179" s="3"/>
      <c r="E179" s="3"/>
      <c r="F179" s="3"/>
      <c r="G179" s="3"/>
      <c r="H179" s="7"/>
    </row>
    <row r="180" spans="1:8" x14ac:dyDescent="0.25">
      <c r="A180" s="3"/>
      <c r="B180" s="3"/>
      <c r="C180" s="3"/>
      <c r="D180" s="3"/>
      <c r="E180" s="3"/>
      <c r="F180" s="3"/>
      <c r="H180" s="1"/>
    </row>
    <row r="181" spans="1:8" ht="15.75" thickBot="1" x14ac:dyDescent="0.3">
      <c r="H181" s="1"/>
    </row>
    <row r="182" spans="1:8" ht="18.75" x14ac:dyDescent="0.3">
      <c r="A182" s="106" t="s">
        <v>555</v>
      </c>
      <c r="B182" s="107"/>
      <c r="C182" s="107"/>
      <c r="D182" s="107"/>
      <c r="E182" s="107"/>
      <c r="F182" s="107"/>
      <c r="G182" s="108"/>
    </row>
    <row r="183" spans="1:8" ht="18.75" x14ac:dyDescent="0.3">
      <c r="A183" s="103" t="s">
        <v>68</v>
      </c>
      <c r="B183" s="104"/>
      <c r="C183" s="104"/>
      <c r="D183" s="104"/>
      <c r="E183" s="104"/>
      <c r="F183" s="104"/>
      <c r="G183" s="105"/>
    </row>
    <row r="184" spans="1:8" x14ac:dyDescent="0.25">
      <c r="A184" t="s">
        <v>0</v>
      </c>
      <c r="B184" t="s">
        <v>1</v>
      </c>
      <c r="C184" t="s">
        <v>2</v>
      </c>
      <c r="D184" t="s">
        <v>3</v>
      </c>
      <c r="E184" t="s">
        <v>4</v>
      </c>
      <c r="F184" t="s">
        <v>5</v>
      </c>
      <c r="G184" t="s">
        <v>204</v>
      </c>
    </row>
    <row r="185" spans="1:8" x14ac:dyDescent="0.25">
      <c r="A185">
        <v>1</v>
      </c>
      <c r="B185" t="s">
        <v>7</v>
      </c>
      <c r="C185" t="s">
        <v>8</v>
      </c>
      <c r="D185">
        <v>7</v>
      </c>
      <c r="E185">
        <v>1</v>
      </c>
      <c r="F185">
        <f>Tabela4[[#This Row],[TAMANHO]]+Tabela4[[#This Row],[POS INICIAL]]-1</f>
        <v>7</v>
      </c>
      <c r="G185" s="1"/>
    </row>
    <row r="186" spans="1:8" x14ac:dyDescent="0.25">
      <c r="A186">
        <v>2</v>
      </c>
      <c r="B186" t="s">
        <v>69</v>
      </c>
      <c r="C186" t="s">
        <v>8</v>
      </c>
      <c r="D186">
        <v>18</v>
      </c>
      <c r="E186">
        <f>F185+1</f>
        <v>8</v>
      </c>
      <c r="F186">
        <f>Tabela4[[#This Row],[TAMANHO]]+Tabela4[[#This Row],[POS INICIAL]]-1</f>
        <v>25</v>
      </c>
      <c r="G186" s="1"/>
    </row>
    <row r="187" spans="1:8" x14ac:dyDescent="0.25">
      <c r="A187">
        <v>3</v>
      </c>
      <c r="B187" t="s">
        <v>70</v>
      </c>
      <c r="C187" t="s">
        <v>8</v>
      </c>
      <c r="D187">
        <v>18</v>
      </c>
      <c r="E187">
        <f t="shared" ref="E187:E211" si="8">F186+1</f>
        <v>26</v>
      </c>
      <c r="F187">
        <f>Tabela4[[#This Row],[TAMANHO]]+Tabela4[[#This Row],[POS INICIAL]]-1</f>
        <v>43</v>
      </c>
      <c r="G187" s="1"/>
    </row>
    <row r="188" spans="1:8" s="3" customFormat="1" x14ac:dyDescent="0.25">
      <c r="A188">
        <v>4</v>
      </c>
      <c r="B188" t="s">
        <v>10</v>
      </c>
      <c r="C188" t="s">
        <v>8</v>
      </c>
      <c r="D188">
        <v>11</v>
      </c>
      <c r="E188">
        <f t="shared" si="8"/>
        <v>44</v>
      </c>
      <c r="F188">
        <f>Tabela4[[#This Row],[TAMANHO]]+Tabela4[[#This Row],[POS INICIAL]]-1</f>
        <v>54</v>
      </c>
      <c r="G188" s="1"/>
      <c r="H188"/>
    </row>
    <row r="189" spans="1:8" x14ac:dyDescent="0.25">
      <c r="A189">
        <v>5</v>
      </c>
      <c r="B189" t="s">
        <v>71</v>
      </c>
      <c r="C189" t="s">
        <v>8</v>
      </c>
      <c r="D189">
        <v>6</v>
      </c>
      <c r="E189">
        <f t="shared" si="8"/>
        <v>55</v>
      </c>
      <c r="F189">
        <f>Tabela4[[#This Row],[TAMANHO]]+Tabela4[[#This Row],[POS INICIAL]]-1</f>
        <v>60</v>
      </c>
      <c r="G189" s="1"/>
    </row>
    <row r="190" spans="1:8" ht="120" x14ac:dyDescent="0.25">
      <c r="A190" s="3">
        <v>6</v>
      </c>
      <c r="B190" s="3" t="s">
        <v>72</v>
      </c>
      <c r="C190" s="3" t="s">
        <v>8</v>
      </c>
      <c r="D190" s="3">
        <v>18</v>
      </c>
      <c r="E190" s="35">
        <f t="shared" si="8"/>
        <v>61</v>
      </c>
      <c r="F190" s="35">
        <f>Tabela4[[#This Row],[TAMANHO]]+Tabela4[[#This Row],[POS INICIAL]]-1</f>
        <v>78</v>
      </c>
      <c r="G190" s="7" t="s">
        <v>1184</v>
      </c>
      <c r="H190" s="3"/>
    </row>
    <row r="191" spans="1:8" x14ac:dyDescent="0.25">
      <c r="A191">
        <v>7</v>
      </c>
      <c r="B191" t="s">
        <v>73</v>
      </c>
      <c r="C191" t="s">
        <v>8</v>
      </c>
      <c r="D191">
        <v>6</v>
      </c>
      <c r="E191" s="36">
        <f t="shared" si="8"/>
        <v>79</v>
      </c>
      <c r="F191" s="36">
        <f>Tabela4[[#This Row],[TAMANHO]]+Tabela4[[#This Row],[POS INICIAL]]-1</f>
        <v>84</v>
      </c>
      <c r="G191" s="1"/>
    </row>
    <row r="192" spans="1:8" x14ac:dyDescent="0.25">
      <c r="A192">
        <v>8</v>
      </c>
      <c r="B192" t="s">
        <v>74</v>
      </c>
      <c r="C192" t="s">
        <v>8</v>
      </c>
      <c r="D192">
        <v>6</v>
      </c>
      <c r="E192" s="36">
        <f t="shared" si="8"/>
        <v>85</v>
      </c>
      <c r="F192" s="36">
        <f>Tabela4[[#This Row],[TAMANHO]]+Tabela4[[#This Row],[POS INICIAL]]-1</f>
        <v>90</v>
      </c>
      <c r="G192" s="1"/>
    </row>
    <row r="193" spans="1:8" x14ac:dyDescent="0.25">
      <c r="A193">
        <v>9</v>
      </c>
      <c r="B193" t="s">
        <v>75</v>
      </c>
      <c r="C193" t="s">
        <v>8</v>
      </c>
      <c r="D193">
        <v>6</v>
      </c>
      <c r="E193" s="36">
        <f t="shared" si="8"/>
        <v>91</v>
      </c>
      <c r="F193" s="36">
        <f>Tabela4[[#This Row],[TAMANHO]]+Tabela4[[#This Row],[POS INICIAL]]-1</f>
        <v>96</v>
      </c>
      <c r="G193" s="1"/>
    </row>
    <row r="194" spans="1:8" x14ac:dyDescent="0.25">
      <c r="A194">
        <v>10</v>
      </c>
      <c r="B194" t="s">
        <v>76</v>
      </c>
      <c r="C194" t="s">
        <v>22</v>
      </c>
      <c r="D194">
        <v>8</v>
      </c>
      <c r="E194" s="36">
        <f t="shared" si="8"/>
        <v>97</v>
      </c>
      <c r="F194" s="36">
        <f>Tabela4[[#This Row],[TAMANHO]]+Tabela4[[#This Row],[POS INICIAL]]-1</f>
        <v>104</v>
      </c>
      <c r="G194" s="1"/>
    </row>
    <row r="195" spans="1:8" x14ac:dyDescent="0.25">
      <c r="A195">
        <v>11</v>
      </c>
      <c r="B195" t="s">
        <v>77</v>
      </c>
      <c r="C195" t="s">
        <v>22</v>
      </c>
      <c r="D195">
        <v>8</v>
      </c>
      <c r="E195" s="36">
        <f t="shared" si="8"/>
        <v>105</v>
      </c>
      <c r="F195" s="36">
        <f>Tabela4[[#This Row],[TAMANHO]]+Tabela4[[#This Row],[POS INICIAL]]-1</f>
        <v>112</v>
      </c>
      <c r="G195" s="1"/>
    </row>
    <row r="196" spans="1:8" x14ac:dyDescent="0.25">
      <c r="A196">
        <v>12</v>
      </c>
      <c r="B196" t="s">
        <v>78</v>
      </c>
      <c r="C196" t="s">
        <v>8</v>
      </c>
      <c r="D196">
        <v>2</v>
      </c>
      <c r="E196" s="36">
        <f t="shared" si="8"/>
        <v>113</v>
      </c>
      <c r="F196" s="36">
        <f>Tabela4[[#This Row],[TAMANHO]]+Tabela4[[#This Row],[POS INICIAL]]-1</f>
        <v>114</v>
      </c>
      <c r="G196" s="1"/>
    </row>
    <row r="197" spans="1:8" x14ac:dyDescent="0.25">
      <c r="A197">
        <v>13</v>
      </c>
      <c r="B197" t="s">
        <v>65</v>
      </c>
      <c r="C197" t="s">
        <v>8</v>
      </c>
      <c r="D197">
        <v>4</v>
      </c>
      <c r="E197" s="36">
        <f t="shared" si="8"/>
        <v>115</v>
      </c>
      <c r="F197" s="36">
        <f>Tabela4[[#This Row],[TAMANHO]]+Tabela4[[#This Row],[POS INICIAL]]-1</f>
        <v>118</v>
      </c>
      <c r="G197" s="1"/>
    </row>
    <row r="198" spans="1:8" x14ac:dyDescent="0.25">
      <c r="A198">
        <v>14</v>
      </c>
      <c r="B198" t="s">
        <v>79</v>
      </c>
      <c r="C198" t="s">
        <v>8</v>
      </c>
      <c r="D198">
        <v>19</v>
      </c>
      <c r="E198" s="36">
        <f t="shared" si="8"/>
        <v>119</v>
      </c>
      <c r="F198" s="36">
        <f>Tabela4[[#This Row],[TAMANHO]]+Tabela4[[#This Row],[POS INICIAL]]-1</f>
        <v>137</v>
      </c>
      <c r="G198" s="1"/>
    </row>
    <row r="199" spans="1:8" x14ac:dyDescent="0.25">
      <c r="A199">
        <v>15</v>
      </c>
      <c r="B199" t="s">
        <v>80</v>
      </c>
      <c r="C199" t="s">
        <v>8</v>
      </c>
      <c r="D199">
        <v>19</v>
      </c>
      <c r="E199" s="36">
        <f t="shared" si="8"/>
        <v>138</v>
      </c>
      <c r="F199" s="36">
        <f>Tabela4[[#This Row],[TAMANHO]]+Tabela4[[#This Row],[POS INICIAL]]-1</f>
        <v>156</v>
      </c>
      <c r="G199" s="1"/>
    </row>
    <row r="200" spans="1:8" x14ac:dyDescent="0.25">
      <c r="A200">
        <v>16</v>
      </c>
      <c r="B200" t="s">
        <v>81</v>
      </c>
      <c r="C200" t="s">
        <v>20</v>
      </c>
      <c r="D200">
        <v>1</v>
      </c>
      <c r="E200" s="36">
        <f t="shared" si="8"/>
        <v>157</v>
      </c>
      <c r="F200" s="36">
        <f>Tabela4[[#This Row],[TAMANHO]]+Tabela4[[#This Row],[POS INICIAL]]-1</f>
        <v>157</v>
      </c>
      <c r="G200" s="1"/>
    </row>
    <row r="201" spans="1:8" x14ac:dyDescent="0.25">
      <c r="A201">
        <v>17</v>
      </c>
      <c r="B201" t="s">
        <v>59</v>
      </c>
      <c r="C201" t="s">
        <v>22</v>
      </c>
      <c r="D201">
        <v>8</v>
      </c>
      <c r="E201" s="36">
        <f t="shared" si="8"/>
        <v>158</v>
      </c>
      <c r="F201" s="36">
        <f>Tabela4[[#This Row],[TAMANHO]]+Tabela4[[#This Row],[POS INICIAL]]-1</f>
        <v>165</v>
      </c>
      <c r="G201" s="1"/>
    </row>
    <row r="202" spans="1:8" x14ac:dyDescent="0.25">
      <c r="A202">
        <v>18</v>
      </c>
      <c r="B202" t="s">
        <v>82</v>
      </c>
      <c r="C202" t="s">
        <v>22</v>
      </c>
      <c r="D202">
        <v>8</v>
      </c>
      <c r="E202" s="36">
        <f t="shared" si="8"/>
        <v>166</v>
      </c>
      <c r="F202" s="36">
        <f>Tabela4[[#This Row],[TAMANHO]]+Tabela4[[#This Row],[POS INICIAL]]-1</f>
        <v>173</v>
      </c>
      <c r="G202" s="1"/>
    </row>
    <row r="203" spans="1:8" x14ac:dyDescent="0.25">
      <c r="A203">
        <v>19</v>
      </c>
      <c r="B203" t="s">
        <v>83</v>
      </c>
      <c r="C203" t="s">
        <v>20</v>
      </c>
      <c r="D203">
        <v>1</v>
      </c>
      <c r="E203" s="36">
        <f t="shared" si="8"/>
        <v>174</v>
      </c>
      <c r="F203" s="36">
        <f>Tabela4[[#This Row],[TAMANHO]]+Tabela4[[#This Row],[POS INICIAL]]-1</f>
        <v>174</v>
      </c>
      <c r="G203" s="1"/>
    </row>
    <row r="204" spans="1:8" s="3" customFormat="1" x14ac:dyDescent="0.25">
      <c r="A204">
        <v>20</v>
      </c>
      <c r="B204" t="s">
        <v>84</v>
      </c>
      <c r="C204" t="s">
        <v>20</v>
      </c>
      <c r="D204">
        <v>1</v>
      </c>
      <c r="E204" s="36">
        <f t="shared" si="8"/>
        <v>175</v>
      </c>
      <c r="F204" s="36">
        <f>Tabela4[[#This Row],[TAMANHO]]+Tabela4[[#This Row],[POS INICIAL]]-1</f>
        <v>175</v>
      </c>
      <c r="G204" s="1"/>
      <c r="H204"/>
    </row>
    <row r="205" spans="1:8" s="3" customFormat="1" x14ac:dyDescent="0.25">
      <c r="A205">
        <v>21</v>
      </c>
      <c r="B205" t="s">
        <v>85</v>
      </c>
      <c r="C205" t="s">
        <v>20</v>
      </c>
      <c r="D205">
        <v>1</v>
      </c>
      <c r="E205" s="36">
        <f t="shared" si="8"/>
        <v>176</v>
      </c>
      <c r="F205" s="36">
        <f>Tabela4[[#This Row],[TAMANHO]]+Tabela4[[#This Row],[POS INICIAL]]-1</f>
        <v>176</v>
      </c>
      <c r="G205" s="1"/>
      <c r="H205"/>
    </row>
    <row r="206" spans="1:8" ht="120" x14ac:dyDescent="0.25">
      <c r="A206" s="3">
        <v>22</v>
      </c>
      <c r="B206" s="3" t="s">
        <v>86</v>
      </c>
      <c r="C206" s="3" t="s">
        <v>8</v>
      </c>
      <c r="D206" s="3">
        <v>18</v>
      </c>
      <c r="E206" s="35">
        <f t="shared" si="8"/>
        <v>177</v>
      </c>
      <c r="F206" s="35">
        <f>Tabela4[[#This Row],[TAMANHO]]+Tabela4[[#This Row],[POS INICIAL]]-1</f>
        <v>194</v>
      </c>
      <c r="G206" s="7" t="s">
        <v>1184</v>
      </c>
      <c r="H206" s="3"/>
    </row>
    <row r="207" spans="1:8" s="3" customFormat="1" ht="120" x14ac:dyDescent="0.25">
      <c r="A207" s="3">
        <v>23</v>
      </c>
      <c r="B207" s="3" t="s">
        <v>87</v>
      </c>
      <c r="C207" s="3" t="s">
        <v>8</v>
      </c>
      <c r="D207" s="3">
        <v>18</v>
      </c>
      <c r="E207" s="35">
        <f t="shared" si="8"/>
        <v>195</v>
      </c>
      <c r="F207" s="35">
        <f>Tabela4[[#This Row],[TAMANHO]]+Tabela4[[#This Row],[POS INICIAL]]-1</f>
        <v>212</v>
      </c>
      <c r="G207" s="7" t="s">
        <v>1184</v>
      </c>
    </row>
    <row r="208" spans="1:8" s="3" customFormat="1" x14ac:dyDescent="0.25">
      <c r="A208">
        <v>24</v>
      </c>
      <c r="B208" t="s">
        <v>88</v>
      </c>
      <c r="C208" t="s">
        <v>8</v>
      </c>
      <c r="D208">
        <v>6</v>
      </c>
      <c r="E208" s="36">
        <f t="shared" si="8"/>
        <v>213</v>
      </c>
      <c r="F208" s="36">
        <f>Tabela4[[#This Row],[TAMANHO]]+Tabela4[[#This Row],[POS INICIAL]]-1</f>
        <v>218</v>
      </c>
      <c r="G208" s="1"/>
      <c r="H208"/>
    </row>
    <row r="209" spans="1:8" ht="150" x14ac:dyDescent="0.25">
      <c r="A209" s="3">
        <v>25</v>
      </c>
      <c r="B209" s="3" t="s">
        <v>89</v>
      </c>
      <c r="C209" s="3" t="s">
        <v>8</v>
      </c>
      <c r="D209" s="3">
        <v>18</v>
      </c>
      <c r="E209" s="35">
        <f t="shared" si="8"/>
        <v>219</v>
      </c>
      <c r="F209" s="35">
        <f>Tabela4[[#This Row],[TAMANHO]]+Tabela4[[#This Row],[POS INICIAL]]-1</f>
        <v>236</v>
      </c>
      <c r="G209" s="7" t="s">
        <v>638</v>
      </c>
      <c r="H209" s="3"/>
    </row>
    <row r="210" spans="1:8" ht="120" x14ac:dyDescent="0.25">
      <c r="A210" s="3">
        <v>26</v>
      </c>
      <c r="B210" s="3" t="s">
        <v>90</v>
      </c>
      <c r="C210" s="3" t="s">
        <v>8</v>
      </c>
      <c r="D210" s="3">
        <v>18</v>
      </c>
      <c r="E210" s="35">
        <f t="shared" si="8"/>
        <v>237</v>
      </c>
      <c r="F210" s="35">
        <f>Tabela4[[#This Row],[TAMANHO]]+Tabela4[[#This Row],[POS INICIAL]]-1</f>
        <v>254</v>
      </c>
      <c r="G210" s="7" t="s">
        <v>1184</v>
      </c>
      <c r="H210" s="3"/>
    </row>
    <row r="211" spans="1:8" x14ac:dyDescent="0.25">
      <c r="A211">
        <v>27</v>
      </c>
      <c r="B211" t="s">
        <v>91</v>
      </c>
      <c r="C211" t="s">
        <v>8</v>
      </c>
      <c r="D211">
        <v>6</v>
      </c>
      <c r="E211" s="36">
        <f t="shared" si="8"/>
        <v>255</v>
      </c>
      <c r="F211" s="36">
        <f>Tabela4[[#This Row],[TAMANHO]]+Tabela4[[#This Row],[POS INICIAL]]-1</f>
        <v>260</v>
      </c>
      <c r="G211" s="1"/>
    </row>
    <row r="213" spans="1:8" ht="15.75" thickBot="1" x14ac:dyDescent="0.3"/>
    <row r="214" spans="1:8" ht="18.75" x14ac:dyDescent="0.3">
      <c r="A214" s="106" t="s">
        <v>556</v>
      </c>
      <c r="B214" s="107"/>
      <c r="C214" s="107"/>
      <c r="D214" s="107"/>
      <c r="E214" s="107"/>
      <c r="F214" s="107"/>
      <c r="G214" s="108"/>
    </row>
    <row r="215" spans="1:8" ht="18.75" x14ac:dyDescent="0.3">
      <c r="A215" s="103" t="s">
        <v>123</v>
      </c>
      <c r="B215" s="104"/>
      <c r="C215" s="104"/>
      <c r="D215" s="104"/>
      <c r="E215" s="104"/>
      <c r="F215" s="104"/>
      <c r="G215" s="105"/>
    </row>
    <row r="216" spans="1:8" x14ac:dyDescent="0.25">
      <c r="A216" t="s">
        <v>0</v>
      </c>
      <c r="B216" t="s">
        <v>1</v>
      </c>
      <c r="C216" t="s">
        <v>2</v>
      </c>
      <c r="D216" t="s">
        <v>3</v>
      </c>
      <c r="E216" t="s">
        <v>4</v>
      </c>
      <c r="F216" t="s">
        <v>5</v>
      </c>
      <c r="G216" t="s">
        <v>204</v>
      </c>
    </row>
    <row r="217" spans="1:8" x14ac:dyDescent="0.25">
      <c r="A217">
        <v>1</v>
      </c>
      <c r="B217" t="s">
        <v>7</v>
      </c>
      <c r="C217" t="s">
        <v>8</v>
      </c>
      <c r="D217">
        <v>7</v>
      </c>
      <c r="E217">
        <v>1</v>
      </c>
      <c r="F217">
        <v>7</v>
      </c>
      <c r="G217" s="1"/>
    </row>
    <row r="218" spans="1:8" x14ac:dyDescent="0.25">
      <c r="A218">
        <v>2</v>
      </c>
      <c r="B218" t="s">
        <v>12</v>
      </c>
      <c r="C218" t="s">
        <v>8</v>
      </c>
      <c r="D218">
        <v>6</v>
      </c>
      <c r="E218">
        <v>8</v>
      </c>
      <c r="F218">
        <v>13</v>
      </c>
      <c r="G218" s="1"/>
    </row>
    <row r="219" spans="1:8" x14ac:dyDescent="0.25">
      <c r="A219">
        <v>3</v>
      </c>
      <c r="B219" t="s">
        <v>124</v>
      </c>
      <c r="C219" t="s">
        <v>8</v>
      </c>
      <c r="D219">
        <v>6</v>
      </c>
      <c r="E219">
        <v>14</v>
      </c>
      <c r="F219">
        <v>19</v>
      </c>
      <c r="G219" s="1"/>
    </row>
    <row r="220" spans="1:8" x14ac:dyDescent="0.25">
      <c r="A220">
        <v>4</v>
      </c>
      <c r="B220" t="s">
        <v>125</v>
      </c>
      <c r="C220" t="s">
        <v>8</v>
      </c>
      <c r="D220">
        <v>6</v>
      </c>
      <c r="E220">
        <v>20</v>
      </c>
      <c r="F220">
        <v>25</v>
      </c>
      <c r="G220" s="1"/>
    </row>
    <row r="221" spans="1:8" x14ac:dyDescent="0.25">
      <c r="A221">
        <v>5</v>
      </c>
      <c r="B221" t="s">
        <v>15</v>
      </c>
      <c r="C221" t="s">
        <v>8</v>
      </c>
      <c r="D221">
        <v>7</v>
      </c>
      <c r="E221">
        <v>26</v>
      </c>
      <c r="F221">
        <v>32</v>
      </c>
      <c r="G221" s="1"/>
    </row>
    <row r="222" spans="1:8" x14ac:dyDescent="0.25">
      <c r="A222">
        <v>6</v>
      </c>
      <c r="B222" t="s">
        <v>16</v>
      </c>
      <c r="C222" t="s">
        <v>8</v>
      </c>
      <c r="D222">
        <v>6</v>
      </c>
      <c r="E222">
        <v>33</v>
      </c>
      <c r="F222">
        <v>38</v>
      </c>
      <c r="G222" s="1"/>
    </row>
    <row r="223" spans="1:8" x14ac:dyDescent="0.25">
      <c r="A223">
        <v>7</v>
      </c>
      <c r="B223" t="s">
        <v>126</v>
      </c>
      <c r="C223" t="s">
        <v>8</v>
      </c>
      <c r="D223">
        <v>2</v>
      </c>
      <c r="E223">
        <v>39</v>
      </c>
      <c r="F223">
        <v>40</v>
      </c>
      <c r="G223" s="1"/>
    </row>
    <row r="224" spans="1:8" x14ac:dyDescent="0.25">
      <c r="A224">
        <v>8</v>
      </c>
      <c r="B224" t="s">
        <v>127</v>
      </c>
      <c r="C224" t="s">
        <v>36</v>
      </c>
      <c r="D224">
        <v>14</v>
      </c>
      <c r="E224">
        <v>41</v>
      </c>
      <c r="F224">
        <v>54</v>
      </c>
      <c r="G224" s="1"/>
    </row>
    <row r="225" spans="1:7" x14ac:dyDescent="0.25">
      <c r="A225">
        <v>9</v>
      </c>
      <c r="B225" t="s">
        <v>128</v>
      </c>
      <c r="C225" t="s">
        <v>8</v>
      </c>
      <c r="D225">
        <v>2</v>
      </c>
      <c r="E225">
        <v>55</v>
      </c>
      <c r="F225">
        <v>56</v>
      </c>
      <c r="G225" s="1"/>
    </row>
    <row r="226" spans="1:7" x14ac:dyDescent="0.25">
      <c r="A226">
        <v>10</v>
      </c>
      <c r="B226" t="s">
        <v>129</v>
      </c>
      <c r="C226" t="s">
        <v>8</v>
      </c>
      <c r="D226">
        <v>18</v>
      </c>
      <c r="E226">
        <v>57</v>
      </c>
      <c r="F226">
        <v>74</v>
      </c>
      <c r="G226" s="1"/>
    </row>
    <row r="227" spans="1:7" x14ac:dyDescent="0.25">
      <c r="A227">
        <v>11</v>
      </c>
      <c r="B227" t="s">
        <v>24</v>
      </c>
      <c r="C227" t="s">
        <v>8</v>
      </c>
      <c r="D227">
        <v>19</v>
      </c>
      <c r="E227">
        <v>75</v>
      </c>
      <c r="F227">
        <v>93</v>
      </c>
      <c r="G227" s="1"/>
    </row>
    <row r="228" spans="1:7" x14ac:dyDescent="0.25">
      <c r="A228">
        <v>12</v>
      </c>
      <c r="B228" t="s">
        <v>21</v>
      </c>
      <c r="C228" t="s">
        <v>22</v>
      </c>
      <c r="D228">
        <v>8</v>
      </c>
      <c r="E228">
        <v>94</v>
      </c>
      <c r="F228">
        <v>101</v>
      </c>
      <c r="G228" s="1"/>
    </row>
    <row r="229" spans="1:7" x14ac:dyDescent="0.25">
      <c r="A229">
        <v>13</v>
      </c>
      <c r="B229" t="s">
        <v>130</v>
      </c>
      <c r="C229" t="s">
        <v>22</v>
      </c>
      <c r="D229">
        <v>8</v>
      </c>
      <c r="E229">
        <v>102</v>
      </c>
      <c r="F229">
        <v>109</v>
      </c>
      <c r="G229" s="1"/>
    </row>
    <row r="230" spans="1:7" x14ac:dyDescent="0.25">
      <c r="A230">
        <v>14</v>
      </c>
      <c r="B230" t="s">
        <v>131</v>
      </c>
      <c r="C230" t="s">
        <v>8</v>
      </c>
      <c r="D230">
        <v>19</v>
      </c>
      <c r="E230">
        <v>110</v>
      </c>
      <c r="F230">
        <v>128</v>
      </c>
      <c r="G230" s="1"/>
    </row>
    <row r="231" spans="1:7" x14ac:dyDescent="0.25">
      <c r="A231">
        <v>15</v>
      </c>
      <c r="B231" t="s">
        <v>132</v>
      </c>
      <c r="C231" t="s">
        <v>22</v>
      </c>
      <c r="D231">
        <v>8</v>
      </c>
      <c r="E231">
        <v>129</v>
      </c>
      <c r="F231">
        <v>136</v>
      </c>
      <c r="G231" s="1"/>
    </row>
    <row r="232" spans="1:7" x14ac:dyDescent="0.25">
      <c r="A232">
        <v>16</v>
      </c>
      <c r="B232" t="s">
        <v>133</v>
      </c>
      <c r="C232" t="s">
        <v>8</v>
      </c>
      <c r="D232">
        <v>6</v>
      </c>
      <c r="E232">
        <v>137</v>
      </c>
      <c r="F232">
        <v>142</v>
      </c>
      <c r="G232" s="1"/>
    </row>
    <row r="233" spans="1:7" x14ac:dyDescent="0.25">
      <c r="A233">
        <v>17</v>
      </c>
      <c r="B233" t="s">
        <v>134</v>
      </c>
      <c r="C233" t="s">
        <v>8</v>
      </c>
      <c r="D233">
        <v>6</v>
      </c>
      <c r="E233">
        <v>143</v>
      </c>
      <c r="F233">
        <v>148</v>
      </c>
      <c r="G233" s="1"/>
    </row>
    <row r="234" spans="1:7" x14ac:dyDescent="0.25">
      <c r="A234">
        <v>18</v>
      </c>
      <c r="B234" t="s">
        <v>135</v>
      </c>
      <c r="C234" t="s">
        <v>8</v>
      </c>
      <c r="D234">
        <v>6</v>
      </c>
      <c r="E234">
        <v>149</v>
      </c>
      <c r="F234">
        <v>154</v>
      </c>
      <c r="G234" s="1"/>
    </row>
    <row r="235" spans="1:7" x14ac:dyDescent="0.25">
      <c r="A235">
        <v>19</v>
      </c>
      <c r="B235" t="s">
        <v>136</v>
      </c>
      <c r="C235" t="s">
        <v>8</v>
      </c>
      <c r="D235">
        <v>6</v>
      </c>
      <c r="E235">
        <v>155</v>
      </c>
      <c r="F235">
        <v>160</v>
      </c>
      <c r="G235" s="1"/>
    </row>
    <row r="236" spans="1:7" x14ac:dyDescent="0.25">
      <c r="A236">
        <v>20</v>
      </c>
      <c r="B236" t="s">
        <v>137</v>
      </c>
      <c r="C236" t="s">
        <v>22</v>
      </c>
      <c r="D236">
        <v>8</v>
      </c>
      <c r="E236">
        <v>161</v>
      </c>
      <c r="F236">
        <v>168</v>
      </c>
      <c r="G236" s="1"/>
    </row>
    <row r="237" spans="1:7" x14ac:dyDescent="0.25">
      <c r="A237">
        <v>21</v>
      </c>
      <c r="B237" t="s">
        <v>138</v>
      </c>
      <c r="C237" t="s">
        <v>22</v>
      </c>
      <c r="D237">
        <v>8</v>
      </c>
      <c r="E237">
        <v>169</v>
      </c>
      <c r="F237">
        <v>176</v>
      </c>
      <c r="G237" s="1"/>
    </row>
    <row r="238" spans="1:7" x14ac:dyDescent="0.25">
      <c r="A238">
        <v>22</v>
      </c>
      <c r="B238" t="s">
        <v>139</v>
      </c>
      <c r="C238" t="s">
        <v>22</v>
      </c>
      <c r="D238">
        <v>8</v>
      </c>
      <c r="E238">
        <v>177</v>
      </c>
      <c r="F238">
        <v>184</v>
      </c>
      <c r="G238" s="1"/>
    </row>
    <row r="239" spans="1:7" x14ac:dyDescent="0.25">
      <c r="A239">
        <v>23</v>
      </c>
      <c r="B239" t="s">
        <v>140</v>
      </c>
      <c r="C239" t="s">
        <v>22</v>
      </c>
      <c r="D239">
        <v>8</v>
      </c>
      <c r="E239">
        <v>185</v>
      </c>
      <c r="F239">
        <v>192</v>
      </c>
      <c r="G239" s="1"/>
    </row>
    <row r="240" spans="1:7" x14ac:dyDescent="0.25">
      <c r="A240">
        <v>24</v>
      </c>
      <c r="B240" t="s">
        <v>141</v>
      </c>
      <c r="C240" t="s">
        <v>22</v>
      </c>
      <c r="D240">
        <v>8</v>
      </c>
      <c r="E240">
        <v>193</v>
      </c>
      <c r="F240">
        <v>200</v>
      </c>
      <c r="G240" s="1"/>
    </row>
    <row r="241" spans="1:7" x14ac:dyDescent="0.25">
      <c r="A241">
        <v>25</v>
      </c>
      <c r="B241" t="s">
        <v>142</v>
      </c>
      <c r="C241" t="s">
        <v>22</v>
      </c>
      <c r="D241">
        <v>8</v>
      </c>
      <c r="E241">
        <v>201</v>
      </c>
      <c r="F241">
        <v>208</v>
      </c>
      <c r="G241" s="1"/>
    </row>
    <row r="242" spans="1:7" x14ac:dyDescent="0.25">
      <c r="A242">
        <v>26</v>
      </c>
      <c r="B242" t="s">
        <v>143</v>
      </c>
      <c r="C242" t="s">
        <v>22</v>
      </c>
      <c r="D242">
        <v>8</v>
      </c>
      <c r="E242">
        <v>209</v>
      </c>
      <c r="F242">
        <v>216</v>
      </c>
      <c r="G242" s="1"/>
    </row>
    <row r="243" spans="1:7" x14ac:dyDescent="0.25">
      <c r="A243">
        <v>27</v>
      </c>
      <c r="B243" t="s">
        <v>144</v>
      </c>
      <c r="C243" t="s">
        <v>8</v>
      </c>
      <c r="D243">
        <v>19</v>
      </c>
      <c r="E243">
        <v>217</v>
      </c>
      <c r="F243">
        <v>235</v>
      </c>
      <c r="G243" s="1"/>
    </row>
    <row r="244" spans="1:7" x14ac:dyDescent="0.25">
      <c r="A244">
        <v>28</v>
      </c>
      <c r="B244" t="s">
        <v>145</v>
      </c>
      <c r="C244" t="s">
        <v>8</v>
      </c>
      <c r="D244">
        <v>19</v>
      </c>
      <c r="E244">
        <v>236</v>
      </c>
      <c r="F244">
        <v>254</v>
      </c>
      <c r="G244" s="1"/>
    </row>
    <row r="245" spans="1:7" x14ac:dyDescent="0.25">
      <c r="A245">
        <v>29</v>
      </c>
      <c r="B245" t="s">
        <v>28</v>
      </c>
      <c r="C245" t="s">
        <v>20</v>
      </c>
      <c r="D245">
        <v>1</v>
      </c>
      <c r="E245">
        <v>255</v>
      </c>
      <c r="F245">
        <v>255</v>
      </c>
      <c r="G245" s="1"/>
    </row>
    <row r="246" spans="1:7" x14ac:dyDescent="0.25">
      <c r="A246">
        <v>30</v>
      </c>
      <c r="B246" t="s">
        <v>29</v>
      </c>
      <c r="C246" t="s">
        <v>22</v>
      </c>
      <c r="D246">
        <v>8</v>
      </c>
      <c r="E246">
        <v>256</v>
      </c>
      <c r="F246">
        <v>263</v>
      </c>
      <c r="G246" s="1"/>
    </row>
    <row r="247" spans="1:7" x14ac:dyDescent="0.25">
      <c r="A247">
        <v>31</v>
      </c>
      <c r="B247" t="s">
        <v>146</v>
      </c>
      <c r="C247" t="s">
        <v>8</v>
      </c>
      <c r="D247">
        <v>9</v>
      </c>
      <c r="E247">
        <v>264</v>
      </c>
      <c r="F247">
        <v>272</v>
      </c>
      <c r="G247" s="1"/>
    </row>
    <row r="248" spans="1:7" x14ac:dyDescent="0.25">
      <c r="A248">
        <v>32</v>
      </c>
      <c r="B248" t="s">
        <v>31</v>
      </c>
      <c r="C248" t="s">
        <v>8</v>
      </c>
      <c r="D248">
        <v>19</v>
      </c>
      <c r="E248">
        <v>273</v>
      </c>
      <c r="F248">
        <v>291</v>
      </c>
      <c r="G248" s="1"/>
    </row>
    <row r="250" spans="1:7" ht="15.75" thickBot="1" x14ac:dyDescent="0.3"/>
    <row r="251" spans="1:7" ht="18.75" x14ac:dyDescent="0.3">
      <c r="A251" s="106" t="s">
        <v>557</v>
      </c>
      <c r="B251" s="107"/>
      <c r="C251" s="107"/>
      <c r="D251" s="107"/>
      <c r="E251" s="107"/>
      <c r="F251" s="107"/>
      <c r="G251" s="108"/>
    </row>
    <row r="252" spans="1:7" ht="18.75" x14ac:dyDescent="0.3">
      <c r="A252" s="103" t="s">
        <v>147</v>
      </c>
      <c r="B252" s="104"/>
      <c r="C252" s="104"/>
      <c r="D252" s="104"/>
      <c r="E252" s="104"/>
      <c r="F252" s="104"/>
      <c r="G252" s="105"/>
    </row>
    <row r="253" spans="1:7" x14ac:dyDescent="0.25">
      <c r="A253" t="s">
        <v>0</v>
      </c>
      <c r="B253" t="s">
        <v>1</v>
      </c>
      <c r="C253" t="s">
        <v>2</v>
      </c>
      <c r="D253" t="s">
        <v>3</v>
      </c>
      <c r="E253" t="s">
        <v>4</v>
      </c>
      <c r="F253" t="s">
        <v>5</v>
      </c>
      <c r="G253" t="s">
        <v>204</v>
      </c>
    </row>
    <row r="254" spans="1:7" x14ac:dyDescent="0.25">
      <c r="A254">
        <v>1</v>
      </c>
      <c r="B254" t="s">
        <v>7</v>
      </c>
      <c r="C254" t="s">
        <v>8</v>
      </c>
      <c r="D254">
        <v>7</v>
      </c>
      <c r="E254">
        <v>1</v>
      </c>
      <c r="F254">
        <v>7</v>
      </c>
      <c r="G254" s="1"/>
    </row>
    <row r="255" spans="1:7" x14ac:dyDescent="0.25">
      <c r="A255">
        <v>2</v>
      </c>
      <c r="B255" t="s">
        <v>148</v>
      </c>
      <c r="C255" t="s">
        <v>8</v>
      </c>
      <c r="D255">
        <v>3</v>
      </c>
      <c r="E255">
        <v>8</v>
      </c>
      <c r="F255">
        <v>10</v>
      </c>
      <c r="G255" s="1"/>
    </row>
    <row r="256" spans="1:7" x14ac:dyDescent="0.25">
      <c r="A256">
        <v>3</v>
      </c>
      <c r="B256" t="s">
        <v>149</v>
      </c>
      <c r="C256" t="s">
        <v>8</v>
      </c>
      <c r="D256">
        <v>6</v>
      </c>
      <c r="E256">
        <v>11</v>
      </c>
      <c r="F256">
        <v>16</v>
      </c>
      <c r="G256" s="1"/>
    </row>
    <row r="257" spans="1:7" x14ac:dyDescent="0.25">
      <c r="A257">
        <v>4</v>
      </c>
      <c r="B257" t="s">
        <v>124</v>
      </c>
      <c r="C257" t="s">
        <v>8</v>
      </c>
      <c r="D257">
        <v>6</v>
      </c>
      <c r="E257">
        <v>17</v>
      </c>
      <c r="F257">
        <v>22</v>
      </c>
      <c r="G257" s="1"/>
    </row>
    <row r="258" spans="1:7" x14ac:dyDescent="0.25">
      <c r="A258">
        <v>5</v>
      </c>
      <c r="B258" t="s">
        <v>125</v>
      </c>
      <c r="C258" t="s">
        <v>8</v>
      </c>
      <c r="D258">
        <v>6</v>
      </c>
      <c r="E258">
        <v>23</v>
      </c>
      <c r="F258">
        <v>28</v>
      </c>
      <c r="G258" s="1"/>
    </row>
    <row r="259" spans="1:7" x14ac:dyDescent="0.25">
      <c r="A259">
        <v>6</v>
      </c>
      <c r="B259" t="s">
        <v>15</v>
      </c>
      <c r="C259" t="s">
        <v>8</v>
      </c>
      <c r="D259">
        <v>7</v>
      </c>
      <c r="E259">
        <v>29</v>
      </c>
      <c r="F259">
        <v>35</v>
      </c>
      <c r="G259" s="1"/>
    </row>
    <row r="260" spans="1:7" x14ac:dyDescent="0.25">
      <c r="A260">
        <v>7</v>
      </c>
      <c r="B260" t="s">
        <v>16</v>
      </c>
      <c r="C260" t="s">
        <v>8</v>
      </c>
      <c r="D260">
        <v>6</v>
      </c>
      <c r="E260">
        <v>36</v>
      </c>
      <c r="F260">
        <v>41</v>
      </c>
      <c r="G260" s="1"/>
    </row>
    <row r="261" spans="1:7" x14ac:dyDescent="0.25">
      <c r="A261">
        <v>8</v>
      </c>
      <c r="B261" t="s">
        <v>150</v>
      </c>
      <c r="C261" t="s">
        <v>8</v>
      </c>
      <c r="D261">
        <v>4</v>
      </c>
      <c r="E261">
        <v>42</v>
      </c>
      <c r="F261">
        <v>45</v>
      </c>
      <c r="G261" s="1"/>
    </row>
    <row r="262" spans="1:7" x14ac:dyDescent="0.25">
      <c r="A262">
        <v>9</v>
      </c>
      <c r="B262" t="s">
        <v>151</v>
      </c>
      <c r="C262" t="s">
        <v>8</v>
      </c>
      <c r="D262">
        <v>4</v>
      </c>
      <c r="E262">
        <v>46</v>
      </c>
      <c r="F262">
        <v>49</v>
      </c>
      <c r="G262" s="1"/>
    </row>
    <row r="263" spans="1:7" x14ac:dyDescent="0.25">
      <c r="A263">
        <v>10</v>
      </c>
      <c r="B263" t="s">
        <v>127</v>
      </c>
      <c r="C263" t="s">
        <v>36</v>
      </c>
      <c r="D263">
        <v>14</v>
      </c>
      <c r="E263">
        <v>50</v>
      </c>
      <c r="F263">
        <v>63</v>
      </c>
      <c r="G263" s="1"/>
    </row>
    <row r="264" spans="1:7" x14ac:dyDescent="0.25">
      <c r="A264">
        <v>11</v>
      </c>
      <c r="B264" t="s">
        <v>128</v>
      </c>
      <c r="C264" t="s">
        <v>8</v>
      </c>
      <c r="D264">
        <v>2</v>
      </c>
      <c r="E264">
        <v>64</v>
      </c>
      <c r="F264">
        <v>65</v>
      </c>
      <c r="G264" s="1"/>
    </row>
    <row r="265" spans="1:7" x14ac:dyDescent="0.25">
      <c r="A265">
        <v>12</v>
      </c>
      <c r="B265" t="s">
        <v>152</v>
      </c>
      <c r="C265" t="s">
        <v>22</v>
      </c>
      <c r="D265">
        <v>8</v>
      </c>
      <c r="E265">
        <v>66</v>
      </c>
      <c r="F265">
        <v>73</v>
      </c>
      <c r="G265" s="1"/>
    </row>
    <row r="266" spans="1:7" x14ac:dyDescent="0.25">
      <c r="A266">
        <v>13</v>
      </c>
      <c r="B266" t="s">
        <v>153</v>
      </c>
      <c r="C266" t="s">
        <v>22</v>
      </c>
      <c r="D266">
        <v>8</v>
      </c>
      <c r="E266">
        <v>74</v>
      </c>
      <c r="F266">
        <v>81</v>
      </c>
      <c r="G266" s="1"/>
    </row>
    <row r="267" spans="1:7" x14ac:dyDescent="0.25">
      <c r="A267">
        <v>14</v>
      </c>
      <c r="B267" t="s">
        <v>154</v>
      </c>
      <c r="C267" t="s">
        <v>22</v>
      </c>
      <c r="D267">
        <v>8</v>
      </c>
      <c r="E267">
        <v>82</v>
      </c>
      <c r="F267">
        <v>89</v>
      </c>
      <c r="G267" s="1"/>
    </row>
    <row r="268" spans="1:7" x14ac:dyDescent="0.25">
      <c r="A268">
        <v>15</v>
      </c>
      <c r="B268" t="s">
        <v>155</v>
      </c>
      <c r="C268" t="s">
        <v>8</v>
      </c>
      <c r="D268">
        <v>19</v>
      </c>
      <c r="E268">
        <v>90</v>
      </c>
      <c r="F268">
        <v>108</v>
      </c>
      <c r="G268" s="1"/>
    </row>
    <row r="269" spans="1:7" x14ac:dyDescent="0.25">
      <c r="A269">
        <v>16</v>
      </c>
      <c r="B269" t="s">
        <v>156</v>
      </c>
      <c r="C269" t="s">
        <v>8</v>
      </c>
      <c r="D269">
        <v>19</v>
      </c>
      <c r="E269">
        <v>109</v>
      </c>
      <c r="F269">
        <v>127</v>
      </c>
      <c r="G269" s="1"/>
    </row>
    <row r="271" spans="1:7" ht="15.75" thickBot="1" x14ac:dyDescent="0.3"/>
    <row r="272" spans="1:7" ht="18.75" x14ac:dyDescent="0.3">
      <c r="A272" s="106" t="s">
        <v>558</v>
      </c>
      <c r="B272" s="107"/>
      <c r="C272" s="107"/>
      <c r="D272" s="107"/>
      <c r="E272" s="107"/>
      <c r="F272" s="107"/>
      <c r="G272" s="108"/>
    </row>
    <row r="273" spans="1:7" ht="18.75" x14ac:dyDescent="0.3">
      <c r="A273" s="103" t="s">
        <v>157</v>
      </c>
      <c r="B273" s="104"/>
      <c r="C273" s="104"/>
      <c r="D273" s="104"/>
      <c r="E273" s="104"/>
      <c r="F273" s="104"/>
      <c r="G273" s="105"/>
    </row>
    <row r="274" spans="1:7" x14ac:dyDescent="0.25">
      <c r="A274" t="s">
        <v>0</v>
      </c>
      <c r="B274" t="s">
        <v>1</v>
      </c>
      <c r="C274" t="s">
        <v>2</v>
      </c>
      <c r="D274" t="s">
        <v>3</v>
      </c>
      <c r="E274" t="s">
        <v>4</v>
      </c>
      <c r="F274" t="s">
        <v>5</v>
      </c>
      <c r="G274" t="s">
        <v>204</v>
      </c>
    </row>
    <row r="275" spans="1:7" x14ac:dyDescent="0.25">
      <c r="A275">
        <v>1</v>
      </c>
      <c r="B275" t="s">
        <v>7</v>
      </c>
      <c r="C275" t="s">
        <v>8</v>
      </c>
      <c r="D275">
        <v>7</v>
      </c>
      <c r="E275">
        <v>1</v>
      </c>
      <c r="F275">
        <v>7</v>
      </c>
      <c r="G275" s="1"/>
    </row>
    <row r="276" spans="1:7" x14ac:dyDescent="0.25">
      <c r="A276">
        <v>2</v>
      </c>
      <c r="B276" t="s">
        <v>149</v>
      </c>
      <c r="C276" t="s">
        <v>8</v>
      </c>
      <c r="D276">
        <v>6</v>
      </c>
      <c r="E276">
        <v>8</v>
      </c>
      <c r="F276">
        <v>13</v>
      </c>
      <c r="G276" s="1"/>
    </row>
    <row r="277" spans="1:7" x14ac:dyDescent="0.25">
      <c r="A277">
        <v>3</v>
      </c>
      <c r="B277" t="s">
        <v>124</v>
      </c>
      <c r="C277" t="s">
        <v>8</v>
      </c>
      <c r="D277">
        <v>6</v>
      </c>
      <c r="E277">
        <v>14</v>
      </c>
      <c r="F277">
        <v>19</v>
      </c>
      <c r="G277" s="1"/>
    </row>
    <row r="278" spans="1:7" x14ac:dyDescent="0.25">
      <c r="A278">
        <v>4</v>
      </c>
      <c r="B278" t="s">
        <v>125</v>
      </c>
      <c r="C278" t="s">
        <v>8</v>
      </c>
      <c r="D278">
        <v>6</v>
      </c>
      <c r="E278">
        <v>20</v>
      </c>
      <c r="F278">
        <v>25</v>
      </c>
      <c r="G278" s="1"/>
    </row>
    <row r="279" spans="1:7" x14ac:dyDescent="0.25">
      <c r="A279">
        <v>5</v>
      </c>
      <c r="B279" t="s">
        <v>15</v>
      </c>
      <c r="C279" t="s">
        <v>8</v>
      </c>
      <c r="D279">
        <v>7</v>
      </c>
      <c r="E279">
        <v>26</v>
      </c>
      <c r="F279">
        <v>32</v>
      </c>
      <c r="G279" s="1"/>
    </row>
    <row r="280" spans="1:7" x14ac:dyDescent="0.25">
      <c r="A280">
        <v>6</v>
      </c>
      <c r="B280" t="s">
        <v>16</v>
      </c>
      <c r="C280" t="s">
        <v>8</v>
      </c>
      <c r="D280">
        <v>6</v>
      </c>
      <c r="E280">
        <v>33</v>
      </c>
      <c r="F280">
        <v>38</v>
      </c>
      <c r="G280" s="1"/>
    </row>
    <row r="281" spans="1:7" x14ac:dyDescent="0.25">
      <c r="A281">
        <v>7</v>
      </c>
      <c r="B281" t="s">
        <v>148</v>
      </c>
      <c r="C281" t="s">
        <v>8</v>
      </c>
      <c r="D281">
        <v>3</v>
      </c>
      <c r="E281">
        <v>39</v>
      </c>
      <c r="F281">
        <v>41</v>
      </c>
      <c r="G281" s="1"/>
    </row>
    <row r="282" spans="1:7" x14ac:dyDescent="0.25">
      <c r="A282">
        <v>8</v>
      </c>
      <c r="B282" t="s">
        <v>158</v>
      </c>
      <c r="C282" t="s">
        <v>8</v>
      </c>
      <c r="D282">
        <v>3</v>
      </c>
      <c r="E282">
        <v>42</v>
      </c>
      <c r="F282">
        <v>44</v>
      </c>
      <c r="G282" s="1"/>
    </row>
    <row r="283" spans="1:7" x14ac:dyDescent="0.25">
      <c r="A283">
        <v>9</v>
      </c>
      <c r="B283" t="s">
        <v>159</v>
      </c>
      <c r="C283" t="s">
        <v>8</v>
      </c>
      <c r="D283">
        <v>2</v>
      </c>
      <c r="E283">
        <v>45</v>
      </c>
      <c r="F283">
        <v>46</v>
      </c>
      <c r="G283" s="1"/>
    </row>
    <row r="284" spans="1:7" x14ac:dyDescent="0.25">
      <c r="A284">
        <v>10</v>
      </c>
      <c r="B284" t="s">
        <v>160</v>
      </c>
      <c r="C284" t="s">
        <v>8</v>
      </c>
      <c r="D284">
        <v>4</v>
      </c>
      <c r="E284">
        <v>47</v>
      </c>
      <c r="F284">
        <v>50</v>
      </c>
      <c r="G284" s="1"/>
    </row>
    <row r="285" spans="1:7" x14ac:dyDescent="0.25">
      <c r="A285">
        <v>11</v>
      </c>
      <c r="B285" t="s">
        <v>161</v>
      </c>
      <c r="C285" t="s">
        <v>8</v>
      </c>
      <c r="D285">
        <v>6</v>
      </c>
      <c r="E285">
        <v>51</v>
      </c>
      <c r="F285">
        <v>56</v>
      </c>
      <c r="G285" s="1"/>
    </row>
    <row r="286" spans="1:7" x14ac:dyDescent="0.25">
      <c r="A286">
        <v>12</v>
      </c>
      <c r="B286" t="s">
        <v>127</v>
      </c>
      <c r="C286" t="s">
        <v>36</v>
      </c>
      <c r="D286">
        <v>14</v>
      </c>
      <c r="E286">
        <v>57</v>
      </c>
      <c r="F286">
        <v>70</v>
      </c>
      <c r="G286" s="1"/>
    </row>
    <row r="287" spans="1:7" x14ac:dyDescent="0.25">
      <c r="A287">
        <v>13</v>
      </c>
      <c r="B287" t="s">
        <v>128</v>
      </c>
      <c r="C287" t="s">
        <v>8</v>
      </c>
      <c r="D287">
        <v>2</v>
      </c>
      <c r="E287">
        <v>71</v>
      </c>
      <c r="F287">
        <v>72</v>
      </c>
      <c r="G287" s="1"/>
    </row>
    <row r="288" spans="1:7" x14ac:dyDescent="0.25">
      <c r="A288">
        <v>14</v>
      </c>
      <c r="B288" t="s">
        <v>162</v>
      </c>
      <c r="C288" t="s">
        <v>8</v>
      </c>
      <c r="D288">
        <v>3</v>
      </c>
      <c r="E288">
        <v>73</v>
      </c>
      <c r="F288">
        <v>75</v>
      </c>
      <c r="G288" s="1"/>
    </row>
    <row r="289" spans="1:7" x14ac:dyDescent="0.25">
      <c r="A289">
        <v>15</v>
      </c>
      <c r="B289" t="s">
        <v>155</v>
      </c>
      <c r="C289" t="s">
        <v>8</v>
      </c>
      <c r="D289">
        <v>19</v>
      </c>
      <c r="E289">
        <v>76</v>
      </c>
      <c r="F289">
        <v>94</v>
      </c>
      <c r="G289" s="1"/>
    </row>
    <row r="290" spans="1:7" x14ac:dyDescent="0.25">
      <c r="A290">
        <v>16</v>
      </c>
      <c r="B290" t="s">
        <v>156</v>
      </c>
      <c r="C290" t="s">
        <v>8</v>
      </c>
      <c r="D290">
        <v>19</v>
      </c>
      <c r="E290">
        <v>95</v>
      </c>
      <c r="F290">
        <v>113</v>
      </c>
      <c r="G290" s="1"/>
    </row>
    <row r="291" spans="1:7" x14ac:dyDescent="0.25">
      <c r="A291">
        <v>17</v>
      </c>
      <c r="B291" t="s">
        <v>163</v>
      </c>
      <c r="C291" t="s">
        <v>8</v>
      </c>
      <c r="D291">
        <v>2</v>
      </c>
      <c r="E291">
        <v>114</v>
      </c>
      <c r="F291">
        <v>115</v>
      </c>
      <c r="G291" s="1"/>
    </row>
    <row r="292" spans="1:7" x14ac:dyDescent="0.25">
      <c r="A292">
        <v>18</v>
      </c>
      <c r="B292" t="s">
        <v>164</v>
      </c>
      <c r="C292" t="s">
        <v>8</v>
      </c>
      <c r="D292">
        <v>6</v>
      </c>
      <c r="E292">
        <v>116</v>
      </c>
      <c r="F292">
        <v>121</v>
      </c>
      <c r="G292" s="1"/>
    </row>
    <row r="293" spans="1:7" x14ac:dyDescent="0.25">
      <c r="A293">
        <v>19</v>
      </c>
      <c r="B293" t="s">
        <v>165</v>
      </c>
      <c r="C293" t="s">
        <v>22</v>
      </c>
      <c r="D293">
        <v>8</v>
      </c>
      <c r="E293">
        <v>122</v>
      </c>
      <c r="F293">
        <v>129</v>
      </c>
      <c r="G293" s="1"/>
    </row>
    <row r="294" spans="1:7" x14ac:dyDescent="0.25">
      <c r="A294">
        <v>20</v>
      </c>
      <c r="B294" t="s">
        <v>166</v>
      </c>
      <c r="C294" t="s">
        <v>22</v>
      </c>
      <c r="D294">
        <v>8</v>
      </c>
      <c r="E294">
        <v>130</v>
      </c>
      <c r="F294">
        <v>137</v>
      </c>
      <c r="G294" s="1"/>
    </row>
    <row r="296" spans="1:7" ht="15.75" thickBot="1" x14ac:dyDescent="0.3"/>
    <row r="297" spans="1:7" ht="18.75" x14ac:dyDescent="0.3">
      <c r="A297" s="106" t="s">
        <v>559</v>
      </c>
      <c r="B297" s="107"/>
      <c r="C297" s="107"/>
      <c r="D297" s="107"/>
      <c r="E297" s="107"/>
      <c r="F297" s="107"/>
      <c r="G297" s="108"/>
    </row>
    <row r="298" spans="1:7" ht="18.75" x14ac:dyDescent="0.3">
      <c r="A298" s="103" t="s">
        <v>167</v>
      </c>
      <c r="B298" s="104"/>
      <c r="C298" s="104"/>
      <c r="D298" s="104"/>
      <c r="E298" s="104"/>
      <c r="F298" s="104"/>
      <c r="G298" s="105"/>
    </row>
    <row r="299" spans="1:7" x14ac:dyDescent="0.25">
      <c r="A299" t="s">
        <v>0</v>
      </c>
      <c r="B299" t="s">
        <v>1</v>
      </c>
      <c r="C299" t="s">
        <v>2</v>
      </c>
      <c r="D299" t="s">
        <v>3</v>
      </c>
      <c r="E299" t="s">
        <v>4</v>
      </c>
      <c r="F299" t="s">
        <v>5</v>
      </c>
      <c r="G299" t="s">
        <v>204</v>
      </c>
    </row>
    <row r="300" spans="1:7" x14ac:dyDescent="0.25">
      <c r="A300">
        <v>1</v>
      </c>
      <c r="B300" t="s">
        <v>7</v>
      </c>
      <c r="C300" t="s">
        <v>8</v>
      </c>
      <c r="D300">
        <v>7</v>
      </c>
      <c r="E300">
        <v>1</v>
      </c>
      <c r="F300">
        <v>7</v>
      </c>
      <c r="G300" s="1"/>
    </row>
    <row r="301" spans="1:7" x14ac:dyDescent="0.25">
      <c r="A301">
        <v>2</v>
      </c>
      <c r="B301" t="s">
        <v>168</v>
      </c>
      <c r="C301" t="s">
        <v>8</v>
      </c>
      <c r="D301">
        <v>18</v>
      </c>
      <c r="E301">
        <v>8</v>
      </c>
      <c r="F301">
        <v>25</v>
      </c>
      <c r="G301" s="1"/>
    </row>
    <row r="302" spans="1:7" x14ac:dyDescent="0.25">
      <c r="A302">
        <v>3</v>
      </c>
      <c r="B302" t="s">
        <v>169</v>
      </c>
      <c r="C302" t="s">
        <v>8</v>
      </c>
      <c r="D302">
        <v>22</v>
      </c>
      <c r="E302">
        <v>26</v>
      </c>
      <c r="F302">
        <v>47</v>
      </c>
      <c r="G302" s="1"/>
    </row>
    <row r="303" spans="1:7" x14ac:dyDescent="0.25">
      <c r="A303">
        <v>4</v>
      </c>
      <c r="B303" t="s">
        <v>12</v>
      </c>
      <c r="C303" t="s">
        <v>8</v>
      </c>
      <c r="D303">
        <v>6</v>
      </c>
      <c r="E303">
        <v>48</v>
      </c>
      <c r="F303">
        <v>53</v>
      </c>
      <c r="G303" s="1"/>
    </row>
    <row r="304" spans="1:7" x14ac:dyDescent="0.25">
      <c r="A304">
        <v>5</v>
      </c>
      <c r="B304" t="s">
        <v>124</v>
      </c>
      <c r="C304" t="s">
        <v>8</v>
      </c>
      <c r="D304">
        <v>6</v>
      </c>
      <c r="E304">
        <v>54</v>
      </c>
      <c r="F304">
        <v>59</v>
      </c>
      <c r="G304" s="1"/>
    </row>
    <row r="305" spans="1:7" x14ac:dyDescent="0.25">
      <c r="A305">
        <v>6</v>
      </c>
      <c r="B305" t="s">
        <v>125</v>
      </c>
      <c r="C305" t="s">
        <v>8</v>
      </c>
      <c r="D305">
        <v>6</v>
      </c>
      <c r="E305">
        <v>60</v>
      </c>
      <c r="F305">
        <v>65</v>
      </c>
      <c r="G305" s="1"/>
    </row>
    <row r="306" spans="1:7" x14ac:dyDescent="0.25">
      <c r="A306">
        <v>7</v>
      </c>
      <c r="B306" t="s">
        <v>15</v>
      </c>
      <c r="C306" t="s">
        <v>8</v>
      </c>
      <c r="D306">
        <v>7</v>
      </c>
      <c r="E306">
        <v>66</v>
      </c>
      <c r="F306">
        <v>72</v>
      </c>
      <c r="G306" s="1"/>
    </row>
    <row r="307" spans="1:7" x14ac:dyDescent="0.25">
      <c r="A307">
        <v>8</v>
      </c>
      <c r="B307" t="s">
        <v>16</v>
      </c>
      <c r="C307" t="s">
        <v>8</v>
      </c>
      <c r="D307">
        <v>6</v>
      </c>
      <c r="E307">
        <v>73</v>
      </c>
      <c r="F307">
        <v>78</v>
      </c>
      <c r="G307" s="1"/>
    </row>
    <row r="308" spans="1:7" x14ac:dyDescent="0.25">
      <c r="A308">
        <v>9</v>
      </c>
      <c r="B308" t="s">
        <v>127</v>
      </c>
      <c r="C308" t="s">
        <v>36</v>
      </c>
      <c r="D308">
        <v>14</v>
      </c>
      <c r="E308">
        <v>79</v>
      </c>
      <c r="F308">
        <v>92</v>
      </c>
      <c r="G308" s="1"/>
    </row>
    <row r="309" spans="1:7" x14ac:dyDescent="0.25">
      <c r="A309">
        <v>10</v>
      </c>
      <c r="B309" t="s">
        <v>128</v>
      </c>
      <c r="C309" t="s">
        <v>8</v>
      </c>
      <c r="D309">
        <v>6</v>
      </c>
      <c r="E309">
        <v>93</v>
      </c>
      <c r="F309">
        <v>98</v>
      </c>
      <c r="G309" s="1"/>
    </row>
    <row r="310" spans="1:7" x14ac:dyDescent="0.25">
      <c r="A310">
        <v>11</v>
      </c>
      <c r="B310" t="s">
        <v>170</v>
      </c>
      <c r="C310" t="s">
        <v>8</v>
      </c>
      <c r="D310">
        <v>3</v>
      </c>
      <c r="E310">
        <v>99</v>
      </c>
      <c r="F310">
        <v>101</v>
      </c>
      <c r="G310" s="1"/>
    </row>
    <row r="311" spans="1:7" x14ac:dyDescent="0.25">
      <c r="A311">
        <v>12</v>
      </c>
      <c r="B311" t="s">
        <v>171</v>
      </c>
      <c r="C311" t="s">
        <v>22</v>
      </c>
      <c r="D311">
        <v>8</v>
      </c>
      <c r="E311">
        <v>102</v>
      </c>
      <c r="F311">
        <v>109</v>
      </c>
      <c r="G311" s="1"/>
    </row>
    <row r="312" spans="1:7" x14ac:dyDescent="0.25">
      <c r="A312">
        <v>13</v>
      </c>
      <c r="B312" t="s">
        <v>172</v>
      </c>
      <c r="C312" t="s">
        <v>22</v>
      </c>
      <c r="D312">
        <v>8</v>
      </c>
      <c r="E312">
        <v>110</v>
      </c>
      <c r="F312">
        <v>117</v>
      </c>
      <c r="G312" s="1"/>
    </row>
    <row r="313" spans="1:7" x14ac:dyDescent="0.25">
      <c r="A313">
        <v>14</v>
      </c>
      <c r="B313" t="s">
        <v>173</v>
      </c>
      <c r="C313" t="s">
        <v>36</v>
      </c>
      <c r="D313">
        <v>6</v>
      </c>
      <c r="E313">
        <v>118</v>
      </c>
      <c r="F313">
        <v>123</v>
      </c>
      <c r="G313" s="1"/>
    </row>
    <row r="314" spans="1:7" x14ac:dyDescent="0.25">
      <c r="A314">
        <v>15</v>
      </c>
      <c r="B314" t="s">
        <v>174</v>
      </c>
      <c r="C314" t="s">
        <v>8</v>
      </c>
      <c r="D314">
        <v>19</v>
      </c>
      <c r="E314">
        <v>124</v>
      </c>
      <c r="F314">
        <v>142</v>
      </c>
      <c r="G314" s="1"/>
    </row>
    <row r="315" spans="1:7" x14ac:dyDescent="0.25">
      <c r="A315">
        <v>16</v>
      </c>
      <c r="B315" t="s">
        <v>175</v>
      </c>
      <c r="C315" t="s">
        <v>22</v>
      </c>
      <c r="D315">
        <v>8</v>
      </c>
      <c r="E315">
        <v>143</v>
      </c>
      <c r="F315">
        <v>150</v>
      </c>
      <c r="G315" s="1"/>
    </row>
    <row r="316" spans="1:7" x14ac:dyDescent="0.25">
      <c r="A316">
        <v>17</v>
      </c>
      <c r="B316" t="s">
        <v>130</v>
      </c>
      <c r="C316" t="s">
        <v>22</v>
      </c>
      <c r="D316">
        <v>8</v>
      </c>
      <c r="E316">
        <v>151</v>
      </c>
      <c r="F316">
        <v>158</v>
      </c>
      <c r="G316" s="1"/>
    </row>
    <row r="318" spans="1:7" ht="15.75" thickBot="1" x14ac:dyDescent="0.3"/>
    <row r="319" spans="1:7" ht="18.75" x14ac:dyDescent="0.3">
      <c r="A319" s="106" t="s">
        <v>560</v>
      </c>
      <c r="B319" s="107"/>
      <c r="C319" s="107"/>
      <c r="D319" s="107"/>
      <c r="E319" s="107"/>
      <c r="F319" s="107"/>
      <c r="G319" s="108"/>
    </row>
    <row r="320" spans="1:7" ht="18.75" x14ac:dyDescent="0.3">
      <c r="A320" s="103" t="s">
        <v>176</v>
      </c>
      <c r="B320" s="104"/>
      <c r="C320" s="104"/>
      <c r="D320" s="104"/>
      <c r="E320" s="104"/>
      <c r="F320" s="104"/>
      <c r="G320" s="105"/>
    </row>
    <row r="321" spans="1:7" x14ac:dyDescent="0.25">
      <c r="A321" t="s">
        <v>0</v>
      </c>
      <c r="B321" t="s">
        <v>1</v>
      </c>
      <c r="C321" t="s">
        <v>2</v>
      </c>
      <c r="D321" t="s">
        <v>3</v>
      </c>
      <c r="E321" t="s">
        <v>4</v>
      </c>
      <c r="F321" t="s">
        <v>5</v>
      </c>
      <c r="G321" t="s">
        <v>204</v>
      </c>
    </row>
    <row r="322" spans="1:7" x14ac:dyDescent="0.25">
      <c r="A322">
        <v>1</v>
      </c>
      <c r="B322" t="s">
        <v>7</v>
      </c>
      <c r="C322" t="s">
        <v>8</v>
      </c>
      <c r="D322">
        <v>7</v>
      </c>
      <c r="E322">
        <v>1</v>
      </c>
      <c r="F322">
        <v>7</v>
      </c>
      <c r="G322" s="1"/>
    </row>
    <row r="323" spans="1:7" x14ac:dyDescent="0.25">
      <c r="A323">
        <v>2</v>
      </c>
      <c r="B323" t="s">
        <v>177</v>
      </c>
      <c r="C323" t="s">
        <v>8</v>
      </c>
      <c r="D323">
        <v>6</v>
      </c>
      <c r="E323">
        <v>8</v>
      </c>
      <c r="F323">
        <v>13</v>
      </c>
      <c r="G323" s="1"/>
    </row>
    <row r="324" spans="1:7" x14ac:dyDescent="0.25">
      <c r="A324">
        <v>3</v>
      </c>
      <c r="B324" t="s">
        <v>178</v>
      </c>
      <c r="C324" t="s">
        <v>8</v>
      </c>
      <c r="D324">
        <v>6</v>
      </c>
      <c r="E324">
        <v>14</v>
      </c>
      <c r="F324">
        <v>19</v>
      </c>
      <c r="G324" s="1"/>
    </row>
    <row r="325" spans="1:7" x14ac:dyDescent="0.25">
      <c r="A325">
        <v>4</v>
      </c>
      <c r="B325" t="s">
        <v>129</v>
      </c>
      <c r="C325" t="s">
        <v>8</v>
      </c>
      <c r="D325">
        <v>18</v>
      </c>
      <c r="E325">
        <v>20</v>
      </c>
      <c r="F325">
        <v>37</v>
      </c>
      <c r="G325" s="1"/>
    </row>
    <row r="326" spans="1:7" x14ac:dyDescent="0.25">
      <c r="A326">
        <v>5</v>
      </c>
      <c r="B326" t="s">
        <v>179</v>
      </c>
      <c r="C326" t="s">
        <v>8</v>
      </c>
      <c r="D326">
        <v>2</v>
      </c>
      <c r="E326">
        <v>38</v>
      </c>
      <c r="F326">
        <v>39</v>
      </c>
      <c r="G326" s="1"/>
    </row>
    <row r="327" spans="1:7" x14ac:dyDescent="0.25">
      <c r="A327">
        <v>6</v>
      </c>
      <c r="B327" t="s">
        <v>65</v>
      </c>
      <c r="C327" t="s">
        <v>8</v>
      </c>
      <c r="D327">
        <v>4</v>
      </c>
      <c r="E327">
        <v>40</v>
      </c>
      <c r="F327">
        <v>43</v>
      </c>
      <c r="G327" s="1"/>
    </row>
    <row r="328" spans="1:7" x14ac:dyDescent="0.25">
      <c r="A328">
        <v>7</v>
      </c>
      <c r="B328" t="s">
        <v>180</v>
      </c>
      <c r="C328" t="s">
        <v>22</v>
      </c>
      <c r="D328">
        <v>8</v>
      </c>
      <c r="E328">
        <v>44</v>
      </c>
      <c r="F328">
        <v>51</v>
      </c>
      <c r="G328" s="1"/>
    </row>
    <row r="329" spans="1:7" x14ac:dyDescent="0.25">
      <c r="A329">
        <v>8</v>
      </c>
      <c r="B329" t="s">
        <v>181</v>
      </c>
      <c r="C329" t="s">
        <v>8</v>
      </c>
      <c r="D329">
        <v>19</v>
      </c>
      <c r="E329">
        <v>52</v>
      </c>
      <c r="F329">
        <v>70</v>
      </c>
      <c r="G329" s="1"/>
    </row>
    <row r="330" spans="1:7" x14ac:dyDescent="0.25">
      <c r="A330">
        <v>9</v>
      </c>
      <c r="B330" t="s">
        <v>182</v>
      </c>
      <c r="C330" t="s">
        <v>8</v>
      </c>
      <c r="D330">
        <v>7</v>
      </c>
      <c r="E330">
        <v>71</v>
      </c>
      <c r="F330">
        <v>77</v>
      </c>
      <c r="G330" s="1"/>
    </row>
    <row r="331" spans="1:7" x14ac:dyDescent="0.25">
      <c r="A331">
        <v>10</v>
      </c>
      <c r="B331" t="s">
        <v>10</v>
      </c>
      <c r="C331" t="s">
        <v>8</v>
      </c>
      <c r="D331">
        <v>11</v>
      </c>
      <c r="E331">
        <v>78</v>
      </c>
      <c r="F331">
        <v>88</v>
      </c>
      <c r="G331" s="1"/>
    </row>
    <row r="333" spans="1:7" ht="15.75" thickBot="1" x14ac:dyDescent="0.3"/>
    <row r="334" spans="1:7" ht="18.75" x14ac:dyDescent="0.3">
      <c r="A334" s="106" t="s">
        <v>561</v>
      </c>
      <c r="B334" s="107"/>
      <c r="C334" s="107"/>
      <c r="D334" s="107"/>
      <c r="E334" s="107"/>
      <c r="F334" s="107"/>
      <c r="G334" s="108"/>
    </row>
    <row r="335" spans="1:7" ht="18.75" x14ac:dyDescent="0.3">
      <c r="A335" s="103" t="s">
        <v>183</v>
      </c>
      <c r="B335" s="104"/>
      <c r="C335" s="104"/>
      <c r="D335" s="104"/>
      <c r="E335" s="104"/>
      <c r="F335" s="104"/>
      <c r="G335" s="105"/>
    </row>
    <row r="336" spans="1:7" x14ac:dyDescent="0.25">
      <c r="A336" t="s">
        <v>0</v>
      </c>
      <c r="B336" t="s">
        <v>1</v>
      </c>
      <c r="C336" t="s">
        <v>2</v>
      </c>
      <c r="D336" t="s">
        <v>3</v>
      </c>
      <c r="E336" t="s">
        <v>4</v>
      </c>
      <c r="F336" t="s">
        <v>5</v>
      </c>
      <c r="G336" t="s">
        <v>204</v>
      </c>
    </row>
    <row r="337" spans="1:7" x14ac:dyDescent="0.25">
      <c r="A337">
        <v>1</v>
      </c>
      <c r="B337" t="s">
        <v>7</v>
      </c>
      <c r="C337" t="s">
        <v>8</v>
      </c>
      <c r="D337">
        <v>7</v>
      </c>
      <c r="E337">
        <v>1</v>
      </c>
      <c r="F337">
        <v>7</v>
      </c>
      <c r="G337" s="1"/>
    </row>
    <row r="338" spans="1:7" x14ac:dyDescent="0.25">
      <c r="A338">
        <v>2</v>
      </c>
      <c r="B338" t="s">
        <v>70</v>
      </c>
      <c r="C338" t="s">
        <v>8</v>
      </c>
      <c r="D338">
        <v>18</v>
      </c>
      <c r="E338">
        <v>8</v>
      </c>
      <c r="F338">
        <v>25</v>
      </c>
      <c r="G338" s="1"/>
    </row>
    <row r="339" spans="1:7" x14ac:dyDescent="0.25">
      <c r="A339">
        <v>3</v>
      </c>
      <c r="B339" t="s">
        <v>184</v>
      </c>
      <c r="C339" t="s">
        <v>22</v>
      </c>
      <c r="D339">
        <v>8</v>
      </c>
      <c r="E339">
        <v>26</v>
      </c>
      <c r="F339">
        <v>33</v>
      </c>
      <c r="G339" s="1"/>
    </row>
    <row r="340" spans="1:7" x14ac:dyDescent="0.25">
      <c r="A340">
        <v>4</v>
      </c>
      <c r="B340" t="s">
        <v>185</v>
      </c>
      <c r="C340" t="s">
        <v>20</v>
      </c>
      <c r="D340">
        <v>1</v>
      </c>
      <c r="E340">
        <v>34</v>
      </c>
      <c r="F340">
        <v>34</v>
      </c>
      <c r="G340" s="1"/>
    </row>
    <row r="342" spans="1:7" ht="15.75" thickBot="1" x14ac:dyDescent="0.3"/>
    <row r="343" spans="1:7" ht="18.75" x14ac:dyDescent="0.3">
      <c r="A343" s="106" t="s">
        <v>562</v>
      </c>
      <c r="B343" s="107"/>
      <c r="C343" s="107"/>
      <c r="D343" s="107"/>
      <c r="E343" s="107"/>
      <c r="F343" s="107"/>
      <c r="G343" s="108"/>
    </row>
    <row r="344" spans="1:7" ht="18.75" x14ac:dyDescent="0.3">
      <c r="A344" s="103" t="s">
        <v>186</v>
      </c>
      <c r="B344" s="104"/>
      <c r="C344" s="104"/>
      <c r="D344" s="104"/>
      <c r="E344" s="104"/>
      <c r="F344" s="104"/>
      <c r="G344" s="105"/>
    </row>
    <row r="345" spans="1:7" x14ac:dyDescent="0.25">
      <c r="A345" t="s">
        <v>0</v>
      </c>
      <c r="B345" t="s">
        <v>1</v>
      </c>
      <c r="C345" t="s">
        <v>2</v>
      </c>
      <c r="D345" t="s">
        <v>3</v>
      </c>
      <c r="E345" t="s">
        <v>4</v>
      </c>
      <c r="F345" t="s">
        <v>5</v>
      </c>
      <c r="G345" t="s">
        <v>204</v>
      </c>
    </row>
    <row r="346" spans="1:7" x14ac:dyDescent="0.25">
      <c r="A346">
        <v>1</v>
      </c>
      <c r="B346" t="s">
        <v>7</v>
      </c>
      <c r="C346" t="s">
        <v>8</v>
      </c>
      <c r="D346">
        <v>7</v>
      </c>
      <c r="E346">
        <v>1</v>
      </c>
      <c r="F346">
        <v>7</v>
      </c>
      <c r="G346" s="1"/>
    </row>
    <row r="347" spans="1:7" x14ac:dyDescent="0.25">
      <c r="A347">
        <v>2</v>
      </c>
      <c r="B347" t="s">
        <v>187</v>
      </c>
      <c r="C347" t="s">
        <v>8</v>
      </c>
      <c r="D347">
        <v>10</v>
      </c>
      <c r="E347">
        <v>8</v>
      </c>
      <c r="F347">
        <v>17</v>
      </c>
      <c r="G347" s="1"/>
    </row>
    <row r="348" spans="1:7" x14ac:dyDescent="0.25">
      <c r="A348">
        <v>3</v>
      </c>
      <c r="B348" t="s">
        <v>188</v>
      </c>
      <c r="C348" t="s">
        <v>8</v>
      </c>
      <c r="D348">
        <v>5</v>
      </c>
      <c r="E348">
        <v>18</v>
      </c>
      <c r="F348">
        <v>22</v>
      </c>
      <c r="G348" s="1"/>
    </row>
    <row r="349" spans="1:7" x14ac:dyDescent="0.25">
      <c r="A349">
        <v>4</v>
      </c>
      <c r="B349" t="s">
        <v>189</v>
      </c>
      <c r="C349" t="s">
        <v>36</v>
      </c>
      <c r="D349">
        <v>10</v>
      </c>
      <c r="E349">
        <v>23</v>
      </c>
      <c r="F349">
        <v>32</v>
      </c>
      <c r="G349" s="1"/>
    </row>
    <row r="350" spans="1:7" x14ac:dyDescent="0.25">
      <c r="A350">
        <v>5</v>
      </c>
      <c r="B350" t="s">
        <v>190</v>
      </c>
      <c r="C350" t="s">
        <v>22</v>
      </c>
      <c r="D350">
        <v>8</v>
      </c>
      <c r="E350">
        <v>33</v>
      </c>
      <c r="F350">
        <v>40</v>
      </c>
      <c r="G350" s="1"/>
    </row>
    <row r="351" spans="1:7" x14ac:dyDescent="0.25">
      <c r="A351">
        <v>6</v>
      </c>
      <c r="B351" t="s">
        <v>191</v>
      </c>
      <c r="C351" t="s">
        <v>8</v>
      </c>
      <c r="D351">
        <v>10</v>
      </c>
      <c r="E351">
        <v>41</v>
      </c>
      <c r="F351">
        <v>50</v>
      </c>
      <c r="G351" s="1"/>
    </row>
    <row r="352" spans="1:7" x14ac:dyDescent="0.25">
      <c r="A352">
        <v>7</v>
      </c>
      <c r="B352" t="s">
        <v>192</v>
      </c>
      <c r="C352" t="s">
        <v>22</v>
      </c>
      <c r="D352">
        <v>8</v>
      </c>
      <c r="E352">
        <v>51</v>
      </c>
      <c r="F352">
        <v>58</v>
      </c>
      <c r="G352" s="1"/>
    </row>
    <row r="353" spans="1:7" x14ac:dyDescent="0.25">
      <c r="A353">
        <v>8</v>
      </c>
      <c r="B353" t="s">
        <v>193</v>
      </c>
      <c r="C353" t="s">
        <v>8</v>
      </c>
      <c r="D353">
        <v>6</v>
      </c>
      <c r="E353">
        <v>59</v>
      </c>
      <c r="F353">
        <v>64</v>
      </c>
      <c r="G353" s="1"/>
    </row>
    <row r="354" spans="1:7" x14ac:dyDescent="0.25">
      <c r="A354">
        <v>9</v>
      </c>
      <c r="B354" t="s">
        <v>194</v>
      </c>
      <c r="C354" t="s">
        <v>22</v>
      </c>
      <c r="D354">
        <v>8</v>
      </c>
      <c r="E354">
        <v>65</v>
      </c>
      <c r="F354">
        <v>72</v>
      </c>
      <c r="G354" s="1"/>
    </row>
    <row r="355" spans="1:7" x14ac:dyDescent="0.25">
      <c r="A355">
        <v>10</v>
      </c>
      <c r="B355" t="s">
        <v>195</v>
      </c>
      <c r="C355" t="s">
        <v>8</v>
      </c>
      <c r="D355">
        <v>18</v>
      </c>
      <c r="E355">
        <v>73</v>
      </c>
      <c r="F355">
        <v>90</v>
      </c>
      <c r="G355" s="1"/>
    </row>
    <row r="356" spans="1:7" x14ac:dyDescent="0.25">
      <c r="A356">
        <v>11</v>
      </c>
      <c r="B356" t="s">
        <v>196</v>
      </c>
      <c r="C356" t="s">
        <v>36</v>
      </c>
      <c r="D356">
        <v>100</v>
      </c>
      <c r="E356">
        <v>91</v>
      </c>
      <c r="F356">
        <v>190</v>
      </c>
      <c r="G356" s="1"/>
    </row>
    <row r="358" spans="1:7" ht="15.75" thickBot="1" x14ac:dyDescent="0.3"/>
    <row r="359" spans="1:7" ht="18.75" x14ac:dyDescent="0.3">
      <c r="A359" s="106" t="s">
        <v>563</v>
      </c>
      <c r="B359" s="107"/>
      <c r="C359" s="107"/>
      <c r="D359" s="107"/>
      <c r="E359" s="107"/>
      <c r="F359" s="107"/>
      <c r="G359" s="108"/>
    </row>
    <row r="360" spans="1:7" ht="18.75" x14ac:dyDescent="0.3">
      <c r="A360" s="103" t="s">
        <v>197</v>
      </c>
      <c r="B360" s="104"/>
      <c r="C360" s="104"/>
      <c r="D360" s="104"/>
      <c r="E360" s="104"/>
      <c r="F360" s="104"/>
      <c r="G360" s="105"/>
    </row>
    <row r="361" spans="1:7" x14ac:dyDescent="0.25">
      <c r="A361" t="s">
        <v>0</v>
      </c>
      <c r="B361" t="s">
        <v>1</v>
      </c>
      <c r="C361" t="s">
        <v>2</v>
      </c>
      <c r="D361" t="s">
        <v>3</v>
      </c>
      <c r="E361" t="s">
        <v>4</v>
      </c>
      <c r="F361" t="s">
        <v>5</v>
      </c>
      <c r="G361" t="s">
        <v>204</v>
      </c>
    </row>
    <row r="362" spans="1:7" x14ac:dyDescent="0.25">
      <c r="A362">
        <v>1</v>
      </c>
      <c r="B362" t="s">
        <v>7</v>
      </c>
      <c r="C362" t="s">
        <v>8</v>
      </c>
      <c r="D362">
        <v>7</v>
      </c>
      <c r="E362">
        <v>1</v>
      </c>
      <c r="F362">
        <v>7</v>
      </c>
      <c r="G362" s="1"/>
    </row>
    <row r="363" spans="1:7" x14ac:dyDescent="0.25">
      <c r="A363">
        <v>2</v>
      </c>
      <c r="B363" t="s">
        <v>198</v>
      </c>
      <c r="C363" t="s">
        <v>8</v>
      </c>
      <c r="D363">
        <v>5</v>
      </c>
      <c r="E363">
        <v>8</v>
      </c>
      <c r="F363">
        <v>12</v>
      </c>
      <c r="G363" s="1"/>
    </row>
    <row r="364" spans="1:7" x14ac:dyDescent="0.25">
      <c r="A364">
        <v>3</v>
      </c>
      <c r="B364" t="s">
        <v>199</v>
      </c>
      <c r="C364" t="s">
        <v>36</v>
      </c>
      <c r="D364">
        <v>20</v>
      </c>
      <c r="E364">
        <v>13</v>
      </c>
      <c r="F364">
        <v>32</v>
      </c>
      <c r="G364" s="1"/>
    </row>
    <row r="365" spans="1:7" x14ac:dyDescent="0.25">
      <c r="A365">
        <v>4</v>
      </c>
      <c r="B365" t="s">
        <v>153</v>
      </c>
      <c r="C365" t="s">
        <v>22</v>
      </c>
      <c r="D365">
        <v>8</v>
      </c>
      <c r="E365">
        <v>33</v>
      </c>
      <c r="F365">
        <v>40</v>
      </c>
      <c r="G365" s="1"/>
    </row>
    <row r="366" spans="1:7" x14ac:dyDescent="0.25">
      <c r="A366">
        <v>5</v>
      </c>
      <c r="B366" t="s">
        <v>200</v>
      </c>
      <c r="C366" t="s">
        <v>8</v>
      </c>
      <c r="D366">
        <v>55</v>
      </c>
      <c r="E366">
        <v>41</v>
      </c>
      <c r="F366">
        <v>95</v>
      </c>
      <c r="G366" s="1"/>
    </row>
    <row r="367" spans="1:7" x14ac:dyDescent="0.25">
      <c r="A367">
        <v>6</v>
      </c>
      <c r="B367" t="s">
        <v>179</v>
      </c>
      <c r="C367" t="s">
        <v>8</v>
      </c>
      <c r="D367">
        <v>2</v>
      </c>
      <c r="E367">
        <v>96</v>
      </c>
      <c r="F367">
        <v>97</v>
      </c>
      <c r="G367" s="1"/>
    </row>
    <row r="368" spans="1:7" x14ac:dyDescent="0.25">
      <c r="A368">
        <v>7</v>
      </c>
      <c r="B368" t="s">
        <v>65</v>
      </c>
      <c r="C368" t="s">
        <v>8</v>
      </c>
      <c r="D368">
        <v>4</v>
      </c>
      <c r="E368">
        <v>98</v>
      </c>
      <c r="F368">
        <v>101</v>
      </c>
      <c r="G368" s="1"/>
    </row>
    <row r="370" spans="1:8" ht="15.75" thickBot="1" x14ac:dyDescent="0.3"/>
    <row r="371" spans="1:8" ht="18.75" x14ac:dyDescent="0.3">
      <c r="A371" s="112" t="s">
        <v>1312</v>
      </c>
      <c r="B371" s="113"/>
      <c r="C371" s="113"/>
      <c r="D371" s="113"/>
      <c r="E371" s="113"/>
      <c r="F371" s="113"/>
      <c r="G371" s="113"/>
      <c r="H371" s="113"/>
    </row>
    <row r="372" spans="1:8" ht="18.75" x14ac:dyDescent="0.3">
      <c r="A372" s="100" t="s">
        <v>570</v>
      </c>
      <c r="B372" s="101"/>
      <c r="C372" s="101"/>
      <c r="D372" s="101"/>
      <c r="E372" s="101"/>
      <c r="F372" s="101"/>
      <c r="G372" s="101"/>
      <c r="H372" s="101"/>
    </row>
    <row r="373" spans="1:8" ht="18.75" x14ac:dyDescent="0.3">
      <c r="A373" s="122" t="s">
        <v>1297</v>
      </c>
      <c r="B373" s="119"/>
      <c r="C373" s="119"/>
      <c r="D373" s="119"/>
      <c r="E373" s="119"/>
      <c r="F373" s="119"/>
      <c r="G373" s="119"/>
      <c r="H373" s="119"/>
    </row>
    <row r="374" spans="1:8" ht="18.75" x14ac:dyDescent="0.3">
      <c r="A374" s="100" t="s">
        <v>618</v>
      </c>
      <c r="B374" s="101"/>
      <c r="C374" s="101"/>
      <c r="D374" s="101"/>
      <c r="E374" s="101"/>
      <c r="F374" s="101"/>
      <c r="G374" s="101"/>
      <c r="H374" s="101"/>
    </row>
    <row r="375" spans="1:8" ht="18.75" x14ac:dyDescent="0.3">
      <c r="A375" s="122" t="s">
        <v>1302</v>
      </c>
      <c r="B375" s="119"/>
      <c r="C375" s="119"/>
      <c r="D375" s="119"/>
      <c r="E375" s="119"/>
      <c r="F375" s="119"/>
      <c r="G375" s="119"/>
      <c r="H375" s="119"/>
    </row>
    <row r="376" spans="1:8" ht="18.75" x14ac:dyDescent="0.3">
      <c r="A376" s="122" t="s">
        <v>1299</v>
      </c>
      <c r="B376" s="119"/>
      <c r="C376" s="119"/>
      <c r="D376" s="119"/>
      <c r="E376" s="119"/>
      <c r="F376" s="119"/>
      <c r="G376" s="119"/>
      <c r="H376" s="119"/>
    </row>
    <row r="377" spans="1:8" ht="19.5" thickBot="1" x14ac:dyDescent="0.35">
      <c r="A377" s="120" t="s">
        <v>1298</v>
      </c>
      <c r="B377" s="121"/>
      <c r="C377" s="121"/>
      <c r="D377" s="121"/>
      <c r="E377" s="121"/>
      <c r="F377" s="121"/>
      <c r="G377" s="121"/>
      <c r="H377" s="121"/>
    </row>
    <row r="378" spans="1:8" x14ac:dyDescent="0.25">
      <c r="A378" s="84" t="s">
        <v>0</v>
      </c>
      <c r="B378" s="84" t="s">
        <v>1</v>
      </c>
      <c r="C378" s="84" t="s">
        <v>2</v>
      </c>
      <c r="D378" s="84" t="s">
        <v>3</v>
      </c>
      <c r="E378" s="84" t="s">
        <v>4</v>
      </c>
      <c r="F378" s="84" t="s">
        <v>5</v>
      </c>
      <c r="G378" s="84" t="s">
        <v>1309</v>
      </c>
    </row>
    <row r="379" spans="1:8" ht="60" x14ac:dyDescent="0.25">
      <c r="A379" s="85">
        <v>1</v>
      </c>
      <c r="B379" s="85" t="s">
        <v>7</v>
      </c>
      <c r="C379" s="85" t="s">
        <v>8</v>
      </c>
      <c r="D379" s="85">
        <v>7</v>
      </c>
      <c r="E379" s="85">
        <v>1</v>
      </c>
      <c r="F379" s="85">
        <f>0+D379</f>
        <v>7</v>
      </c>
      <c r="G379" s="86" t="s">
        <v>201</v>
      </c>
    </row>
    <row r="380" spans="1:8" ht="30" x14ac:dyDescent="0.25">
      <c r="A380" s="87">
        <v>2</v>
      </c>
      <c r="B380" s="87" t="s">
        <v>1303</v>
      </c>
      <c r="C380" s="87" t="s">
        <v>36</v>
      </c>
      <c r="D380" s="87">
        <v>11</v>
      </c>
      <c r="E380" s="87">
        <f>F379+1</f>
        <v>8</v>
      </c>
      <c r="F380" s="87">
        <f>F379+D380</f>
        <v>18</v>
      </c>
      <c r="G380" s="88" t="s">
        <v>594</v>
      </c>
    </row>
    <row r="381" spans="1:8" x14ac:dyDescent="0.25">
      <c r="A381" s="89">
        <v>3</v>
      </c>
      <c r="B381" s="89" t="s">
        <v>93</v>
      </c>
      <c r="C381" s="89" t="s">
        <v>36</v>
      </c>
      <c r="D381" s="89">
        <v>11</v>
      </c>
      <c r="E381" s="89">
        <f t="shared" ref="E381" si="9">F380+1</f>
        <v>19</v>
      </c>
      <c r="F381" s="89">
        <f t="shared" ref="F381" si="10">F380+D381</f>
        <v>29</v>
      </c>
      <c r="G381" s="90" t="s">
        <v>1304</v>
      </c>
    </row>
    <row r="382" spans="1:8" x14ac:dyDescent="0.25">
      <c r="A382" s="91">
        <v>4</v>
      </c>
      <c r="B382" s="91" t="s">
        <v>96</v>
      </c>
      <c r="C382" s="91" t="s">
        <v>36</v>
      </c>
      <c r="D382" s="91">
        <v>50</v>
      </c>
      <c r="E382" s="87">
        <f>F381+1</f>
        <v>30</v>
      </c>
      <c r="F382" s="87">
        <f>F381+D382</f>
        <v>79</v>
      </c>
      <c r="G382" s="92" t="s">
        <v>259</v>
      </c>
    </row>
    <row r="383" spans="1:8" x14ac:dyDescent="0.25">
      <c r="A383" s="85">
        <v>5</v>
      </c>
      <c r="B383" s="85" t="s">
        <v>112</v>
      </c>
      <c r="C383" s="85" t="s">
        <v>8</v>
      </c>
      <c r="D383" s="85">
        <v>19</v>
      </c>
      <c r="E383" s="89">
        <f t="shared" ref="E383:E390" si="11">F382+1</f>
        <v>80</v>
      </c>
      <c r="F383" s="89">
        <f t="shared" ref="F383:F390" si="12">F382+D383</f>
        <v>98</v>
      </c>
      <c r="G383" s="86" t="s">
        <v>608</v>
      </c>
    </row>
    <row r="384" spans="1:8" ht="90" x14ac:dyDescent="0.25">
      <c r="A384" s="87">
        <v>6</v>
      </c>
      <c r="B384" s="87" t="s">
        <v>101</v>
      </c>
      <c r="C384" s="87" t="s">
        <v>8</v>
      </c>
      <c r="D384" s="87">
        <v>1</v>
      </c>
      <c r="E384" s="87">
        <f t="shared" si="11"/>
        <v>99</v>
      </c>
      <c r="F384" s="87">
        <f t="shared" si="12"/>
        <v>99</v>
      </c>
      <c r="G384" s="88" t="s">
        <v>1311</v>
      </c>
    </row>
    <row r="385" spans="1:7" x14ac:dyDescent="0.25">
      <c r="A385" s="85">
        <v>7</v>
      </c>
      <c r="B385" s="85" t="s">
        <v>103</v>
      </c>
      <c r="C385" s="85" t="s">
        <v>36</v>
      </c>
      <c r="D385" s="85">
        <v>11</v>
      </c>
      <c r="E385" s="89">
        <f t="shared" si="11"/>
        <v>100</v>
      </c>
      <c r="F385" s="89">
        <f t="shared" si="12"/>
        <v>110</v>
      </c>
      <c r="G385" s="85" t="s">
        <v>1307</v>
      </c>
    </row>
    <row r="386" spans="1:7" x14ac:dyDescent="0.25">
      <c r="A386" s="87">
        <v>8</v>
      </c>
      <c r="B386" s="87" t="s">
        <v>106</v>
      </c>
      <c r="C386" s="87" t="s">
        <v>36</v>
      </c>
      <c r="D386" s="87">
        <v>40</v>
      </c>
      <c r="E386" s="87">
        <f t="shared" si="11"/>
        <v>111</v>
      </c>
      <c r="F386" s="87">
        <f t="shared" si="12"/>
        <v>150</v>
      </c>
      <c r="G386" s="87" t="s">
        <v>1308</v>
      </c>
    </row>
    <row r="387" spans="1:7" x14ac:dyDescent="0.25">
      <c r="A387" s="89">
        <v>9</v>
      </c>
      <c r="B387" s="89" t="s">
        <v>1310</v>
      </c>
      <c r="C387" s="89" t="s">
        <v>36</v>
      </c>
      <c r="D387" s="89">
        <v>30</v>
      </c>
      <c r="E387" s="89">
        <f t="shared" si="11"/>
        <v>151</v>
      </c>
      <c r="F387" s="89">
        <f t="shared" si="12"/>
        <v>180</v>
      </c>
      <c r="G387" s="90" t="s">
        <v>280</v>
      </c>
    </row>
    <row r="388" spans="1:7" ht="30" x14ac:dyDescent="0.25">
      <c r="A388" s="91">
        <v>10</v>
      </c>
      <c r="B388" s="91" t="s">
        <v>98</v>
      </c>
      <c r="C388" s="91" t="s">
        <v>36</v>
      </c>
      <c r="D388" s="91">
        <v>20</v>
      </c>
      <c r="E388" s="82">
        <f t="shared" si="11"/>
        <v>181</v>
      </c>
      <c r="F388" s="82">
        <f t="shared" si="12"/>
        <v>200</v>
      </c>
      <c r="G388" s="92" t="s">
        <v>1305</v>
      </c>
    </row>
    <row r="389" spans="1:7" x14ac:dyDescent="0.25">
      <c r="A389" s="89">
        <v>11</v>
      </c>
      <c r="B389" s="89" t="s">
        <v>99</v>
      </c>
      <c r="C389" s="89" t="s">
        <v>8</v>
      </c>
      <c r="D389" s="89">
        <v>6</v>
      </c>
      <c r="E389" s="89">
        <f t="shared" si="11"/>
        <v>201</v>
      </c>
      <c r="F389" s="89">
        <f t="shared" si="12"/>
        <v>206</v>
      </c>
      <c r="G389" s="90" t="s">
        <v>1306</v>
      </c>
    </row>
    <row r="390" spans="1:7" ht="120" x14ac:dyDescent="0.25">
      <c r="A390" s="82">
        <v>12</v>
      </c>
      <c r="B390" s="82" t="s">
        <v>1068</v>
      </c>
      <c r="C390" s="82" t="s">
        <v>20</v>
      </c>
      <c r="D390" s="82">
        <v>1</v>
      </c>
      <c r="E390" s="87">
        <f t="shared" si="11"/>
        <v>207</v>
      </c>
      <c r="F390" s="87">
        <f t="shared" si="12"/>
        <v>207</v>
      </c>
      <c r="G390" s="83" t="s">
        <v>1295</v>
      </c>
    </row>
    <row r="391" spans="1:7" ht="210" x14ac:dyDescent="0.25">
      <c r="A391" s="85">
        <v>11</v>
      </c>
      <c r="B391" s="85" t="s">
        <v>1318</v>
      </c>
      <c r="C391" s="85" t="s">
        <v>20</v>
      </c>
      <c r="D391" s="93">
        <v>45</v>
      </c>
      <c r="E391" s="89">
        <f t="shared" ref="E391:E392" si="13">F390+1</f>
        <v>208</v>
      </c>
      <c r="F391" s="89">
        <f t="shared" ref="F391:F392" si="14">F390+D391</f>
        <v>252</v>
      </c>
      <c r="G391" s="96" t="s">
        <v>1319</v>
      </c>
    </row>
    <row r="392" spans="1:7" x14ac:dyDescent="0.25">
      <c r="A392" s="87">
        <v>12</v>
      </c>
      <c r="B392" s="87" t="s">
        <v>505</v>
      </c>
      <c r="C392" s="87" t="s">
        <v>22</v>
      </c>
      <c r="D392" s="95">
        <v>8</v>
      </c>
      <c r="E392" s="87">
        <f t="shared" si="13"/>
        <v>253</v>
      </c>
      <c r="F392" s="87">
        <f t="shared" si="14"/>
        <v>260</v>
      </c>
      <c r="G392" s="94" t="s">
        <v>1092</v>
      </c>
    </row>
  </sheetData>
  <mergeCells count="58">
    <mergeCell ref="A159:H159"/>
    <mergeCell ref="A153:H153"/>
    <mergeCell ref="A154:H154"/>
    <mergeCell ref="A155:H155"/>
    <mergeCell ref="A156:H156"/>
    <mergeCell ref="A157:H157"/>
    <mergeCell ref="A7:H7"/>
    <mergeCell ref="A1:H1"/>
    <mergeCell ref="A54:H54"/>
    <mergeCell ref="A55:H55"/>
    <mergeCell ref="A56:H56"/>
    <mergeCell ref="A4:H4"/>
    <mergeCell ref="A2:H2"/>
    <mergeCell ref="A3:H3"/>
    <mergeCell ref="A5:H5"/>
    <mergeCell ref="A6:H6"/>
    <mergeCell ref="A8:H8"/>
    <mergeCell ref="A58:H58"/>
    <mergeCell ref="A59:H59"/>
    <mergeCell ref="A60:H60"/>
    <mergeCell ref="A61:H61"/>
    <mergeCell ref="A57:H57"/>
    <mergeCell ref="A100:H100"/>
    <mergeCell ref="A101:H101"/>
    <mergeCell ref="A102:H102"/>
    <mergeCell ref="A103:H103"/>
    <mergeCell ref="A104:H104"/>
    <mergeCell ref="A105:H105"/>
    <mergeCell ref="A106:H106"/>
    <mergeCell ref="A107:H107"/>
    <mergeCell ref="A298:G298"/>
    <mergeCell ref="A182:G182"/>
    <mergeCell ref="A183:G183"/>
    <mergeCell ref="A214:G214"/>
    <mergeCell ref="A215:G215"/>
    <mergeCell ref="A251:G251"/>
    <mergeCell ref="A252:G252"/>
    <mergeCell ref="A272:G272"/>
    <mergeCell ref="A273:G273"/>
    <mergeCell ref="A297:G297"/>
    <mergeCell ref="A158:H158"/>
    <mergeCell ref="A160:H160"/>
    <mergeCell ref="A161:H161"/>
    <mergeCell ref="A359:G359"/>
    <mergeCell ref="A360:G360"/>
    <mergeCell ref="A319:G319"/>
    <mergeCell ref="A320:G320"/>
    <mergeCell ref="A334:G334"/>
    <mergeCell ref="A335:G335"/>
    <mergeCell ref="A343:G343"/>
    <mergeCell ref="A344:G344"/>
    <mergeCell ref="A376:H376"/>
    <mergeCell ref="A377:H377"/>
    <mergeCell ref="A371:H371"/>
    <mergeCell ref="A372:H372"/>
    <mergeCell ref="A373:H373"/>
    <mergeCell ref="A374:H374"/>
    <mergeCell ref="A375:H375"/>
  </mergeCells>
  <pageMargins left="0.511811024" right="0.511811024" top="0.78740157499999996" bottom="0.78740157499999996" header="0.31496062000000002" footer="0.31496062000000002"/>
  <pageSetup paperSize="9" scale="64" orientation="landscape" r:id="rId1"/>
  <rowBreaks count="2" manualBreakCount="2">
    <brk id="74" max="7" man="1"/>
    <brk id="91" max="7" man="1"/>
  </rowBreaks>
  <tableParts count="13">
    <tablePart r:id="rId2"/>
    <tablePart r:id="rId3"/>
    <tablePart r:id="rId4"/>
    <tablePart r:id="rId5"/>
    <tablePart r:id="rId6"/>
    <tablePart r:id="rId7"/>
    <tablePart r:id="rId8"/>
    <tablePart r:id="rId9"/>
    <tablePart r:id="rId10"/>
    <tablePart r:id="rId11"/>
    <tablePart r:id="rId12"/>
    <tablePart r:id="rId13"/>
    <tablePart r:id="rId14"/>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28"/>
  <sheetViews>
    <sheetView topLeftCell="A21" workbookViewId="0">
      <selection activeCell="A61" sqref="A61:H61"/>
    </sheetView>
  </sheetViews>
  <sheetFormatPr defaultRowHeight="12.75" x14ac:dyDescent="0.25"/>
  <cols>
    <col min="1" max="1" width="10" style="12" bestFit="1" customWidth="1"/>
    <col min="2" max="2" width="32" style="12" bestFit="1" customWidth="1"/>
    <col min="3" max="3" width="12.28515625" style="12" bestFit="1" customWidth="1"/>
    <col min="4" max="4" width="6.85546875" style="12" bestFit="1" customWidth="1"/>
    <col min="5" max="5" width="8.28515625" style="12" customWidth="1"/>
    <col min="6" max="6" width="6.140625" style="12" bestFit="1" customWidth="1"/>
    <col min="7" max="7" width="8.5703125" style="12" customWidth="1"/>
    <col min="8" max="8" width="68.5703125" style="12" bestFit="1" customWidth="1"/>
    <col min="9" max="16384" width="9.140625" style="12"/>
  </cols>
  <sheetData>
    <row r="1" spans="1:8" ht="18.75" x14ac:dyDescent="0.3">
      <c r="A1" s="112" t="s">
        <v>571</v>
      </c>
      <c r="B1" s="113"/>
      <c r="C1" s="113"/>
      <c r="D1" s="113"/>
      <c r="E1" s="113"/>
      <c r="F1" s="113"/>
      <c r="G1" s="113"/>
      <c r="H1" s="114"/>
    </row>
    <row r="2" spans="1:8" ht="18.75" x14ac:dyDescent="0.3">
      <c r="A2" s="100" t="s">
        <v>570</v>
      </c>
      <c r="B2" s="101"/>
      <c r="C2" s="101"/>
      <c r="D2" s="101"/>
      <c r="E2" s="101"/>
      <c r="F2" s="101"/>
      <c r="G2" s="101"/>
      <c r="H2" s="102"/>
    </row>
    <row r="3" spans="1:8" ht="18.75" x14ac:dyDescent="0.3">
      <c r="A3" s="100" t="s">
        <v>733</v>
      </c>
      <c r="B3" s="101"/>
      <c r="C3" s="101"/>
      <c r="D3" s="101"/>
      <c r="E3" s="101"/>
      <c r="F3" s="101"/>
      <c r="G3" s="101"/>
      <c r="H3" s="102"/>
    </row>
    <row r="4" spans="1:8" ht="18.75" x14ac:dyDescent="0.3">
      <c r="A4" s="100" t="s">
        <v>576</v>
      </c>
      <c r="B4" s="101"/>
      <c r="C4" s="101"/>
      <c r="D4" s="101"/>
      <c r="E4" s="101"/>
      <c r="F4" s="101"/>
      <c r="G4" s="101"/>
      <c r="H4" s="102"/>
    </row>
    <row r="5" spans="1:8" ht="18.75" x14ac:dyDescent="0.3">
      <c r="A5" s="100" t="s">
        <v>734</v>
      </c>
      <c r="B5" s="101"/>
      <c r="C5" s="101"/>
      <c r="D5" s="101"/>
      <c r="E5" s="101"/>
      <c r="F5" s="101"/>
      <c r="G5" s="101"/>
      <c r="H5" s="102"/>
    </row>
    <row r="6" spans="1:8" ht="18.75" x14ac:dyDescent="0.3">
      <c r="A6" s="100" t="s">
        <v>732</v>
      </c>
      <c r="B6" s="101"/>
      <c r="C6" s="101"/>
      <c r="D6" s="101"/>
      <c r="E6" s="101"/>
      <c r="F6" s="101"/>
      <c r="G6" s="101"/>
      <c r="H6" s="102"/>
    </row>
    <row r="7" spans="1:8" ht="18.75" x14ac:dyDescent="0.3">
      <c r="A7" s="124" t="s">
        <v>735</v>
      </c>
      <c r="B7" s="125"/>
      <c r="C7" s="125"/>
      <c r="D7" s="125"/>
      <c r="E7" s="125"/>
      <c r="F7" s="125"/>
      <c r="G7" s="125"/>
      <c r="H7" s="126"/>
    </row>
    <row r="8" spans="1:8" ht="18.75" x14ac:dyDescent="0.3">
      <c r="A8" s="133" t="s">
        <v>1041</v>
      </c>
      <c r="B8" s="134"/>
      <c r="C8" s="134"/>
      <c r="D8" s="134"/>
      <c r="E8" s="134"/>
      <c r="F8" s="134"/>
      <c r="G8" s="134"/>
      <c r="H8" s="135"/>
    </row>
    <row r="9" spans="1:8" ht="19.5" thickBot="1" x14ac:dyDescent="0.35">
      <c r="A9" s="97" t="s">
        <v>736</v>
      </c>
      <c r="B9" s="98"/>
      <c r="C9" s="98"/>
      <c r="D9" s="98"/>
      <c r="E9" s="98"/>
      <c r="F9" s="98"/>
      <c r="G9" s="98"/>
      <c r="H9" s="99"/>
    </row>
    <row r="10" spans="1:8" x14ac:dyDescent="0.25">
      <c r="A10" s="12" t="s">
        <v>1</v>
      </c>
      <c r="B10" s="12" t="s">
        <v>683</v>
      </c>
      <c r="C10" s="12" t="s">
        <v>2</v>
      </c>
      <c r="D10" s="12" t="s">
        <v>684</v>
      </c>
      <c r="E10" s="12" t="s">
        <v>737</v>
      </c>
      <c r="F10" s="12" t="s">
        <v>738</v>
      </c>
      <c r="G10" s="12" t="s">
        <v>716</v>
      </c>
      <c r="H10" s="12" t="s">
        <v>685</v>
      </c>
    </row>
    <row r="11" spans="1:8" x14ac:dyDescent="0.25">
      <c r="A11" s="12">
        <v>1</v>
      </c>
      <c r="B11" s="12" t="s">
        <v>670</v>
      </c>
      <c r="C11" s="12" t="s">
        <v>727</v>
      </c>
      <c r="D11" s="12">
        <v>14</v>
      </c>
      <c r="E11" s="12">
        <v>1</v>
      </c>
      <c r="F11" s="12">
        <f>Tabela31[[#This Row],[TAM]]+Tabela31[[#This Row],[INICIO]]-1</f>
        <v>14</v>
      </c>
      <c r="G11" s="12" t="s">
        <v>234</v>
      </c>
      <c r="H11" s="12" t="s">
        <v>687</v>
      </c>
    </row>
    <row r="12" spans="1:8" x14ac:dyDescent="0.25">
      <c r="A12" s="12">
        <v>2</v>
      </c>
      <c r="B12" s="12" t="s">
        <v>671</v>
      </c>
      <c r="C12" s="12" t="s">
        <v>728</v>
      </c>
      <c r="D12" s="12">
        <v>18</v>
      </c>
      <c r="E12" s="12">
        <f>F11+1</f>
        <v>15</v>
      </c>
      <c r="F12" s="12">
        <f>Tabela31[[#This Row],[TAM]]+Tabela31[[#This Row],[INICIO]]-1</f>
        <v>32</v>
      </c>
      <c r="G12" s="12" t="s">
        <v>234</v>
      </c>
      <c r="H12" s="12" t="s">
        <v>688</v>
      </c>
    </row>
    <row r="13" spans="1:8" ht="25.5" x14ac:dyDescent="0.25">
      <c r="A13" s="12">
        <v>3</v>
      </c>
      <c r="B13" s="12" t="s">
        <v>718</v>
      </c>
      <c r="C13" s="12" t="s">
        <v>727</v>
      </c>
      <c r="D13" s="12">
        <v>1</v>
      </c>
      <c r="E13" s="12">
        <f t="shared" ref="E13:E33" si="0">F12+1</f>
        <v>33</v>
      </c>
      <c r="F13" s="12">
        <f>Tabela31[[#This Row],[TAM]]+Tabela31[[#This Row],[INICIO]]-1</f>
        <v>33</v>
      </c>
      <c r="G13" s="12" t="s">
        <v>234</v>
      </c>
      <c r="H13" s="13" t="s">
        <v>730</v>
      </c>
    </row>
    <row r="14" spans="1:8" x14ac:dyDescent="0.25">
      <c r="A14" s="12">
        <v>4</v>
      </c>
      <c r="B14" s="12" t="s">
        <v>672</v>
      </c>
      <c r="C14" s="12" t="s">
        <v>729</v>
      </c>
      <c r="D14" s="12">
        <v>100</v>
      </c>
      <c r="E14" s="12">
        <f t="shared" si="0"/>
        <v>34</v>
      </c>
      <c r="F14" s="12">
        <f>Tabela31[[#This Row],[TAM]]+Tabela31[[#This Row],[INICIO]]-1</f>
        <v>133</v>
      </c>
      <c r="G14" s="12" t="s">
        <v>234</v>
      </c>
      <c r="H14" s="12" t="s">
        <v>691</v>
      </c>
    </row>
    <row r="15" spans="1:8" x14ac:dyDescent="0.25">
      <c r="A15" s="12">
        <v>5</v>
      </c>
      <c r="B15" s="12" t="s">
        <v>673</v>
      </c>
      <c r="C15" s="12" t="s">
        <v>729</v>
      </c>
      <c r="D15" s="12">
        <v>20</v>
      </c>
      <c r="E15" s="12">
        <f t="shared" si="0"/>
        <v>134</v>
      </c>
      <c r="F15" s="12">
        <f>Tabela31[[#This Row],[TAM]]+Tabela31[[#This Row],[INICIO]]-1</f>
        <v>153</v>
      </c>
      <c r="H15" s="12" t="s">
        <v>693</v>
      </c>
    </row>
    <row r="16" spans="1:8" x14ac:dyDescent="0.25">
      <c r="A16" s="12">
        <v>6</v>
      </c>
      <c r="B16" s="12" t="s">
        <v>674</v>
      </c>
      <c r="C16" s="12" t="s">
        <v>729</v>
      </c>
      <c r="D16" s="12">
        <v>100</v>
      </c>
      <c r="E16" s="12">
        <f t="shared" si="0"/>
        <v>154</v>
      </c>
      <c r="F16" s="12">
        <f>Tabela31[[#This Row],[TAM]]+Tabela31[[#This Row],[INICIO]]-1</f>
        <v>253</v>
      </c>
      <c r="H16" s="12" t="s">
        <v>694</v>
      </c>
    </row>
    <row r="17" spans="1:8" x14ac:dyDescent="0.25">
      <c r="A17" s="12">
        <v>7</v>
      </c>
      <c r="B17" s="12" t="s">
        <v>675</v>
      </c>
      <c r="C17" s="12" t="s">
        <v>727</v>
      </c>
      <c r="D17" s="12">
        <v>11</v>
      </c>
      <c r="E17" s="12">
        <f t="shared" si="0"/>
        <v>254</v>
      </c>
      <c r="F17" s="12">
        <f>Tabela31[[#This Row],[TAM]]+Tabela31[[#This Row],[INICIO]]-1</f>
        <v>264</v>
      </c>
      <c r="G17" s="12" t="s">
        <v>234</v>
      </c>
      <c r="H17" s="12" t="s">
        <v>696</v>
      </c>
    </row>
    <row r="18" spans="1:8" x14ac:dyDescent="0.25">
      <c r="A18" s="12">
        <v>8</v>
      </c>
      <c r="B18" s="12" t="s">
        <v>676</v>
      </c>
      <c r="C18" s="12" t="s">
        <v>729</v>
      </c>
      <c r="D18" s="12">
        <v>100</v>
      </c>
      <c r="E18" s="12">
        <f t="shared" si="0"/>
        <v>265</v>
      </c>
      <c r="F18" s="12">
        <f>Tabela31[[#This Row],[TAM]]+Tabela31[[#This Row],[INICIO]]-1</f>
        <v>364</v>
      </c>
      <c r="H18" s="12" t="s">
        <v>697</v>
      </c>
    </row>
    <row r="19" spans="1:8" x14ac:dyDescent="0.25">
      <c r="A19" s="12">
        <v>9</v>
      </c>
      <c r="B19" s="12" t="s">
        <v>677</v>
      </c>
      <c r="C19" s="12" t="s">
        <v>729</v>
      </c>
      <c r="D19" s="12">
        <v>100</v>
      </c>
      <c r="E19" s="12">
        <f t="shared" si="0"/>
        <v>365</v>
      </c>
      <c r="F19" s="12">
        <f>Tabela31[[#This Row],[TAM]]+Tabela31[[#This Row],[INICIO]]-1</f>
        <v>464</v>
      </c>
      <c r="H19" s="12" t="s">
        <v>698</v>
      </c>
    </row>
    <row r="20" spans="1:8" ht="25.5" x14ac:dyDescent="0.25">
      <c r="A20" s="12">
        <v>10</v>
      </c>
      <c r="B20" s="12" t="s">
        <v>717</v>
      </c>
      <c r="C20" s="12" t="s">
        <v>727</v>
      </c>
      <c r="D20" s="12">
        <v>1</v>
      </c>
      <c r="E20" s="12">
        <f t="shared" si="0"/>
        <v>465</v>
      </c>
      <c r="F20" s="12">
        <f>Tabela31[[#This Row],[TAM]]+Tabela31[[#This Row],[INICIO]]-1</f>
        <v>465</v>
      </c>
      <c r="H20" s="13" t="s">
        <v>731</v>
      </c>
    </row>
    <row r="21" spans="1:8" x14ac:dyDescent="0.25">
      <c r="A21" s="12">
        <v>11</v>
      </c>
      <c r="B21" s="12" t="s">
        <v>678</v>
      </c>
      <c r="C21" s="12" t="s">
        <v>699</v>
      </c>
      <c r="E21" s="12">
        <f t="shared" si="0"/>
        <v>466</v>
      </c>
      <c r="F21" s="12">
        <f>Tabela31[[#This Row],[TAM]]+Tabela31[[#This Row],[INICIO]]-1</f>
        <v>465</v>
      </c>
      <c r="H21" s="12" t="s">
        <v>700</v>
      </c>
    </row>
    <row r="22" spans="1:8" x14ac:dyDescent="0.25">
      <c r="A22" s="12">
        <v>12</v>
      </c>
      <c r="B22" s="12" t="s">
        <v>679</v>
      </c>
      <c r="C22" s="12" t="s">
        <v>728</v>
      </c>
      <c r="D22" s="12">
        <v>6</v>
      </c>
      <c r="E22" s="12">
        <f t="shared" si="0"/>
        <v>466</v>
      </c>
      <c r="F22" s="12">
        <f>Tabela31[[#This Row],[TAM]]+Tabela31[[#This Row],[INICIO]]-1</f>
        <v>471</v>
      </c>
      <c r="G22" s="12" t="s">
        <v>234</v>
      </c>
      <c r="H22" s="12" t="s">
        <v>702</v>
      </c>
    </row>
    <row r="23" spans="1:8" x14ac:dyDescent="0.25">
      <c r="A23" s="12">
        <v>13</v>
      </c>
      <c r="B23" s="12" t="s">
        <v>680</v>
      </c>
      <c r="C23" s="12" t="s">
        <v>729</v>
      </c>
      <c r="D23" s="12">
        <v>8</v>
      </c>
      <c r="E23" s="12">
        <f t="shared" si="0"/>
        <v>472</v>
      </c>
      <c r="F23" s="12">
        <f>Tabela31[[#This Row],[TAM]]+Tabela31[[#This Row],[INICIO]]-1</f>
        <v>479</v>
      </c>
      <c r="G23" s="12" t="s">
        <v>234</v>
      </c>
      <c r="H23" s="12" t="s">
        <v>704</v>
      </c>
    </row>
    <row r="24" spans="1:8" x14ac:dyDescent="0.25">
      <c r="A24" s="12">
        <v>14</v>
      </c>
      <c r="B24" s="12" t="s">
        <v>681</v>
      </c>
      <c r="C24" s="12" t="s">
        <v>727</v>
      </c>
      <c r="D24" s="12">
        <v>1</v>
      </c>
      <c r="E24" s="12">
        <f t="shared" si="0"/>
        <v>480</v>
      </c>
      <c r="F24" s="12">
        <f>Tabela31[[#This Row],[TAM]]+Tabela31[[#This Row],[INICIO]]-1</f>
        <v>480</v>
      </c>
      <c r="G24" s="12" t="s">
        <v>234</v>
      </c>
      <c r="H24" s="12" t="s">
        <v>705</v>
      </c>
    </row>
    <row r="25" spans="1:8" x14ac:dyDescent="0.25">
      <c r="A25" s="12">
        <v>15</v>
      </c>
      <c r="B25" s="12" t="s">
        <v>682</v>
      </c>
      <c r="C25" s="12" t="s">
        <v>727</v>
      </c>
      <c r="D25" s="12">
        <v>4</v>
      </c>
      <c r="E25" s="12">
        <f t="shared" si="0"/>
        <v>481</v>
      </c>
      <c r="F25" s="12">
        <f>Tabela31[[#This Row],[TAM]]+Tabela31[[#This Row],[INICIO]]-1</f>
        <v>484</v>
      </c>
      <c r="G25" s="12" t="s">
        <v>234</v>
      </c>
      <c r="H25" s="12" t="s">
        <v>706</v>
      </c>
    </row>
    <row r="26" spans="1:8" x14ac:dyDescent="0.25">
      <c r="A26" s="12">
        <v>16</v>
      </c>
      <c r="B26" s="12" t="s">
        <v>719</v>
      </c>
      <c r="C26" s="12" t="s">
        <v>727</v>
      </c>
      <c r="D26" s="12">
        <v>7</v>
      </c>
      <c r="E26" s="12">
        <f t="shared" si="0"/>
        <v>485</v>
      </c>
      <c r="F26" s="12">
        <f>Tabela31[[#This Row],[TAM]]+Tabela31[[#This Row],[INICIO]]-1</f>
        <v>491</v>
      </c>
      <c r="G26" s="12" t="s">
        <v>234</v>
      </c>
      <c r="H26" s="12" t="s">
        <v>707</v>
      </c>
    </row>
    <row r="27" spans="1:8" x14ac:dyDescent="0.25">
      <c r="A27" s="12">
        <v>17</v>
      </c>
      <c r="B27" s="12" t="s">
        <v>720</v>
      </c>
      <c r="C27" s="12" t="s">
        <v>728</v>
      </c>
      <c r="D27" s="12">
        <v>8</v>
      </c>
      <c r="E27" s="12">
        <f t="shared" si="0"/>
        <v>492</v>
      </c>
      <c r="F27" s="12">
        <f>Tabela31[[#This Row],[TAM]]+Tabela31[[#This Row],[INICIO]]-1</f>
        <v>499</v>
      </c>
      <c r="G27" s="12" t="s">
        <v>234</v>
      </c>
      <c r="H27" s="12" t="s">
        <v>709</v>
      </c>
    </row>
    <row r="28" spans="1:8" x14ac:dyDescent="0.25">
      <c r="A28" s="12">
        <v>18</v>
      </c>
      <c r="B28" s="12" t="s">
        <v>721</v>
      </c>
      <c r="C28" s="12" t="s">
        <v>728</v>
      </c>
      <c r="D28" s="12">
        <v>8</v>
      </c>
      <c r="E28" s="12">
        <f t="shared" si="0"/>
        <v>500</v>
      </c>
      <c r="F28" s="12">
        <f>Tabela31[[#This Row],[TAM]]+Tabela31[[#This Row],[INICIO]]-1</f>
        <v>507</v>
      </c>
      <c r="G28" s="12" t="s">
        <v>234</v>
      </c>
      <c r="H28" s="12" t="s">
        <v>710</v>
      </c>
    </row>
    <row r="29" spans="1:8" x14ac:dyDescent="0.25">
      <c r="A29" s="12">
        <v>19</v>
      </c>
      <c r="B29" s="12" t="s">
        <v>722</v>
      </c>
      <c r="C29" s="12" t="s">
        <v>728</v>
      </c>
      <c r="D29" s="12">
        <v>8</v>
      </c>
      <c r="E29" s="12">
        <f t="shared" si="0"/>
        <v>508</v>
      </c>
      <c r="F29" s="12">
        <f>Tabela31[[#This Row],[TAM]]+Tabela31[[#This Row],[INICIO]]-1</f>
        <v>515</v>
      </c>
      <c r="G29" s="12" t="s">
        <v>234</v>
      </c>
      <c r="H29" s="12" t="s">
        <v>711</v>
      </c>
    </row>
    <row r="30" spans="1:8" x14ac:dyDescent="0.25">
      <c r="A30" s="12">
        <v>20</v>
      </c>
      <c r="B30" s="12" t="s">
        <v>723</v>
      </c>
      <c r="C30" s="12" t="s">
        <v>728</v>
      </c>
      <c r="D30" s="12">
        <v>8</v>
      </c>
      <c r="E30" s="12">
        <f t="shared" si="0"/>
        <v>516</v>
      </c>
      <c r="F30" s="12">
        <f>Tabela31[[#This Row],[TAM]]+Tabela31[[#This Row],[INICIO]]-1</f>
        <v>523</v>
      </c>
      <c r="G30" s="12" t="s">
        <v>234</v>
      </c>
      <c r="H30" s="12" t="s">
        <v>712</v>
      </c>
    </row>
    <row r="31" spans="1:8" x14ac:dyDescent="0.25">
      <c r="A31" s="12">
        <v>21</v>
      </c>
      <c r="B31" s="12" t="s">
        <v>724</v>
      </c>
      <c r="C31" s="12" t="s">
        <v>728</v>
      </c>
      <c r="D31" s="12">
        <v>8</v>
      </c>
      <c r="E31" s="12">
        <f t="shared" si="0"/>
        <v>524</v>
      </c>
      <c r="F31" s="12">
        <f>Tabela31[[#This Row],[TAM]]+Tabela31[[#This Row],[INICIO]]-1</f>
        <v>531</v>
      </c>
      <c r="G31" s="12" t="s">
        <v>234</v>
      </c>
      <c r="H31" s="12" t="s">
        <v>713</v>
      </c>
    </row>
    <row r="32" spans="1:8" x14ac:dyDescent="0.25">
      <c r="A32" s="12">
        <v>22</v>
      </c>
      <c r="B32" s="12" t="s">
        <v>725</v>
      </c>
      <c r="C32" s="12" t="s">
        <v>728</v>
      </c>
      <c r="D32" s="12">
        <v>8</v>
      </c>
      <c r="E32" s="12">
        <f t="shared" si="0"/>
        <v>532</v>
      </c>
      <c r="F32" s="12">
        <f>Tabela31[[#This Row],[TAM]]+Tabela31[[#This Row],[INICIO]]-1</f>
        <v>539</v>
      </c>
      <c r="G32" s="12" t="s">
        <v>234</v>
      </c>
      <c r="H32" s="12" t="s">
        <v>714</v>
      </c>
    </row>
    <row r="33" spans="1:8" x14ac:dyDescent="0.25">
      <c r="A33" s="12">
        <v>23</v>
      </c>
      <c r="B33" s="12" t="s">
        <v>726</v>
      </c>
      <c r="C33" s="12" t="s">
        <v>728</v>
      </c>
      <c r="D33" s="12">
        <v>8</v>
      </c>
      <c r="E33" s="12">
        <f t="shared" si="0"/>
        <v>540</v>
      </c>
      <c r="F33" s="12">
        <f>Tabela31[[#This Row],[TAM]]+Tabela31[[#This Row],[INICIO]]-1</f>
        <v>547</v>
      </c>
      <c r="G33" s="12" t="s">
        <v>234</v>
      </c>
      <c r="H33" s="12" t="s">
        <v>715</v>
      </c>
    </row>
    <row r="35" spans="1:8" ht="13.5" thickBot="1" x14ac:dyDescent="0.3"/>
    <row r="36" spans="1:8" ht="18.75" x14ac:dyDescent="0.3">
      <c r="A36" s="112" t="s">
        <v>571</v>
      </c>
      <c r="B36" s="113"/>
      <c r="C36" s="113"/>
      <c r="D36" s="113"/>
      <c r="E36" s="113"/>
      <c r="F36" s="113"/>
      <c r="G36" s="113"/>
      <c r="H36" s="114"/>
    </row>
    <row r="37" spans="1:8" ht="18.75" x14ac:dyDescent="0.3">
      <c r="A37" s="100" t="s">
        <v>570</v>
      </c>
      <c r="B37" s="101"/>
      <c r="C37" s="101"/>
      <c r="D37" s="101"/>
      <c r="E37" s="101"/>
      <c r="F37" s="101"/>
      <c r="G37" s="101"/>
      <c r="H37" s="102"/>
    </row>
    <row r="38" spans="1:8" ht="18.75" x14ac:dyDescent="0.3">
      <c r="A38" s="100" t="s">
        <v>733</v>
      </c>
      <c r="B38" s="101"/>
      <c r="C38" s="101"/>
      <c r="D38" s="101"/>
      <c r="E38" s="101"/>
      <c r="F38" s="101"/>
      <c r="G38" s="101"/>
      <c r="H38" s="102"/>
    </row>
    <row r="39" spans="1:8" ht="18.75" x14ac:dyDescent="0.3">
      <c r="A39" s="100" t="s">
        <v>576</v>
      </c>
      <c r="B39" s="101"/>
      <c r="C39" s="101"/>
      <c r="D39" s="101"/>
      <c r="E39" s="101"/>
      <c r="F39" s="101"/>
      <c r="G39" s="101"/>
      <c r="H39" s="102"/>
    </row>
    <row r="40" spans="1:8" ht="18.75" x14ac:dyDescent="0.3">
      <c r="A40" s="100" t="s">
        <v>734</v>
      </c>
      <c r="B40" s="101"/>
      <c r="C40" s="101"/>
      <c r="D40" s="101"/>
      <c r="E40" s="101"/>
      <c r="F40" s="101"/>
      <c r="G40" s="101"/>
      <c r="H40" s="102"/>
    </row>
    <row r="41" spans="1:8" ht="18.75" x14ac:dyDescent="0.3">
      <c r="A41" s="100" t="s">
        <v>740</v>
      </c>
      <c r="B41" s="101"/>
      <c r="C41" s="101"/>
      <c r="D41" s="101"/>
      <c r="E41" s="101"/>
      <c r="F41" s="101"/>
      <c r="G41" s="101"/>
      <c r="H41" s="102"/>
    </row>
    <row r="42" spans="1:8" ht="18.75" x14ac:dyDescent="0.3">
      <c r="A42" s="124" t="s">
        <v>735</v>
      </c>
      <c r="B42" s="125"/>
      <c r="C42" s="125"/>
      <c r="D42" s="125"/>
      <c r="E42" s="125"/>
      <c r="F42" s="125"/>
      <c r="G42" s="125"/>
      <c r="H42" s="126"/>
    </row>
    <row r="43" spans="1:8" ht="18.75" x14ac:dyDescent="0.3">
      <c r="A43" s="130" t="s">
        <v>1041</v>
      </c>
      <c r="B43" s="131"/>
      <c r="C43" s="131"/>
      <c r="D43" s="131"/>
      <c r="E43" s="131"/>
      <c r="F43" s="131"/>
      <c r="G43" s="131"/>
      <c r="H43" s="132"/>
    </row>
    <row r="44" spans="1:8" ht="18.75" x14ac:dyDescent="0.3">
      <c r="A44" s="127" t="s">
        <v>741</v>
      </c>
      <c r="B44" s="128"/>
      <c r="C44" s="128"/>
      <c r="D44" s="128"/>
      <c r="E44" s="128"/>
      <c r="F44" s="128"/>
      <c r="G44" s="128"/>
      <c r="H44" s="129"/>
    </row>
    <row r="45" spans="1:8" x14ac:dyDescent="0.25">
      <c r="A45" s="12" t="s">
        <v>1</v>
      </c>
      <c r="B45" s="12" t="s">
        <v>683</v>
      </c>
      <c r="C45" s="12" t="s">
        <v>2</v>
      </c>
      <c r="D45" s="12" t="s">
        <v>684</v>
      </c>
      <c r="E45" s="12" t="s">
        <v>737</v>
      </c>
      <c r="F45" s="12" t="s">
        <v>738</v>
      </c>
      <c r="G45" s="12" t="s">
        <v>739</v>
      </c>
      <c r="H45" s="12" t="s">
        <v>204</v>
      </c>
    </row>
    <row r="46" spans="1:8" x14ac:dyDescent="0.25">
      <c r="A46" s="12">
        <v>1</v>
      </c>
      <c r="B46" s="11" t="s">
        <v>742</v>
      </c>
      <c r="C46" s="11" t="s">
        <v>727</v>
      </c>
      <c r="D46" s="11">
        <v>11</v>
      </c>
      <c r="E46" s="11">
        <v>1</v>
      </c>
      <c r="F46" s="11">
        <f>Tabela34[[#This Row],[TAM]]+Tabela34[[#This Row],[INICIO]]-1</f>
        <v>11</v>
      </c>
      <c r="G46" s="11" t="s">
        <v>234</v>
      </c>
      <c r="H46" s="11" t="s">
        <v>743</v>
      </c>
    </row>
    <row r="47" spans="1:8" x14ac:dyDescent="0.25">
      <c r="A47" s="12">
        <v>2</v>
      </c>
      <c r="B47" s="11" t="s">
        <v>744</v>
      </c>
      <c r="C47" s="11" t="s">
        <v>728</v>
      </c>
      <c r="D47" s="11">
        <v>6</v>
      </c>
      <c r="E47" s="11">
        <f>F46+1</f>
        <v>12</v>
      </c>
      <c r="F47" s="11">
        <f>Tabela34[[#This Row],[TAM]]+Tabela34[[#This Row],[INICIO]]-1</f>
        <v>17</v>
      </c>
      <c r="G47" s="11" t="s">
        <v>234</v>
      </c>
      <c r="H47" s="11" t="s">
        <v>745</v>
      </c>
    </row>
    <row r="48" spans="1:8" x14ac:dyDescent="0.25">
      <c r="A48" s="12">
        <v>3</v>
      </c>
      <c r="B48" s="11" t="s">
        <v>746</v>
      </c>
      <c r="C48" s="11" t="s">
        <v>729</v>
      </c>
      <c r="D48" s="11">
        <v>100</v>
      </c>
      <c r="E48" s="11">
        <f t="shared" ref="E48:E57" si="1">F47+1</f>
        <v>18</v>
      </c>
      <c r="F48" s="11">
        <f>Tabela34[[#This Row],[TAM]]+Tabela34[[#This Row],[INICIO]]-1</f>
        <v>117</v>
      </c>
      <c r="G48" s="11" t="s">
        <v>234</v>
      </c>
      <c r="H48" s="11" t="s">
        <v>747</v>
      </c>
    </row>
    <row r="49" spans="1:8" x14ac:dyDescent="0.25">
      <c r="A49" s="12">
        <v>4</v>
      </c>
      <c r="B49" s="11" t="s">
        <v>748</v>
      </c>
      <c r="C49" s="11" t="s">
        <v>729</v>
      </c>
      <c r="D49" s="11">
        <v>20</v>
      </c>
      <c r="E49" s="11">
        <f t="shared" si="1"/>
        <v>118</v>
      </c>
      <c r="F49" s="11">
        <f>Tabela34[[#This Row],[TAM]]+Tabela34[[#This Row],[INICIO]]-1</f>
        <v>137</v>
      </c>
      <c r="G49" s="11"/>
      <c r="H49" s="11" t="s">
        <v>749</v>
      </c>
    </row>
    <row r="50" spans="1:8" x14ac:dyDescent="0.25">
      <c r="A50" s="12">
        <v>5</v>
      </c>
      <c r="B50" s="11" t="s">
        <v>750</v>
      </c>
      <c r="C50" s="11" t="s">
        <v>729</v>
      </c>
      <c r="D50" s="11">
        <v>100</v>
      </c>
      <c r="E50" s="11">
        <f t="shared" si="1"/>
        <v>138</v>
      </c>
      <c r="F50" s="11">
        <f>Tabela34[[#This Row],[TAM]]+Tabela34[[#This Row],[INICIO]]-1</f>
        <v>237</v>
      </c>
      <c r="G50" s="11"/>
      <c r="H50" s="11" t="s">
        <v>751</v>
      </c>
    </row>
    <row r="51" spans="1:8" x14ac:dyDescent="0.25">
      <c r="A51" s="12">
        <v>6</v>
      </c>
      <c r="B51" s="11" t="s">
        <v>752</v>
      </c>
      <c r="C51" s="11" t="s">
        <v>729</v>
      </c>
      <c r="D51" s="11">
        <v>100</v>
      </c>
      <c r="E51" s="11">
        <f t="shared" si="1"/>
        <v>238</v>
      </c>
      <c r="F51" s="11">
        <f>Tabela34[[#This Row],[TAM]]+Tabela34[[#This Row],[INICIO]]-1</f>
        <v>337</v>
      </c>
      <c r="G51" s="11"/>
      <c r="H51" s="11" t="s">
        <v>753</v>
      </c>
    </row>
    <row r="52" spans="1:8" x14ac:dyDescent="0.25">
      <c r="A52" s="12">
        <v>7</v>
      </c>
      <c r="B52" s="11" t="s">
        <v>754</v>
      </c>
      <c r="C52" s="11" t="s">
        <v>729</v>
      </c>
      <c r="D52" s="11">
        <v>50</v>
      </c>
      <c r="E52" s="11">
        <f t="shared" si="1"/>
        <v>338</v>
      </c>
      <c r="F52" s="11">
        <f>Tabela34[[#This Row],[TAM]]+Tabela34[[#This Row],[INICIO]]-1</f>
        <v>387</v>
      </c>
      <c r="G52" s="11"/>
      <c r="H52" s="11" t="s">
        <v>756</v>
      </c>
    </row>
    <row r="53" spans="1:8" x14ac:dyDescent="0.25">
      <c r="A53" s="12">
        <v>8</v>
      </c>
      <c r="B53" s="11" t="s">
        <v>757</v>
      </c>
      <c r="C53" s="11" t="s">
        <v>728</v>
      </c>
      <c r="D53" s="11">
        <v>6</v>
      </c>
      <c r="E53" s="11">
        <f t="shared" si="1"/>
        <v>388</v>
      </c>
      <c r="F53" s="11">
        <f>Tabela34[[#This Row],[TAM]]+Tabela34[[#This Row],[INICIO]]-1</f>
        <v>393</v>
      </c>
      <c r="G53" s="11"/>
      <c r="H53" s="11" t="s">
        <v>758</v>
      </c>
    </row>
    <row r="54" spans="1:8" x14ac:dyDescent="0.25">
      <c r="A54" s="12">
        <v>9</v>
      </c>
      <c r="B54" s="11" t="s">
        <v>759</v>
      </c>
      <c r="C54" s="11" t="s">
        <v>727</v>
      </c>
      <c r="D54" s="11">
        <v>2</v>
      </c>
      <c r="E54" s="11">
        <f t="shared" si="1"/>
        <v>394</v>
      </c>
      <c r="F54" s="11">
        <f>Tabela34[[#This Row],[TAM]]+Tabela34[[#This Row],[INICIO]]-1</f>
        <v>395</v>
      </c>
      <c r="G54" s="11"/>
      <c r="H54" s="11" t="s">
        <v>761</v>
      </c>
    </row>
    <row r="55" spans="1:8" x14ac:dyDescent="0.25">
      <c r="A55" s="12">
        <v>10</v>
      </c>
      <c r="B55" s="11" t="s">
        <v>762</v>
      </c>
      <c r="C55" s="11" t="s">
        <v>727</v>
      </c>
      <c r="D55" s="11">
        <v>8</v>
      </c>
      <c r="E55" s="11">
        <f t="shared" si="1"/>
        <v>396</v>
      </c>
      <c r="F55" s="11">
        <f>Tabela34[[#This Row],[TAM]]+Tabela34[[#This Row],[INICIO]]-1</f>
        <v>403</v>
      </c>
      <c r="G55" s="11"/>
      <c r="H55" s="11" t="s">
        <v>763</v>
      </c>
    </row>
    <row r="56" spans="1:8" x14ac:dyDescent="0.25">
      <c r="A56" s="12">
        <v>11</v>
      </c>
      <c r="B56" s="11" t="s">
        <v>764</v>
      </c>
      <c r="C56" s="11" t="s">
        <v>729</v>
      </c>
      <c r="D56" s="11">
        <v>100</v>
      </c>
      <c r="E56" s="11">
        <f t="shared" si="1"/>
        <v>404</v>
      </c>
      <c r="F56" s="11">
        <f>Tabela34[[#This Row],[TAM]]+Tabela34[[#This Row],[INICIO]]-1</f>
        <v>503</v>
      </c>
      <c r="G56" s="11"/>
      <c r="H56" s="11" t="s">
        <v>765</v>
      </c>
    </row>
    <row r="57" spans="1:8" x14ac:dyDescent="0.25">
      <c r="A57" s="12">
        <v>12</v>
      </c>
      <c r="B57" s="11" t="s">
        <v>674</v>
      </c>
      <c r="C57" s="11" t="s">
        <v>729</v>
      </c>
      <c r="D57" s="11">
        <v>100</v>
      </c>
      <c r="E57" s="11">
        <f t="shared" si="1"/>
        <v>504</v>
      </c>
      <c r="F57" s="11">
        <f>Tabela34[[#This Row],[TAM]]+Tabela34[[#This Row],[INICIO]]-1</f>
        <v>603</v>
      </c>
      <c r="G57" s="11"/>
      <c r="H57" s="11" t="s">
        <v>766</v>
      </c>
    </row>
    <row r="59" spans="1:8" ht="13.5" thickBot="1" x14ac:dyDescent="0.3"/>
    <row r="60" spans="1:8" ht="18.75" x14ac:dyDescent="0.3">
      <c r="A60" s="112" t="s">
        <v>571</v>
      </c>
      <c r="B60" s="113"/>
      <c r="C60" s="113"/>
      <c r="D60" s="113"/>
      <c r="E60" s="113"/>
      <c r="F60" s="113"/>
      <c r="G60" s="113"/>
      <c r="H60" s="114"/>
    </row>
    <row r="61" spans="1:8" ht="18.75" x14ac:dyDescent="0.3">
      <c r="A61" s="100" t="s">
        <v>570</v>
      </c>
      <c r="B61" s="101"/>
      <c r="C61" s="101"/>
      <c r="D61" s="101"/>
      <c r="E61" s="101"/>
      <c r="F61" s="101"/>
      <c r="G61" s="101"/>
      <c r="H61" s="102"/>
    </row>
    <row r="62" spans="1:8" ht="18.75" x14ac:dyDescent="0.3">
      <c r="A62" s="100" t="s">
        <v>733</v>
      </c>
      <c r="B62" s="101"/>
      <c r="C62" s="101"/>
      <c r="D62" s="101"/>
      <c r="E62" s="101"/>
      <c r="F62" s="101"/>
      <c r="G62" s="101"/>
      <c r="H62" s="102"/>
    </row>
    <row r="63" spans="1:8" ht="18.75" x14ac:dyDescent="0.3">
      <c r="A63" s="100" t="s">
        <v>576</v>
      </c>
      <c r="B63" s="101"/>
      <c r="C63" s="101"/>
      <c r="D63" s="101"/>
      <c r="E63" s="101"/>
      <c r="F63" s="101"/>
      <c r="G63" s="101"/>
      <c r="H63" s="102"/>
    </row>
    <row r="64" spans="1:8" ht="18.75" x14ac:dyDescent="0.3">
      <c r="A64" s="100" t="s">
        <v>734</v>
      </c>
      <c r="B64" s="101"/>
      <c r="C64" s="101"/>
      <c r="D64" s="101"/>
      <c r="E64" s="101"/>
      <c r="F64" s="101"/>
      <c r="G64" s="101"/>
      <c r="H64" s="102"/>
    </row>
    <row r="65" spans="1:8" ht="18.75" x14ac:dyDescent="0.3">
      <c r="A65" s="100" t="s">
        <v>767</v>
      </c>
      <c r="B65" s="101"/>
      <c r="C65" s="101"/>
      <c r="D65" s="101"/>
      <c r="E65" s="101"/>
      <c r="F65" s="101"/>
      <c r="G65" s="101"/>
      <c r="H65" s="102"/>
    </row>
    <row r="66" spans="1:8" ht="18.75" x14ac:dyDescent="0.3">
      <c r="A66" s="124" t="s">
        <v>735</v>
      </c>
      <c r="B66" s="125"/>
      <c r="C66" s="125"/>
      <c r="D66" s="125"/>
      <c r="E66" s="125"/>
      <c r="F66" s="125"/>
      <c r="G66" s="125"/>
      <c r="H66" s="126"/>
    </row>
    <row r="67" spans="1:8" ht="18.75" x14ac:dyDescent="0.3">
      <c r="A67" s="130" t="s">
        <v>1041</v>
      </c>
      <c r="B67" s="131"/>
      <c r="C67" s="131"/>
      <c r="D67" s="131"/>
      <c r="E67" s="131"/>
      <c r="F67" s="131"/>
      <c r="G67" s="131"/>
      <c r="H67" s="132"/>
    </row>
    <row r="68" spans="1:8" ht="18.75" x14ac:dyDescent="0.3">
      <c r="A68" s="127" t="s">
        <v>768</v>
      </c>
      <c r="B68" s="128"/>
      <c r="C68" s="128"/>
      <c r="D68" s="128"/>
      <c r="E68" s="128"/>
      <c r="F68" s="128"/>
      <c r="G68" s="128"/>
      <c r="H68" s="129"/>
    </row>
    <row r="69" spans="1:8" x14ac:dyDescent="0.25">
      <c r="A69" s="12" t="s">
        <v>1</v>
      </c>
      <c r="B69" s="12" t="s">
        <v>683</v>
      </c>
      <c r="C69" s="12" t="s">
        <v>2</v>
      </c>
      <c r="D69" s="12" t="s">
        <v>684</v>
      </c>
      <c r="E69" s="12" t="s">
        <v>737</v>
      </c>
      <c r="F69" s="12" t="s">
        <v>738</v>
      </c>
      <c r="G69" s="12" t="s">
        <v>739</v>
      </c>
      <c r="H69" s="12" t="s">
        <v>204</v>
      </c>
    </row>
    <row r="70" spans="1:8" x14ac:dyDescent="0.25">
      <c r="A70" s="12">
        <v>1</v>
      </c>
      <c r="B70" s="12" t="s">
        <v>742</v>
      </c>
      <c r="C70" s="12" t="s">
        <v>727</v>
      </c>
      <c r="D70" s="12">
        <v>11</v>
      </c>
      <c r="E70" s="12">
        <v>1</v>
      </c>
      <c r="F70" s="12">
        <f>Tabela35[[#This Row],[TAM]]+Tabela35[[#This Row],[INICIO]]-1</f>
        <v>11</v>
      </c>
      <c r="G70" s="12" t="s">
        <v>234</v>
      </c>
      <c r="H70" s="12" t="s">
        <v>743</v>
      </c>
    </row>
    <row r="71" spans="1:8" x14ac:dyDescent="0.25">
      <c r="A71" s="12">
        <v>2</v>
      </c>
      <c r="B71" s="12" t="s">
        <v>744</v>
      </c>
      <c r="C71" s="12" t="s">
        <v>728</v>
      </c>
      <c r="D71" s="12">
        <v>6</v>
      </c>
      <c r="E71" s="12">
        <f>F70+1</f>
        <v>12</v>
      </c>
      <c r="F71" s="12">
        <f>Tabela35[[#This Row],[TAM]]+Tabela35[[#This Row],[INICIO]]-1</f>
        <v>17</v>
      </c>
      <c r="G71" s="12" t="s">
        <v>234</v>
      </c>
      <c r="H71" s="12" t="s">
        <v>745</v>
      </c>
    </row>
    <row r="72" spans="1:8" x14ac:dyDescent="0.25">
      <c r="A72" s="12">
        <v>3</v>
      </c>
      <c r="B72" s="12" t="s">
        <v>769</v>
      </c>
      <c r="C72" s="12" t="s">
        <v>728</v>
      </c>
      <c r="D72" s="12">
        <v>6</v>
      </c>
      <c r="E72" s="12">
        <f t="shared" ref="E72:E81" si="2">F71+1</f>
        <v>18</v>
      </c>
      <c r="F72" s="12">
        <f>Tabela35[[#This Row],[TAM]]+Tabela35[[#This Row],[INICIO]]-1</f>
        <v>23</v>
      </c>
      <c r="G72" s="12" t="s">
        <v>234</v>
      </c>
      <c r="H72" s="12" t="s">
        <v>770</v>
      </c>
    </row>
    <row r="73" spans="1:8" x14ac:dyDescent="0.25">
      <c r="A73" s="12">
        <v>4</v>
      </c>
      <c r="B73" s="12" t="s">
        <v>771</v>
      </c>
      <c r="C73" s="12" t="s">
        <v>729</v>
      </c>
      <c r="D73" s="12">
        <v>100</v>
      </c>
      <c r="E73" s="12">
        <f t="shared" si="2"/>
        <v>24</v>
      </c>
      <c r="F73" s="12">
        <f>Tabela35[[#This Row],[TAM]]+Tabela35[[#This Row],[INICIO]]-1</f>
        <v>123</v>
      </c>
      <c r="H73" s="12" t="s">
        <v>772</v>
      </c>
    </row>
    <row r="74" spans="1:8" x14ac:dyDescent="0.25">
      <c r="A74" s="12">
        <v>5</v>
      </c>
      <c r="B74" s="12" t="s">
        <v>750</v>
      </c>
      <c r="C74" s="12" t="s">
        <v>729</v>
      </c>
      <c r="D74" s="12">
        <v>100</v>
      </c>
      <c r="E74" s="12">
        <f t="shared" si="2"/>
        <v>124</v>
      </c>
      <c r="F74" s="12">
        <f>Tabela35[[#This Row],[TAM]]+Tabela35[[#This Row],[INICIO]]-1</f>
        <v>223</v>
      </c>
      <c r="H74" s="12" t="s">
        <v>773</v>
      </c>
    </row>
    <row r="75" spans="1:8" x14ac:dyDescent="0.25">
      <c r="A75" s="12">
        <v>6</v>
      </c>
      <c r="B75" s="12" t="s">
        <v>752</v>
      </c>
      <c r="C75" s="12" t="s">
        <v>729</v>
      </c>
      <c r="D75" s="12">
        <v>100</v>
      </c>
      <c r="E75" s="12">
        <f t="shared" si="2"/>
        <v>224</v>
      </c>
      <c r="F75" s="12">
        <f>Tabela35[[#This Row],[TAM]]+Tabela35[[#This Row],[INICIO]]-1</f>
        <v>323</v>
      </c>
      <c r="H75" s="12" t="s">
        <v>753</v>
      </c>
    </row>
    <row r="76" spans="1:8" x14ac:dyDescent="0.25">
      <c r="A76" s="12">
        <v>7</v>
      </c>
      <c r="B76" s="12" t="s">
        <v>754</v>
      </c>
      <c r="C76" s="12" t="s">
        <v>729</v>
      </c>
      <c r="D76" s="12">
        <v>50</v>
      </c>
      <c r="E76" s="12">
        <f t="shared" si="2"/>
        <v>324</v>
      </c>
      <c r="F76" s="12">
        <f>Tabela35[[#This Row],[TAM]]+Tabela35[[#This Row],[INICIO]]-1</f>
        <v>373</v>
      </c>
      <c r="H76" s="12" t="s">
        <v>756</v>
      </c>
    </row>
    <row r="77" spans="1:8" x14ac:dyDescent="0.25">
      <c r="A77" s="12">
        <v>8</v>
      </c>
      <c r="B77" s="12" t="s">
        <v>757</v>
      </c>
      <c r="C77" s="12" t="s">
        <v>728</v>
      </c>
      <c r="D77" s="12">
        <v>6</v>
      </c>
      <c r="E77" s="12">
        <f t="shared" si="2"/>
        <v>374</v>
      </c>
      <c r="F77" s="12">
        <f>Tabela35[[#This Row],[TAM]]+Tabela35[[#This Row],[INICIO]]-1</f>
        <v>379</v>
      </c>
      <c r="H77" s="12" t="s">
        <v>774</v>
      </c>
    </row>
    <row r="78" spans="1:8" x14ac:dyDescent="0.25">
      <c r="A78" s="12">
        <v>9</v>
      </c>
      <c r="B78" s="12" t="s">
        <v>759</v>
      </c>
      <c r="C78" s="12" t="s">
        <v>727</v>
      </c>
      <c r="D78" s="12">
        <v>2</v>
      </c>
      <c r="E78" s="12">
        <f t="shared" si="2"/>
        <v>380</v>
      </c>
      <c r="F78" s="12">
        <f>Tabela35[[#This Row],[TAM]]+Tabela35[[#This Row],[INICIO]]-1</f>
        <v>381</v>
      </c>
      <c r="H78" s="12" t="s">
        <v>761</v>
      </c>
    </row>
    <row r="79" spans="1:8" x14ac:dyDescent="0.25">
      <c r="A79" s="12">
        <v>10</v>
      </c>
      <c r="B79" s="12" t="s">
        <v>762</v>
      </c>
      <c r="C79" s="12" t="s">
        <v>727</v>
      </c>
      <c r="D79" s="12">
        <v>8</v>
      </c>
      <c r="E79" s="12">
        <f t="shared" si="2"/>
        <v>382</v>
      </c>
      <c r="F79" s="12">
        <f>Tabela35[[#This Row],[TAM]]+Tabela35[[#This Row],[INICIO]]-1</f>
        <v>389</v>
      </c>
      <c r="H79" s="12" t="s">
        <v>763</v>
      </c>
    </row>
    <row r="80" spans="1:8" x14ac:dyDescent="0.25">
      <c r="A80" s="12">
        <v>11</v>
      </c>
      <c r="B80" s="12" t="s">
        <v>674</v>
      </c>
      <c r="C80" s="12" t="s">
        <v>729</v>
      </c>
      <c r="D80" s="12">
        <v>100</v>
      </c>
      <c r="E80" s="12">
        <f t="shared" si="2"/>
        <v>390</v>
      </c>
      <c r="F80" s="12">
        <f>Tabela35[[#This Row],[TAM]]+Tabela35[[#This Row],[INICIO]]-1</f>
        <v>489</v>
      </c>
      <c r="G80" s="12" t="s">
        <v>234</v>
      </c>
      <c r="H80" s="12" t="s">
        <v>766</v>
      </c>
    </row>
    <row r="81" spans="1:8" x14ac:dyDescent="0.25">
      <c r="A81" s="12">
        <v>12</v>
      </c>
      <c r="B81" s="12" t="s">
        <v>775</v>
      </c>
      <c r="C81" s="12" t="s">
        <v>699</v>
      </c>
      <c r="D81" s="12">
        <v>8</v>
      </c>
      <c r="E81" s="12">
        <f t="shared" si="2"/>
        <v>490</v>
      </c>
      <c r="F81" s="12">
        <f>Tabela35[[#This Row],[TAM]]+Tabela35[[#This Row],[INICIO]]-1</f>
        <v>497</v>
      </c>
      <c r="G81" s="12" t="s">
        <v>234</v>
      </c>
      <c r="H81" s="12" t="s">
        <v>776</v>
      </c>
    </row>
    <row r="83" spans="1:8" ht="13.5" thickBot="1" x14ac:dyDescent="0.3"/>
    <row r="84" spans="1:8" ht="18.75" x14ac:dyDescent="0.3">
      <c r="A84" s="112" t="s">
        <v>571</v>
      </c>
      <c r="B84" s="113"/>
      <c r="C84" s="113"/>
      <c r="D84" s="113"/>
      <c r="E84" s="113"/>
      <c r="F84" s="113"/>
      <c r="G84" s="113"/>
      <c r="H84" s="114"/>
    </row>
    <row r="85" spans="1:8" ht="18.75" x14ac:dyDescent="0.3">
      <c r="A85" s="100" t="s">
        <v>570</v>
      </c>
      <c r="B85" s="101"/>
      <c r="C85" s="101"/>
      <c r="D85" s="101"/>
      <c r="E85" s="101"/>
      <c r="F85" s="101"/>
      <c r="G85" s="101"/>
      <c r="H85" s="102"/>
    </row>
    <row r="86" spans="1:8" ht="18.75" x14ac:dyDescent="0.3">
      <c r="A86" s="100" t="s">
        <v>733</v>
      </c>
      <c r="B86" s="101"/>
      <c r="C86" s="101"/>
      <c r="D86" s="101"/>
      <c r="E86" s="101"/>
      <c r="F86" s="101"/>
      <c r="G86" s="101"/>
      <c r="H86" s="102"/>
    </row>
    <row r="87" spans="1:8" ht="18.75" x14ac:dyDescent="0.3">
      <c r="A87" s="100" t="s">
        <v>576</v>
      </c>
      <c r="B87" s="101"/>
      <c r="C87" s="101"/>
      <c r="D87" s="101"/>
      <c r="E87" s="101"/>
      <c r="F87" s="101"/>
      <c r="G87" s="101"/>
      <c r="H87" s="102"/>
    </row>
    <row r="88" spans="1:8" ht="18.75" x14ac:dyDescent="0.3">
      <c r="A88" s="100" t="s">
        <v>734</v>
      </c>
      <c r="B88" s="101"/>
      <c r="C88" s="101"/>
      <c r="D88" s="101"/>
      <c r="E88" s="101"/>
      <c r="F88" s="101"/>
      <c r="G88" s="101"/>
      <c r="H88" s="102"/>
    </row>
    <row r="89" spans="1:8" ht="18.75" x14ac:dyDescent="0.3">
      <c r="A89" s="100" t="s">
        <v>777</v>
      </c>
      <c r="B89" s="101"/>
      <c r="C89" s="101"/>
      <c r="D89" s="101"/>
      <c r="E89" s="101"/>
      <c r="F89" s="101"/>
      <c r="G89" s="101"/>
      <c r="H89" s="102"/>
    </row>
    <row r="90" spans="1:8" ht="18.75" x14ac:dyDescent="0.3">
      <c r="A90" s="124" t="s">
        <v>735</v>
      </c>
      <c r="B90" s="125"/>
      <c r="C90" s="125"/>
      <c r="D90" s="125"/>
      <c r="E90" s="125"/>
      <c r="F90" s="125"/>
      <c r="G90" s="125"/>
      <c r="H90" s="126"/>
    </row>
    <row r="91" spans="1:8" ht="18.75" x14ac:dyDescent="0.3">
      <c r="A91" s="130" t="s">
        <v>1041</v>
      </c>
      <c r="B91" s="131"/>
      <c r="C91" s="131"/>
      <c r="D91" s="131"/>
      <c r="E91" s="131"/>
      <c r="F91" s="131"/>
      <c r="G91" s="131"/>
      <c r="H91" s="132"/>
    </row>
    <row r="92" spans="1:8" ht="18.75" x14ac:dyDescent="0.3">
      <c r="A92" s="127" t="s">
        <v>778</v>
      </c>
      <c r="B92" s="128"/>
      <c r="C92" s="128"/>
      <c r="D92" s="128"/>
      <c r="E92" s="128"/>
      <c r="F92" s="128"/>
      <c r="G92" s="128"/>
      <c r="H92" s="129"/>
    </row>
    <row r="93" spans="1:8" x14ac:dyDescent="0.25">
      <c r="A93" s="12" t="s">
        <v>1</v>
      </c>
      <c r="B93" s="12" t="s">
        <v>683</v>
      </c>
      <c r="C93" s="12" t="s">
        <v>2</v>
      </c>
      <c r="D93" s="12" t="s">
        <v>684</v>
      </c>
      <c r="E93" s="12" t="s">
        <v>737</v>
      </c>
      <c r="F93" s="12" t="s">
        <v>738</v>
      </c>
      <c r="G93" s="12" t="s">
        <v>739</v>
      </c>
      <c r="H93" s="12" t="s">
        <v>204</v>
      </c>
    </row>
    <row r="94" spans="1:8" x14ac:dyDescent="0.25">
      <c r="A94" s="12">
        <v>1</v>
      </c>
      <c r="B94" s="14" t="s">
        <v>742</v>
      </c>
      <c r="C94" s="14" t="s">
        <v>695</v>
      </c>
      <c r="D94" s="14">
        <v>11</v>
      </c>
      <c r="E94" s="14"/>
      <c r="F94" s="14"/>
      <c r="G94" s="14" t="s">
        <v>234</v>
      </c>
      <c r="H94" s="14" t="s">
        <v>687</v>
      </c>
    </row>
    <row r="95" spans="1:8" x14ac:dyDescent="0.25">
      <c r="A95" s="12">
        <v>2</v>
      </c>
      <c r="B95" s="14" t="s">
        <v>744</v>
      </c>
      <c r="C95" s="14" t="s">
        <v>701</v>
      </c>
      <c r="D95" s="14">
        <v>6</v>
      </c>
      <c r="E95" s="14"/>
      <c r="F95" s="14"/>
      <c r="G95" s="14" t="s">
        <v>234</v>
      </c>
      <c r="H95" s="14" t="s">
        <v>779</v>
      </c>
    </row>
    <row r="96" spans="1:8" x14ac:dyDescent="0.25">
      <c r="A96" s="12">
        <v>3</v>
      </c>
      <c r="B96" s="14" t="s">
        <v>769</v>
      </c>
      <c r="C96" s="14" t="s">
        <v>701</v>
      </c>
      <c r="D96" s="14">
        <v>6</v>
      </c>
      <c r="E96" s="14"/>
      <c r="F96" s="14"/>
      <c r="G96" s="14" t="s">
        <v>234</v>
      </c>
      <c r="H96" s="14" t="s">
        <v>770</v>
      </c>
    </row>
    <row r="97" spans="1:8" x14ac:dyDescent="0.25">
      <c r="A97" s="12">
        <v>4</v>
      </c>
      <c r="B97" s="14" t="s">
        <v>780</v>
      </c>
      <c r="C97" s="14" t="s">
        <v>695</v>
      </c>
      <c r="D97" s="14">
        <v>11</v>
      </c>
      <c r="E97" s="14"/>
      <c r="F97" s="14"/>
      <c r="G97" s="14" t="s">
        <v>234</v>
      </c>
      <c r="H97" s="14" t="s">
        <v>781</v>
      </c>
    </row>
    <row r="98" spans="1:8" ht="63.75" x14ac:dyDescent="0.25">
      <c r="A98" s="12">
        <v>5</v>
      </c>
      <c r="B98" s="14" t="s">
        <v>782</v>
      </c>
      <c r="C98" s="14" t="s">
        <v>689</v>
      </c>
      <c r="D98" s="14">
        <v>1</v>
      </c>
      <c r="E98" s="14"/>
      <c r="F98" s="14"/>
      <c r="G98" s="14" t="s">
        <v>234</v>
      </c>
      <c r="H98" s="15" t="s">
        <v>786</v>
      </c>
    </row>
    <row r="99" spans="1:8" x14ac:dyDescent="0.25">
      <c r="A99" s="12">
        <v>6</v>
      </c>
      <c r="B99" s="14" t="s">
        <v>783</v>
      </c>
      <c r="C99" s="14" t="s">
        <v>690</v>
      </c>
      <c r="D99" s="14">
        <v>100</v>
      </c>
      <c r="E99" s="14"/>
      <c r="F99" s="14"/>
      <c r="G99" s="14" t="s">
        <v>234</v>
      </c>
      <c r="H99" s="14" t="s">
        <v>784</v>
      </c>
    </row>
    <row r="100" spans="1:8" x14ac:dyDescent="0.25">
      <c r="A100" s="12">
        <v>7</v>
      </c>
      <c r="B100" s="14" t="s">
        <v>674</v>
      </c>
      <c r="C100" s="14" t="s">
        <v>690</v>
      </c>
      <c r="D100" s="14">
        <v>100</v>
      </c>
      <c r="E100" s="14"/>
      <c r="F100" s="14"/>
      <c r="G100" s="14" t="s">
        <v>234</v>
      </c>
      <c r="H100" s="14" t="s">
        <v>785</v>
      </c>
    </row>
    <row r="102" spans="1:8" ht="13.5" thickBot="1" x14ac:dyDescent="0.3"/>
    <row r="103" spans="1:8" ht="18.75" x14ac:dyDescent="0.3">
      <c r="A103" s="112" t="s">
        <v>571</v>
      </c>
      <c r="B103" s="113"/>
      <c r="C103" s="113"/>
      <c r="D103" s="113"/>
      <c r="E103" s="113"/>
      <c r="F103" s="113"/>
      <c r="G103" s="113"/>
      <c r="H103" s="114"/>
    </row>
    <row r="104" spans="1:8" ht="18.75" x14ac:dyDescent="0.3">
      <c r="A104" s="100" t="s">
        <v>570</v>
      </c>
      <c r="B104" s="101"/>
      <c r="C104" s="101"/>
      <c r="D104" s="101"/>
      <c r="E104" s="101"/>
      <c r="F104" s="101"/>
      <c r="G104" s="101"/>
      <c r="H104" s="102"/>
    </row>
    <row r="105" spans="1:8" ht="18.75" x14ac:dyDescent="0.3">
      <c r="A105" s="100" t="s">
        <v>733</v>
      </c>
      <c r="B105" s="101"/>
      <c r="C105" s="101"/>
      <c r="D105" s="101"/>
      <c r="E105" s="101"/>
      <c r="F105" s="101"/>
      <c r="G105" s="101"/>
      <c r="H105" s="102"/>
    </row>
    <row r="106" spans="1:8" ht="18.75" x14ac:dyDescent="0.3">
      <c r="A106" s="100" t="s">
        <v>576</v>
      </c>
      <c r="B106" s="101"/>
      <c r="C106" s="101"/>
      <c r="D106" s="101"/>
      <c r="E106" s="101"/>
      <c r="F106" s="101"/>
      <c r="G106" s="101"/>
      <c r="H106" s="102"/>
    </row>
    <row r="107" spans="1:8" ht="18.75" x14ac:dyDescent="0.3">
      <c r="A107" s="100" t="s">
        <v>734</v>
      </c>
      <c r="B107" s="101"/>
      <c r="C107" s="101"/>
      <c r="D107" s="101"/>
      <c r="E107" s="101"/>
      <c r="F107" s="101"/>
      <c r="G107" s="101"/>
      <c r="H107" s="102"/>
    </row>
    <row r="108" spans="1:8" ht="18.75" x14ac:dyDescent="0.3">
      <c r="A108" s="100" t="s">
        <v>787</v>
      </c>
      <c r="B108" s="101"/>
      <c r="C108" s="101"/>
      <c r="D108" s="101"/>
      <c r="E108" s="101"/>
      <c r="F108" s="101"/>
      <c r="G108" s="101"/>
      <c r="H108" s="102"/>
    </row>
    <row r="109" spans="1:8" ht="18.75" x14ac:dyDescent="0.3">
      <c r="A109" s="124" t="s">
        <v>735</v>
      </c>
      <c r="B109" s="125"/>
      <c r="C109" s="125"/>
      <c r="D109" s="125"/>
      <c r="E109" s="125"/>
      <c r="F109" s="125"/>
      <c r="G109" s="125"/>
      <c r="H109" s="126"/>
    </row>
    <row r="110" spans="1:8" ht="18.75" x14ac:dyDescent="0.3">
      <c r="A110" s="130" t="s">
        <v>1041</v>
      </c>
      <c r="B110" s="131"/>
      <c r="C110" s="131"/>
      <c r="D110" s="131"/>
      <c r="E110" s="131"/>
      <c r="F110" s="131"/>
      <c r="G110" s="131"/>
      <c r="H110" s="132"/>
    </row>
    <row r="111" spans="1:8" ht="18.75" x14ac:dyDescent="0.3">
      <c r="A111" s="127" t="s">
        <v>788</v>
      </c>
      <c r="B111" s="128"/>
      <c r="C111" s="128"/>
      <c r="D111" s="128"/>
      <c r="E111" s="128"/>
      <c r="F111" s="128"/>
      <c r="G111" s="128"/>
      <c r="H111" s="129"/>
    </row>
    <row r="112" spans="1:8" x14ac:dyDescent="0.25">
      <c r="A112" s="13" t="s">
        <v>1</v>
      </c>
      <c r="B112" s="13" t="s">
        <v>683</v>
      </c>
      <c r="C112" s="13" t="s">
        <v>2</v>
      </c>
      <c r="D112" s="13" t="s">
        <v>684</v>
      </c>
      <c r="E112" s="13" t="s">
        <v>737</v>
      </c>
      <c r="F112" s="13" t="s">
        <v>738</v>
      </c>
      <c r="G112" s="13" t="s">
        <v>739</v>
      </c>
      <c r="H112" s="13" t="s">
        <v>204</v>
      </c>
    </row>
    <row r="113" spans="1:8" x14ac:dyDescent="0.25">
      <c r="A113" s="13">
        <v>1</v>
      </c>
      <c r="B113" s="13" t="s">
        <v>789</v>
      </c>
      <c r="C113" s="13" t="s">
        <v>727</v>
      </c>
      <c r="D113" s="13">
        <v>11</v>
      </c>
      <c r="E113" s="13">
        <v>1</v>
      </c>
      <c r="F113" s="13">
        <f>Tabela37[[#This Row],[TAM]]+Tabela37[[#This Row],[INICIO]]-1</f>
        <v>11</v>
      </c>
      <c r="G113" s="13" t="s">
        <v>234</v>
      </c>
      <c r="H113" s="13" t="s">
        <v>790</v>
      </c>
    </row>
    <row r="114" spans="1:8" x14ac:dyDescent="0.25">
      <c r="A114" s="13">
        <v>2</v>
      </c>
      <c r="B114" s="13" t="s">
        <v>791</v>
      </c>
      <c r="C114" s="13" t="s">
        <v>728</v>
      </c>
      <c r="D114" s="13">
        <v>2</v>
      </c>
      <c r="E114" s="13">
        <f>F113+1</f>
        <v>12</v>
      </c>
      <c r="F114" s="13">
        <f>Tabela37[[#This Row],[TAM]]+Tabela37[[#This Row],[INICIO]]-1</f>
        <v>13</v>
      </c>
      <c r="G114" s="13" t="s">
        <v>234</v>
      </c>
      <c r="H114" s="13" t="s">
        <v>793</v>
      </c>
    </row>
    <row r="115" spans="1:8" x14ac:dyDescent="0.25">
      <c r="A115" s="13">
        <v>3</v>
      </c>
      <c r="B115" s="13" t="s">
        <v>794</v>
      </c>
      <c r="C115" s="13" t="s">
        <v>728</v>
      </c>
      <c r="D115" s="13">
        <v>4</v>
      </c>
      <c r="E115" s="13">
        <f t="shared" ref="E115:E178" si="3">F114+1</f>
        <v>14</v>
      </c>
      <c r="F115" s="13">
        <f>Tabela37[[#This Row],[TAM]]+Tabela37[[#This Row],[INICIO]]-1</f>
        <v>17</v>
      </c>
      <c r="G115" s="13" t="s">
        <v>234</v>
      </c>
      <c r="H115" s="13" t="s">
        <v>796</v>
      </c>
    </row>
    <row r="116" spans="1:8" x14ac:dyDescent="0.25">
      <c r="A116" s="13">
        <v>4</v>
      </c>
      <c r="B116" s="13" t="s">
        <v>797</v>
      </c>
      <c r="C116" s="13" t="s">
        <v>728</v>
      </c>
      <c r="D116" s="13">
        <v>3</v>
      </c>
      <c r="E116" s="13">
        <f t="shared" si="3"/>
        <v>18</v>
      </c>
      <c r="F116" s="13">
        <f>Tabela37[[#This Row],[TAM]]+Tabela37[[#This Row],[INICIO]]-1</f>
        <v>20</v>
      </c>
      <c r="G116" s="13" t="s">
        <v>234</v>
      </c>
      <c r="H116" s="13" t="s">
        <v>799</v>
      </c>
    </row>
    <row r="117" spans="1:8" x14ac:dyDescent="0.25">
      <c r="A117" s="13">
        <v>5</v>
      </c>
      <c r="B117" s="13" t="s">
        <v>800</v>
      </c>
      <c r="C117" s="13" t="s">
        <v>728</v>
      </c>
      <c r="D117" s="13">
        <v>7</v>
      </c>
      <c r="E117" s="13">
        <f t="shared" si="3"/>
        <v>21</v>
      </c>
      <c r="F117" s="13">
        <f>Tabela37[[#This Row],[TAM]]+Tabela37[[#This Row],[INICIO]]-1</f>
        <v>27</v>
      </c>
      <c r="G117" s="13" t="s">
        <v>234</v>
      </c>
      <c r="H117" s="13" t="s">
        <v>207</v>
      </c>
    </row>
    <row r="118" spans="1:8" x14ac:dyDescent="0.25">
      <c r="A118" s="13">
        <v>6</v>
      </c>
      <c r="B118" s="13" t="s">
        <v>802</v>
      </c>
      <c r="C118" s="13" t="s">
        <v>728</v>
      </c>
      <c r="D118" s="13">
        <v>2</v>
      </c>
      <c r="E118" s="13">
        <f t="shared" si="3"/>
        <v>28</v>
      </c>
      <c r="F118" s="13">
        <f>Tabela37[[#This Row],[TAM]]+Tabela37[[#This Row],[INICIO]]-1</f>
        <v>29</v>
      </c>
      <c r="G118" s="13" t="s">
        <v>234</v>
      </c>
      <c r="H118" s="13" t="s">
        <v>803</v>
      </c>
    </row>
    <row r="119" spans="1:8" ht="63.75" x14ac:dyDescent="0.25">
      <c r="A119" s="13">
        <v>7</v>
      </c>
      <c r="B119" s="13" t="s">
        <v>804</v>
      </c>
      <c r="C119" s="13" t="s">
        <v>727</v>
      </c>
      <c r="D119" s="13">
        <v>2</v>
      </c>
      <c r="E119" s="13">
        <f t="shared" si="3"/>
        <v>30</v>
      </c>
      <c r="F119" s="13">
        <f>Tabela37[[#This Row],[TAM]]+Tabela37[[#This Row],[INICIO]]-1</f>
        <v>31</v>
      </c>
      <c r="G119" s="13" t="s">
        <v>234</v>
      </c>
      <c r="H119" s="13" t="s">
        <v>938</v>
      </c>
    </row>
    <row r="120" spans="1:8" ht="114.75" x14ac:dyDescent="0.25">
      <c r="A120" s="13">
        <v>8</v>
      </c>
      <c r="B120" s="13" t="s">
        <v>805</v>
      </c>
      <c r="C120" s="13" t="s">
        <v>727</v>
      </c>
      <c r="D120" s="13">
        <v>2</v>
      </c>
      <c r="E120" s="13">
        <f t="shared" si="3"/>
        <v>32</v>
      </c>
      <c r="F120" s="13">
        <f>Tabela37[[#This Row],[TAM]]+Tabela37[[#This Row],[INICIO]]-1</f>
        <v>33</v>
      </c>
      <c r="G120" s="13" t="s">
        <v>234</v>
      </c>
      <c r="H120" s="13" t="s">
        <v>939</v>
      </c>
    </row>
    <row r="121" spans="1:8" x14ac:dyDescent="0.25">
      <c r="A121" s="13">
        <v>9</v>
      </c>
      <c r="B121" s="13" t="s">
        <v>806</v>
      </c>
      <c r="C121" s="13" t="s">
        <v>699</v>
      </c>
      <c r="D121" s="13">
        <v>8</v>
      </c>
      <c r="E121" s="13">
        <f t="shared" si="3"/>
        <v>34</v>
      </c>
      <c r="F121" s="13">
        <f>Tabela37[[#This Row],[TAM]]+Tabela37[[#This Row],[INICIO]]-1</f>
        <v>41</v>
      </c>
      <c r="G121" s="13" t="s">
        <v>234</v>
      </c>
      <c r="H121" s="13" t="s">
        <v>807</v>
      </c>
    </row>
    <row r="122" spans="1:8" ht="38.25" x14ac:dyDescent="0.25">
      <c r="A122" s="13">
        <v>10</v>
      </c>
      <c r="B122" s="13" t="s">
        <v>808</v>
      </c>
      <c r="C122" s="13" t="s">
        <v>699</v>
      </c>
      <c r="D122" s="13">
        <v>8</v>
      </c>
      <c r="E122" s="13">
        <f t="shared" si="3"/>
        <v>42</v>
      </c>
      <c r="F122" s="13">
        <f>Tabela37[[#This Row],[TAM]]+Tabela37[[#This Row],[INICIO]]-1</f>
        <v>49</v>
      </c>
      <c r="G122" s="13" t="s">
        <v>234</v>
      </c>
      <c r="H122" s="13" t="s">
        <v>809</v>
      </c>
    </row>
    <row r="123" spans="1:8" x14ac:dyDescent="0.25">
      <c r="A123" s="13">
        <v>11</v>
      </c>
      <c r="B123" s="13" t="s">
        <v>810</v>
      </c>
      <c r="C123" s="13" t="s">
        <v>728</v>
      </c>
      <c r="D123" s="13">
        <v>5</v>
      </c>
      <c r="E123" s="13">
        <f t="shared" si="3"/>
        <v>50</v>
      </c>
      <c r="F123" s="13">
        <f>Tabela37[[#This Row],[TAM]]+Tabela37[[#This Row],[INICIO]]-1</f>
        <v>54</v>
      </c>
      <c r="G123" s="13" t="s">
        <v>234</v>
      </c>
      <c r="H123" s="13" t="s">
        <v>812</v>
      </c>
    </row>
    <row r="124" spans="1:8" x14ac:dyDescent="0.25">
      <c r="A124" s="13">
        <v>12</v>
      </c>
      <c r="B124" s="13" t="s">
        <v>813</v>
      </c>
      <c r="C124" s="13" t="s">
        <v>729</v>
      </c>
      <c r="D124" s="13">
        <v>100</v>
      </c>
      <c r="E124" s="13">
        <f t="shared" si="3"/>
        <v>55</v>
      </c>
      <c r="F124" s="13">
        <f>Tabela37[[#This Row],[TAM]]+Tabela37[[#This Row],[INICIO]]-1</f>
        <v>154</v>
      </c>
      <c r="G124" s="13" t="s">
        <v>814</v>
      </c>
      <c r="H124" s="13" t="s">
        <v>815</v>
      </c>
    </row>
    <row r="125" spans="1:8" x14ac:dyDescent="0.25">
      <c r="A125" s="13">
        <v>13</v>
      </c>
      <c r="B125" s="13" t="s">
        <v>816</v>
      </c>
      <c r="C125" s="13" t="s">
        <v>699</v>
      </c>
      <c r="D125" s="13">
        <v>8</v>
      </c>
      <c r="E125" s="13">
        <f t="shared" si="3"/>
        <v>155</v>
      </c>
      <c r="F125" s="13">
        <f>Tabela37[[#This Row],[TAM]]+Tabela37[[#This Row],[INICIO]]-1</f>
        <v>162</v>
      </c>
      <c r="G125" s="13" t="s">
        <v>234</v>
      </c>
      <c r="H125" s="13" t="s">
        <v>817</v>
      </c>
    </row>
    <row r="126" spans="1:8" x14ac:dyDescent="0.25">
      <c r="A126" s="13">
        <v>14</v>
      </c>
      <c r="B126" s="13" t="s">
        <v>818</v>
      </c>
      <c r="C126" s="13" t="s">
        <v>727</v>
      </c>
      <c r="D126" s="13">
        <v>2</v>
      </c>
      <c r="E126" s="13">
        <f t="shared" si="3"/>
        <v>163</v>
      </c>
      <c r="F126" s="13">
        <f>Tabela37[[#This Row],[TAM]]+Tabela37[[#This Row],[INICIO]]-1</f>
        <v>164</v>
      </c>
      <c r="G126" s="13" t="s">
        <v>234</v>
      </c>
      <c r="H126" s="13" t="s">
        <v>819</v>
      </c>
    </row>
    <row r="127" spans="1:8" x14ac:dyDescent="0.25">
      <c r="A127" s="13">
        <v>15</v>
      </c>
      <c r="B127" s="13" t="s">
        <v>820</v>
      </c>
      <c r="C127" s="13" t="s">
        <v>728</v>
      </c>
      <c r="D127" s="13">
        <v>6</v>
      </c>
      <c r="E127" s="13">
        <f t="shared" si="3"/>
        <v>165</v>
      </c>
      <c r="F127" s="13">
        <f>Tabela37[[#This Row],[TAM]]+Tabela37[[#This Row],[INICIO]]-1</f>
        <v>170</v>
      </c>
      <c r="G127" s="13" t="s">
        <v>234</v>
      </c>
      <c r="H127" s="13" t="s">
        <v>821</v>
      </c>
    </row>
    <row r="128" spans="1:8" x14ac:dyDescent="0.25">
      <c r="A128" s="13">
        <v>16</v>
      </c>
      <c r="B128" s="13" t="s">
        <v>822</v>
      </c>
      <c r="C128" s="13" t="s">
        <v>729</v>
      </c>
      <c r="D128" s="13">
        <v>30</v>
      </c>
      <c r="E128" s="13">
        <f t="shared" si="3"/>
        <v>171</v>
      </c>
      <c r="F128" s="13">
        <f>Tabela37[[#This Row],[TAM]]+Tabela37[[#This Row],[INICIO]]-1</f>
        <v>200</v>
      </c>
      <c r="G128" s="13" t="s">
        <v>234</v>
      </c>
      <c r="H128" s="13" t="s">
        <v>824</v>
      </c>
    </row>
    <row r="129" spans="1:8" x14ac:dyDescent="0.25">
      <c r="A129" s="13">
        <v>17</v>
      </c>
      <c r="B129" s="13" t="s">
        <v>825</v>
      </c>
      <c r="C129" s="13" t="s">
        <v>727</v>
      </c>
      <c r="D129" s="13">
        <v>1</v>
      </c>
      <c r="E129" s="13">
        <f t="shared" si="3"/>
        <v>201</v>
      </c>
      <c r="F129" s="13">
        <f>Tabela37[[#This Row],[TAM]]+Tabela37[[#This Row],[INICIO]]-1</f>
        <v>201</v>
      </c>
      <c r="G129" s="13" t="s">
        <v>234</v>
      </c>
      <c r="H129" s="13" t="s">
        <v>826</v>
      </c>
    </row>
    <row r="130" spans="1:8" x14ac:dyDescent="0.25">
      <c r="A130" s="13">
        <v>18</v>
      </c>
      <c r="B130" s="13" t="s">
        <v>750</v>
      </c>
      <c r="C130" s="13" t="s">
        <v>729</v>
      </c>
      <c r="D130" s="13">
        <v>100</v>
      </c>
      <c r="E130" s="13">
        <f t="shared" si="3"/>
        <v>202</v>
      </c>
      <c r="F130" s="13">
        <f>Tabela37[[#This Row],[TAM]]+Tabela37[[#This Row],[INICIO]]-1</f>
        <v>301</v>
      </c>
      <c r="G130" s="13" t="s">
        <v>234</v>
      </c>
      <c r="H130" s="13" t="s">
        <v>827</v>
      </c>
    </row>
    <row r="131" spans="1:8" x14ac:dyDescent="0.25">
      <c r="A131" s="13">
        <v>19</v>
      </c>
      <c r="B131" s="13" t="s">
        <v>752</v>
      </c>
      <c r="C131" s="13" t="s">
        <v>729</v>
      </c>
      <c r="D131" s="13">
        <v>100</v>
      </c>
      <c r="E131" s="13">
        <f t="shared" si="3"/>
        <v>302</v>
      </c>
      <c r="F131" s="13">
        <f>Tabela37[[#This Row],[TAM]]+Tabela37[[#This Row],[INICIO]]-1</f>
        <v>401</v>
      </c>
      <c r="G131" s="13" t="s">
        <v>235</v>
      </c>
      <c r="H131" s="13" t="s">
        <v>828</v>
      </c>
    </row>
    <row r="132" spans="1:8" x14ac:dyDescent="0.25">
      <c r="A132" s="13">
        <v>20</v>
      </c>
      <c r="B132" s="13" t="s">
        <v>754</v>
      </c>
      <c r="C132" s="13" t="s">
        <v>729</v>
      </c>
      <c r="D132" s="13">
        <v>50</v>
      </c>
      <c r="E132" s="13">
        <f t="shared" si="3"/>
        <v>402</v>
      </c>
      <c r="F132" s="13">
        <f>Tabela37[[#This Row],[TAM]]+Tabela37[[#This Row],[INICIO]]-1</f>
        <v>451</v>
      </c>
      <c r="G132" s="13" t="s">
        <v>234</v>
      </c>
      <c r="H132" s="13" t="s">
        <v>756</v>
      </c>
    </row>
    <row r="133" spans="1:8" x14ac:dyDescent="0.25">
      <c r="A133" s="13">
        <v>21</v>
      </c>
      <c r="B133" s="13" t="s">
        <v>829</v>
      </c>
      <c r="C133" s="13" t="s">
        <v>727</v>
      </c>
      <c r="D133" s="13">
        <v>2</v>
      </c>
      <c r="E133" s="13">
        <f t="shared" si="3"/>
        <v>452</v>
      </c>
      <c r="F133" s="13">
        <f>Tabela37[[#This Row],[TAM]]+Tabela37[[#This Row],[INICIO]]-1</f>
        <v>453</v>
      </c>
      <c r="G133" s="13" t="s">
        <v>234</v>
      </c>
      <c r="H133" s="13" t="s">
        <v>830</v>
      </c>
    </row>
    <row r="134" spans="1:8" x14ac:dyDescent="0.25">
      <c r="A134" s="13">
        <v>22</v>
      </c>
      <c r="B134" s="13" t="s">
        <v>831</v>
      </c>
      <c r="C134" s="13" t="s">
        <v>728</v>
      </c>
      <c r="D134" s="13">
        <v>6</v>
      </c>
      <c r="E134" s="13">
        <f t="shared" si="3"/>
        <v>454</v>
      </c>
      <c r="F134" s="13">
        <f>Tabela37[[#This Row],[TAM]]+Tabela37[[#This Row],[INICIO]]-1</f>
        <v>459</v>
      </c>
      <c r="G134" s="13" t="s">
        <v>234</v>
      </c>
      <c r="H134" s="13" t="s">
        <v>937</v>
      </c>
    </row>
    <row r="135" spans="1:8" x14ac:dyDescent="0.25">
      <c r="A135" s="13">
        <v>23</v>
      </c>
      <c r="B135" s="13" t="s">
        <v>762</v>
      </c>
      <c r="C135" s="13" t="s">
        <v>729</v>
      </c>
      <c r="D135" s="13">
        <v>8</v>
      </c>
      <c r="E135" s="13">
        <f t="shared" si="3"/>
        <v>460</v>
      </c>
      <c r="F135" s="13">
        <f>Tabela37[[#This Row],[TAM]]+Tabela37[[#This Row],[INICIO]]-1</f>
        <v>467</v>
      </c>
      <c r="G135" s="13" t="s">
        <v>234</v>
      </c>
      <c r="H135" s="13" t="s">
        <v>763</v>
      </c>
    </row>
    <row r="136" spans="1:8" x14ac:dyDescent="0.25">
      <c r="A136" s="13">
        <v>24</v>
      </c>
      <c r="B136" s="13" t="s">
        <v>832</v>
      </c>
      <c r="C136" s="13" t="s">
        <v>728</v>
      </c>
      <c r="D136" s="13">
        <v>2</v>
      </c>
      <c r="E136" s="13">
        <f t="shared" si="3"/>
        <v>468</v>
      </c>
      <c r="F136" s="13">
        <f>Tabela37[[#This Row],[TAM]]+Tabela37[[#This Row],[INICIO]]-1</f>
        <v>469</v>
      </c>
      <c r="G136" s="13" t="s">
        <v>235</v>
      </c>
      <c r="H136" s="13" t="s">
        <v>833</v>
      </c>
    </row>
    <row r="137" spans="1:8" x14ac:dyDescent="0.25">
      <c r="A137" s="13">
        <v>25</v>
      </c>
      <c r="B137" s="13" t="s">
        <v>834</v>
      </c>
      <c r="C137" s="13" t="s">
        <v>728</v>
      </c>
      <c r="D137" s="13">
        <v>9</v>
      </c>
      <c r="E137" s="13">
        <f t="shared" si="3"/>
        <v>470</v>
      </c>
      <c r="F137" s="13">
        <f>Tabela37[[#This Row],[TAM]]+Tabela37[[#This Row],[INICIO]]-1</f>
        <v>478</v>
      </c>
      <c r="G137" s="13" t="s">
        <v>235</v>
      </c>
      <c r="H137" s="13" t="s">
        <v>836</v>
      </c>
    </row>
    <row r="138" spans="1:8" x14ac:dyDescent="0.25">
      <c r="A138" s="13">
        <v>26</v>
      </c>
      <c r="B138" s="13" t="s">
        <v>837</v>
      </c>
      <c r="C138" s="13" t="s">
        <v>728</v>
      </c>
      <c r="D138" s="13">
        <v>2</v>
      </c>
      <c r="E138" s="13">
        <f t="shared" si="3"/>
        <v>479</v>
      </c>
      <c r="F138" s="13">
        <f>Tabela37[[#This Row],[TAM]]+Tabela37[[#This Row],[INICIO]]-1</f>
        <v>480</v>
      </c>
      <c r="G138" s="13" t="s">
        <v>235</v>
      </c>
      <c r="H138" s="13" t="s">
        <v>838</v>
      </c>
    </row>
    <row r="139" spans="1:8" x14ac:dyDescent="0.25">
      <c r="A139" s="13">
        <v>27</v>
      </c>
      <c r="B139" s="13" t="s">
        <v>839</v>
      </c>
      <c r="C139" s="13" t="s">
        <v>728</v>
      </c>
      <c r="D139" s="13">
        <v>9</v>
      </c>
      <c r="E139" s="13">
        <f t="shared" si="3"/>
        <v>481</v>
      </c>
      <c r="F139" s="13">
        <f>Tabela37[[#This Row],[TAM]]+Tabela37[[#This Row],[INICIO]]-1</f>
        <v>489</v>
      </c>
      <c r="G139" s="13" t="s">
        <v>235</v>
      </c>
      <c r="H139" s="13" t="s">
        <v>840</v>
      </c>
    </row>
    <row r="140" spans="1:8" x14ac:dyDescent="0.25">
      <c r="A140" s="13">
        <v>28</v>
      </c>
      <c r="B140" s="13" t="s">
        <v>674</v>
      </c>
      <c r="C140" s="13" t="s">
        <v>729</v>
      </c>
      <c r="D140" s="13">
        <v>100</v>
      </c>
      <c r="E140" s="13">
        <f t="shared" si="3"/>
        <v>490</v>
      </c>
      <c r="F140" s="13">
        <f>Tabela37[[#This Row],[TAM]]+Tabela37[[#This Row],[INICIO]]-1</f>
        <v>589</v>
      </c>
      <c r="G140" s="13" t="s">
        <v>234</v>
      </c>
      <c r="H140" s="13" t="s">
        <v>766</v>
      </c>
    </row>
    <row r="141" spans="1:8" x14ac:dyDescent="0.25">
      <c r="A141" s="13">
        <v>29</v>
      </c>
      <c r="B141" s="13" t="s">
        <v>841</v>
      </c>
      <c r="C141" s="13" t="s">
        <v>729</v>
      </c>
      <c r="D141" s="13">
        <v>20</v>
      </c>
      <c r="E141" s="13">
        <f t="shared" si="3"/>
        <v>590</v>
      </c>
      <c r="F141" s="13">
        <f>Tabela37[[#This Row],[TAM]]+Tabela37[[#This Row],[INICIO]]-1</f>
        <v>609</v>
      </c>
      <c r="G141" s="13" t="s">
        <v>234</v>
      </c>
      <c r="H141" s="13" t="s">
        <v>842</v>
      </c>
    </row>
    <row r="142" spans="1:8" x14ac:dyDescent="0.25">
      <c r="A142" s="13">
        <v>30</v>
      </c>
      <c r="B142" s="13" t="s">
        <v>843</v>
      </c>
      <c r="C142" s="13" t="s">
        <v>728</v>
      </c>
      <c r="D142" s="13">
        <v>6</v>
      </c>
      <c r="E142" s="13">
        <f t="shared" si="3"/>
        <v>610</v>
      </c>
      <c r="F142" s="13">
        <f>Tabela37[[#This Row],[TAM]]+Tabela37[[#This Row],[INICIO]]-1</f>
        <v>615</v>
      </c>
      <c r="G142" s="13" t="s">
        <v>234</v>
      </c>
      <c r="H142" s="13" t="s">
        <v>844</v>
      </c>
    </row>
    <row r="143" spans="1:8" x14ac:dyDescent="0.25">
      <c r="A143" s="13">
        <v>31</v>
      </c>
      <c r="B143" s="13" t="s">
        <v>845</v>
      </c>
      <c r="C143" s="13" t="s">
        <v>727</v>
      </c>
      <c r="D143" s="13">
        <v>2</v>
      </c>
      <c r="E143" s="13">
        <f t="shared" si="3"/>
        <v>616</v>
      </c>
      <c r="F143" s="13">
        <f>Tabela37[[#This Row],[TAM]]+Tabela37[[#This Row],[INICIO]]-1</f>
        <v>617</v>
      </c>
      <c r="G143" s="13" t="s">
        <v>234</v>
      </c>
      <c r="H143" s="13" t="s">
        <v>846</v>
      </c>
    </row>
    <row r="144" spans="1:8" x14ac:dyDescent="0.25">
      <c r="A144" s="13">
        <v>32</v>
      </c>
      <c r="B144" s="13" t="s">
        <v>847</v>
      </c>
      <c r="C144" s="13" t="s">
        <v>699</v>
      </c>
      <c r="D144" s="13">
        <v>8</v>
      </c>
      <c r="E144" s="13">
        <f t="shared" si="3"/>
        <v>618</v>
      </c>
      <c r="F144" s="13">
        <f>Tabela37[[#This Row],[TAM]]+Tabela37[[#This Row],[INICIO]]-1</f>
        <v>625</v>
      </c>
      <c r="G144" s="13" t="s">
        <v>234</v>
      </c>
      <c r="H144" s="13" t="s">
        <v>848</v>
      </c>
    </row>
    <row r="145" spans="1:8" x14ac:dyDescent="0.25">
      <c r="A145" s="13">
        <v>33</v>
      </c>
      <c r="B145" s="13" t="s">
        <v>849</v>
      </c>
      <c r="C145" s="13" t="s">
        <v>729</v>
      </c>
      <c r="D145" s="13">
        <v>11</v>
      </c>
      <c r="E145" s="13">
        <f t="shared" si="3"/>
        <v>626</v>
      </c>
      <c r="F145" s="13">
        <f>Tabela37[[#This Row],[TAM]]+Tabela37[[#This Row],[INICIO]]-1</f>
        <v>636</v>
      </c>
      <c r="G145" s="13" t="s">
        <v>235</v>
      </c>
      <c r="H145" s="13" t="s">
        <v>851</v>
      </c>
    </row>
    <row r="146" spans="1:8" ht="102" x14ac:dyDescent="0.25">
      <c r="A146" s="13">
        <v>34</v>
      </c>
      <c r="B146" s="13" t="s">
        <v>852</v>
      </c>
      <c r="C146" s="13" t="s">
        <v>728</v>
      </c>
      <c r="D146" s="13">
        <v>1</v>
      </c>
      <c r="E146" s="13">
        <f t="shared" si="3"/>
        <v>637</v>
      </c>
      <c r="F146" s="13">
        <f>Tabela37[[#This Row],[TAM]]+Tabela37[[#This Row],[INICIO]]-1</f>
        <v>637</v>
      </c>
      <c r="G146" s="13" t="s">
        <v>234</v>
      </c>
      <c r="H146" s="13" t="s">
        <v>940</v>
      </c>
    </row>
    <row r="147" spans="1:8" x14ac:dyDescent="0.25">
      <c r="A147" s="13">
        <v>35</v>
      </c>
      <c r="B147" s="13" t="s">
        <v>854</v>
      </c>
      <c r="C147" s="13" t="s">
        <v>727</v>
      </c>
      <c r="D147" s="13">
        <v>11</v>
      </c>
      <c r="E147" s="13">
        <f t="shared" si="3"/>
        <v>638</v>
      </c>
      <c r="F147" s="13">
        <f>Tabela37[[#This Row],[TAM]]+Tabela37[[#This Row],[INICIO]]-1</f>
        <v>648</v>
      </c>
      <c r="G147" s="13" t="s">
        <v>235</v>
      </c>
      <c r="H147" s="13" t="s">
        <v>855</v>
      </c>
    </row>
    <row r="148" spans="1:8" x14ac:dyDescent="0.25">
      <c r="A148" s="13">
        <v>36</v>
      </c>
      <c r="B148" s="13" t="s">
        <v>856</v>
      </c>
      <c r="C148" s="13" t="s">
        <v>729</v>
      </c>
      <c r="D148" s="13">
        <v>100</v>
      </c>
      <c r="E148" s="13">
        <f t="shared" si="3"/>
        <v>649</v>
      </c>
      <c r="F148" s="13">
        <f>Tabela37[[#This Row],[TAM]]+Tabela37[[#This Row],[INICIO]]-1</f>
        <v>748</v>
      </c>
      <c r="G148" s="13" t="s">
        <v>235</v>
      </c>
      <c r="H148" s="13" t="s">
        <v>857</v>
      </c>
    </row>
    <row r="149" spans="1:8" x14ac:dyDescent="0.25">
      <c r="A149" s="13">
        <v>37</v>
      </c>
      <c r="B149" s="13" t="s">
        <v>858</v>
      </c>
      <c r="C149" s="13" t="s">
        <v>728</v>
      </c>
      <c r="D149" s="13">
        <v>12</v>
      </c>
      <c r="E149" s="13">
        <f t="shared" si="3"/>
        <v>749</v>
      </c>
      <c r="F149" s="13">
        <f>Tabela37[[#This Row],[TAM]]+Tabela37[[#This Row],[INICIO]]-1</f>
        <v>760</v>
      </c>
      <c r="G149" s="13" t="s">
        <v>234</v>
      </c>
      <c r="H149" s="13" t="s">
        <v>860</v>
      </c>
    </row>
    <row r="150" spans="1:8" x14ac:dyDescent="0.25">
      <c r="A150" s="13">
        <v>38</v>
      </c>
      <c r="B150" s="13" t="s">
        <v>861</v>
      </c>
      <c r="C150" s="13" t="s">
        <v>728</v>
      </c>
      <c r="D150" s="13">
        <v>12</v>
      </c>
      <c r="E150" s="13">
        <f t="shared" si="3"/>
        <v>761</v>
      </c>
      <c r="F150" s="13">
        <f>Tabela37[[#This Row],[TAM]]+Tabela37[[#This Row],[INICIO]]-1</f>
        <v>772</v>
      </c>
      <c r="G150" s="13" t="s">
        <v>234</v>
      </c>
      <c r="H150" s="13" t="s">
        <v>862</v>
      </c>
    </row>
    <row r="151" spans="1:8" x14ac:dyDescent="0.25">
      <c r="A151" s="13">
        <v>39</v>
      </c>
      <c r="B151" s="13" t="s">
        <v>863</v>
      </c>
      <c r="C151" s="13" t="s">
        <v>728</v>
      </c>
      <c r="D151" s="13">
        <v>12</v>
      </c>
      <c r="E151" s="13">
        <f t="shared" si="3"/>
        <v>773</v>
      </c>
      <c r="F151" s="13">
        <f>Tabela37[[#This Row],[TAM]]+Tabela37[[#This Row],[INICIO]]-1</f>
        <v>784</v>
      </c>
      <c r="G151" s="13" t="s">
        <v>234</v>
      </c>
      <c r="H151" s="13" t="s">
        <v>864</v>
      </c>
    </row>
    <row r="152" spans="1:8" x14ac:dyDescent="0.25">
      <c r="A152" s="13">
        <v>40</v>
      </c>
      <c r="B152" s="13" t="s">
        <v>865</v>
      </c>
      <c r="C152" s="13" t="s">
        <v>727</v>
      </c>
      <c r="D152" s="13">
        <v>2</v>
      </c>
      <c r="E152" s="13">
        <f t="shared" si="3"/>
        <v>785</v>
      </c>
      <c r="F152" s="13">
        <f>Tabela37[[#This Row],[TAM]]+Tabela37[[#This Row],[INICIO]]-1</f>
        <v>786</v>
      </c>
      <c r="G152" s="13" t="s">
        <v>234</v>
      </c>
      <c r="H152" s="13" t="s">
        <v>866</v>
      </c>
    </row>
    <row r="153" spans="1:8" x14ac:dyDescent="0.25">
      <c r="A153" s="13">
        <v>41</v>
      </c>
      <c r="B153" s="13" t="s">
        <v>867</v>
      </c>
      <c r="C153" s="13" t="s">
        <v>728</v>
      </c>
      <c r="D153" s="13">
        <v>8</v>
      </c>
      <c r="E153" s="13">
        <f t="shared" si="3"/>
        <v>787</v>
      </c>
      <c r="F153" s="13">
        <f>Tabela37[[#This Row],[TAM]]+Tabela37[[#This Row],[INICIO]]-1</f>
        <v>794</v>
      </c>
      <c r="G153" s="13" t="s">
        <v>234</v>
      </c>
      <c r="H153" s="13" t="s">
        <v>868</v>
      </c>
    </row>
    <row r="154" spans="1:8" x14ac:dyDescent="0.25">
      <c r="A154" s="13">
        <v>42</v>
      </c>
      <c r="B154" s="13" t="s">
        <v>869</v>
      </c>
      <c r="C154" s="13" t="s">
        <v>727</v>
      </c>
      <c r="D154" s="13">
        <v>1</v>
      </c>
      <c r="E154" s="13">
        <f t="shared" si="3"/>
        <v>795</v>
      </c>
      <c r="F154" s="13">
        <f>Tabela37[[#This Row],[TAM]]+Tabela37[[#This Row],[INICIO]]-1</f>
        <v>795</v>
      </c>
      <c r="G154" s="13" t="s">
        <v>234</v>
      </c>
      <c r="H154" s="13" t="s">
        <v>870</v>
      </c>
    </row>
    <row r="155" spans="1:8" x14ac:dyDescent="0.25">
      <c r="A155" s="13">
        <v>43</v>
      </c>
      <c r="B155" s="13" t="s">
        <v>871</v>
      </c>
      <c r="C155" s="13" t="s">
        <v>728</v>
      </c>
      <c r="D155" s="13">
        <v>5</v>
      </c>
      <c r="E155" s="13">
        <f t="shared" si="3"/>
        <v>796</v>
      </c>
      <c r="F155" s="13">
        <f>Tabela37[[#This Row],[TAM]]+Tabela37[[#This Row],[INICIO]]-1</f>
        <v>800</v>
      </c>
      <c r="G155" s="13" t="s">
        <v>234</v>
      </c>
      <c r="H155" s="13" t="s">
        <v>873</v>
      </c>
    </row>
    <row r="156" spans="1:8" x14ac:dyDescent="0.25">
      <c r="A156" s="13">
        <v>44</v>
      </c>
      <c r="B156" s="13" t="s">
        <v>874</v>
      </c>
      <c r="C156" s="13" t="s">
        <v>729</v>
      </c>
      <c r="D156" s="13">
        <v>30</v>
      </c>
      <c r="E156" s="13">
        <f t="shared" si="3"/>
        <v>801</v>
      </c>
      <c r="F156" s="13">
        <f>Tabela37[[#This Row],[TAM]]+Tabela37[[#This Row],[INICIO]]-1</f>
        <v>830</v>
      </c>
      <c r="G156" s="13" t="s">
        <v>235</v>
      </c>
      <c r="H156" s="13" t="s">
        <v>875</v>
      </c>
    </row>
    <row r="157" spans="1:8" ht="38.25" x14ac:dyDescent="0.25">
      <c r="A157" s="13">
        <v>45</v>
      </c>
      <c r="B157" s="13" t="s">
        <v>876</v>
      </c>
      <c r="C157" s="13" t="s">
        <v>727</v>
      </c>
      <c r="D157" s="13">
        <v>1</v>
      </c>
      <c r="E157" s="13">
        <f t="shared" si="3"/>
        <v>831</v>
      </c>
      <c r="F157" s="13">
        <f>Tabela37[[#This Row],[TAM]]+Tabela37[[#This Row],[INICIO]]-1</f>
        <v>831</v>
      </c>
      <c r="G157" s="13" t="s">
        <v>234</v>
      </c>
      <c r="H157" s="13" t="s">
        <v>941</v>
      </c>
    </row>
    <row r="158" spans="1:8" ht="25.5" x14ac:dyDescent="0.25">
      <c r="A158" s="13">
        <v>46</v>
      </c>
      <c r="B158" s="13" t="s">
        <v>877</v>
      </c>
      <c r="C158" s="13" t="s">
        <v>727</v>
      </c>
      <c r="D158" s="13">
        <v>1</v>
      </c>
      <c r="E158" s="13">
        <f t="shared" si="3"/>
        <v>832</v>
      </c>
      <c r="F158" s="13">
        <f>Tabela37[[#This Row],[TAM]]+Tabela37[[#This Row],[INICIO]]-1</f>
        <v>832</v>
      </c>
      <c r="G158" s="13" t="s">
        <v>234</v>
      </c>
      <c r="H158" s="13" t="s">
        <v>942</v>
      </c>
    </row>
    <row r="159" spans="1:8" ht="38.25" x14ac:dyDescent="0.25">
      <c r="A159" s="13">
        <v>47</v>
      </c>
      <c r="B159" s="13" t="s">
        <v>878</v>
      </c>
      <c r="C159" s="13" t="s">
        <v>728</v>
      </c>
      <c r="D159" s="13">
        <v>1</v>
      </c>
      <c r="E159" s="13">
        <f t="shared" si="3"/>
        <v>833</v>
      </c>
      <c r="F159" s="13">
        <f>Tabela37[[#This Row],[TAM]]+Tabela37[[#This Row],[INICIO]]-1</f>
        <v>833</v>
      </c>
      <c r="G159" s="13" t="s">
        <v>235</v>
      </c>
      <c r="H159" s="13" t="s">
        <v>879</v>
      </c>
    </row>
    <row r="160" spans="1:8" x14ac:dyDescent="0.25">
      <c r="A160" s="13">
        <v>48</v>
      </c>
      <c r="B160" s="13" t="s">
        <v>880</v>
      </c>
      <c r="C160" s="13" t="s">
        <v>727</v>
      </c>
      <c r="D160" s="13">
        <v>1</v>
      </c>
      <c r="E160" s="13">
        <f t="shared" si="3"/>
        <v>834</v>
      </c>
      <c r="F160" s="13">
        <f>Tabela37[[#This Row],[TAM]]+Tabela37[[#This Row],[INICIO]]-1</f>
        <v>834</v>
      </c>
      <c r="G160" s="13" t="s">
        <v>235</v>
      </c>
      <c r="H160" s="13" t="s">
        <v>881</v>
      </c>
    </row>
    <row r="161" spans="1:8" ht="25.5" x14ac:dyDescent="0.25">
      <c r="A161" s="13">
        <v>49</v>
      </c>
      <c r="B161" s="13" t="s">
        <v>882</v>
      </c>
      <c r="C161" s="13" t="s">
        <v>727</v>
      </c>
      <c r="D161" s="13">
        <v>1</v>
      </c>
      <c r="E161" s="13">
        <f t="shared" si="3"/>
        <v>835</v>
      </c>
      <c r="F161" s="13">
        <f>Tabela37[[#This Row],[TAM]]+Tabela37[[#This Row],[INICIO]]-1</f>
        <v>835</v>
      </c>
      <c r="G161" s="13" t="s">
        <v>234</v>
      </c>
      <c r="H161" s="13" t="s">
        <v>943</v>
      </c>
    </row>
    <row r="162" spans="1:8" ht="38.25" x14ac:dyDescent="0.25">
      <c r="A162" s="13">
        <v>50</v>
      </c>
      <c r="B162" s="13" t="s">
        <v>883</v>
      </c>
      <c r="C162" s="13" t="s">
        <v>727</v>
      </c>
      <c r="D162" s="13">
        <v>1</v>
      </c>
      <c r="E162" s="13">
        <f t="shared" si="3"/>
        <v>836</v>
      </c>
      <c r="F162" s="13">
        <f>Tabela37[[#This Row],[TAM]]+Tabela37[[#This Row],[INICIO]]-1</f>
        <v>836</v>
      </c>
      <c r="G162" s="13" t="s">
        <v>234</v>
      </c>
      <c r="H162" s="13" t="s">
        <v>944</v>
      </c>
    </row>
    <row r="163" spans="1:8" x14ac:dyDescent="0.25">
      <c r="A163" s="13">
        <v>51</v>
      </c>
      <c r="B163" s="13" t="s">
        <v>884</v>
      </c>
      <c r="C163" s="13" t="s">
        <v>728</v>
      </c>
      <c r="D163" s="13">
        <v>2</v>
      </c>
      <c r="E163" s="13">
        <f t="shared" si="3"/>
        <v>837</v>
      </c>
      <c r="F163" s="13">
        <f>Tabela37[[#This Row],[TAM]]+Tabela37[[#This Row],[INICIO]]-1</f>
        <v>838</v>
      </c>
      <c r="G163" s="13" t="s">
        <v>234</v>
      </c>
      <c r="H163" s="13" t="s">
        <v>885</v>
      </c>
    </row>
    <row r="164" spans="1:8" ht="51" x14ac:dyDescent="0.25">
      <c r="A164" s="13">
        <v>52</v>
      </c>
      <c r="B164" s="13" t="s">
        <v>886</v>
      </c>
      <c r="C164" s="13" t="s">
        <v>727</v>
      </c>
      <c r="D164" s="13">
        <v>1</v>
      </c>
      <c r="E164" s="13">
        <f t="shared" si="3"/>
        <v>839</v>
      </c>
      <c r="F164" s="13">
        <f>Tabela37[[#This Row],[TAM]]+Tabela37[[#This Row],[INICIO]]-1</f>
        <v>839</v>
      </c>
      <c r="G164" s="13" t="s">
        <v>234</v>
      </c>
      <c r="H164" s="13" t="s">
        <v>945</v>
      </c>
    </row>
    <row r="165" spans="1:8" x14ac:dyDescent="0.25">
      <c r="A165" s="13">
        <v>53</v>
      </c>
      <c r="B165" s="13" t="s">
        <v>887</v>
      </c>
      <c r="C165" s="13" t="s">
        <v>728</v>
      </c>
      <c r="D165" s="13">
        <v>5</v>
      </c>
      <c r="E165" s="13">
        <f t="shared" si="3"/>
        <v>840</v>
      </c>
      <c r="F165" s="13">
        <f>Tabela37[[#This Row],[TAM]]+Tabela37[[#This Row],[INICIO]]-1</f>
        <v>844</v>
      </c>
      <c r="G165" s="13" t="s">
        <v>234</v>
      </c>
      <c r="H165" s="13" t="s">
        <v>888</v>
      </c>
    </row>
    <row r="166" spans="1:8" ht="63.75" x14ac:dyDescent="0.25">
      <c r="A166" s="13">
        <v>54</v>
      </c>
      <c r="B166" s="13" t="s">
        <v>889</v>
      </c>
      <c r="C166" s="13" t="s">
        <v>728</v>
      </c>
      <c r="D166" s="13">
        <v>12</v>
      </c>
      <c r="E166" s="13">
        <f t="shared" si="3"/>
        <v>845</v>
      </c>
      <c r="F166" s="13">
        <f>Tabela37[[#This Row],[TAM]]+Tabela37[[#This Row],[INICIO]]-1</f>
        <v>856</v>
      </c>
      <c r="G166" s="13" t="s">
        <v>234</v>
      </c>
      <c r="H166" s="13" t="s">
        <v>946</v>
      </c>
    </row>
    <row r="167" spans="1:8" ht="63.75" x14ac:dyDescent="0.25">
      <c r="A167" s="13">
        <v>55</v>
      </c>
      <c r="B167" s="13" t="s">
        <v>890</v>
      </c>
      <c r="C167" s="13" t="s">
        <v>728</v>
      </c>
      <c r="D167" s="13">
        <v>12</v>
      </c>
      <c r="E167" s="13">
        <f t="shared" si="3"/>
        <v>857</v>
      </c>
      <c r="F167" s="13">
        <f>Tabela37[[#This Row],[TAM]]+Tabela37[[#This Row],[INICIO]]-1</f>
        <v>868</v>
      </c>
      <c r="G167" s="13" t="s">
        <v>234</v>
      </c>
      <c r="H167" s="13" t="s">
        <v>947</v>
      </c>
    </row>
    <row r="168" spans="1:8" ht="38.25" x14ac:dyDescent="0.25">
      <c r="A168" s="13">
        <v>56</v>
      </c>
      <c r="B168" s="13" t="s">
        <v>891</v>
      </c>
      <c r="C168" s="13" t="s">
        <v>728</v>
      </c>
      <c r="D168" s="13">
        <v>5</v>
      </c>
      <c r="E168" s="13">
        <f t="shared" si="3"/>
        <v>869</v>
      </c>
      <c r="F168" s="13">
        <f>Tabela37[[#This Row],[TAM]]+Tabela37[[#This Row],[INICIO]]-1</f>
        <v>873</v>
      </c>
      <c r="G168" s="13" t="s">
        <v>234</v>
      </c>
      <c r="H168" s="13" t="s">
        <v>948</v>
      </c>
    </row>
    <row r="169" spans="1:8" x14ac:dyDescent="0.25">
      <c r="A169" s="13">
        <v>57</v>
      </c>
      <c r="B169" s="13" t="s">
        <v>892</v>
      </c>
      <c r="C169" s="13" t="s">
        <v>728</v>
      </c>
      <c r="D169" s="13">
        <v>5</v>
      </c>
      <c r="E169" s="13">
        <f t="shared" si="3"/>
        <v>874</v>
      </c>
      <c r="F169" s="13">
        <f>Tabela37[[#This Row],[TAM]]+Tabela37[[#This Row],[INICIO]]-1</f>
        <v>878</v>
      </c>
      <c r="G169" s="13" t="s">
        <v>234</v>
      </c>
      <c r="H169" s="13" t="s">
        <v>893</v>
      </c>
    </row>
    <row r="170" spans="1:8" ht="38.25" x14ac:dyDescent="0.25">
      <c r="A170" s="13">
        <v>58</v>
      </c>
      <c r="B170" s="13" t="s">
        <v>894</v>
      </c>
      <c r="C170" s="13" t="s">
        <v>728</v>
      </c>
      <c r="D170" s="13">
        <v>12</v>
      </c>
      <c r="E170" s="13">
        <f t="shared" si="3"/>
        <v>879</v>
      </c>
      <c r="F170" s="13">
        <f>Tabela37[[#This Row],[TAM]]+Tabela37[[#This Row],[INICIO]]-1</f>
        <v>890</v>
      </c>
      <c r="G170" s="13" t="s">
        <v>234</v>
      </c>
      <c r="H170" s="13" t="s">
        <v>895</v>
      </c>
    </row>
    <row r="171" spans="1:8" ht="25.5" x14ac:dyDescent="0.25">
      <c r="A171" s="13">
        <v>59</v>
      </c>
      <c r="B171" s="13" t="s">
        <v>896</v>
      </c>
      <c r="C171" s="13" t="s">
        <v>728</v>
      </c>
      <c r="D171" s="13">
        <v>12</v>
      </c>
      <c r="E171" s="13">
        <f t="shared" si="3"/>
        <v>891</v>
      </c>
      <c r="F171" s="13">
        <f>Tabela37[[#This Row],[TAM]]+Tabela37[[#This Row],[INICIO]]-1</f>
        <v>902</v>
      </c>
      <c r="G171" s="13" t="s">
        <v>234</v>
      </c>
      <c r="H171" s="13" t="s">
        <v>897</v>
      </c>
    </row>
    <row r="172" spans="1:8" ht="38.25" x14ac:dyDescent="0.25">
      <c r="A172" s="13">
        <v>60</v>
      </c>
      <c r="B172" s="13" t="s">
        <v>898</v>
      </c>
      <c r="C172" s="13" t="s">
        <v>728</v>
      </c>
      <c r="D172" s="13">
        <v>2</v>
      </c>
      <c r="E172" s="13">
        <f t="shared" si="3"/>
        <v>903</v>
      </c>
      <c r="F172" s="13">
        <f>Tabela37[[#This Row],[TAM]]+Tabela37[[#This Row],[INICIO]]-1</f>
        <v>904</v>
      </c>
      <c r="G172" s="13" t="s">
        <v>234</v>
      </c>
      <c r="H172" s="13" t="s">
        <v>949</v>
      </c>
    </row>
    <row r="173" spans="1:8" ht="25.5" x14ac:dyDescent="0.25">
      <c r="A173" s="13">
        <v>61</v>
      </c>
      <c r="B173" s="13" t="s">
        <v>899</v>
      </c>
      <c r="C173" s="13" t="s">
        <v>728</v>
      </c>
      <c r="D173" s="13">
        <v>2</v>
      </c>
      <c r="E173" s="13">
        <f t="shared" si="3"/>
        <v>905</v>
      </c>
      <c r="F173" s="13">
        <f>Tabela37[[#This Row],[TAM]]+Tabela37[[#This Row],[INICIO]]-1</f>
        <v>906</v>
      </c>
      <c r="G173" s="13" t="s">
        <v>234</v>
      </c>
      <c r="H173" s="13" t="s">
        <v>900</v>
      </c>
    </row>
    <row r="174" spans="1:8" x14ac:dyDescent="0.25">
      <c r="A174" s="13">
        <v>62</v>
      </c>
      <c r="B174" s="13" t="s">
        <v>901</v>
      </c>
      <c r="C174" s="13" t="s">
        <v>728</v>
      </c>
      <c r="D174" s="13">
        <v>2</v>
      </c>
      <c r="E174" s="13">
        <f t="shared" si="3"/>
        <v>907</v>
      </c>
      <c r="F174" s="13">
        <f>Tabela37[[#This Row],[TAM]]+Tabela37[[#This Row],[INICIO]]-1</f>
        <v>908</v>
      </c>
      <c r="G174" s="13" t="s">
        <v>234</v>
      </c>
      <c r="H174" s="13" t="s">
        <v>902</v>
      </c>
    </row>
    <row r="175" spans="1:8" x14ac:dyDescent="0.25">
      <c r="A175" s="13">
        <v>63</v>
      </c>
      <c r="B175" s="13" t="s">
        <v>903</v>
      </c>
      <c r="C175" s="13" t="s">
        <v>728</v>
      </c>
      <c r="D175" s="13">
        <v>2</v>
      </c>
      <c r="E175" s="13">
        <f t="shared" si="3"/>
        <v>909</v>
      </c>
      <c r="F175" s="13">
        <f>Tabela37[[#This Row],[TAM]]+Tabela37[[#This Row],[INICIO]]-1</f>
        <v>910</v>
      </c>
      <c r="G175" s="13" t="s">
        <v>234</v>
      </c>
      <c r="H175" s="13" t="s">
        <v>904</v>
      </c>
    </row>
    <row r="176" spans="1:8" x14ac:dyDescent="0.25">
      <c r="A176" s="13">
        <v>64</v>
      </c>
      <c r="B176" s="13" t="s">
        <v>905</v>
      </c>
      <c r="C176" s="13" t="s">
        <v>728</v>
      </c>
      <c r="D176" s="13">
        <v>2</v>
      </c>
      <c r="E176" s="13">
        <f t="shared" si="3"/>
        <v>911</v>
      </c>
      <c r="F176" s="13">
        <f>Tabela37[[#This Row],[TAM]]+Tabela37[[#This Row],[INICIO]]-1</f>
        <v>912</v>
      </c>
      <c r="G176" s="13" t="s">
        <v>234</v>
      </c>
      <c r="H176" s="13" t="s">
        <v>906</v>
      </c>
    </row>
    <row r="177" spans="1:8" ht="38.25" x14ac:dyDescent="0.25">
      <c r="A177" s="13">
        <v>65</v>
      </c>
      <c r="B177" s="13" t="s">
        <v>907</v>
      </c>
      <c r="C177" s="13" t="s">
        <v>728</v>
      </c>
      <c r="D177" s="13">
        <v>12</v>
      </c>
      <c r="E177" s="13">
        <f t="shared" si="3"/>
        <v>913</v>
      </c>
      <c r="F177" s="13">
        <f>Tabela37[[#This Row],[TAM]]+Tabela37[[#This Row],[INICIO]]-1</f>
        <v>924</v>
      </c>
      <c r="G177" s="13" t="s">
        <v>234</v>
      </c>
      <c r="H177" s="13" t="s">
        <v>908</v>
      </c>
    </row>
    <row r="178" spans="1:8" x14ac:dyDescent="0.25">
      <c r="A178" s="13">
        <v>66</v>
      </c>
      <c r="B178" s="13" t="s">
        <v>909</v>
      </c>
      <c r="C178" s="13" t="s">
        <v>728</v>
      </c>
      <c r="D178" s="13">
        <v>12</v>
      </c>
      <c r="E178" s="13">
        <f t="shared" si="3"/>
        <v>925</v>
      </c>
      <c r="F178" s="13">
        <f>Tabela37[[#This Row],[TAM]]+Tabela37[[#This Row],[INICIO]]-1</f>
        <v>936</v>
      </c>
      <c r="G178" s="13" t="s">
        <v>234</v>
      </c>
      <c r="H178" s="13" t="s">
        <v>910</v>
      </c>
    </row>
    <row r="179" spans="1:8" ht="25.5" x14ac:dyDescent="0.25">
      <c r="A179" s="13">
        <v>67</v>
      </c>
      <c r="B179" s="13" t="s">
        <v>911</v>
      </c>
      <c r="C179" s="13" t="s">
        <v>728</v>
      </c>
      <c r="D179" s="13">
        <v>12</v>
      </c>
      <c r="E179" s="13">
        <f t="shared" ref="E179:E192" si="4">F178+1</f>
        <v>937</v>
      </c>
      <c r="F179" s="13">
        <f>Tabela37[[#This Row],[TAM]]+Tabela37[[#This Row],[INICIO]]-1</f>
        <v>948</v>
      </c>
      <c r="G179" s="13" t="s">
        <v>234</v>
      </c>
      <c r="H179" s="13" t="s">
        <v>912</v>
      </c>
    </row>
    <row r="180" spans="1:8" x14ac:dyDescent="0.25">
      <c r="A180" s="13">
        <v>68</v>
      </c>
      <c r="B180" s="13" t="s">
        <v>913</v>
      </c>
      <c r="C180" s="13" t="s">
        <v>699</v>
      </c>
      <c r="D180" s="13">
        <v>8</v>
      </c>
      <c r="E180" s="13">
        <f t="shared" si="4"/>
        <v>949</v>
      </c>
      <c r="F180" s="13">
        <f>Tabela37[[#This Row],[TAM]]+Tabela37[[#This Row],[INICIO]]-1</f>
        <v>956</v>
      </c>
      <c r="G180" s="13" t="s">
        <v>234</v>
      </c>
      <c r="H180" s="13" t="s">
        <v>914</v>
      </c>
    </row>
    <row r="181" spans="1:8" x14ac:dyDescent="0.25">
      <c r="A181" s="13">
        <v>69</v>
      </c>
      <c r="B181" s="13" t="s">
        <v>915</v>
      </c>
      <c r="C181" s="13" t="s">
        <v>699</v>
      </c>
      <c r="D181" s="13">
        <v>8</v>
      </c>
      <c r="E181" s="13">
        <f t="shared" si="4"/>
        <v>957</v>
      </c>
      <c r="F181" s="13">
        <f>Tabela37[[#This Row],[TAM]]+Tabela37[[#This Row],[INICIO]]-1</f>
        <v>964</v>
      </c>
      <c r="G181" s="13" t="s">
        <v>234</v>
      </c>
      <c r="H181" s="13" t="s">
        <v>916</v>
      </c>
    </row>
    <row r="182" spans="1:8" ht="38.25" x14ac:dyDescent="0.25">
      <c r="A182" s="13">
        <v>70</v>
      </c>
      <c r="B182" s="13" t="s">
        <v>917</v>
      </c>
      <c r="C182" s="13" t="s">
        <v>699</v>
      </c>
      <c r="D182" s="13">
        <v>8</v>
      </c>
      <c r="E182" s="13">
        <f t="shared" si="4"/>
        <v>965</v>
      </c>
      <c r="F182" s="13">
        <f>Tabela37[[#This Row],[TAM]]+Tabela37[[#This Row],[INICIO]]-1</f>
        <v>972</v>
      </c>
      <c r="G182" s="13" t="s">
        <v>234</v>
      </c>
      <c r="H182" s="13" t="s">
        <v>918</v>
      </c>
    </row>
    <row r="183" spans="1:8" ht="25.5" x14ac:dyDescent="0.25">
      <c r="A183" s="13">
        <v>71</v>
      </c>
      <c r="B183" s="13" t="s">
        <v>919</v>
      </c>
      <c r="C183" s="13" t="s">
        <v>699</v>
      </c>
      <c r="D183" s="13">
        <v>8</v>
      </c>
      <c r="E183" s="13">
        <f t="shared" si="4"/>
        <v>973</v>
      </c>
      <c r="F183" s="13">
        <f>Tabela37[[#This Row],[TAM]]+Tabela37[[#This Row],[INICIO]]-1</f>
        <v>980</v>
      </c>
      <c r="G183" s="13" t="s">
        <v>234</v>
      </c>
      <c r="H183" s="13" t="s">
        <v>920</v>
      </c>
    </row>
    <row r="184" spans="1:8" x14ac:dyDescent="0.25">
      <c r="A184" s="13">
        <v>72</v>
      </c>
      <c r="B184" s="13" t="s">
        <v>921</v>
      </c>
      <c r="C184" s="13" t="s">
        <v>699</v>
      </c>
      <c r="D184" s="13">
        <v>8</v>
      </c>
      <c r="E184" s="13">
        <f t="shared" si="4"/>
        <v>981</v>
      </c>
      <c r="F184" s="13">
        <f>Tabela37[[#This Row],[TAM]]+Tabela37[[#This Row],[INICIO]]-1</f>
        <v>988</v>
      </c>
      <c r="G184" s="13" t="s">
        <v>235</v>
      </c>
      <c r="H184" s="13" t="s">
        <v>922</v>
      </c>
    </row>
    <row r="185" spans="1:8" x14ac:dyDescent="0.25">
      <c r="A185" s="13">
        <v>73</v>
      </c>
      <c r="B185" s="13" t="s">
        <v>742</v>
      </c>
      <c r="C185" s="13" t="s">
        <v>727</v>
      </c>
      <c r="D185" s="13">
        <v>14</v>
      </c>
      <c r="E185" s="13">
        <f t="shared" si="4"/>
        <v>989</v>
      </c>
      <c r="F185" s="13">
        <f>Tabela37[[#This Row],[TAM]]+Tabela37[[#This Row],[INICIO]]-1</f>
        <v>1002</v>
      </c>
      <c r="G185" s="13" t="s">
        <v>234</v>
      </c>
      <c r="H185" s="13" t="s">
        <v>923</v>
      </c>
    </row>
    <row r="186" spans="1:8" x14ac:dyDescent="0.25">
      <c r="A186" s="13">
        <v>74</v>
      </c>
      <c r="B186" s="13" t="s">
        <v>744</v>
      </c>
      <c r="C186" s="13" t="s">
        <v>728</v>
      </c>
      <c r="D186" s="13">
        <v>6</v>
      </c>
      <c r="E186" s="13">
        <f t="shared" si="4"/>
        <v>1003</v>
      </c>
      <c r="F186" s="13">
        <f>Tabela37[[#This Row],[TAM]]+Tabela37[[#This Row],[INICIO]]-1</f>
        <v>1008</v>
      </c>
      <c r="G186" s="13" t="s">
        <v>234</v>
      </c>
      <c r="H186" s="13" t="s">
        <v>924</v>
      </c>
    </row>
    <row r="187" spans="1:8" x14ac:dyDescent="0.25">
      <c r="A187" s="13">
        <v>75</v>
      </c>
      <c r="B187" s="13" t="s">
        <v>925</v>
      </c>
      <c r="C187" s="13" t="s">
        <v>728</v>
      </c>
      <c r="D187" s="13">
        <v>6</v>
      </c>
      <c r="E187" s="13">
        <f t="shared" si="4"/>
        <v>1009</v>
      </c>
      <c r="F187" s="13">
        <f>Tabela37[[#This Row],[TAM]]+Tabela37[[#This Row],[INICIO]]-1</f>
        <v>1014</v>
      </c>
      <c r="G187" s="13" t="s">
        <v>234</v>
      </c>
      <c r="H187" s="13" t="s">
        <v>926</v>
      </c>
    </row>
    <row r="188" spans="1:8" x14ac:dyDescent="0.25">
      <c r="A188" s="13">
        <v>76</v>
      </c>
      <c r="B188" s="13" t="s">
        <v>927</v>
      </c>
      <c r="C188" s="13" t="s">
        <v>728</v>
      </c>
      <c r="D188" s="13">
        <v>6</v>
      </c>
      <c r="E188" s="13">
        <f t="shared" si="4"/>
        <v>1015</v>
      </c>
      <c r="F188" s="13">
        <f>Tabela37[[#This Row],[TAM]]+Tabela37[[#This Row],[INICIO]]-1</f>
        <v>1020</v>
      </c>
      <c r="G188" s="13" t="s">
        <v>234</v>
      </c>
      <c r="H188" s="13" t="s">
        <v>928</v>
      </c>
    </row>
    <row r="189" spans="1:8" x14ac:dyDescent="0.25">
      <c r="A189" s="13">
        <v>77</v>
      </c>
      <c r="B189" s="13" t="s">
        <v>929</v>
      </c>
      <c r="C189" s="13" t="s">
        <v>729</v>
      </c>
      <c r="D189" s="13">
        <v>100</v>
      </c>
      <c r="E189" s="13">
        <f t="shared" si="4"/>
        <v>1021</v>
      </c>
      <c r="F189" s="13">
        <f>Tabela37[[#This Row],[TAM]]+Tabela37[[#This Row],[INICIO]]-1</f>
        <v>1120</v>
      </c>
      <c r="G189" s="13" t="s">
        <v>234</v>
      </c>
      <c r="H189" s="13" t="s">
        <v>930</v>
      </c>
    </row>
    <row r="190" spans="1:8" x14ac:dyDescent="0.25">
      <c r="A190" s="13">
        <v>78</v>
      </c>
      <c r="B190" s="13" t="s">
        <v>931</v>
      </c>
      <c r="C190" s="13" t="s">
        <v>729</v>
      </c>
      <c r="D190" s="13">
        <v>30</v>
      </c>
      <c r="E190" s="13">
        <f t="shared" si="4"/>
        <v>1121</v>
      </c>
      <c r="F190" s="13">
        <f>Tabela37[[#This Row],[TAM]]+Tabela37[[#This Row],[INICIO]]-1</f>
        <v>1150</v>
      </c>
      <c r="G190" s="13" t="s">
        <v>234</v>
      </c>
      <c r="H190" s="13" t="s">
        <v>932</v>
      </c>
    </row>
    <row r="191" spans="1:8" x14ac:dyDescent="0.25">
      <c r="A191" s="13">
        <v>79</v>
      </c>
      <c r="B191" s="13" t="s">
        <v>933</v>
      </c>
      <c r="C191" s="13" t="s">
        <v>727</v>
      </c>
      <c r="D191" s="13">
        <v>1</v>
      </c>
      <c r="E191" s="13">
        <f t="shared" si="4"/>
        <v>1151</v>
      </c>
      <c r="F191" s="13">
        <f>Tabela37[[#This Row],[TAM]]+Tabela37[[#This Row],[INICIO]]-1</f>
        <v>1151</v>
      </c>
      <c r="G191" s="13" t="s">
        <v>234</v>
      </c>
      <c r="H191" s="13" t="s">
        <v>934</v>
      </c>
    </row>
    <row r="192" spans="1:8" x14ac:dyDescent="0.25">
      <c r="A192" s="13">
        <v>80</v>
      </c>
      <c r="B192" s="13" t="s">
        <v>935</v>
      </c>
      <c r="C192" s="13" t="s">
        <v>727</v>
      </c>
      <c r="D192" s="13">
        <v>1</v>
      </c>
      <c r="E192" s="13">
        <f t="shared" si="4"/>
        <v>1152</v>
      </c>
      <c r="F192" s="13">
        <f>Tabela37[[#This Row],[TAM]]+Tabela37[[#This Row],[INICIO]]-1</f>
        <v>1152</v>
      </c>
      <c r="G192" s="13" t="s">
        <v>234</v>
      </c>
      <c r="H192" s="13" t="s">
        <v>936</v>
      </c>
    </row>
    <row r="193" spans="1:8" x14ac:dyDescent="0.25">
      <c r="A193" s="13"/>
      <c r="B193" s="13"/>
      <c r="C193" s="13"/>
      <c r="D193" s="13"/>
      <c r="E193" s="13"/>
      <c r="F193" s="13"/>
      <c r="G193" s="13"/>
      <c r="H193" s="13"/>
    </row>
    <row r="194" spans="1:8" ht="13.5" thickBot="1" x14ac:dyDescent="0.3">
      <c r="A194" s="13"/>
      <c r="B194" s="13"/>
      <c r="C194" s="13"/>
      <c r="D194" s="13"/>
      <c r="E194" s="13"/>
      <c r="F194" s="13"/>
      <c r="G194" s="13"/>
      <c r="H194" s="13"/>
    </row>
    <row r="195" spans="1:8" ht="18.75" x14ac:dyDescent="0.3">
      <c r="A195" s="112" t="s">
        <v>571</v>
      </c>
      <c r="B195" s="113"/>
      <c r="C195" s="113"/>
      <c r="D195" s="113"/>
      <c r="E195" s="113"/>
      <c r="F195" s="113"/>
      <c r="G195" s="113"/>
      <c r="H195" s="114"/>
    </row>
    <row r="196" spans="1:8" ht="18.75" x14ac:dyDescent="0.3">
      <c r="A196" s="100" t="s">
        <v>570</v>
      </c>
      <c r="B196" s="101"/>
      <c r="C196" s="101"/>
      <c r="D196" s="101"/>
      <c r="E196" s="101"/>
      <c r="F196" s="101"/>
      <c r="G196" s="101"/>
      <c r="H196" s="102"/>
    </row>
    <row r="197" spans="1:8" ht="18.75" x14ac:dyDescent="0.3">
      <c r="A197" s="100" t="s">
        <v>733</v>
      </c>
      <c r="B197" s="101"/>
      <c r="C197" s="101"/>
      <c r="D197" s="101"/>
      <c r="E197" s="101"/>
      <c r="F197" s="101"/>
      <c r="G197" s="101"/>
      <c r="H197" s="102"/>
    </row>
    <row r="198" spans="1:8" ht="18.75" x14ac:dyDescent="0.3">
      <c r="A198" s="100" t="s">
        <v>576</v>
      </c>
      <c r="B198" s="101"/>
      <c r="C198" s="101"/>
      <c r="D198" s="101"/>
      <c r="E198" s="101"/>
      <c r="F198" s="101"/>
      <c r="G198" s="101"/>
      <c r="H198" s="102"/>
    </row>
    <row r="199" spans="1:8" ht="18.75" x14ac:dyDescent="0.3">
      <c r="A199" s="100" t="s">
        <v>734</v>
      </c>
      <c r="B199" s="101"/>
      <c r="C199" s="101"/>
      <c r="D199" s="101"/>
      <c r="E199" s="101"/>
      <c r="F199" s="101"/>
      <c r="G199" s="101"/>
      <c r="H199" s="102"/>
    </row>
    <row r="200" spans="1:8" ht="18.75" x14ac:dyDescent="0.3">
      <c r="A200" s="100" t="s">
        <v>574</v>
      </c>
      <c r="B200" s="101"/>
      <c r="C200" s="101"/>
      <c r="D200" s="101"/>
      <c r="E200" s="101"/>
      <c r="F200" s="101"/>
      <c r="G200" s="101"/>
      <c r="H200" s="102"/>
    </row>
    <row r="201" spans="1:8" ht="18.75" x14ac:dyDescent="0.3">
      <c r="A201" s="124" t="s">
        <v>735</v>
      </c>
      <c r="B201" s="125"/>
      <c r="C201" s="125"/>
      <c r="D201" s="125"/>
      <c r="E201" s="125"/>
      <c r="F201" s="125"/>
      <c r="G201" s="125"/>
      <c r="H201" s="126"/>
    </row>
    <row r="202" spans="1:8" ht="18.75" x14ac:dyDescent="0.3">
      <c r="A202" s="130" t="s">
        <v>1041</v>
      </c>
      <c r="B202" s="131"/>
      <c r="C202" s="131"/>
      <c r="D202" s="131"/>
      <c r="E202" s="131"/>
      <c r="F202" s="131"/>
      <c r="G202" s="131"/>
      <c r="H202" s="132"/>
    </row>
    <row r="203" spans="1:8" ht="18.75" x14ac:dyDescent="0.3">
      <c r="A203" s="127" t="s">
        <v>950</v>
      </c>
      <c r="B203" s="128"/>
      <c r="C203" s="128"/>
      <c r="D203" s="128"/>
      <c r="E203" s="128"/>
      <c r="F203" s="128"/>
      <c r="G203" s="128"/>
      <c r="H203" s="129"/>
    </row>
    <row r="204" spans="1:8" x14ac:dyDescent="0.25">
      <c r="A204" s="13" t="s">
        <v>1</v>
      </c>
      <c r="B204" s="13" t="s">
        <v>683</v>
      </c>
      <c r="C204" s="13" t="s">
        <v>2</v>
      </c>
      <c r="D204" s="13" t="s">
        <v>684</v>
      </c>
      <c r="E204" s="13" t="s">
        <v>737</v>
      </c>
      <c r="F204" s="13" t="s">
        <v>738</v>
      </c>
      <c r="G204" s="13" t="s">
        <v>739</v>
      </c>
      <c r="H204" s="13" t="s">
        <v>204</v>
      </c>
    </row>
    <row r="205" spans="1:8" x14ac:dyDescent="0.25">
      <c r="A205" s="13">
        <v>1</v>
      </c>
      <c r="B205" s="14" t="s">
        <v>789</v>
      </c>
      <c r="C205" s="14" t="s">
        <v>695</v>
      </c>
      <c r="D205" s="14">
        <v>11</v>
      </c>
      <c r="E205" s="14">
        <v>1</v>
      </c>
      <c r="F205" s="14">
        <f>Tabela38[[#This Row],[TAM]]+Tabela38[[#This Row],[INICIO]]-1</f>
        <v>11</v>
      </c>
      <c r="G205" s="15" t="s">
        <v>234</v>
      </c>
      <c r="H205" s="15" t="s">
        <v>951</v>
      </c>
    </row>
    <row r="206" spans="1:8" x14ac:dyDescent="0.25">
      <c r="A206" s="13">
        <v>2</v>
      </c>
      <c r="B206" s="14" t="s">
        <v>791</v>
      </c>
      <c r="C206" s="14" t="s">
        <v>792</v>
      </c>
      <c r="D206" s="14">
        <v>2</v>
      </c>
      <c r="E206" s="14">
        <f>F205+1</f>
        <v>12</v>
      </c>
      <c r="F206" s="14">
        <f>Tabela38[[#This Row],[TAM]]+Tabela38[[#This Row],[INICIO]]-1</f>
        <v>13</v>
      </c>
      <c r="G206" s="15" t="s">
        <v>234</v>
      </c>
      <c r="H206" s="15"/>
    </row>
    <row r="207" spans="1:8" x14ac:dyDescent="0.25">
      <c r="A207" s="13">
        <v>3</v>
      </c>
      <c r="B207" s="14" t="s">
        <v>794</v>
      </c>
      <c r="C207" s="14" t="s">
        <v>795</v>
      </c>
      <c r="D207" s="14">
        <v>4</v>
      </c>
      <c r="E207" s="14">
        <f t="shared" ref="E207:E266" si="5">F206+1</f>
        <v>14</v>
      </c>
      <c r="F207" s="14">
        <f>Tabela38[[#This Row],[TAM]]+Tabela38[[#This Row],[INICIO]]-1</f>
        <v>17</v>
      </c>
      <c r="G207" s="15" t="s">
        <v>234</v>
      </c>
      <c r="H207" s="15"/>
    </row>
    <row r="208" spans="1:8" x14ac:dyDescent="0.25">
      <c r="A208" s="13">
        <v>4</v>
      </c>
      <c r="B208" s="14" t="s">
        <v>797</v>
      </c>
      <c r="C208" s="14" t="s">
        <v>798</v>
      </c>
      <c r="D208" s="14">
        <v>3</v>
      </c>
      <c r="E208" s="14">
        <f t="shared" si="5"/>
        <v>18</v>
      </c>
      <c r="F208" s="14">
        <f>Tabela38[[#This Row],[TAM]]+Tabela38[[#This Row],[INICIO]]-1</f>
        <v>20</v>
      </c>
      <c r="G208" s="15" t="s">
        <v>234</v>
      </c>
      <c r="H208" s="15"/>
    </row>
    <row r="209" spans="1:8" x14ac:dyDescent="0.25">
      <c r="A209" s="13">
        <v>5</v>
      </c>
      <c r="B209" s="14" t="s">
        <v>800</v>
      </c>
      <c r="C209" s="14" t="s">
        <v>801</v>
      </c>
      <c r="D209" s="14">
        <v>7</v>
      </c>
      <c r="E209" s="14">
        <f t="shared" si="5"/>
        <v>21</v>
      </c>
      <c r="F209" s="14">
        <f>Tabela38[[#This Row],[TAM]]+Tabela38[[#This Row],[INICIO]]-1</f>
        <v>27</v>
      </c>
      <c r="G209" s="15" t="s">
        <v>234</v>
      </c>
      <c r="H209" s="15" t="s">
        <v>952</v>
      </c>
    </row>
    <row r="210" spans="1:8" x14ac:dyDescent="0.25">
      <c r="A210" s="13">
        <v>6</v>
      </c>
      <c r="B210" s="14" t="s">
        <v>802</v>
      </c>
      <c r="C210" s="14" t="s">
        <v>792</v>
      </c>
      <c r="D210" s="14">
        <v>2</v>
      </c>
      <c r="E210" s="14">
        <f t="shared" si="5"/>
        <v>28</v>
      </c>
      <c r="F210" s="14">
        <f>Tabela38[[#This Row],[TAM]]+Tabela38[[#This Row],[INICIO]]-1</f>
        <v>29</v>
      </c>
      <c r="G210" s="15" t="s">
        <v>234</v>
      </c>
      <c r="H210" s="15" t="s">
        <v>953</v>
      </c>
    </row>
    <row r="211" spans="1:8" x14ac:dyDescent="0.25">
      <c r="A211" s="13">
        <v>7</v>
      </c>
      <c r="B211" s="14" t="s">
        <v>954</v>
      </c>
      <c r="C211" s="14" t="s">
        <v>701</v>
      </c>
      <c r="D211" s="14">
        <v>6</v>
      </c>
      <c r="E211" s="14">
        <f t="shared" si="5"/>
        <v>30</v>
      </c>
      <c r="F211" s="14">
        <f>Tabela38[[#This Row],[TAM]]+Tabela38[[#This Row],[INICIO]]-1</f>
        <v>35</v>
      </c>
      <c r="G211" s="15" t="s">
        <v>234</v>
      </c>
      <c r="H211" s="15" t="s">
        <v>955</v>
      </c>
    </row>
    <row r="212" spans="1:8" ht="38.25" x14ac:dyDescent="0.25">
      <c r="A212" s="13">
        <v>8</v>
      </c>
      <c r="B212" s="14" t="s">
        <v>956</v>
      </c>
      <c r="C212" s="14" t="s">
        <v>689</v>
      </c>
      <c r="D212" s="14">
        <v>1</v>
      </c>
      <c r="E212" s="14">
        <f t="shared" si="5"/>
        <v>36</v>
      </c>
      <c r="F212" s="14">
        <f>Tabela38[[#This Row],[TAM]]+Tabela38[[#This Row],[INICIO]]-1</f>
        <v>36</v>
      </c>
      <c r="G212" s="15" t="s">
        <v>234</v>
      </c>
      <c r="H212" s="15" t="s">
        <v>957</v>
      </c>
    </row>
    <row r="213" spans="1:8" x14ac:dyDescent="0.25">
      <c r="A213" s="13">
        <v>9</v>
      </c>
      <c r="B213" s="14" t="s">
        <v>958</v>
      </c>
      <c r="C213" s="14" t="s">
        <v>689</v>
      </c>
      <c r="D213" s="14">
        <v>1</v>
      </c>
      <c r="E213" s="14">
        <f t="shared" si="5"/>
        <v>37</v>
      </c>
      <c r="F213" s="14">
        <f>Tabela38[[#This Row],[TAM]]+Tabela38[[#This Row],[INICIO]]-1</f>
        <v>37</v>
      </c>
      <c r="G213" s="15" t="s">
        <v>234</v>
      </c>
      <c r="H213" s="15" t="s">
        <v>959</v>
      </c>
    </row>
    <row r="214" spans="1:8" x14ac:dyDescent="0.25">
      <c r="A214" s="13">
        <v>10</v>
      </c>
      <c r="B214" s="14" t="s">
        <v>960</v>
      </c>
      <c r="C214" s="14" t="s">
        <v>699</v>
      </c>
      <c r="D214" s="14">
        <v>8</v>
      </c>
      <c r="E214" s="14">
        <f t="shared" si="5"/>
        <v>38</v>
      </c>
      <c r="F214" s="14">
        <f>Tabela38[[#This Row],[TAM]]+Tabela38[[#This Row],[INICIO]]-1</f>
        <v>45</v>
      </c>
      <c r="G214" s="15" t="s">
        <v>234</v>
      </c>
      <c r="H214" s="15" t="s">
        <v>961</v>
      </c>
    </row>
    <row r="215" spans="1:8" x14ac:dyDescent="0.25">
      <c r="A215" s="13">
        <v>11</v>
      </c>
      <c r="B215" s="14" t="s">
        <v>810</v>
      </c>
      <c r="C215" s="14" t="s">
        <v>811</v>
      </c>
      <c r="D215" s="14">
        <v>5</v>
      </c>
      <c r="E215" s="14">
        <f t="shared" si="5"/>
        <v>46</v>
      </c>
      <c r="F215" s="14">
        <f>Tabela38[[#This Row],[TAM]]+Tabela38[[#This Row],[INICIO]]-1</f>
        <v>50</v>
      </c>
      <c r="G215" s="15" t="s">
        <v>234</v>
      </c>
      <c r="H215" s="15" t="s">
        <v>962</v>
      </c>
    </row>
    <row r="216" spans="1:8" x14ac:dyDescent="0.25">
      <c r="A216" s="13">
        <v>12</v>
      </c>
      <c r="B216" s="14" t="s">
        <v>963</v>
      </c>
      <c r="C216" s="14" t="s">
        <v>699</v>
      </c>
      <c r="D216" s="14">
        <v>8</v>
      </c>
      <c r="E216" s="14">
        <f t="shared" si="5"/>
        <v>51</v>
      </c>
      <c r="F216" s="14">
        <f>Tabela38[[#This Row],[TAM]]+Tabela38[[#This Row],[INICIO]]-1</f>
        <v>58</v>
      </c>
      <c r="G216" s="15" t="s">
        <v>234</v>
      </c>
      <c r="H216" s="15" t="s">
        <v>964</v>
      </c>
    </row>
    <row r="217" spans="1:8" x14ac:dyDescent="0.25">
      <c r="A217" s="13">
        <v>13</v>
      </c>
      <c r="B217" s="14" t="s">
        <v>965</v>
      </c>
      <c r="C217" s="14" t="s">
        <v>690</v>
      </c>
      <c r="D217" s="14">
        <v>100</v>
      </c>
      <c r="E217" s="14">
        <f t="shared" si="5"/>
        <v>59</v>
      </c>
      <c r="F217" s="14">
        <f>Tabela38[[#This Row],[TAM]]+Tabela38[[#This Row],[INICIO]]-1</f>
        <v>158</v>
      </c>
      <c r="G217" s="15" t="s">
        <v>234</v>
      </c>
      <c r="H217" s="15" t="s">
        <v>827</v>
      </c>
    </row>
    <row r="218" spans="1:8" x14ac:dyDescent="0.25">
      <c r="A218" s="13">
        <v>14</v>
      </c>
      <c r="B218" s="14" t="s">
        <v>752</v>
      </c>
      <c r="C218" s="14" t="s">
        <v>690</v>
      </c>
      <c r="D218" s="14">
        <v>100</v>
      </c>
      <c r="E218" s="14">
        <f t="shared" si="5"/>
        <v>159</v>
      </c>
      <c r="F218" s="14">
        <f>Tabela38[[#This Row],[TAM]]+Tabela38[[#This Row],[INICIO]]-1</f>
        <v>258</v>
      </c>
      <c r="G218" s="15" t="s">
        <v>235</v>
      </c>
      <c r="H218" s="15" t="s">
        <v>828</v>
      </c>
    </row>
    <row r="219" spans="1:8" x14ac:dyDescent="0.25">
      <c r="A219" s="13">
        <v>15</v>
      </c>
      <c r="B219" s="14" t="s">
        <v>754</v>
      </c>
      <c r="C219" s="14" t="s">
        <v>755</v>
      </c>
      <c r="D219" s="14">
        <v>50</v>
      </c>
      <c r="E219" s="14">
        <f t="shared" si="5"/>
        <v>259</v>
      </c>
      <c r="F219" s="14">
        <f>Tabela38[[#This Row],[TAM]]+Tabela38[[#This Row],[INICIO]]-1</f>
        <v>308</v>
      </c>
      <c r="G219" s="15" t="s">
        <v>234</v>
      </c>
      <c r="H219" s="15" t="s">
        <v>756</v>
      </c>
    </row>
    <row r="220" spans="1:8" x14ac:dyDescent="0.25">
      <c r="A220" s="13">
        <v>16</v>
      </c>
      <c r="B220" s="14" t="s">
        <v>829</v>
      </c>
      <c r="C220" s="14" t="s">
        <v>760</v>
      </c>
      <c r="D220" s="14">
        <v>2</v>
      </c>
      <c r="E220" s="14">
        <f t="shared" si="5"/>
        <v>309</v>
      </c>
      <c r="F220" s="14">
        <f>Tabela38[[#This Row],[TAM]]+Tabela38[[#This Row],[INICIO]]-1</f>
        <v>310</v>
      </c>
      <c r="G220" s="15" t="s">
        <v>234</v>
      </c>
      <c r="H220" s="15" t="s">
        <v>830</v>
      </c>
    </row>
    <row r="221" spans="1:8" x14ac:dyDescent="0.25">
      <c r="A221" s="13">
        <v>17</v>
      </c>
      <c r="B221" s="14" t="s">
        <v>831</v>
      </c>
      <c r="C221" s="14" t="s">
        <v>701</v>
      </c>
      <c r="D221" s="14">
        <v>6</v>
      </c>
      <c r="E221" s="14">
        <f t="shared" si="5"/>
        <v>311</v>
      </c>
      <c r="F221" s="14">
        <f>Tabela38[[#This Row],[TAM]]+Tabela38[[#This Row],[INICIO]]-1</f>
        <v>316</v>
      </c>
      <c r="G221" s="15" t="s">
        <v>234</v>
      </c>
      <c r="H221" s="15" t="s">
        <v>966</v>
      </c>
    </row>
    <row r="222" spans="1:8" x14ac:dyDescent="0.25">
      <c r="A222" s="13">
        <v>18</v>
      </c>
      <c r="B222" s="14" t="s">
        <v>762</v>
      </c>
      <c r="C222" s="14" t="s">
        <v>703</v>
      </c>
      <c r="D222" s="14">
        <v>8</v>
      </c>
      <c r="E222" s="14">
        <f t="shared" si="5"/>
        <v>317</v>
      </c>
      <c r="F222" s="14">
        <f>Tabela38[[#This Row],[TAM]]+Tabela38[[#This Row],[INICIO]]-1</f>
        <v>324</v>
      </c>
      <c r="G222" s="15" t="s">
        <v>234</v>
      </c>
      <c r="H222" s="15" t="s">
        <v>763</v>
      </c>
    </row>
    <row r="223" spans="1:8" x14ac:dyDescent="0.25">
      <c r="A223" s="13">
        <v>19</v>
      </c>
      <c r="B223" s="14" t="s">
        <v>832</v>
      </c>
      <c r="C223" s="14" t="s">
        <v>792</v>
      </c>
      <c r="D223" s="14">
        <v>2</v>
      </c>
      <c r="E223" s="14">
        <f t="shared" si="5"/>
        <v>325</v>
      </c>
      <c r="F223" s="14">
        <f>Tabela38[[#This Row],[TAM]]+Tabela38[[#This Row],[INICIO]]-1</f>
        <v>326</v>
      </c>
      <c r="G223" s="15" t="s">
        <v>235</v>
      </c>
      <c r="H223" s="15" t="s">
        <v>833</v>
      </c>
    </row>
    <row r="224" spans="1:8" x14ac:dyDescent="0.25">
      <c r="A224" s="13">
        <v>20</v>
      </c>
      <c r="B224" s="14" t="s">
        <v>834</v>
      </c>
      <c r="C224" s="14" t="s">
        <v>835</v>
      </c>
      <c r="D224" s="14">
        <v>9</v>
      </c>
      <c r="E224" s="14">
        <f t="shared" si="5"/>
        <v>327</v>
      </c>
      <c r="F224" s="14">
        <f>Tabela38[[#This Row],[TAM]]+Tabela38[[#This Row],[INICIO]]-1</f>
        <v>335</v>
      </c>
      <c r="G224" s="15" t="s">
        <v>235</v>
      </c>
      <c r="H224" s="15" t="s">
        <v>836</v>
      </c>
    </row>
    <row r="225" spans="1:8" x14ac:dyDescent="0.25">
      <c r="A225" s="13">
        <v>21</v>
      </c>
      <c r="B225" s="14" t="s">
        <v>837</v>
      </c>
      <c r="C225" s="14" t="s">
        <v>792</v>
      </c>
      <c r="D225" s="14">
        <v>2</v>
      </c>
      <c r="E225" s="14">
        <f t="shared" si="5"/>
        <v>336</v>
      </c>
      <c r="F225" s="14">
        <f>Tabela38[[#This Row],[TAM]]+Tabela38[[#This Row],[INICIO]]-1</f>
        <v>337</v>
      </c>
      <c r="G225" s="15" t="s">
        <v>235</v>
      </c>
      <c r="H225" s="15" t="s">
        <v>838</v>
      </c>
    </row>
    <row r="226" spans="1:8" x14ac:dyDescent="0.25">
      <c r="A226" s="13">
        <v>22</v>
      </c>
      <c r="B226" s="14" t="s">
        <v>839</v>
      </c>
      <c r="C226" s="14" t="s">
        <v>835</v>
      </c>
      <c r="D226" s="14">
        <v>9</v>
      </c>
      <c r="E226" s="14">
        <f t="shared" si="5"/>
        <v>338</v>
      </c>
      <c r="F226" s="14">
        <f>Tabela38[[#This Row],[TAM]]+Tabela38[[#This Row],[INICIO]]-1</f>
        <v>346</v>
      </c>
      <c r="G226" s="15" t="s">
        <v>235</v>
      </c>
      <c r="H226" s="15" t="s">
        <v>967</v>
      </c>
    </row>
    <row r="227" spans="1:8" x14ac:dyDescent="0.25">
      <c r="A227" s="13">
        <v>23</v>
      </c>
      <c r="B227" s="14" t="s">
        <v>674</v>
      </c>
      <c r="C227" s="14" t="s">
        <v>690</v>
      </c>
      <c r="D227" s="14">
        <v>100</v>
      </c>
      <c r="E227" s="14">
        <f t="shared" si="5"/>
        <v>347</v>
      </c>
      <c r="F227" s="14">
        <f>Tabela38[[#This Row],[TAM]]+Tabela38[[#This Row],[INICIO]]-1</f>
        <v>446</v>
      </c>
      <c r="G227" s="15" t="s">
        <v>234</v>
      </c>
      <c r="H227" s="15" t="s">
        <v>766</v>
      </c>
    </row>
    <row r="228" spans="1:8" x14ac:dyDescent="0.25">
      <c r="A228" s="13">
        <v>24</v>
      </c>
      <c r="B228" s="14" t="s">
        <v>841</v>
      </c>
      <c r="C228" s="14" t="s">
        <v>692</v>
      </c>
      <c r="D228" s="14">
        <v>20</v>
      </c>
      <c r="E228" s="14">
        <f t="shared" si="5"/>
        <v>447</v>
      </c>
      <c r="F228" s="14">
        <f>Tabela38[[#This Row],[TAM]]+Tabela38[[#This Row],[INICIO]]-1</f>
        <v>466</v>
      </c>
      <c r="G228" s="15" t="s">
        <v>234</v>
      </c>
      <c r="H228" s="15" t="s">
        <v>842</v>
      </c>
    </row>
    <row r="229" spans="1:8" x14ac:dyDescent="0.25">
      <c r="A229" s="13">
        <v>25</v>
      </c>
      <c r="B229" s="14" t="s">
        <v>968</v>
      </c>
      <c r="C229" s="14" t="s">
        <v>701</v>
      </c>
      <c r="D229" s="14">
        <v>6</v>
      </c>
      <c r="E229" s="14">
        <f t="shared" si="5"/>
        <v>467</v>
      </c>
      <c r="F229" s="14">
        <f>Tabela38[[#This Row],[TAM]]+Tabela38[[#This Row],[INICIO]]-1</f>
        <v>472</v>
      </c>
      <c r="G229" s="15" t="s">
        <v>234</v>
      </c>
      <c r="H229" s="15" t="s">
        <v>844</v>
      </c>
    </row>
    <row r="230" spans="1:8" x14ac:dyDescent="0.25">
      <c r="A230" s="13">
        <v>26</v>
      </c>
      <c r="B230" s="14" t="s">
        <v>845</v>
      </c>
      <c r="C230" s="14" t="s">
        <v>760</v>
      </c>
      <c r="D230" s="14">
        <v>2</v>
      </c>
      <c r="E230" s="14">
        <f t="shared" si="5"/>
        <v>473</v>
      </c>
      <c r="F230" s="14">
        <f>Tabela38[[#This Row],[TAM]]+Tabela38[[#This Row],[INICIO]]-1</f>
        <v>474</v>
      </c>
      <c r="G230" s="15" t="s">
        <v>234</v>
      </c>
      <c r="H230" s="15" t="s">
        <v>846</v>
      </c>
    </row>
    <row r="231" spans="1:8" x14ac:dyDescent="0.25">
      <c r="A231" s="13">
        <v>27</v>
      </c>
      <c r="B231" s="14" t="s">
        <v>847</v>
      </c>
      <c r="C231" s="14" t="s">
        <v>699</v>
      </c>
      <c r="D231" s="14">
        <v>8</v>
      </c>
      <c r="E231" s="14">
        <f t="shared" si="5"/>
        <v>475</v>
      </c>
      <c r="F231" s="14">
        <f>Tabela38[[#This Row],[TAM]]+Tabela38[[#This Row],[INICIO]]-1</f>
        <v>482</v>
      </c>
      <c r="G231" s="15" t="s">
        <v>234</v>
      </c>
      <c r="H231" s="15" t="s">
        <v>848</v>
      </c>
    </row>
    <row r="232" spans="1:8" x14ac:dyDescent="0.25">
      <c r="A232" s="13">
        <v>28</v>
      </c>
      <c r="B232" s="14" t="s">
        <v>849</v>
      </c>
      <c r="C232" s="14" t="s">
        <v>850</v>
      </c>
      <c r="D232" s="14">
        <v>11</v>
      </c>
      <c r="E232" s="14">
        <f t="shared" si="5"/>
        <v>483</v>
      </c>
      <c r="F232" s="14">
        <f>Tabela38[[#This Row],[TAM]]+Tabela38[[#This Row],[INICIO]]-1</f>
        <v>493</v>
      </c>
      <c r="G232" s="15" t="s">
        <v>235</v>
      </c>
      <c r="H232" s="15" t="s">
        <v>851</v>
      </c>
    </row>
    <row r="233" spans="1:8" ht="102" x14ac:dyDescent="0.25">
      <c r="A233" s="13">
        <v>29</v>
      </c>
      <c r="B233" s="14" t="s">
        <v>852</v>
      </c>
      <c r="C233" s="14" t="s">
        <v>853</v>
      </c>
      <c r="D233" s="14">
        <v>1</v>
      </c>
      <c r="E233" s="14">
        <f t="shared" si="5"/>
        <v>494</v>
      </c>
      <c r="F233" s="14">
        <f>Tabela38[[#This Row],[TAM]]+Tabela38[[#This Row],[INICIO]]-1</f>
        <v>494</v>
      </c>
      <c r="G233" s="15" t="s">
        <v>234</v>
      </c>
      <c r="H233" s="15" t="s">
        <v>940</v>
      </c>
    </row>
    <row r="234" spans="1:8" x14ac:dyDescent="0.25">
      <c r="A234" s="13">
        <v>30</v>
      </c>
      <c r="B234" s="14" t="s">
        <v>854</v>
      </c>
      <c r="C234" s="14" t="s">
        <v>695</v>
      </c>
      <c r="D234" s="14">
        <v>11</v>
      </c>
      <c r="E234" s="14">
        <f t="shared" si="5"/>
        <v>495</v>
      </c>
      <c r="F234" s="14">
        <f>Tabela38[[#This Row],[TAM]]+Tabela38[[#This Row],[INICIO]]-1</f>
        <v>505</v>
      </c>
      <c r="G234" s="15" t="s">
        <v>235</v>
      </c>
      <c r="H234" s="15" t="s">
        <v>855</v>
      </c>
    </row>
    <row r="235" spans="1:8" x14ac:dyDescent="0.25">
      <c r="A235" s="13">
        <v>31</v>
      </c>
      <c r="B235" s="14" t="s">
        <v>856</v>
      </c>
      <c r="C235" s="14" t="s">
        <v>690</v>
      </c>
      <c r="D235" s="14">
        <v>100</v>
      </c>
      <c r="E235" s="14">
        <f t="shared" si="5"/>
        <v>506</v>
      </c>
      <c r="F235" s="14">
        <f>Tabela38[[#This Row],[TAM]]+Tabela38[[#This Row],[INICIO]]-1</f>
        <v>605</v>
      </c>
      <c r="G235" s="15" t="s">
        <v>235</v>
      </c>
      <c r="H235" s="15" t="s">
        <v>857</v>
      </c>
    </row>
    <row r="236" spans="1:8" x14ac:dyDescent="0.25">
      <c r="A236" s="13">
        <v>32</v>
      </c>
      <c r="B236" s="14" t="s">
        <v>794</v>
      </c>
      <c r="C236" s="14" t="s">
        <v>703</v>
      </c>
      <c r="D236" s="14">
        <v>8</v>
      </c>
      <c r="E236" s="14">
        <f t="shared" si="5"/>
        <v>606</v>
      </c>
      <c r="F236" s="14">
        <f>Tabela38[[#This Row],[TAM]]+Tabela38[[#This Row],[INICIO]]-1</f>
        <v>613</v>
      </c>
      <c r="G236" s="15" t="s">
        <v>235</v>
      </c>
      <c r="H236" s="15" t="s">
        <v>969</v>
      </c>
    </row>
    <row r="237" spans="1:8" x14ac:dyDescent="0.25">
      <c r="A237" s="13">
        <v>33</v>
      </c>
      <c r="B237" s="14" t="s">
        <v>865</v>
      </c>
      <c r="C237" s="14" t="s">
        <v>760</v>
      </c>
      <c r="D237" s="14">
        <v>2</v>
      </c>
      <c r="E237" s="14">
        <f t="shared" si="5"/>
        <v>614</v>
      </c>
      <c r="F237" s="14">
        <f>Tabela38[[#This Row],[TAM]]+Tabela38[[#This Row],[INICIO]]-1</f>
        <v>615</v>
      </c>
      <c r="G237" s="15" t="s">
        <v>234</v>
      </c>
      <c r="H237" s="15" t="s">
        <v>970</v>
      </c>
    </row>
    <row r="238" spans="1:8" x14ac:dyDescent="0.25">
      <c r="A238" s="13">
        <v>34</v>
      </c>
      <c r="B238" s="14" t="s">
        <v>867</v>
      </c>
      <c r="C238" s="14" t="s">
        <v>708</v>
      </c>
      <c r="D238" s="14">
        <v>8</v>
      </c>
      <c r="E238" s="14">
        <f t="shared" si="5"/>
        <v>616</v>
      </c>
      <c r="F238" s="14">
        <f>Tabela38[[#This Row],[TAM]]+Tabela38[[#This Row],[INICIO]]-1</f>
        <v>623</v>
      </c>
      <c r="G238" s="15" t="s">
        <v>234</v>
      </c>
      <c r="H238" s="15" t="s">
        <v>971</v>
      </c>
    </row>
    <row r="239" spans="1:8" x14ac:dyDescent="0.25">
      <c r="A239" s="13">
        <v>35</v>
      </c>
      <c r="B239" s="14" t="s">
        <v>869</v>
      </c>
      <c r="C239" s="14" t="s">
        <v>689</v>
      </c>
      <c r="D239" s="14">
        <v>1</v>
      </c>
      <c r="E239" s="14">
        <f t="shared" si="5"/>
        <v>624</v>
      </c>
      <c r="F239" s="14">
        <f>Tabela38[[#This Row],[TAM]]+Tabela38[[#This Row],[INICIO]]-1</f>
        <v>624</v>
      </c>
      <c r="G239" s="15" t="s">
        <v>234</v>
      </c>
      <c r="H239" s="15" t="s">
        <v>870</v>
      </c>
    </row>
    <row r="240" spans="1:8" x14ac:dyDescent="0.25">
      <c r="A240" s="13">
        <v>36</v>
      </c>
      <c r="B240" s="14" t="s">
        <v>871</v>
      </c>
      <c r="C240" s="14" t="s">
        <v>972</v>
      </c>
      <c r="D240" s="14">
        <v>3</v>
      </c>
      <c r="E240" s="14">
        <f t="shared" si="5"/>
        <v>625</v>
      </c>
      <c r="F240" s="14">
        <f>Tabela38[[#This Row],[TAM]]+Tabela38[[#This Row],[INICIO]]-1</f>
        <v>627</v>
      </c>
      <c r="G240" s="15" t="s">
        <v>234</v>
      </c>
      <c r="H240" s="15" t="s">
        <v>873</v>
      </c>
    </row>
    <row r="241" spans="1:8" x14ac:dyDescent="0.25">
      <c r="A241" s="13">
        <v>37</v>
      </c>
      <c r="B241" s="14" t="s">
        <v>874</v>
      </c>
      <c r="C241" s="14" t="s">
        <v>823</v>
      </c>
      <c r="D241" s="14">
        <v>30</v>
      </c>
      <c r="E241" s="14">
        <f t="shared" si="5"/>
        <v>628</v>
      </c>
      <c r="F241" s="14">
        <f>Tabela38[[#This Row],[TAM]]+Tabela38[[#This Row],[INICIO]]-1</f>
        <v>657</v>
      </c>
      <c r="G241" s="15" t="s">
        <v>235</v>
      </c>
      <c r="H241" s="15" t="s">
        <v>973</v>
      </c>
    </row>
    <row r="242" spans="1:8" ht="38.25" x14ac:dyDescent="0.25">
      <c r="A242" s="13">
        <v>38</v>
      </c>
      <c r="B242" s="14" t="s">
        <v>876</v>
      </c>
      <c r="C242" s="14" t="s">
        <v>689</v>
      </c>
      <c r="D242" s="14">
        <v>1</v>
      </c>
      <c r="E242" s="14">
        <f t="shared" si="5"/>
        <v>658</v>
      </c>
      <c r="F242" s="14">
        <f>Tabela38[[#This Row],[TAM]]+Tabela38[[#This Row],[INICIO]]-1</f>
        <v>658</v>
      </c>
      <c r="G242" s="15" t="s">
        <v>235</v>
      </c>
      <c r="H242" s="15" t="s">
        <v>995</v>
      </c>
    </row>
    <row r="243" spans="1:8" x14ac:dyDescent="0.25">
      <c r="A243" s="13">
        <v>39</v>
      </c>
      <c r="B243" s="14" t="s">
        <v>884</v>
      </c>
      <c r="C243" s="14" t="s">
        <v>792</v>
      </c>
      <c r="D243" s="14">
        <v>2</v>
      </c>
      <c r="E243" s="14">
        <f t="shared" si="5"/>
        <v>659</v>
      </c>
      <c r="F243" s="14">
        <f>Tabela38[[#This Row],[TAM]]+Tabela38[[#This Row],[INICIO]]-1</f>
        <v>660</v>
      </c>
      <c r="G243" s="15" t="s">
        <v>234</v>
      </c>
      <c r="H243" s="15" t="s">
        <v>885</v>
      </c>
    </row>
    <row r="244" spans="1:8" x14ac:dyDescent="0.25">
      <c r="A244" s="13">
        <v>40</v>
      </c>
      <c r="B244" s="14" t="s">
        <v>974</v>
      </c>
      <c r="C244" s="14" t="s">
        <v>872</v>
      </c>
      <c r="D244" s="14">
        <v>5</v>
      </c>
      <c r="E244" s="14">
        <f t="shared" si="5"/>
        <v>661</v>
      </c>
      <c r="F244" s="14">
        <f>Tabela38[[#This Row],[TAM]]+Tabela38[[#This Row],[INICIO]]-1</f>
        <v>665</v>
      </c>
      <c r="G244" s="15" t="s">
        <v>234</v>
      </c>
      <c r="H244" s="15" t="s">
        <v>975</v>
      </c>
    </row>
    <row r="245" spans="1:8" ht="38.25" x14ac:dyDescent="0.25">
      <c r="A245" s="13">
        <v>41</v>
      </c>
      <c r="B245" s="14" t="s">
        <v>889</v>
      </c>
      <c r="C245" s="14" t="s">
        <v>859</v>
      </c>
      <c r="D245" s="14">
        <v>12</v>
      </c>
      <c r="E245" s="14">
        <f t="shared" si="5"/>
        <v>666</v>
      </c>
      <c r="F245" s="14">
        <f>Tabela38[[#This Row],[TAM]]+Tabela38[[#This Row],[INICIO]]-1</f>
        <v>677</v>
      </c>
      <c r="G245" s="15" t="s">
        <v>235</v>
      </c>
      <c r="H245" s="15" t="s">
        <v>976</v>
      </c>
    </row>
    <row r="246" spans="1:8" ht="51" x14ac:dyDescent="0.25">
      <c r="A246" s="13">
        <v>42</v>
      </c>
      <c r="B246" s="14" t="s">
        <v>890</v>
      </c>
      <c r="C246" s="14" t="s">
        <v>859</v>
      </c>
      <c r="D246" s="14">
        <v>12</v>
      </c>
      <c r="E246" s="14">
        <f t="shared" si="5"/>
        <v>678</v>
      </c>
      <c r="F246" s="14">
        <f>Tabela38[[#This Row],[TAM]]+Tabela38[[#This Row],[INICIO]]-1</f>
        <v>689</v>
      </c>
      <c r="G246" s="15" t="s">
        <v>234</v>
      </c>
      <c r="H246" s="15" t="s">
        <v>977</v>
      </c>
    </row>
    <row r="247" spans="1:8" x14ac:dyDescent="0.25">
      <c r="A247" s="13">
        <v>43</v>
      </c>
      <c r="B247" s="14" t="s">
        <v>892</v>
      </c>
      <c r="C247" s="14" t="s">
        <v>872</v>
      </c>
      <c r="D247" s="14">
        <v>5</v>
      </c>
      <c r="E247" s="14">
        <f t="shared" si="5"/>
        <v>690</v>
      </c>
      <c r="F247" s="14">
        <f>Tabela38[[#This Row],[TAM]]+Tabela38[[#This Row],[INICIO]]-1</f>
        <v>694</v>
      </c>
      <c r="G247" s="15" t="s">
        <v>234</v>
      </c>
      <c r="H247" s="15" t="s">
        <v>978</v>
      </c>
    </row>
    <row r="248" spans="1:8" ht="25.5" x14ac:dyDescent="0.25">
      <c r="A248" s="13">
        <v>44</v>
      </c>
      <c r="B248" s="14" t="s">
        <v>979</v>
      </c>
      <c r="C248" s="14" t="s">
        <v>859</v>
      </c>
      <c r="D248" s="14">
        <v>12</v>
      </c>
      <c r="E248" s="14">
        <f t="shared" si="5"/>
        <v>695</v>
      </c>
      <c r="F248" s="14">
        <f>Tabela38[[#This Row],[TAM]]+Tabela38[[#This Row],[INICIO]]-1</f>
        <v>706</v>
      </c>
      <c r="G248" s="15" t="s">
        <v>234</v>
      </c>
      <c r="H248" s="15" t="s">
        <v>980</v>
      </c>
    </row>
    <row r="249" spans="1:8" ht="25.5" x14ac:dyDescent="0.25">
      <c r="A249" s="13">
        <v>45</v>
      </c>
      <c r="B249" s="14" t="s">
        <v>896</v>
      </c>
      <c r="C249" s="14" t="s">
        <v>859</v>
      </c>
      <c r="D249" s="14">
        <v>12</v>
      </c>
      <c r="E249" s="14">
        <f t="shared" si="5"/>
        <v>707</v>
      </c>
      <c r="F249" s="14">
        <f>Tabela38[[#This Row],[TAM]]+Tabela38[[#This Row],[INICIO]]-1</f>
        <v>718</v>
      </c>
      <c r="G249" s="15" t="s">
        <v>234</v>
      </c>
      <c r="H249" s="15" t="s">
        <v>897</v>
      </c>
    </row>
    <row r="250" spans="1:8" x14ac:dyDescent="0.25">
      <c r="A250" s="13">
        <v>46</v>
      </c>
      <c r="B250" s="14" t="s">
        <v>898</v>
      </c>
      <c r="C250" s="14" t="s">
        <v>792</v>
      </c>
      <c r="D250" s="14">
        <v>2</v>
      </c>
      <c r="E250" s="14">
        <f t="shared" si="5"/>
        <v>719</v>
      </c>
      <c r="F250" s="14">
        <f>Tabela38[[#This Row],[TAM]]+Tabela38[[#This Row],[INICIO]]-1</f>
        <v>720</v>
      </c>
      <c r="G250" s="15" t="s">
        <v>234</v>
      </c>
      <c r="H250" s="15" t="s">
        <v>981</v>
      </c>
    </row>
    <row r="251" spans="1:8" ht="25.5" x14ac:dyDescent="0.25">
      <c r="A251" s="13">
        <v>47</v>
      </c>
      <c r="B251" s="14" t="s">
        <v>899</v>
      </c>
      <c r="C251" s="14" t="s">
        <v>701</v>
      </c>
      <c r="D251" s="14">
        <v>6</v>
      </c>
      <c r="E251" s="14">
        <f t="shared" si="5"/>
        <v>721</v>
      </c>
      <c r="F251" s="14">
        <f>Tabela38[[#This Row],[TAM]]+Tabela38[[#This Row],[INICIO]]-1</f>
        <v>726</v>
      </c>
      <c r="G251" s="15" t="s">
        <v>234</v>
      </c>
      <c r="H251" s="15" t="s">
        <v>900</v>
      </c>
    </row>
    <row r="252" spans="1:8" x14ac:dyDescent="0.25">
      <c r="A252" s="13">
        <v>48</v>
      </c>
      <c r="B252" s="14" t="s">
        <v>901</v>
      </c>
      <c r="C252" s="14" t="s">
        <v>792</v>
      </c>
      <c r="D252" s="14">
        <v>2</v>
      </c>
      <c r="E252" s="14">
        <f t="shared" si="5"/>
        <v>727</v>
      </c>
      <c r="F252" s="14">
        <f>Tabela38[[#This Row],[TAM]]+Tabela38[[#This Row],[INICIO]]-1</f>
        <v>728</v>
      </c>
      <c r="G252" s="15" t="s">
        <v>234</v>
      </c>
      <c r="H252" s="15" t="s">
        <v>902</v>
      </c>
    </row>
    <row r="253" spans="1:8" ht="38.25" x14ac:dyDescent="0.25">
      <c r="A253" s="13">
        <v>49</v>
      </c>
      <c r="B253" s="14" t="s">
        <v>982</v>
      </c>
      <c r="C253" s="14" t="s">
        <v>859</v>
      </c>
      <c r="D253" s="14">
        <v>12</v>
      </c>
      <c r="E253" s="14">
        <f t="shared" si="5"/>
        <v>729</v>
      </c>
      <c r="F253" s="14">
        <f>Tabela38[[#This Row],[TAM]]+Tabela38[[#This Row],[INICIO]]-1</f>
        <v>740</v>
      </c>
      <c r="G253" s="15" t="s">
        <v>235</v>
      </c>
      <c r="H253" s="15" t="s">
        <v>908</v>
      </c>
    </row>
    <row r="254" spans="1:8" x14ac:dyDescent="0.25">
      <c r="A254" s="13">
        <v>50</v>
      </c>
      <c r="B254" s="14" t="s">
        <v>983</v>
      </c>
      <c r="C254" s="14" t="s">
        <v>859</v>
      </c>
      <c r="D254" s="14">
        <v>12</v>
      </c>
      <c r="E254" s="14">
        <f t="shared" si="5"/>
        <v>741</v>
      </c>
      <c r="F254" s="14">
        <f>Tabela38[[#This Row],[TAM]]+Tabela38[[#This Row],[INICIO]]-1</f>
        <v>752</v>
      </c>
      <c r="G254" s="15" t="s">
        <v>235</v>
      </c>
      <c r="H254" s="15" t="s">
        <v>910</v>
      </c>
    </row>
    <row r="255" spans="1:8" x14ac:dyDescent="0.25">
      <c r="A255" s="13">
        <v>51</v>
      </c>
      <c r="B255" s="14" t="s">
        <v>984</v>
      </c>
      <c r="C255" s="14" t="s">
        <v>792</v>
      </c>
      <c r="D255" s="14">
        <v>2</v>
      </c>
      <c r="E255" s="14">
        <f t="shared" si="5"/>
        <v>753</v>
      </c>
      <c r="F255" s="14">
        <f>Tabela38[[#This Row],[TAM]]+Tabela38[[#This Row],[INICIO]]-1</f>
        <v>754</v>
      </c>
      <c r="G255" s="15" t="s">
        <v>234</v>
      </c>
      <c r="H255" s="15" t="s">
        <v>985</v>
      </c>
    </row>
    <row r="256" spans="1:8" x14ac:dyDescent="0.25">
      <c r="A256" s="13">
        <v>52</v>
      </c>
      <c r="B256" s="14" t="s">
        <v>986</v>
      </c>
      <c r="C256" s="14" t="s">
        <v>792</v>
      </c>
      <c r="D256" s="14">
        <v>2</v>
      </c>
      <c r="E256" s="14">
        <f t="shared" si="5"/>
        <v>755</v>
      </c>
      <c r="F256" s="14">
        <f>Tabela38[[#This Row],[TAM]]+Tabela38[[#This Row],[INICIO]]-1</f>
        <v>756</v>
      </c>
      <c r="G256" s="15" t="s">
        <v>234</v>
      </c>
      <c r="H256" s="15" t="s">
        <v>987</v>
      </c>
    </row>
    <row r="257" spans="1:8" ht="38.25" x14ac:dyDescent="0.25">
      <c r="A257" s="13">
        <v>53</v>
      </c>
      <c r="B257" s="14" t="s">
        <v>988</v>
      </c>
      <c r="C257" s="14" t="s">
        <v>699</v>
      </c>
      <c r="D257" s="14">
        <v>8</v>
      </c>
      <c r="E257" s="14">
        <f t="shared" si="5"/>
        <v>757</v>
      </c>
      <c r="F257" s="14">
        <f>Tabela38[[#This Row],[TAM]]+Tabela38[[#This Row],[INICIO]]-1</f>
        <v>764</v>
      </c>
      <c r="G257" s="15" t="s">
        <v>235</v>
      </c>
      <c r="H257" s="15" t="s">
        <v>989</v>
      </c>
    </row>
    <row r="258" spans="1:8" ht="38.25" x14ac:dyDescent="0.25">
      <c r="A258" s="13">
        <v>54</v>
      </c>
      <c r="B258" s="14" t="s">
        <v>990</v>
      </c>
      <c r="C258" s="14" t="s">
        <v>792</v>
      </c>
      <c r="D258" s="14">
        <v>2</v>
      </c>
      <c r="E258" s="14">
        <f t="shared" si="5"/>
        <v>765</v>
      </c>
      <c r="F258" s="14">
        <f>Tabela38[[#This Row],[TAM]]+Tabela38[[#This Row],[INICIO]]-1</f>
        <v>766</v>
      </c>
      <c r="G258" s="15" t="s">
        <v>235</v>
      </c>
      <c r="H258" s="15" t="s">
        <v>991</v>
      </c>
    </row>
    <row r="259" spans="1:8" x14ac:dyDescent="0.25">
      <c r="A259" s="13">
        <v>55</v>
      </c>
      <c r="B259" s="14" t="s">
        <v>742</v>
      </c>
      <c r="C259" s="14" t="s">
        <v>686</v>
      </c>
      <c r="D259" s="14">
        <v>14</v>
      </c>
      <c r="E259" s="14">
        <f t="shared" si="5"/>
        <v>767</v>
      </c>
      <c r="F259" s="14">
        <f>Tabela38[[#This Row],[TAM]]+Tabela38[[#This Row],[INICIO]]-1</f>
        <v>780</v>
      </c>
      <c r="G259" s="15" t="s">
        <v>234</v>
      </c>
      <c r="H259" s="15" t="s">
        <v>992</v>
      </c>
    </row>
    <row r="260" spans="1:8" x14ac:dyDescent="0.25">
      <c r="A260" s="13">
        <v>56</v>
      </c>
      <c r="B260" s="14" t="s">
        <v>744</v>
      </c>
      <c r="C260" s="14" t="s">
        <v>701</v>
      </c>
      <c r="D260" s="14">
        <v>6</v>
      </c>
      <c r="E260" s="14">
        <f t="shared" si="5"/>
        <v>781</v>
      </c>
      <c r="F260" s="14">
        <f>Tabela38[[#This Row],[TAM]]+Tabela38[[#This Row],[INICIO]]-1</f>
        <v>786</v>
      </c>
      <c r="G260" s="15" t="s">
        <v>234</v>
      </c>
      <c r="H260" s="15" t="s">
        <v>993</v>
      </c>
    </row>
    <row r="261" spans="1:8" x14ac:dyDescent="0.25">
      <c r="A261" s="13">
        <v>57</v>
      </c>
      <c r="B261" s="14" t="s">
        <v>925</v>
      </c>
      <c r="C261" s="14" t="s">
        <v>701</v>
      </c>
      <c r="D261" s="14">
        <v>6</v>
      </c>
      <c r="E261" s="14">
        <f t="shared" si="5"/>
        <v>787</v>
      </c>
      <c r="F261" s="14">
        <f>Tabela38[[#This Row],[TAM]]+Tabela38[[#This Row],[INICIO]]-1</f>
        <v>792</v>
      </c>
      <c r="G261" s="15" t="s">
        <v>234</v>
      </c>
      <c r="H261" s="15" t="s">
        <v>994</v>
      </c>
    </row>
    <row r="262" spans="1:8" x14ac:dyDescent="0.25">
      <c r="A262" s="13">
        <v>58</v>
      </c>
      <c r="B262" s="14" t="s">
        <v>927</v>
      </c>
      <c r="C262" s="14" t="s">
        <v>701</v>
      </c>
      <c r="D262" s="14">
        <v>6</v>
      </c>
      <c r="E262" s="14">
        <f t="shared" si="5"/>
        <v>793</v>
      </c>
      <c r="F262" s="14">
        <f>Tabela38[[#This Row],[TAM]]+Tabela38[[#This Row],[INICIO]]-1</f>
        <v>798</v>
      </c>
      <c r="G262" s="15" t="s">
        <v>234</v>
      </c>
      <c r="H262" s="15" t="s">
        <v>928</v>
      </c>
    </row>
    <row r="263" spans="1:8" x14ac:dyDescent="0.25">
      <c r="A263" s="13">
        <v>59</v>
      </c>
      <c r="B263" s="14" t="s">
        <v>929</v>
      </c>
      <c r="C263" s="14" t="s">
        <v>690</v>
      </c>
      <c r="D263" s="14">
        <v>100</v>
      </c>
      <c r="E263" s="14">
        <f t="shared" si="5"/>
        <v>799</v>
      </c>
      <c r="F263" s="14">
        <f>Tabela38[[#This Row],[TAM]]+Tabela38[[#This Row],[INICIO]]-1</f>
        <v>898</v>
      </c>
      <c r="G263" s="15" t="s">
        <v>234</v>
      </c>
      <c r="H263" s="15" t="s">
        <v>930</v>
      </c>
    </row>
    <row r="264" spans="1:8" x14ac:dyDescent="0.25">
      <c r="A264" s="13">
        <v>60</v>
      </c>
      <c r="B264" s="14" t="s">
        <v>931</v>
      </c>
      <c r="C264" s="14" t="s">
        <v>823</v>
      </c>
      <c r="D264" s="14">
        <v>30</v>
      </c>
      <c r="E264" s="14">
        <f t="shared" si="5"/>
        <v>899</v>
      </c>
      <c r="F264" s="14">
        <f>Tabela38[[#This Row],[TAM]]+Tabela38[[#This Row],[INICIO]]-1</f>
        <v>928</v>
      </c>
      <c r="G264" s="15" t="s">
        <v>234</v>
      </c>
      <c r="H264" s="15" t="s">
        <v>932</v>
      </c>
    </row>
    <row r="265" spans="1:8" x14ac:dyDescent="0.25">
      <c r="A265" s="13">
        <v>61</v>
      </c>
      <c r="B265" s="14" t="s">
        <v>933</v>
      </c>
      <c r="C265" s="14" t="s">
        <v>689</v>
      </c>
      <c r="D265" s="14">
        <v>1</v>
      </c>
      <c r="E265" s="14">
        <f t="shared" si="5"/>
        <v>929</v>
      </c>
      <c r="F265" s="14">
        <f>Tabela38[[#This Row],[TAM]]+Tabela38[[#This Row],[INICIO]]-1</f>
        <v>929</v>
      </c>
      <c r="G265" s="15" t="s">
        <v>234</v>
      </c>
      <c r="H265" s="15" t="s">
        <v>934</v>
      </c>
    </row>
    <row r="266" spans="1:8" x14ac:dyDescent="0.25">
      <c r="A266" s="13">
        <v>62</v>
      </c>
      <c r="B266" s="14" t="s">
        <v>935</v>
      </c>
      <c r="C266" s="14" t="s">
        <v>689</v>
      </c>
      <c r="D266" s="14">
        <v>1</v>
      </c>
      <c r="E266" s="14">
        <f t="shared" si="5"/>
        <v>930</v>
      </c>
      <c r="F266" s="14">
        <f>Tabela38[[#This Row],[TAM]]+Tabela38[[#This Row],[INICIO]]-1</f>
        <v>930</v>
      </c>
      <c r="G266" s="15" t="s">
        <v>234</v>
      </c>
      <c r="H266" s="15" t="s">
        <v>936</v>
      </c>
    </row>
    <row r="268" spans="1:8" ht="13.5" thickBot="1" x14ac:dyDescent="0.3"/>
    <row r="269" spans="1:8" ht="18.75" x14ac:dyDescent="0.3">
      <c r="A269" s="112" t="s">
        <v>571</v>
      </c>
      <c r="B269" s="113"/>
      <c r="C269" s="113"/>
      <c r="D269" s="113"/>
      <c r="E269" s="113"/>
      <c r="F269" s="113"/>
      <c r="G269" s="113"/>
      <c r="H269" s="114"/>
    </row>
    <row r="270" spans="1:8" ht="18.75" x14ac:dyDescent="0.3">
      <c r="A270" s="100" t="s">
        <v>570</v>
      </c>
      <c r="B270" s="101"/>
      <c r="C270" s="101"/>
      <c r="D270" s="101"/>
      <c r="E270" s="101"/>
      <c r="F270" s="101"/>
      <c r="G270" s="101"/>
      <c r="H270" s="102"/>
    </row>
    <row r="271" spans="1:8" ht="18.75" x14ac:dyDescent="0.3">
      <c r="A271" s="100" t="s">
        <v>733</v>
      </c>
      <c r="B271" s="101"/>
      <c r="C271" s="101"/>
      <c r="D271" s="101"/>
      <c r="E271" s="101"/>
      <c r="F271" s="101"/>
      <c r="G271" s="101"/>
      <c r="H271" s="102"/>
    </row>
    <row r="272" spans="1:8" ht="18.75" x14ac:dyDescent="0.3">
      <c r="A272" s="100" t="s">
        <v>576</v>
      </c>
      <c r="B272" s="101"/>
      <c r="C272" s="101"/>
      <c r="D272" s="101"/>
      <c r="E272" s="101"/>
      <c r="F272" s="101"/>
      <c r="G272" s="101"/>
      <c r="H272" s="102"/>
    </row>
    <row r="273" spans="1:8" ht="18.75" x14ac:dyDescent="0.3">
      <c r="A273" s="100" t="s">
        <v>734</v>
      </c>
      <c r="B273" s="101"/>
      <c r="C273" s="101"/>
      <c r="D273" s="101"/>
      <c r="E273" s="101"/>
      <c r="F273" s="101"/>
      <c r="G273" s="101"/>
      <c r="H273" s="102"/>
    </row>
    <row r="274" spans="1:8" ht="18.75" x14ac:dyDescent="0.3">
      <c r="A274" s="100" t="s">
        <v>1003</v>
      </c>
      <c r="B274" s="101"/>
      <c r="C274" s="101"/>
      <c r="D274" s="101"/>
      <c r="E274" s="101"/>
      <c r="F274" s="101"/>
      <c r="G274" s="101"/>
      <c r="H274" s="102"/>
    </row>
    <row r="275" spans="1:8" ht="18.75" x14ac:dyDescent="0.3">
      <c r="A275" s="124" t="s">
        <v>735</v>
      </c>
      <c r="B275" s="125"/>
      <c r="C275" s="125"/>
      <c r="D275" s="125"/>
      <c r="E275" s="125"/>
      <c r="F275" s="125"/>
      <c r="G275" s="125"/>
      <c r="H275" s="126"/>
    </row>
    <row r="276" spans="1:8" ht="18.75" x14ac:dyDescent="0.3">
      <c r="A276" s="130" t="s">
        <v>1041</v>
      </c>
      <c r="B276" s="131"/>
      <c r="C276" s="131"/>
      <c r="D276" s="131"/>
      <c r="E276" s="131"/>
      <c r="F276" s="131"/>
      <c r="G276" s="131"/>
      <c r="H276" s="132"/>
    </row>
    <row r="277" spans="1:8" ht="18.75" x14ac:dyDescent="0.3">
      <c r="A277" s="127" t="s">
        <v>1004</v>
      </c>
      <c r="B277" s="128"/>
      <c r="C277" s="128"/>
      <c r="D277" s="128"/>
      <c r="E277" s="128"/>
      <c r="F277" s="128"/>
      <c r="G277" s="128"/>
      <c r="H277" s="129"/>
    </row>
    <row r="278" spans="1:8" x14ac:dyDescent="0.25">
      <c r="A278" s="13" t="s">
        <v>1</v>
      </c>
      <c r="B278" s="13" t="s">
        <v>683</v>
      </c>
      <c r="C278" s="13" t="s">
        <v>2</v>
      </c>
      <c r="D278" s="13" t="s">
        <v>684</v>
      </c>
      <c r="E278" s="13" t="s">
        <v>737</v>
      </c>
      <c r="F278" s="13" t="s">
        <v>738</v>
      </c>
      <c r="G278" s="13" t="s">
        <v>739</v>
      </c>
      <c r="H278" s="13" t="s">
        <v>204</v>
      </c>
    </row>
    <row r="279" spans="1:8" x14ac:dyDescent="0.25">
      <c r="A279" s="12">
        <v>1</v>
      </c>
      <c r="B279" s="14" t="s">
        <v>789</v>
      </c>
      <c r="C279" s="14" t="s">
        <v>695</v>
      </c>
      <c r="D279" s="14">
        <v>11</v>
      </c>
      <c r="E279" s="14">
        <v>1</v>
      </c>
      <c r="F279" s="14">
        <f>Tabela39[[#This Row],[TAM]]+Tabela39[[#This Row],[INICIO]]-1</f>
        <v>11</v>
      </c>
      <c r="G279" s="15" t="s">
        <v>234</v>
      </c>
      <c r="H279" s="15" t="s">
        <v>996</v>
      </c>
    </row>
    <row r="280" spans="1:8" x14ac:dyDescent="0.25">
      <c r="A280" s="12">
        <v>2</v>
      </c>
      <c r="B280" s="14" t="s">
        <v>997</v>
      </c>
      <c r="C280" s="14" t="s">
        <v>701</v>
      </c>
      <c r="D280" s="14">
        <v>6</v>
      </c>
      <c r="E280" s="14">
        <f>F279+1</f>
        <v>12</v>
      </c>
      <c r="F280" s="14">
        <f>Tabela39[[#This Row],[TAM]]+Tabela39[[#This Row],[INICIO]]-1</f>
        <v>17</v>
      </c>
      <c r="G280" s="15" t="s">
        <v>234</v>
      </c>
      <c r="H280" s="15" t="s">
        <v>998</v>
      </c>
    </row>
    <row r="281" spans="1:8" ht="51" x14ac:dyDescent="0.25">
      <c r="A281" s="12">
        <v>3</v>
      </c>
      <c r="B281" s="14" t="s">
        <v>999</v>
      </c>
      <c r="C281" s="14" t="s">
        <v>853</v>
      </c>
      <c r="D281" s="14">
        <v>1</v>
      </c>
      <c r="E281" s="14">
        <f t="shared" ref="E281:E284" si="6">F280+1</f>
        <v>18</v>
      </c>
      <c r="F281" s="14">
        <f>Tabela39[[#This Row],[TAM]]+Tabela39[[#This Row],[INICIO]]-1</f>
        <v>18</v>
      </c>
      <c r="G281" s="15" t="s">
        <v>234</v>
      </c>
      <c r="H281" s="15" t="s">
        <v>1000</v>
      </c>
    </row>
    <row r="282" spans="1:8" x14ac:dyDescent="0.25">
      <c r="A282" s="12">
        <v>4</v>
      </c>
      <c r="B282" s="14" t="s">
        <v>789</v>
      </c>
      <c r="C282" s="14" t="s">
        <v>695</v>
      </c>
      <c r="D282" s="14">
        <v>11</v>
      </c>
      <c r="E282" s="14">
        <f t="shared" si="6"/>
        <v>19</v>
      </c>
      <c r="F282" s="14">
        <f>Tabela39[[#This Row],[TAM]]+Tabela39[[#This Row],[INICIO]]-1</f>
        <v>29</v>
      </c>
      <c r="G282" s="15" t="s">
        <v>235</v>
      </c>
      <c r="H282" s="15" t="s">
        <v>781</v>
      </c>
    </row>
    <row r="283" spans="1:8" x14ac:dyDescent="0.25">
      <c r="A283" s="12">
        <v>5</v>
      </c>
      <c r="B283" s="14" t="s">
        <v>783</v>
      </c>
      <c r="C283" s="14" t="s">
        <v>690</v>
      </c>
      <c r="D283" s="14">
        <v>100</v>
      </c>
      <c r="E283" s="14">
        <f t="shared" si="6"/>
        <v>30</v>
      </c>
      <c r="F283" s="14">
        <f>Tabela39[[#This Row],[TAM]]+Tabela39[[#This Row],[INICIO]]-1</f>
        <v>129</v>
      </c>
      <c r="G283" s="15" t="s">
        <v>234</v>
      </c>
      <c r="H283" s="15" t="s">
        <v>1001</v>
      </c>
    </row>
    <row r="284" spans="1:8" x14ac:dyDescent="0.25">
      <c r="A284" s="12">
        <v>6</v>
      </c>
      <c r="B284" s="14" t="s">
        <v>816</v>
      </c>
      <c r="C284" s="14" t="s">
        <v>699</v>
      </c>
      <c r="D284" s="14">
        <v>8</v>
      </c>
      <c r="E284" s="14">
        <f t="shared" si="6"/>
        <v>130</v>
      </c>
      <c r="F284" s="14">
        <f>Tabela39[[#This Row],[TAM]]+Tabela39[[#This Row],[INICIO]]-1</f>
        <v>137</v>
      </c>
      <c r="G284" s="15" t="s">
        <v>235</v>
      </c>
      <c r="H284" s="15" t="s">
        <v>1002</v>
      </c>
    </row>
    <row r="286" spans="1:8" ht="13.5" thickBot="1" x14ac:dyDescent="0.3"/>
    <row r="287" spans="1:8" ht="18.75" x14ac:dyDescent="0.3">
      <c r="A287" s="112" t="s">
        <v>571</v>
      </c>
      <c r="B287" s="113"/>
      <c r="C287" s="113"/>
      <c r="D287" s="113"/>
      <c r="E287" s="113"/>
      <c r="F287" s="113"/>
      <c r="G287" s="113"/>
      <c r="H287" s="114"/>
    </row>
    <row r="288" spans="1:8" ht="18.75" x14ac:dyDescent="0.3">
      <c r="A288" s="100" t="s">
        <v>570</v>
      </c>
      <c r="B288" s="101"/>
      <c r="C288" s="101"/>
      <c r="D288" s="101"/>
      <c r="E288" s="101"/>
      <c r="F288" s="101"/>
      <c r="G288" s="101"/>
      <c r="H288" s="102"/>
    </row>
    <row r="289" spans="1:8" ht="18.75" x14ac:dyDescent="0.3">
      <c r="A289" s="100" t="s">
        <v>733</v>
      </c>
      <c r="B289" s="101"/>
      <c r="C289" s="101"/>
      <c r="D289" s="101"/>
      <c r="E289" s="101"/>
      <c r="F289" s="101"/>
      <c r="G289" s="101"/>
      <c r="H289" s="102"/>
    </row>
    <row r="290" spans="1:8" ht="18.75" x14ac:dyDescent="0.3">
      <c r="A290" s="100" t="s">
        <v>576</v>
      </c>
      <c r="B290" s="101"/>
      <c r="C290" s="101"/>
      <c r="D290" s="101"/>
      <c r="E290" s="101"/>
      <c r="F290" s="101"/>
      <c r="G290" s="101"/>
      <c r="H290" s="102"/>
    </row>
    <row r="291" spans="1:8" ht="18.75" x14ac:dyDescent="0.3">
      <c r="A291" s="100" t="s">
        <v>734</v>
      </c>
      <c r="B291" s="101"/>
      <c r="C291" s="101"/>
      <c r="D291" s="101"/>
      <c r="E291" s="101"/>
      <c r="F291" s="101"/>
      <c r="G291" s="101"/>
      <c r="H291" s="102"/>
    </row>
    <row r="292" spans="1:8" ht="18.75" x14ac:dyDescent="0.3">
      <c r="A292" s="100" t="s">
        <v>587</v>
      </c>
      <c r="B292" s="101"/>
      <c r="C292" s="101"/>
      <c r="D292" s="101"/>
      <c r="E292" s="101"/>
      <c r="F292" s="101"/>
      <c r="G292" s="101"/>
      <c r="H292" s="102"/>
    </row>
    <row r="293" spans="1:8" ht="18.75" x14ac:dyDescent="0.3">
      <c r="A293" s="124" t="s">
        <v>735</v>
      </c>
      <c r="B293" s="125"/>
      <c r="C293" s="125"/>
      <c r="D293" s="125"/>
      <c r="E293" s="125"/>
      <c r="F293" s="125"/>
      <c r="G293" s="125"/>
      <c r="H293" s="126"/>
    </row>
    <row r="294" spans="1:8" ht="18.75" x14ac:dyDescent="0.3">
      <c r="A294" s="130" t="s">
        <v>1041</v>
      </c>
      <c r="B294" s="131"/>
      <c r="C294" s="131"/>
      <c r="D294" s="131"/>
      <c r="E294" s="131"/>
      <c r="F294" s="131"/>
      <c r="G294" s="131"/>
      <c r="H294" s="132"/>
    </row>
    <row r="295" spans="1:8" ht="18.75" x14ac:dyDescent="0.3">
      <c r="A295" s="127" t="s">
        <v>1023</v>
      </c>
      <c r="B295" s="128"/>
      <c r="C295" s="128"/>
      <c r="D295" s="128"/>
      <c r="E295" s="128"/>
      <c r="F295" s="128"/>
      <c r="G295" s="128"/>
      <c r="H295" s="129"/>
    </row>
    <row r="296" spans="1:8" x14ac:dyDescent="0.25">
      <c r="A296" s="13" t="s">
        <v>1</v>
      </c>
      <c r="B296" s="13" t="s">
        <v>683</v>
      </c>
      <c r="C296" s="13" t="s">
        <v>2</v>
      </c>
      <c r="D296" s="13" t="s">
        <v>684</v>
      </c>
      <c r="E296" s="13" t="s">
        <v>737</v>
      </c>
      <c r="F296" s="13" t="s">
        <v>738</v>
      </c>
      <c r="G296" s="13" t="s">
        <v>739</v>
      </c>
      <c r="H296" s="13" t="s">
        <v>204</v>
      </c>
    </row>
    <row r="297" spans="1:8" x14ac:dyDescent="0.25">
      <c r="A297" s="12">
        <v>1</v>
      </c>
      <c r="B297" s="11" t="s">
        <v>1005</v>
      </c>
      <c r="C297" s="11" t="s">
        <v>695</v>
      </c>
      <c r="D297" s="11">
        <v>11</v>
      </c>
      <c r="E297" s="11">
        <v>1</v>
      </c>
      <c r="F297" s="11">
        <f>Tabela40[[#This Row],[TAM]]+Tabela40[[#This Row],[INICIO]]-1</f>
        <v>11</v>
      </c>
      <c r="G297" s="16" t="s">
        <v>234</v>
      </c>
      <c r="H297" s="16" t="s">
        <v>996</v>
      </c>
    </row>
    <row r="298" spans="1:8" x14ac:dyDescent="0.25">
      <c r="A298" s="12">
        <v>2</v>
      </c>
      <c r="B298" s="11" t="s">
        <v>1006</v>
      </c>
      <c r="C298" s="11" t="s">
        <v>695</v>
      </c>
      <c r="D298" s="11">
        <v>11</v>
      </c>
      <c r="E298" s="11">
        <f>F297+1</f>
        <v>12</v>
      </c>
      <c r="F298" s="11">
        <f>Tabela40[[#This Row],[TAM]]+Tabela40[[#This Row],[INICIO]]-1</f>
        <v>22</v>
      </c>
      <c r="G298" s="16" t="s">
        <v>234</v>
      </c>
      <c r="H298" s="16" t="s">
        <v>1007</v>
      </c>
    </row>
    <row r="299" spans="1:8" x14ac:dyDescent="0.25">
      <c r="A299" s="12">
        <v>3</v>
      </c>
      <c r="B299" s="11" t="s">
        <v>1008</v>
      </c>
      <c r="C299" s="11" t="s">
        <v>689</v>
      </c>
      <c r="D299" s="11">
        <v>1</v>
      </c>
      <c r="E299" s="11">
        <f t="shared" ref="E299:E309" si="7">F298+1</f>
        <v>23</v>
      </c>
      <c r="F299" s="11">
        <f>Tabela40[[#This Row],[TAM]]+Tabela40[[#This Row],[INICIO]]-1</f>
        <v>23</v>
      </c>
      <c r="G299" s="16" t="s">
        <v>234</v>
      </c>
      <c r="H299" s="16" t="s">
        <v>1009</v>
      </c>
    </row>
    <row r="300" spans="1:8" x14ac:dyDescent="0.25">
      <c r="A300" s="12">
        <v>4</v>
      </c>
      <c r="B300" s="11" t="s">
        <v>1010</v>
      </c>
      <c r="C300" s="11" t="s">
        <v>690</v>
      </c>
      <c r="D300" s="11">
        <v>100</v>
      </c>
      <c r="E300" s="11">
        <f t="shared" si="7"/>
        <v>24</v>
      </c>
      <c r="F300" s="11">
        <f>Tabela40[[#This Row],[TAM]]+Tabela40[[#This Row],[INICIO]]-1</f>
        <v>123</v>
      </c>
      <c r="G300" s="16" t="s">
        <v>234</v>
      </c>
      <c r="H300" s="16" t="s">
        <v>1011</v>
      </c>
    </row>
    <row r="301" spans="1:8" x14ac:dyDescent="0.25">
      <c r="A301" s="12">
        <v>5</v>
      </c>
      <c r="B301" s="11" t="s">
        <v>1012</v>
      </c>
      <c r="C301" s="11" t="s">
        <v>699</v>
      </c>
      <c r="D301" s="11">
        <v>8</v>
      </c>
      <c r="E301" s="11">
        <f t="shared" si="7"/>
        <v>124</v>
      </c>
      <c r="F301" s="11">
        <f>Tabela40[[#This Row],[TAM]]+Tabela40[[#This Row],[INICIO]]-1</f>
        <v>131</v>
      </c>
      <c r="G301" s="16" t="s">
        <v>234</v>
      </c>
      <c r="H301" s="16" t="s">
        <v>1013</v>
      </c>
    </row>
    <row r="302" spans="1:8" x14ac:dyDescent="0.25">
      <c r="A302" s="12">
        <v>6</v>
      </c>
      <c r="B302" s="11" t="s">
        <v>1014</v>
      </c>
      <c r="C302" s="11" t="s">
        <v>755</v>
      </c>
      <c r="D302" s="11">
        <v>50</v>
      </c>
      <c r="E302" s="11">
        <f t="shared" si="7"/>
        <v>132</v>
      </c>
      <c r="F302" s="11">
        <f>Tabela40[[#This Row],[TAM]]+Tabela40[[#This Row],[INICIO]]-1</f>
        <v>181</v>
      </c>
      <c r="G302" s="16" t="s">
        <v>234</v>
      </c>
      <c r="H302" s="16" t="s">
        <v>280</v>
      </c>
    </row>
    <row r="303" spans="1:8" x14ac:dyDescent="0.25">
      <c r="A303" s="12">
        <v>7</v>
      </c>
      <c r="B303" s="11" t="s">
        <v>1015</v>
      </c>
      <c r="C303" s="11" t="s">
        <v>692</v>
      </c>
      <c r="D303" s="11">
        <v>20</v>
      </c>
      <c r="E303" s="11">
        <f t="shared" si="7"/>
        <v>182</v>
      </c>
      <c r="F303" s="11">
        <f>Tabela40[[#This Row],[TAM]]+Tabela40[[#This Row],[INICIO]]-1</f>
        <v>201</v>
      </c>
      <c r="G303" s="16" t="s">
        <v>234</v>
      </c>
      <c r="H303" s="16" t="s">
        <v>1016</v>
      </c>
    </row>
    <row r="304" spans="1:8" x14ac:dyDescent="0.25">
      <c r="A304" s="12">
        <v>8</v>
      </c>
      <c r="B304" s="11" t="s">
        <v>968</v>
      </c>
      <c r="C304" s="11" t="s">
        <v>701</v>
      </c>
      <c r="D304" s="11">
        <v>6</v>
      </c>
      <c r="E304" s="11">
        <f t="shared" si="7"/>
        <v>202</v>
      </c>
      <c r="F304" s="11">
        <f>Tabela40[[#This Row],[TAM]]+Tabela40[[#This Row],[INICIO]]-1</f>
        <v>207</v>
      </c>
      <c r="G304" s="16" t="s">
        <v>234</v>
      </c>
      <c r="H304" s="16" t="s">
        <v>1017</v>
      </c>
    </row>
    <row r="305" spans="1:8" x14ac:dyDescent="0.25">
      <c r="A305" s="12">
        <v>9</v>
      </c>
      <c r="B305" s="11" t="s">
        <v>1018</v>
      </c>
      <c r="C305" s="11" t="s">
        <v>699</v>
      </c>
      <c r="D305" s="11">
        <v>8</v>
      </c>
      <c r="E305" s="11">
        <f t="shared" si="7"/>
        <v>208</v>
      </c>
      <c r="F305" s="11">
        <f>Tabela40[[#This Row],[TAM]]+Tabela40[[#This Row],[INICIO]]-1</f>
        <v>215</v>
      </c>
      <c r="G305" s="16" t="s">
        <v>234</v>
      </c>
      <c r="H305" s="16" t="s">
        <v>1019</v>
      </c>
    </row>
    <row r="306" spans="1:8" x14ac:dyDescent="0.25">
      <c r="A306" s="12">
        <v>10</v>
      </c>
      <c r="B306" s="11" t="s">
        <v>1020</v>
      </c>
      <c r="C306" s="11" t="s">
        <v>859</v>
      </c>
      <c r="D306" s="11">
        <v>12</v>
      </c>
      <c r="E306" s="11">
        <f t="shared" si="7"/>
        <v>216</v>
      </c>
      <c r="F306" s="11">
        <f>Tabela40[[#This Row],[TAM]]+Tabela40[[#This Row],[INICIO]]-1</f>
        <v>227</v>
      </c>
      <c r="G306" s="16" t="s">
        <v>234</v>
      </c>
      <c r="H306" s="16" t="s">
        <v>1021</v>
      </c>
    </row>
    <row r="307" spans="1:8" ht="25.5" x14ac:dyDescent="0.25">
      <c r="A307" s="12">
        <v>11</v>
      </c>
      <c r="B307" s="11" t="s">
        <v>852</v>
      </c>
      <c r="C307" s="11" t="s">
        <v>853</v>
      </c>
      <c r="D307" s="11">
        <v>1</v>
      </c>
      <c r="E307" s="11">
        <f t="shared" si="7"/>
        <v>228</v>
      </c>
      <c r="F307" s="11">
        <f>Tabela40[[#This Row],[TAM]]+Tabela40[[#This Row],[INICIO]]-1</f>
        <v>228</v>
      </c>
      <c r="G307" s="16" t="s">
        <v>234</v>
      </c>
      <c r="H307" s="16" t="s">
        <v>1022</v>
      </c>
    </row>
    <row r="308" spans="1:8" x14ac:dyDescent="0.25">
      <c r="A308" s="12">
        <v>12</v>
      </c>
      <c r="B308" s="11" t="s">
        <v>854</v>
      </c>
      <c r="C308" s="11" t="s">
        <v>695</v>
      </c>
      <c r="D308" s="11">
        <v>11</v>
      </c>
      <c r="E308" s="11">
        <f t="shared" si="7"/>
        <v>229</v>
      </c>
      <c r="F308" s="11">
        <f>Tabela40[[#This Row],[TAM]]+Tabela40[[#This Row],[INICIO]]-1</f>
        <v>239</v>
      </c>
      <c r="G308" s="16" t="s">
        <v>235</v>
      </c>
      <c r="H308" s="16" t="s">
        <v>855</v>
      </c>
    </row>
    <row r="309" spans="1:8" x14ac:dyDescent="0.25">
      <c r="A309" s="12">
        <v>13</v>
      </c>
      <c r="B309" s="11" t="s">
        <v>856</v>
      </c>
      <c r="C309" s="11" t="s">
        <v>690</v>
      </c>
      <c r="D309" s="11">
        <v>100</v>
      </c>
      <c r="E309" s="11">
        <f t="shared" si="7"/>
        <v>240</v>
      </c>
      <c r="F309" s="11">
        <f>Tabela40[[#This Row],[TAM]]+Tabela40[[#This Row],[INICIO]]-1</f>
        <v>339</v>
      </c>
      <c r="G309" s="16" t="s">
        <v>235</v>
      </c>
      <c r="H309" s="16" t="s">
        <v>857</v>
      </c>
    </row>
    <row r="311" spans="1:8" ht="13.5" thickBot="1" x14ac:dyDescent="0.3"/>
    <row r="312" spans="1:8" ht="18.75" x14ac:dyDescent="0.3">
      <c r="A312" s="112" t="s">
        <v>571</v>
      </c>
      <c r="B312" s="113"/>
      <c r="C312" s="113"/>
      <c r="D312" s="113"/>
      <c r="E312" s="113"/>
      <c r="F312" s="113"/>
      <c r="G312" s="113"/>
      <c r="H312" s="114"/>
    </row>
    <row r="313" spans="1:8" ht="18.75" x14ac:dyDescent="0.3">
      <c r="A313" s="100" t="s">
        <v>570</v>
      </c>
      <c r="B313" s="101"/>
      <c r="C313" s="101"/>
      <c r="D313" s="101"/>
      <c r="E313" s="101"/>
      <c r="F313" s="101"/>
      <c r="G313" s="101"/>
      <c r="H313" s="102"/>
    </row>
    <row r="314" spans="1:8" ht="18.75" x14ac:dyDescent="0.3">
      <c r="A314" s="100" t="s">
        <v>733</v>
      </c>
      <c r="B314" s="101"/>
      <c r="C314" s="101"/>
      <c r="D314" s="101"/>
      <c r="E314" s="101"/>
      <c r="F314" s="101"/>
      <c r="G314" s="101"/>
      <c r="H314" s="102"/>
    </row>
    <row r="315" spans="1:8" ht="18.75" x14ac:dyDescent="0.3">
      <c r="A315" s="100" t="s">
        <v>576</v>
      </c>
      <c r="B315" s="101"/>
      <c r="C315" s="101"/>
      <c r="D315" s="101"/>
      <c r="E315" s="101"/>
      <c r="F315" s="101"/>
      <c r="G315" s="101"/>
      <c r="H315" s="102"/>
    </row>
    <row r="316" spans="1:8" ht="18.75" x14ac:dyDescent="0.3">
      <c r="A316" s="100" t="s">
        <v>734</v>
      </c>
      <c r="B316" s="101"/>
      <c r="C316" s="101"/>
      <c r="D316" s="101"/>
      <c r="E316" s="101"/>
      <c r="F316" s="101"/>
      <c r="G316" s="101"/>
      <c r="H316" s="102"/>
    </row>
    <row r="317" spans="1:8" ht="18.75" x14ac:dyDescent="0.3">
      <c r="A317" s="100" t="s">
        <v>1024</v>
      </c>
      <c r="B317" s="101"/>
      <c r="C317" s="101"/>
      <c r="D317" s="101"/>
      <c r="E317" s="101"/>
      <c r="F317" s="101"/>
      <c r="G317" s="101"/>
      <c r="H317" s="102"/>
    </row>
    <row r="318" spans="1:8" ht="18.75" x14ac:dyDescent="0.3">
      <c r="A318" s="124" t="s">
        <v>735</v>
      </c>
      <c r="B318" s="125"/>
      <c r="C318" s="125"/>
      <c r="D318" s="125"/>
      <c r="E318" s="125"/>
      <c r="F318" s="125"/>
      <c r="G318" s="125"/>
      <c r="H318" s="126"/>
    </row>
    <row r="319" spans="1:8" ht="18.75" x14ac:dyDescent="0.3">
      <c r="A319" s="130" t="s">
        <v>1041</v>
      </c>
      <c r="B319" s="131"/>
      <c r="C319" s="131"/>
      <c r="D319" s="131"/>
      <c r="E319" s="131"/>
      <c r="F319" s="131"/>
      <c r="G319" s="131"/>
      <c r="H319" s="132"/>
    </row>
    <row r="320" spans="1:8" ht="18.75" x14ac:dyDescent="0.3">
      <c r="A320" s="127" t="s">
        <v>1025</v>
      </c>
      <c r="B320" s="128"/>
      <c r="C320" s="128"/>
      <c r="D320" s="128"/>
      <c r="E320" s="128"/>
      <c r="F320" s="128"/>
      <c r="G320" s="128"/>
      <c r="H320" s="129"/>
    </row>
    <row r="321" spans="1:8" x14ac:dyDescent="0.25">
      <c r="A321" s="13" t="s">
        <v>1</v>
      </c>
      <c r="B321" s="13" t="s">
        <v>683</v>
      </c>
      <c r="C321" s="13" t="s">
        <v>2</v>
      </c>
      <c r="D321" s="13" t="s">
        <v>684</v>
      </c>
      <c r="E321" s="13" t="s">
        <v>737</v>
      </c>
      <c r="F321" s="13" t="s">
        <v>738</v>
      </c>
      <c r="G321" s="13" t="s">
        <v>739</v>
      </c>
      <c r="H321" s="13" t="s">
        <v>204</v>
      </c>
    </row>
    <row r="322" spans="1:8" x14ac:dyDescent="0.25">
      <c r="A322" s="12">
        <v>1</v>
      </c>
      <c r="B322" s="17" t="s">
        <v>789</v>
      </c>
      <c r="C322" s="17" t="s">
        <v>695</v>
      </c>
      <c r="D322" s="17">
        <v>11</v>
      </c>
      <c r="E322" s="17">
        <v>1</v>
      </c>
      <c r="F322" s="17">
        <f>Tabela41[[#This Row],[TAM]]+Tabela41[[#This Row],[INICIO]]-1</f>
        <v>11</v>
      </c>
      <c r="G322" s="18"/>
      <c r="H322" s="18" t="s">
        <v>1026</v>
      </c>
    </row>
    <row r="323" spans="1:8" ht="204" x14ac:dyDescent="0.25">
      <c r="A323" s="12">
        <v>2</v>
      </c>
      <c r="B323" s="17" t="s">
        <v>1027</v>
      </c>
      <c r="C323" s="17" t="s">
        <v>792</v>
      </c>
      <c r="D323" s="17">
        <v>2</v>
      </c>
      <c r="E323" s="17">
        <f>F322+1</f>
        <v>12</v>
      </c>
      <c r="F323" s="17">
        <f>Tabela41[[#This Row],[TAM]]+Tabela41[[#This Row],[INICIO]]-1</f>
        <v>13</v>
      </c>
      <c r="G323" s="18" t="s">
        <v>234</v>
      </c>
      <c r="H323" s="18" t="s">
        <v>1039</v>
      </c>
    </row>
    <row r="324" spans="1:8" ht="127.5" x14ac:dyDescent="0.25">
      <c r="A324" s="12">
        <v>3</v>
      </c>
      <c r="B324" s="17" t="s">
        <v>1028</v>
      </c>
      <c r="C324" s="17" t="s">
        <v>792</v>
      </c>
      <c r="D324" s="17">
        <v>2</v>
      </c>
      <c r="E324" s="17">
        <f t="shared" ref="E324:E328" si="8">F323+1</f>
        <v>14</v>
      </c>
      <c r="F324" s="17">
        <f>Tabela41[[#This Row],[TAM]]+Tabela41[[#This Row],[INICIO]]-1</f>
        <v>15</v>
      </c>
      <c r="G324" s="18" t="s">
        <v>234</v>
      </c>
      <c r="H324" s="18" t="s">
        <v>1040</v>
      </c>
    </row>
    <row r="325" spans="1:8" x14ac:dyDescent="0.25">
      <c r="A325" s="12">
        <v>4</v>
      </c>
      <c r="B325" s="14" t="s">
        <v>1029</v>
      </c>
      <c r="C325" s="14" t="s">
        <v>1030</v>
      </c>
      <c r="D325" s="14">
        <v>14</v>
      </c>
      <c r="E325" s="17">
        <f t="shared" si="8"/>
        <v>16</v>
      </c>
      <c r="F325" s="14">
        <f>Tabela41[[#This Row],[TAM]]+Tabela41[[#This Row],[INICIO]]-1</f>
        <v>29</v>
      </c>
      <c r="G325" s="15" t="s">
        <v>235</v>
      </c>
      <c r="H325" s="15" t="s">
        <v>1031</v>
      </c>
    </row>
    <row r="326" spans="1:8" x14ac:dyDescent="0.25">
      <c r="A326" s="12">
        <v>5</v>
      </c>
      <c r="B326" s="17" t="s">
        <v>1032</v>
      </c>
      <c r="C326" s="17" t="s">
        <v>1033</v>
      </c>
      <c r="D326" s="17">
        <v>20</v>
      </c>
      <c r="E326" s="17">
        <f t="shared" si="8"/>
        <v>30</v>
      </c>
      <c r="F326" s="17">
        <f>Tabela41[[#This Row],[TAM]]+Tabela41[[#This Row],[INICIO]]-1</f>
        <v>49</v>
      </c>
      <c r="G326" s="18" t="s">
        <v>234</v>
      </c>
      <c r="H326" s="18" t="s">
        <v>1034</v>
      </c>
    </row>
    <row r="327" spans="1:8" x14ac:dyDescent="0.25">
      <c r="A327" s="12">
        <v>6</v>
      </c>
      <c r="B327" s="17" t="s">
        <v>1035</v>
      </c>
      <c r="C327" s="17" t="s">
        <v>22</v>
      </c>
      <c r="D327" s="17">
        <v>8</v>
      </c>
      <c r="E327" s="17">
        <f t="shared" si="8"/>
        <v>50</v>
      </c>
      <c r="F327" s="17">
        <f>Tabela41[[#This Row],[TAM]]+Tabela41[[#This Row],[INICIO]]-1</f>
        <v>57</v>
      </c>
      <c r="G327" s="18" t="s">
        <v>234</v>
      </c>
      <c r="H327" s="18" t="s">
        <v>1036</v>
      </c>
    </row>
    <row r="328" spans="1:8" x14ac:dyDescent="0.25">
      <c r="A328" s="12">
        <v>7</v>
      </c>
      <c r="B328" s="17" t="s">
        <v>1037</v>
      </c>
      <c r="C328" s="17" t="s">
        <v>22</v>
      </c>
      <c r="D328" s="17">
        <v>8</v>
      </c>
      <c r="E328" s="17">
        <f t="shared" si="8"/>
        <v>58</v>
      </c>
      <c r="F328" s="17">
        <f>Tabela41[[#This Row],[TAM]]+Tabela41[[#This Row],[INICIO]]-1</f>
        <v>65</v>
      </c>
      <c r="G328" s="18" t="s">
        <v>235</v>
      </c>
      <c r="H328" s="18" t="s">
        <v>1038</v>
      </c>
    </row>
  </sheetData>
  <mergeCells count="81">
    <mergeCell ref="A39:H39"/>
    <mergeCell ref="A1:H1"/>
    <mergeCell ref="A2:H2"/>
    <mergeCell ref="A3:H3"/>
    <mergeCell ref="A4:H4"/>
    <mergeCell ref="A5:H5"/>
    <mergeCell ref="A6:H6"/>
    <mergeCell ref="A8:H8"/>
    <mergeCell ref="A7:H7"/>
    <mergeCell ref="A9:H9"/>
    <mergeCell ref="A36:H36"/>
    <mergeCell ref="A37:H37"/>
    <mergeCell ref="A38:H38"/>
    <mergeCell ref="A68:H68"/>
    <mergeCell ref="A40:H40"/>
    <mergeCell ref="A41:H41"/>
    <mergeCell ref="A42:H42"/>
    <mergeCell ref="A44:H44"/>
    <mergeCell ref="A60:H60"/>
    <mergeCell ref="A61:H61"/>
    <mergeCell ref="A43:H43"/>
    <mergeCell ref="A67:H67"/>
    <mergeCell ref="A62:H62"/>
    <mergeCell ref="A63:H63"/>
    <mergeCell ref="A64:H64"/>
    <mergeCell ref="A65:H65"/>
    <mergeCell ref="A66:H66"/>
    <mergeCell ref="A90:H90"/>
    <mergeCell ref="A92:H92"/>
    <mergeCell ref="A84:H84"/>
    <mergeCell ref="A85:H85"/>
    <mergeCell ref="A86:H86"/>
    <mergeCell ref="A87:H87"/>
    <mergeCell ref="A88:H88"/>
    <mergeCell ref="A89:H89"/>
    <mergeCell ref="A91:H91"/>
    <mergeCell ref="A200:H200"/>
    <mergeCell ref="A109:H109"/>
    <mergeCell ref="A111:H111"/>
    <mergeCell ref="A103:H103"/>
    <mergeCell ref="A104:H104"/>
    <mergeCell ref="A105:H105"/>
    <mergeCell ref="A106:H106"/>
    <mergeCell ref="A107:H107"/>
    <mergeCell ref="A108:H108"/>
    <mergeCell ref="A110:H110"/>
    <mergeCell ref="A195:H195"/>
    <mergeCell ref="A196:H196"/>
    <mergeCell ref="A197:H197"/>
    <mergeCell ref="A198:H198"/>
    <mergeCell ref="A199:H199"/>
    <mergeCell ref="A277:H277"/>
    <mergeCell ref="A269:H269"/>
    <mergeCell ref="A270:H270"/>
    <mergeCell ref="A201:H201"/>
    <mergeCell ref="A203:H203"/>
    <mergeCell ref="A202:H202"/>
    <mergeCell ref="A276:H276"/>
    <mergeCell ref="A271:H271"/>
    <mergeCell ref="A272:H272"/>
    <mergeCell ref="A273:H273"/>
    <mergeCell ref="A274:H274"/>
    <mergeCell ref="A275:H275"/>
    <mergeCell ref="A293:H293"/>
    <mergeCell ref="A295:H295"/>
    <mergeCell ref="A287:H287"/>
    <mergeCell ref="A288:H288"/>
    <mergeCell ref="A289:H289"/>
    <mergeCell ref="A290:H290"/>
    <mergeCell ref="A291:H291"/>
    <mergeCell ref="A292:H292"/>
    <mergeCell ref="A294:H294"/>
    <mergeCell ref="A318:H318"/>
    <mergeCell ref="A320:H320"/>
    <mergeCell ref="A312:H312"/>
    <mergeCell ref="A313:H313"/>
    <mergeCell ref="A314:H314"/>
    <mergeCell ref="A315:H315"/>
    <mergeCell ref="A316:H316"/>
    <mergeCell ref="A317:H317"/>
    <mergeCell ref="A319:H319"/>
  </mergeCells>
  <pageMargins left="0.511811024" right="0.511811024" top="0.78740157499999996" bottom="0.78740157499999996" header="0.31496062000000002" footer="0.31496062000000002"/>
  <pageSetup paperSize="9" orientation="portrait" r:id="rId1"/>
  <tableParts count="9">
    <tablePart r:id="rId2"/>
    <tablePart r:id="rId3"/>
    <tablePart r:id="rId4"/>
    <tablePart r:id="rId5"/>
    <tablePart r:id="rId6"/>
    <tablePart r:id="rId7"/>
    <tablePart r:id="rId8"/>
    <tablePart r:id="rId9"/>
    <tablePart r:id="rId10"/>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25"/>
  <sheetViews>
    <sheetView view="pageBreakPreview" topLeftCell="A90" zoomScale="60" zoomScaleNormal="75" workbookViewId="0">
      <selection activeCell="I108" sqref="I108"/>
    </sheetView>
  </sheetViews>
  <sheetFormatPr defaultRowHeight="15.75" x14ac:dyDescent="0.25"/>
  <cols>
    <col min="1" max="1" width="15.42578125" style="19" bestFit="1" customWidth="1"/>
    <col min="2" max="2" width="37.85546875" style="19" customWidth="1"/>
    <col min="3" max="3" width="12.5703125" style="19" bestFit="1" customWidth="1"/>
    <col min="4" max="4" width="14.5703125" style="19" customWidth="1"/>
    <col min="5" max="5" width="15.42578125" style="21" bestFit="1" customWidth="1"/>
    <col min="6" max="6" width="20.5703125" style="19" bestFit="1" customWidth="1"/>
    <col min="7" max="7" width="18.28515625" style="19" bestFit="1" customWidth="1"/>
    <col min="8" max="8" width="24.140625" style="19" bestFit="1" customWidth="1"/>
    <col min="9" max="9" width="86" style="19" customWidth="1"/>
    <col min="10" max="16384" width="9.140625" style="19"/>
  </cols>
  <sheetData>
    <row r="1" spans="1:9" ht="16.5" thickBot="1" x14ac:dyDescent="0.3">
      <c r="A1" s="136" t="s">
        <v>1086</v>
      </c>
      <c r="B1" s="137"/>
      <c r="C1" s="137"/>
      <c r="D1" s="137"/>
      <c r="E1" s="137"/>
      <c r="F1" s="137"/>
      <c r="G1" s="137"/>
      <c r="H1" s="137"/>
      <c r="I1" s="138"/>
    </row>
    <row r="2" spans="1:9" x14ac:dyDescent="0.25">
      <c r="A2" s="19" t="s">
        <v>1095</v>
      </c>
      <c r="B2" s="19" t="s">
        <v>1</v>
      </c>
      <c r="C2" s="19" t="s">
        <v>2</v>
      </c>
      <c r="D2" s="19" t="s">
        <v>684</v>
      </c>
      <c r="E2" s="19" t="s">
        <v>4</v>
      </c>
      <c r="F2" s="19" t="s">
        <v>5</v>
      </c>
      <c r="G2" s="19" t="s">
        <v>236</v>
      </c>
      <c r="H2" s="19" t="s">
        <v>6</v>
      </c>
      <c r="I2" s="19" t="s">
        <v>1094</v>
      </c>
    </row>
    <row r="3" spans="1:9" x14ac:dyDescent="0.25">
      <c r="A3" s="19">
        <v>1</v>
      </c>
      <c r="B3" s="19" t="s">
        <v>1134</v>
      </c>
      <c r="C3" s="19" t="s">
        <v>8</v>
      </c>
      <c r="D3" s="19">
        <v>2</v>
      </c>
      <c r="E3" s="19">
        <v>1</v>
      </c>
      <c r="F3" s="19">
        <f>Tabela15792665[[#This Row],[TAM]]+Tabela15792665[[#This Row],[POS INICIAL]]-1</f>
        <v>2</v>
      </c>
      <c r="G3" s="19" t="s">
        <v>234</v>
      </c>
      <c r="H3" s="23" t="s">
        <v>1152</v>
      </c>
      <c r="I3" s="23" t="s">
        <v>1088</v>
      </c>
    </row>
    <row r="4" spans="1:9" x14ac:dyDescent="0.25">
      <c r="A4" s="19">
        <v>2</v>
      </c>
      <c r="B4" s="19" t="s">
        <v>1140</v>
      </c>
      <c r="C4" s="19" t="s">
        <v>8</v>
      </c>
      <c r="D4" s="19">
        <v>8</v>
      </c>
      <c r="E4" s="19">
        <f t="shared" ref="E4:E11" si="0">1+F3</f>
        <v>3</v>
      </c>
      <c r="F4" s="19">
        <f>Tabela15792665[[#This Row],[TAM]]+Tabela15792665[[#This Row],[POS INICIAL]]-1</f>
        <v>10</v>
      </c>
      <c r="G4" s="19" t="s">
        <v>234</v>
      </c>
      <c r="H4" s="23"/>
      <c r="I4" s="23" t="s">
        <v>1089</v>
      </c>
    </row>
    <row r="5" spans="1:9" x14ac:dyDescent="0.25">
      <c r="A5" s="19">
        <v>3</v>
      </c>
      <c r="B5" s="19" t="s">
        <v>1136</v>
      </c>
      <c r="C5" s="19" t="s">
        <v>36</v>
      </c>
      <c r="D5" s="19">
        <v>8</v>
      </c>
      <c r="E5" s="19">
        <f t="shared" si="0"/>
        <v>11</v>
      </c>
      <c r="F5" s="19">
        <f>Tabela15792665[[#This Row],[TAM]]+Tabela15792665[[#This Row],[POS INICIAL]]-1</f>
        <v>18</v>
      </c>
      <c r="G5" s="19" t="s">
        <v>234</v>
      </c>
      <c r="H5" s="23" t="s">
        <v>1087</v>
      </c>
      <c r="I5" s="23" t="s">
        <v>1153</v>
      </c>
    </row>
    <row r="6" spans="1:9" x14ac:dyDescent="0.25">
      <c r="A6" s="19">
        <v>4</v>
      </c>
      <c r="B6" s="19" t="s">
        <v>1142</v>
      </c>
      <c r="C6" s="19" t="s">
        <v>36</v>
      </c>
      <c r="D6" s="19">
        <v>3</v>
      </c>
      <c r="E6" s="19">
        <f t="shared" si="0"/>
        <v>19</v>
      </c>
      <c r="F6" s="19">
        <f>Tabela15792665[[#This Row],[TAM]]+Tabela15792665[[#This Row],[POS INICIAL]]-1</f>
        <v>21</v>
      </c>
      <c r="G6" s="19" t="s">
        <v>234</v>
      </c>
      <c r="H6" s="23">
        <v>104</v>
      </c>
      <c r="I6" s="23" t="s">
        <v>1090</v>
      </c>
    </row>
    <row r="7" spans="1:9" x14ac:dyDescent="0.25">
      <c r="A7" s="19">
        <v>5</v>
      </c>
      <c r="B7" s="19" t="s">
        <v>1154</v>
      </c>
      <c r="C7" s="19" t="s">
        <v>8</v>
      </c>
      <c r="D7" s="19">
        <v>2</v>
      </c>
      <c r="E7" s="19">
        <f t="shared" si="0"/>
        <v>22</v>
      </c>
      <c r="F7" s="19">
        <f>Tabela15792665[[#This Row],[TAM]]+Tabela15792665[[#This Row],[POS INICIAL]]-1</f>
        <v>23</v>
      </c>
      <c r="G7" s="19" t="s">
        <v>234</v>
      </c>
      <c r="H7" s="23" t="s">
        <v>1155</v>
      </c>
      <c r="I7" s="23" t="s">
        <v>1156</v>
      </c>
    </row>
    <row r="8" spans="1:9" x14ac:dyDescent="0.25">
      <c r="A8" s="19">
        <v>6</v>
      </c>
      <c r="B8" s="19" t="s">
        <v>1157</v>
      </c>
      <c r="C8" s="19" t="s">
        <v>22</v>
      </c>
      <c r="D8" s="19">
        <v>8</v>
      </c>
      <c r="E8" s="19">
        <f t="shared" si="0"/>
        <v>24</v>
      </c>
      <c r="F8" s="19">
        <f>Tabela15792665[[#This Row],[TAM]]+Tabela15792665[[#This Row],[POS INICIAL]]-1</f>
        <v>31</v>
      </c>
      <c r="G8" s="19" t="s">
        <v>234</v>
      </c>
      <c r="H8" s="23" t="s">
        <v>1092</v>
      </c>
      <c r="I8" s="23" t="s">
        <v>1158</v>
      </c>
    </row>
    <row r="9" spans="1:9" x14ac:dyDescent="0.25">
      <c r="A9" s="19">
        <v>7</v>
      </c>
      <c r="B9" s="19" t="s">
        <v>1146</v>
      </c>
      <c r="C9" s="19" t="s">
        <v>22</v>
      </c>
      <c r="D9" s="19">
        <v>8</v>
      </c>
      <c r="E9" s="19">
        <f t="shared" si="0"/>
        <v>32</v>
      </c>
      <c r="F9" s="19">
        <f>Tabela15792665[[#This Row],[TAM]]+Tabela15792665[[#This Row],[POS INICIAL]]-1</f>
        <v>39</v>
      </c>
      <c r="G9" s="19" t="s">
        <v>234</v>
      </c>
      <c r="H9" s="23" t="s">
        <v>1092</v>
      </c>
      <c r="I9" s="23" t="s">
        <v>1159</v>
      </c>
    </row>
    <row r="10" spans="1:9" x14ac:dyDescent="0.25">
      <c r="A10" s="19">
        <v>8</v>
      </c>
      <c r="B10" s="19" t="s">
        <v>1160</v>
      </c>
      <c r="C10" s="19" t="s">
        <v>36</v>
      </c>
      <c r="D10" s="19">
        <v>452</v>
      </c>
      <c r="E10" s="19">
        <f t="shared" si="0"/>
        <v>40</v>
      </c>
      <c r="F10" s="19">
        <f>Tabela15792665[[#This Row],[TAM]]+Tabela15792665[[#This Row],[POS INICIAL]]-1</f>
        <v>491</v>
      </c>
      <c r="G10" s="19" t="s">
        <v>234</v>
      </c>
      <c r="H10" s="23"/>
      <c r="I10" s="23" t="s">
        <v>1161</v>
      </c>
    </row>
    <row r="11" spans="1:9" x14ac:dyDescent="0.25">
      <c r="A11" s="19">
        <v>9</v>
      </c>
      <c r="B11" s="19" t="s">
        <v>1147</v>
      </c>
      <c r="C11" s="19" t="s">
        <v>36</v>
      </c>
      <c r="D11" s="19">
        <v>1</v>
      </c>
      <c r="E11" s="19">
        <f t="shared" si="0"/>
        <v>492</v>
      </c>
      <c r="F11" s="19">
        <f>Tabela15792665[[#This Row],[TAM]]+Tabela15792665[[#This Row],[POS INICIAL]]-1</f>
        <v>492</v>
      </c>
      <c r="G11" s="19" t="s">
        <v>234</v>
      </c>
      <c r="H11" s="23" t="s">
        <v>1162</v>
      </c>
      <c r="I11" s="23" t="s">
        <v>1148</v>
      </c>
    </row>
    <row r="12" spans="1:9" ht="16.5" thickBot="1" x14ac:dyDescent="0.3">
      <c r="A12" s="26"/>
      <c r="B12" s="26"/>
      <c r="C12" s="26"/>
      <c r="D12" s="26"/>
      <c r="E12" s="27"/>
      <c r="F12" s="27"/>
      <c r="G12" s="26"/>
      <c r="H12" s="28"/>
      <c r="I12" s="28"/>
    </row>
    <row r="13" spans="1:9" ht="17.25" thickTop="1" thickBot="1" x14ac:dyDescent="0.3">
      <c r="A13" s="29"/>
      <c r="B13" s="29"/>
      <c r="C13" s="29"/>
      <c r="D13" s="29"/>
      <c r="E13" s="30"/>
      <c r="F13" s="30"/>
      <c r="G13" s="29"/>
      <c r="H13" s="31"/>
      <c r="I13" s="31"/>
    </row>
    <row r="14" spans="1:9" ht="16.5" thickBot="1" x14ac:dyDescent="0.3">
      <c r="A14" s="136" t="s">
        <v>1093</v>
      </c>
      <c r="B14" s="137"/>
      <c r="C14" s="137"/>
      <c r="D14" s="137"/>
      <c r="E14" s="137"/>
      <c r="F14" s="137"/>
      <c r="G14" s="137"/>
      <c r="H14" s="137"/>
      <c r="I14" s="138"/>
    </row>
    <row r="15" spans="1:9" x14ac:dyDescent="0.25">
      <c r="A15" s="19" t="s">
        <v>1095</v>
      </c>
      <c r="B15" s="19" t="s">
        <v>1</v>
      </c>
      <c r="C15" s="19" t="s">
        <v>2</v>
      </c>
      <c r="D15" s="19" t="s">
        <v>684</v>
      </c>
      <c r="E15" s="19" t="s">
        <v>4</v>
      </c>
      <c r="F15" s="19" t="s">
        <v>5</v>
      </c>
      <c r="G15" s="19" t="s">
        <v>236</v>
      </c>
      <c r="H15" s="19" t="s">
        <v>6</v>
      </c>
      <c r="I15" s="19" t="s">
        <v>1094</v>
      </c>
    </row>
    <row r="16" spans="1:9" x14ac:dyDescent="0.25">
      <c r="A16" s="19">
        <v>1</v>
      </c>
      <c r="B16" s="19" t="s">
        <v>1150</v>
      </c>
      <c r="C16" s="19" t="s">
        <v>36</v>
      </c>
      <c r="D16" s="19">
        <v>7</v>
      </c>
      <c r="E16" s="19">
        <v>1</v>
      </c>
      <c r="F16" s="19">
        <f>Tabela16819272966[[#This Row],[POS INICIAL]]+Tabela16819272966[[#This Row],[TAM]]-1</f>
        <v>7</v>
      </c>
      <c r="G16" s="19" t="s">
        <v>234</v>
      </c>
      <c r="H16" s="23">
        <v>99</v>
      </c>
      <c r="I16" s="23" t="s">
        <v>1164</v>
      </c>
    </row>
    <row r="17" spans="1:9" x14ac:dyDescent="0.25">
      <c r="A17" s="19">
        <v>2</v>
      </c>
      <c r="B17" s="19" t="s">
        <v>1134</v>
      </c>
      <c r="C17" s="19" t="s">
        <v>8</v>
      </c>
      <c r="D17" s="19">
        <v>2</v>
      </c>
      <c r="E17" s="21">
        <f>F16+1</f>
        <v>8</v>
      </c>
      <c r="F17" s="21">
        <f>Tabela16819272966[[#This Row],[POS INICIAL]]+Tabela16819272966[[#This Row],[TAM]]-1</f>
        <v>9</v>
      </c>
      <c r="G17" s="19" t="s">
        <v>234</v>
      </c>
      <c r="H17" s="23" t="s">
        <v>1155</v>
      </c>
      <c r="I17" s="23" t="s">
        <v>1165</v>
      </c>
    </row>
    <row r="18" spans="1:9" x14ac:dyDescent="0.25">
      <c r="A18" s="19">
        <v>3</v>
      </c>
      <c r="B18" s="19" t="s">
        <v>1140</v>
      </c>
      <c r="C18" s="19" t="s">
        <v>8</v>
      </c>
      <c r="D18" s="19">
        <v>8</v>
      </c>
      <c r="E18" s="21">
        <f t="shared" ref="E18:E20" si="1">F17+1</f>
        <v>10</v>
      </c>
      <c r="F18" s="21">
        <f>Tabela16819272966[[#This Row],[POS INICIAL]]+Tabela16819272966[[#This Row],[TAM]]-1</f>
        <v>17</v>
      </c>
      <c r="G18" s="19" t="s">
        <v>234</v>
      </c>
      <c r="H18" s="23"/>
      <c r="I18" s="23" t="s">
        <v>1163</v>
      </c>
    </row>
    <row r="19" spans="1:9" x14ac:dyDescent="0.25">
      <c r="A19" s="19">
        <v>4</v>
      </c>
      <c r="B19" s="25" t="s">
        <v>1136</v>
      </c>
      <c r="C19" s="25" t="s">
        <v>36</v>
      </c>
      <c r="D19" s="25">
        <v>8</v>
      </c>
      <c r="E19" s="21">
        <f t="shared" si="1"/>
        <v>18</v>
      </c>
      <c r="F19" s="21">
        <f>Tabela16819272966[[#This Row],[POS INICIAL]]+Tabela16819272966[[#This Row],[TAM]]-1</f>
        <v>25</v>
      </c>
      <c r="G19" s="19" t="s">
        <v>234</v>
      </c>
      <c r="H19" s="23" t="s">
        <v>1087</v>
      </c>
      <c r="I19" s="23" t="s">
        <v>1166</v>
      </c>
    </row>
    <row r="20" spans="1:9" x14ac:dyDescent="0.25">
      <c r="A20" s="19">
        <v>5</v>
      </c>
      <c r="B20" s="25" t="s">
        <v>1137</v>
      </c>
      <c r="C20" s="25" t="s">
        <v>8</v>
      </c>
      <c r="D20" s="25">
        <v>18</v>
      </c>
      <c r="E20" s="21">
        <f t="shared" si="1"/>
        <v>26</v>
      </c>
      <c r="F20" s="21">
        <f>Tabela16819272966[[#This Row],[POS INICIAL]]+Tabela16819272966[[#This Row],[TAM]]-1</f>
        <v>43</v>
      </c>
      <c r="G20" s="19" t="s">
        <v>234</v>
      </c>
      <c r="H20" s="23"/>
      <c r="I20" s="23" t="s">
        <v>1167</v>
      </c>
    </row>
    <row r="21" spans="1:9" ht="16.5" thickBot="1" x14ac:dyDescent="0.3">
      <c r="A21" s="26"/>
      <c r="B21" s="26"/>
      <c r="C21" s="26"/>
      <c r="D21" s="26"/>
      <c r="E21" s="27"/>
      <c r="F21" s="27"/>
      <c r="G21" s="26"/>
      <c r="H21" s="28"/>
      <c r="I21" s="28"/>
    </row>
    <row r="22" spans="1:9" ht="17.25" thickTop="1" thickBot="1" x14ac:dyDescent="0.3">
      <c r="A22" s="29"/>
      <c r="B22" s="29"/>
      <c r="C22" s="29"/>
      <c r="D22" s="29"/>
      <c r="E22" s="30"/>
      <c r="F22" s="30"/>
      <c r="G22" s="29"/>
      <c r="H22" s="31"/>
      <c r="I22" s="31"/>
    </row>
    <row r="23" spans="1:9" x14ac:dyDescent="0.25">
      <c r="A23" s="139" t="s">
        <v>571</v>
      </c>
      <c r="B23" s="140"/>
      <c r="C23" s="140"/>
      <c r="D23" s="140"/>
      <c r="E23" s="140"/>
      <c r="F23" s="140"/>
      <c r="G23" s="140"/>
      <c r="H23" s="140"/>
      <c r="I23" s="141"/>
    </row>
    <row r="24" spans="1:9" x14ac:dyDescent="0.25">
      <c r="A24" s="142" t="s">
        <v>570</v>
      </c>
      <c r="B24" s="143"/>
      <c r="C24" s="143"/>
      <c r="D24" s="143"/>
      <c r="E24" s="143"/>
      <c r="F24" s="143"/>
      <c r="G24" s="143"/>
      <c r="H24" s="143"/>
      <c r="I24" s="144"/>
    </row>
    <row r="25" spans="1:9" x14ac:dyDescent="0.25">
      <c r="A25" s="145" t="s">
        <v>1100</v>
      </c>
      <c r="B25" s="146"/>
      <c r="C25" s="146"/>
      <c r="D25" s="146"/>
      <c r="E25" s="146"/>
      <c r="F25" s="146"/>
      <c r="G25" s="146"/>
      <c r="H25" s="146"/>
      <c r="I25" s="147"/>
    </row>
    <row r="26" spans="1:9" x14ac:dyDescent="0.25">
      <c r="A26" s="142" t="s">
        <v>576</v>
      </c>
      <c r="B26" s="143"/>
      <c r="C26" s="143"/>
      <c r="D26" s="143"/>
      <c r="E26" s="143"/>
      <c r="F26" s="143"/>
      <c r="G26" s="143"/>
      <c r="H26" s="143"/>
      <c r="I26" s="144"/>
    </row>
    <row r="27" spans="1:9" x14ac:dyDescent="0.25">
      <c r="A27" s="145" t="s">
        <v>1083</v>
      </c>
      <c r="B27" s="146"/>
      <c r="C27" s="146"/>
      <c r="D27" s="146"/>
      <c r="E27" s="146"/>
      <c r="F27" s="146"/>
      <c r="G27" s="146"/>
      <c r="H27" s="146"/>
      <c r="I27" s="147"/>
    </row>
    <row r="28" spans="1:9" x14ac:dyDescent="0.25">
      <c r="A28" s="142" t="s">
        <v>1169</v>
      </c>
      <c r="B28" s="143"/>
      <c r="C28" s="143"/>
      <c r="D28" s="143"/>
      <c r="E28" s="143"/>
      <c r="F28" s="143"/>
      <c r="G28" s="143"/>
      <c r="H28" s="143"/>
      <c r="I28" s="144"/>
    </row>
    <row r="29" spans="1:9" ht="16.5" thickBot="1" x14ac:dyDescent="0.3">
      <c r="A29" s="148" t="s">
        <v>1084</v>
      </c>
      <c r="B29" s="149"/>
      <c r="C29" s="149"/>
      <c r="D29" s="149"/>
      <c r="E29" s="149"/>
      <c r="F29" s="149"/>
      <c r="G29" s="149"/>
      <c r="H29" s="149"/>
      <c r="I29" s="150"/>
    </row>
    <row r="30" spans="1:9" ht="16.5" thickBot="1" x14ac:dyDescent="0.3">
      <c r="A30" s="151" t="s">
        <v>1085</v>
      </c>
      <c r="B30" s="152"/>
      <c r="C30" s="152"/>
      <c r="D30" s="152"/>
      <c r="E30" s="152"/>
      <c r="F30" s="152"/>
      <c r="G30" s="152"/>
      <c r="H30" s="152"/>
      <c r="I30" s="153"/>
    </row>
    <row r="31" spans="1:9" x14ac:dyDescent="0.25">
      <c r="A31" s="19" t="s">
        <v>0</v>
      </c>
      <c r="B31" s="19" t="s">
        <v>1</v>
      </c>
      <c r="C31" s="19" t="s">
        <v>2</v>
      </c>
      <c r="D31" s="19" t="s">
        <v>3</v>
      </c>
      <c r="E31" s="19" t="s">
        <v>4</v>
      </c>
      <c r="F31" s="19" t="s">
        <v>5</v>
      </c>
      <c r="G31" s="19" t="s">
        <v>236</v>
      </c>
      <c r="H31" s="19" t="s">
        <v>6</v>
      </c>
      <c r="I31" s="19" t="s">
        <v>1094</v>
      </c>
    </row>
    <row r="32" spans="1:9" x14ac:dyDescent="0.25">
      <c r="A32" s="19">
        <v>1</v>
      </c>
      <c r="B32" s="19" t="s">
        <v>7</v>
      </c>
      <c r="C32" s="19" t="s">
        <v>8</v>
      </c>
      <c r="D32" s="19">
        <v>7</v>
      </c>
      <c r="E32" s="21">
        <v>1</v>
      </c>
      <c r="F32" s="21">
        <f>Tabela43[[#This Row],[TAMANHO]]+Tabela43[[#This Row],[POS INICIAL]]-1</f>
        <v>7</v>
      </c>
      <c r="G32" s="19" t="s">
        <v>1105</v>
      </c>
      <c r="I32" s="21" t="s">
        <v>1131</v>
      </c>
    </row>
    <row r="33" spans="1:9" ht="394.5" customHeight="1" x14ac:dyDescent="0.25">
      <c r="A33" s="19">
        <v>2</v>
      </c>
      <c r="B33" s="19" t="s">
        <v>1168</v>
      </c>
      <c r="C33" s="19" t="s">
        <v>8</v>
      </c>
      <c r="D33" s="19">
        <v>10</v>
      </c>
      <c r="E33" s="21">
        <f>F32+1</f>
        <v>8</v>
      </c>
      <c r="F33" s="21">
        <f>Tabela43[[#This Row],[TAMANHO]]+Tabela43[[#This Row],[POS INICIAL]]-1</f>
        <v>17</v>
      </c>
      <c r="G33" s="19" t="s">
        <v>1105</v>
      </c>
      <c r="I33" s="39" t="s">
        <v>1174</v>
      </c>
    </row>
    <row r="34" spans="1:9" ht="31.5" x14ac:dyDescent="0.25">
      <c r="A34" s="19">
        <v>3</v>
      </c>
      <c r="B34" s="40" t="s">
        <v>1043</v>
      </c>
      <c r="C34" s="19" t="s">
        <v>20</v>
      </c>
      <c r="D34" s="19">
        <v>11</v>
      </c>
      <c r="E34" s="21">
        <f t="shared" ref="E34:E43" si="2">F33+1</f>
        <v>18</v>
      </c>
      <c r="F34" s="21">
        <f>Tabela43[[#This Row],[TAMANHO]]+Tabela43[[#This Row],[POS INICIAL]]-1</f>
        <v>28</v>
      </c>
      <c r="G34" s="19" t="s">
        <v>1105</v>
      </c>
      <c r="I34" s="21" t="s">
        <v>1186</v>
      </c>
    </row>
    <row r="35" spans="1:9" ht="31.5" x14ac:dyDescent="0.25">
      <c r="A35" s="19">
        <v>4</v>
      </c>
      <c r="B35" s="40" t="s">
        <v>15</v>
      </c>
      <c r="C35" s="19" t="s">
        <v>36</v>
      </c>
      <c r="D35" s="19">
        <v>7</v>
      </c>
      <c r="E35" s="21">
        <f t="shared" si="2"/>
        <v>29</v>
      </c>
      <c r="F35" s="21">
        <f>Tabela43[[#This Row],[TAMANHO]]+Tabela43[[#This Row],[POS INICIAL]]-1</f>
        <v>35</v>
      </c>
      <c r="G35" s="19" t="s">
        <v>1105</v>
      </c>
      <c r="I35" s="21" t="s">
        <v>1187</v>
      </c>
    </row>
    <row r="36" spans="1:9" ht="31.5" x14ac:dyDescent="0.25">
      <c r="A36" s="19">
        <v>5</v>
      </c>
      <c r="B36" s="40" t="s">
        <v>1048</v>
      </c>
      <c r="C36" s="19" t="s">
        <v>22</v>
      </c>
      <c r="D36" s="19">
        <v>8</v>
      </c>
      <c r="E36" s="21">
        <f t="shared" si="2"/>
        <v>36</v>
      </c>
      <c r="F36" s="21">
        <f>Tabela43[[#This Row],[TAMANHO]]+Tabela43[[#This Row],[POS INICIAL]]-1</f>
        <v>43</v>
      </c>
      <c r="G36" s="19" t="s">
        <v>1105</v>
      </c>
      <c r="H36" s="19" t="s">
        <v>1092</v>
      </c>
      <c r="I36" s="21" t="s">
        <v>1188</v>
      </c>
    </row>
    <row r="37" spans="1:9" ht="78.75" x14ac:dyDescent="0.25">
      <c r="A37" s="19">
        <v>6</v>
      </c>
      <c r="B37" s="40" t="s">
        <v>1175</v>
      </c>
      <c r="C37" s="33" t="s">
        <v>22</v>
      </c>
      <c r="D37" s="33">
        <v>8</v>
      </c>
      <c r="E37" s="21">
        <f t="shared" si="2"/>
        <v>44</v>
      </c>
      <c r="F37" s="21">
        <f>Tabela43[[#This Row],[TAMANHO]]+Tabela43[[#This Row],[POS INICIAL]]-1</f>
        <v>51</v>
      </c>
      <c r="G37" s="33" t="s">
        <v>1105</v>
      </c>
      <c r="H37" s="33" t="s">
        <v>1092</v>
      </c>
      <c r="I37" s="21" t="s">
        <v>1189</v>
      </c>
    </row>
    <row r="38" spans="1:9" x14ac:dyDescent="0.25">
      <c r="A38" s="19">
        <v>7</v>
      </c>
      <c r="B38" s="19" t="s">
        <v>1190</v>
      </c>
      <c r="C38" s="19" t="s">
        <v>8</v>
      </c>
      <c r="D38" s="19">
        <v>11</v>
      </c>
      <c r="E38" s="21">
        <f t="shared" si="2"/>
        <v>52</v>
      </c>
      <c r="F38" s="21">
        <f>Tabela43[[#This Row],[TAMANHO]]+Tabela43[[#This Row],[POS INICIAL]]-1</f>
        <v>62</v>
      </c>
      <c r="G38" s="19" t="s">
        <v>1105</v>
      </c>
      <c r="I38" s="21" t="s">
        <v>1191</v>
      </c>
    </row>
    <row r="39" spans="1:9" ht="78.75" x14ac:dyDescent="0.25">
      <c r="A39" s="19">
        <v>8</v>
      </c>
      <c r="B39" s="41" t="s">
        <v>1044</v>
      </c>
      <c r="C39" s="19" t="s">
        <v>8</v>
      </c>
      <c r="D39" s="19">
        <v>11</v>
      </c>
      <c r="E39" s="21">
        <f t="shared" si="2"/>
        <v>63</v>
      </c>
      <c r="F39" s="21">
        <f>Tabela43[[#This Row],[TAMANHO]]+Tabela43[[#This Row],[POS INICIAL]]-1</f>
        <v>73</v>
      </c>
      <c r="G39" s="19" t="s">
        <v>1105</v>
      </c>
      <c r="I39" s="21" t="s">
        <v>1176</v>
      </c>
    </row>
    <row r="40" spans="1:9" x14ac:dyDescent="0.25">
      <c r="A40" s="19">
        <v>9</v>
      </c>
      <c r="B40" s="19" t="s">
        <v>1045</v>
      </c>
      <c r="C40" s="19" t="s">
        <v>8</v>
      </c>
      <c r="D40" s="19">
        <v>11</v>
      </c>
      <c r="E40" s="21">
        <f t="shared" si="2"/>
        <v>74</v>
      </c>
      <c r="F40" s="21">
        <f>Tabela43[[#This Row],[TAMANHO]]+Tabela43[[#This Row],[POS INICIAL]]-1</f>
        <v>84</v>
      </c>
      <c r="G40" s="19" t="s">
        <v>1105</v>
      </c>
      <c r="I40" s="21" t="s">
        <v>1177</v>
      </c>
    </row>
    <row r="41" spans="1:9" x14ac:dyDescent="0.25">
      <c r="A41" s="19">
        <v>10</v>
      </c>
      <c r="B41" s="19" t="s">
        <v>1046</v>
      </c>
      <c r="C41" s="19" t="s">
        <v>8</v>
      </c>
      <c r="D41" s="19">
        <v>11</v>
      </c>
      <c r="E41" s="21">
        <f t="shared" si="2"/>
        <v>85</v>
      </c>
      <c r="F41" s="21">
        <f>Tabela43[[#This Row],[TAMANHO]]+Tabela43[[#This Row],[POS INICIAL]]-1</f>
        <v>95</v>
      </c>
      <c r="G41" s="19" t="s">
        <v>1105</v>
      </c>
      <c r="I41" s="21" t="s">
        <v>1178</v>
      </c>
    </row>
    <row r="42" spans="1:9" s="32" customFormat="1" x14ac:dyDescent="0.25">
      <c r="A42" s="19">
        <v>11</v>
      </c>
      <c r="B42" s="19" t="s">
        <v>1047</v>
      </c>
      <c r="C42" s="19" t="s">
        <v>8</v>
      </c>
      <c r="D42" s="19">
        <v>11</v>
      </c>
      <c r="E42" s="21">
        <f t="shared" si="2"/>
        <v>96</v>
      </c>
      <c r="F42" s="21">
        <f>Tabela43[[#This Row],[TAMANHO]]+Tabela43[[#This Row],[POS INICIAL]]-1</f>
        <v>106</v>
      </c>
      <c r="G42" s="19" t="s">
        <v>1105</v>
      </c>
      <c r="H42" s="19"/>
      <c r="I42" s="21" t="s">
        <v>1179</v>
      </c>
    </row>
    <row r="43" spans="1:9" s="32" customFormat="1" ht="31.5" x14ac:dyDescent="0.25">
      <c r="A43" s="19">
        <v>12</v>
      </c>
      <c r="B43" s="19" t="s">
        <v>1050</v>
      </c>
      <c r="C43" s="19" t="s">
        <v>1049</v>
      </c>
      <c r="D43" s="19">
        <v>14</v>
      </c>
      <c r="E43" s="21">
        <f t="shared" si="2"/>
        <v>107</v>
      </c>
      <c r="F43" s="21">
        <f>Tabela43[[#This Row],[TAMANHO]]+Tabela43[[#This Row],[POS INICIAL]]-1</f>
        <v>120</v>
      </c>
      <c r="G43" s="19" t="s">
        <v>1105</v>
      </c>
      <c r="H43" s="19" t="s">
        <v>1092</v>
      </c>
      <c r="I43" s="21" t="s">
        <v>1180</v>
      </c>
    </row>
    <row r="44" spans="1:9" ht="16.5" thickBot="1" x14ac:dyDescent="0.3">
      <c r="A44" s="26"/>
      <c r="B44" s="26"/>
      <c r="C44" s="26"/>
      <c r="D44" s="26"/>
      <c r="E44" s="27"/>
      <c r="F44" s="27"/>
      <c r="G44" s="26"/>
      <c r="H44" s="28"/>
      <c r="I44" s="28"/>
    </row>
    <row r="45" spans="1:9" ht="17.25" thickTop="1" thickBot="1" x14ac:dyDescent="0.3">
      <c r="A45" s="29"/>
      <c r="B45" s="29"/>
      <c r="C45" s="29"/>
      <c r="D45" s="29"/>
      <c r="E45" s="30"/>
      <c r="F45" s="30"/>
      <c r="G45" s="29"/>
      <c r="H45" s="31"/>
      <c r="I45" s="31"/>
    </row>
    <row r="46" spans="1:9" x14ac:dyDescent="0.25">
      <c r="A46" s="139" t="s">
        <v>571</v>
      </c>
      <c r="B46" s="140"/>
      <c r="C46" s="140"/>
      <c r="D46" s="140"/>
      <c r="E46" s="140"/>
      <c r="F46" s="140"/>
      <c r="G46" s="140"/>
      <c r="H46" s="140"/>
      <c r="I46" s="141"/>
    </row>
    <row r="47" spans="1:9" x14ac:dyDescent="0.25">
      <c r="A47" s="142" t="s">
        <v>570</v>
      </c>
      <c r="B47" s="143"/>
      <c r="C47" s="143"/>
      <c r="D47" s="143"/>
      <c r="E47" s="143"/>
      <c r="F47" s="143"/>
      <c r="G47" s="143"/>
      <c r="H47" s="143"/>
      <c r="I47" s="144"/>
    </row>
    <row r="48" spans="1:9" s="32" customFormat="1" x14ac:dyDescent="0.25">
      <c r="A48" s="145" t="s">
        <v>1101</v>
      </c>
      <c r="B48" s="146"/>
      <c r="C48" s="146"/>
      <c r="D48" s="146"/>
      <c r="E48" s="146"/>
      <c r="F48" s="146"/>
      <c r="G48" s="146"/>
      <c r="H48" s="146"/>
      <c r="I48" s="147"/>
    </row>
    <row r="49" spans="1:9" x14ac:dyDescent="0.25">
      <c r="A49" s="142" t="s">
        <v>576</v>
      </c>
      <c r="B49" s="143"/>
      <c r="C49" s="143"/>
      <c r="D49" s="143"/>
      <c r="E49" s="143"/>
      <c r="F49" s="143"/>
      <c r="G49" s="143"/>
      <c r="H49" s="143"/>
      <c r="I49" s="144"/>
    </row>
    <row r="50" spans="1:9" s="32" customFormat="1" x14ac:dyDescent="0.25">
      <c r="A50" s="145" t="s">
        <v>1083</v>
      </c>
      <c r="B50" s="146"/>
      <c r="C50" s="146"/>
      <c r="D50" s="146"/>
      <c r="E50" s="146"/>
      <c r="F50" s="146"/>
      <c r="G50" s="146"/>
      <c r="H50" s="146"/>
      <c r="I50" s="147"/>
    </row>
    <row r="51" spans="1:9" x14ac:dyDescent="0.25">
      <c r="A51" s="142" t="s">
        <v>1096</v>
      </c>
      <c r="B51" s="143"/>
      <c r="C51" s="143"/>
      <c r="D51" s="143"/>
      <c r="E51" s="143"/>
      <c r="F51" s="143"/>
      <c r="G51" s="143"/>
      <c r="H51" s="143"/>
      <c r="I51" s="144"/>
    </row>
    <row r="52" spans="1:9" ht="16.5" thickBot="1" x14ac:dyDescent="0.3">
      <c r="A52" s="148" t="s">
        <v>1084</v>
      </c>
      <c r="B52" s="149"/>
      <c r="C52" s="149"/>
      <c r="D52" s="149"/>
      <c r="E52" s="149"/>
      <c r="F52" s="149"/>
      <c r="G52" s="149"/>
      <c r="H52" s="149"/>
      <c r="I52" s="150"/>
    </row>
    <row r="53" spans="1:9" s="32" customFormat="1" ht="16.5" thickBot="1" x14ac:dyDescent="0.3">
      <c r="A53" s="151" t="s">
        <v>1097</v>
      </c>
      <c r="B53" s="152"/>
      <c r="C53" s="152"/>
      <c r="D53" s="152"/>
      <c r="E53" s="152"/>
      <c r="F53" s="152"/>
      <c r="G53" s="152"/>
      <c r="H53" s="152"/>
      <c r="I53" s="153"/>
    </row>
    <row r="54" spans="1:9" x14ac:dyDescent="0.25">
      <c r="A54" s="19" t="s">
        <v>0</v>
      </c>
      <c r="B54" s="19" t="s">
        <v>1</v>
      </c>
      <c r="C54" s="19" t="s">
        <v>2</v>
      </c>
      <c r="D54" s="19" t="s">
        <v>3</v>
      </c>
      <c r="E54" s="19" t="s">
        <v>4</v>
      </c>
      <c r="F54" s="19" t="s">
        <v>5</v>
      </c>
      <c r="G54" s="19" t="s">
        <v>236</v>
      </c>
      <c r="H54" s="19" t="s">
        <v>6</v>
      </c>
      <c r="I54" s="19" t="s">
        <v>1094</v>
      </c>
    </row>
    <row r="55" spans="1:9" x14ac:dyDescent="0.25">
      <c r="A55" s="19">
        <v>1</v>
      </c>
      <c r="B55" s="19" t="s">
        <v>7</v>
      </c>
      <c r="C55" s="19" t="s">
        <v>8</v>
      </c>
      <c r="D55" s="19">
        <v>7</v>
      </c>
      <c r="E55" s="21">
        <v>1</v>
      </c>
      <c r="F55" s="21">
        <f>Tabela46[[#This Row],[TAMANHO]]+Tabela46[[#This Row],[POS INICIAL]]-1</f>
        <v>7</v>
      </c>
      <c r="G55" s="19" t="s">
        <v>1105</v>
      </c>
      <c r="I55" s="21" t="s">
        <v>1132</v>
      </c>
    </row>
    <row r="56" spans="1:9" x14ac:dyDescent="0.25">
      <c r="A56" s="19">
        <v>2</v>
      </c>
      <c r="B56" s="19" t="s">
        <v>1043</v>
      </c>
      <c r="C56" s="19" t="s">
        <v>20</v>
      </c>
      <c r="D56" s="19">
        <v>11</v>
      </c>
      <c r="E56" s="21">
        <f>F55+1</f>
        <v>8</v>
      </c>
      <c r="F56" s="21">
        <f>Tabela46[[#This Row],[TAMANHO]]+Tabela46[[#This Row],[POS INICIAL]]-1</f>
        <v>18</v>
      </c>
      <c r="G56" s="19" t="s">
        <v>1105</v>
      </c>
      <c r="I56" s="21" t="s">
        <v>790</v>
      </c>
    </row>
    <row r="57" spans="1:9" s="32" customFormat="1" ht="368.25" customHeight="1" x14ac:dyDescent="0.25">
      <c r="A57" s="19">
        <v>3</v>
      </c>
      <c r="B57" s="19" t="s">
        <v>15</v>
      </c>
      <c r="C57" s="19" t="s">
        <v>36</v>
      </c>
      <c r="D57" s="19">
        <v>7</v>
      </c>
      <c r="E57" s="21">
        <f t="shared" ref="E57:E75" si="3">F56+1</f>
        <v>19</v>
      </c>
      <c r="F57" s="21">
        <f>Tabela46[[#This Row],[TAMANHO]]+Tabela46[[#This Row],[POS INICIAL]]-1</f>
        <v>25</v>
      </c>
      <c r="G57" s="19" t="s">
        <v>1105</v>
      </c>
      <c r="H57" s="19"/>
      <c r="I57" s="42" t="s">
        <v>1192</v>
      </c>
    </row>
    <row r="58" spans="1:9" x14ac:dyDescent="0.25">
      <c r="A58" s="19">
        <v>4</v>
      </c>
      <c r="B58" s="19" t="s">
        <v>1051</v>
      </c>
      <c r="C58" s="19" t="s">
        <v>20</v>
      </c>
      <c r="D58" s="19">
        <v>6</v>
      </c>
      <c r="E58" s="21">
        <f t="shared" si="3"/>
        <v>26</v>
      </c>
      <c r="F58" s="21">
        <f>Tabela46[[#This Row],[TAMANHO]]+Tabela46[[#This Row],[POS INICIAL]]-1</f>
        <v>31</v>
      </c>
      <c r="G58" s="19" t="s">
        <v>1105</v>
      </c>
      <c r="H58" s="19" t="s">
        <v>1106</v>
      </c>
      <c r="I58" s="21" t="s">
        <v>1107</v>
      </c>
    </row>
    <row r="59" spans="1:9" ht="31.5" x14ac:dyDescent="0.25">
      <c r="A59" s="19">
        <v>5</v>
      </c>
      <c r="B59" s="19" t="s">
        <v>1052</v>
      </c>
      <c r="C59" s="19" t="s">
        <v>20</v>
      </c>
      <c r="D59" s="19">
        <v>1</v>
      </c>
      <c r="E59" s="21">
        <f t="shared" si="3"/>
        <v>32</v>
      </c>
      <c r="F59" s="21">
        <f>Tabela46[[#This Row],[TAMANHO]]+Tabela46[[#This Row],[POS INICIAL]]-1</f>
        <v>32</v>
      </c>
      <c r="G59" s="19" t="s">
        <v>1105</v>
      </c>
      <c r="H59" s="19" t="s">
        <v>1193</v>
      </c>
      <c r="I59" s="21" t="s">
        <v>1194</v>
      </c>
    </row>
    <row r="60" spans="1:9" ht="31.5" x14ac:dyDescent="0.25">
      <c r="A60" s="19">
        <v>6</v>
      </c>
      <c r="B60" s="33" t="s">
        <v>1195</v>
      </c>
      <c r="C60" s="33" t="s">
        <v>20</v>
      </c>
      <c r="D60" s="33">
        <v>1</v>
      </c>
      <c r="E60" s="21">
        <f t="shared" si="3"/>
        <v>33</v>
      </c>
      <c r="F60" s="21">
        <f>Tabela46[[#This Row],[TAMANHO]]+Tabela46[[#This Row],[POS INICIAL]]-1</f>
        <v>33</v>
      </c>
      <c r="G60" s="33" t="s">
        <v>1105</v>
      </c>
      <c r="H60" s="33" t="s">
        <v>305</v>
      </c>
      <c r="I60" s="34" t="s">
        <v>1196</v>
      </c>
    </row>
    <row r="61" spans="1:9" ht="31.5" x14ac:dyDescent="0.25">
      <c r="A61" s="19">
        <v>7</v>
      </c>
      <c r="B61" s="19" t="s">
        <v>1053</v>
      </c>
      <c r="C61" s="19" t="s">
        <v>8</v>
      </c>
      <c r="D61" s="19">
        <v>11</v>
      </c>
      <c r="E61" s="21">
        <f t="shared" si="3"/>
        <v>34</v>
      </c>
      <c r="F61" s="21">
        <f>Tabela46[[#This Row],[TAMANHO]]+Tabela46[[#This Row],[POS INICIAL]]-1</f>
        <v>44</v>
      </c>
      <c r="G61" s="19" t="s">
        <v>1105</v>
      </c>
      <c r="I61" s="21" t="s">
        <v>1197</v>
      </c>
    </row>
    <row r="62" spans="1:9" x14ac:dyDescent="0.25">
      <c r="A62" s="19">
        <v>8</v>
      </c>
      <c r="B62" s="19" t="s">
        <v>1054</v>
      </c>
      <c r="C62" s="19" t="s">
        <v>8</v>
      </c>
      <c r="D62" s="19">
        <v>11</v>
      </c>
      <c r="E62" s="21">
        <f t="shared" si="3"/>
        <v>45</v>
      </c>
      <c r="F62" s="21">
        <f>Tabela46[[#This Row],[TAMANHO]]+Tabela46[[#This Row],[POS INICIAL]]-1</f>
        <v>55</v>
      </c>
      <c r="G62" s="19" t="s">
        <v>1105</v>
      </c>
      <c r="I62" s="21" t="s">
        <v>1108</v>
      </c>
    </row>
    <row r="63" spans="1:9" ht="31.5" x14ac:dyDescent="0.25">
      <c r="A63" s="19">
        <v>9</v>
      </c>
      <c r="B63" s="19" t="s">
        <v>1198</v>
      </c>
      <c r="C63" s="19" t="s">
        <v>8</v>
      </c>
      <c r="D63" s="19">
        <v>12</v>
      </c>
      <c r="E63" s="21">
        <f t="shared" si="3"/>
        <v>56</v>
      </c>
      <c r="F63" s="21">
        <f>Tabela46[[#This Row],[TAMANHO]]+Tabela46[[#This Row],[POS INICIAL]]-1</f>
        <v>67</v>
      </c>
      <c r="G63" s="19" t="s">
        <v>1105</v>
      </c>
      <c r="I63" s="21" t="s">
        <v>1199</v>
      </c>
    </row>
    <row r="64" spans="1:9" x14ac:dyDescent="0.25">
      <c r="A64" s="19">
        <v>10</v>
      </c>
      <c r="B64" s="19" t="s">
        <v>1055</v>
      </c>
      <c r="C64" s="19" t="s">
        <v>8</v>
      </c>
      <c r="D64" s="19">
        <v>11</v>
      </c>
      <c r="E64" s="21">
        <f t="shared" si="3"/>
        <v>68</v>
      </c>
      <c r="F64" s="21">
        <f>Tabela46[[#This Row],[TAMANHO]]+Tabela46[[#This Row],[POS INICIAL]]-1</f>
        <v>78</v>
      </c>
      <c r="G64" s="19" t="s">
        <v>1105</v>
      </c>
      <c r="I64" s="21" t="s">
        <v>1109</v>
      </c>
    </row>
    <row r="65" spans="1:9" x14ac:dyDescent="0.25">
      <c r="A65" s="19">
        <v>11</v>
      </c>
      <c r="B65" s="19" t="s">
        <v>1200</v>
      </c>
      <c r="C65" s="19" t="s">
        <v>8</v>
      </c>
      <c r="D65" s="19">
        <v>11</v>
      </c>
      <c r="E65" s="21">
        <f t="shared" si="3"/>
        <v>79</v>
      </c>
      <c r="F65" s="21">
        <f>Tabela46[[#This Row],[TAMANHO]]+Tabela46[[#This Row],[POS INICIAL]]-1</f>
        <v>89</v>
      </c>
      <c r="G65" s="19" t="s">
        <v>1105</v>
      </c>
      <c r="I65" s="21" t="s">
        <v>1201</v>
      </c>
    </row>
    <row r="66" spans="1:9" ht="31.5" x14ac:dyDescent="0.25">
      <c r="A66" s="19">
        <v>12</v>
      </c>
      <c r="B66" s="19" t="s">
        <v>1056</v>
      </c>
      <c r="C66" s="19" t="s">
        <v>8</v>
      </c>
      <c r="D66" s="19">
        <v>11</v>
      </c>
      <c r="E66" s="21">
        <f t="shared" si="3"/>
        <v>90</v>
      </c>
      <c r="F66" s="21">
        <f>Tabela46[[#This Row],[TAMANHO]]+Tabela46[[#This Row],[POS INICIAL]]-1</f>
        <v>100</v>
      </c>
      <c r="G66" s="19" t="s">
        <v>1105</v>
      </c>
      <c r="I66" s="21" t="s">
        <v>1110</v>
      </c>
    </row>
    <row r="67" spans="1:9" x14ac:dyDescent="0.25">
      <c r="A67" s="19">
        <v>13</v>
      </c>
      <c r="B67" s="19" t="s">
        <v>1057</v>
      </c>
      <c r="C67" s="19" t="s">
        <v>8</v>
      </c>
      <c r="D67" s="19">
        <v>11</v>
      </c>
      <c r="E67" s="21">
        <f t="shared" si="3"/>
        <v>101</v>
      </c>
      <c r="F67" s="21">
        <f>Tabela46[[#This Row],[TAMANHO]]+Tabela46[[#This Row],[POS INICIAL]]-1</f>
        <v>111</v>
      </c>
      <c r="G67" s="19" t="s">
        <v>1105</v>
      </c>
      <c r="I67" s="21" t="s">
        <v>1111</v>
      </c>
    </row>
    <row r="68" spans="1:9" x14ac:dyDescent="0.25">
      <c r="A68" s="19">
        <v>14</v>
      </c>
      <c r="B68" s="19" t="s">
        <v>1058</v>
      </c>
      <c r="C68" s="19" t="s">
        <v>8</v>
      </c>
      <c r="D68" s="19">
        <v>11</v>
      </c>
      <c r="E68" s="21">
        <f t="shared" si="3"/>
        <v>112</v>
      </c>
      <c r="F68" s="21">
        <f>Tabela46[[#This Row],[TAMANHO]]+Tabela46[[#This Row],[POS INICIAL]]-1</f>
        <v>122</v>
      </c>
      <c r="G68" s="19" t="s">
        <v>1105</v>
      </c>
      <c r="I68" s="21" t="s">
        <v>1112</v>
      </c>
    </row>
    <row r="69" spans="1:9" x14ac:dyDescent="0.25">
      <c r="A69" s="19">
        <v>15</v>
      </c>
      <c r="B69" s="19" t="s">
        <v>1059</v>
      </c>
      <c r="C69" s="19" t="s">
        <v>8</v>
      </c>
      <c r="D69" s="19">
        <v>11</v>
      </c>
      <c r="E69" s="21">
        <f t="shared" si="3"/>
        <v>123</v>
      </c>
      <c r="F69" s="21">
        <f>Tabela46[[#This Row],[TAMANHO]]+Tabela46[[#This Row],[POS INICIAL]]-1</f>
        <v>133</v>
      </c>
      <c r="G69" s="19" t="s">
        <v>1105</v>
      </c>
      <c r="I69" s="21" t="s">
        <v>1202</v>
      </c>
    </row>
    <row r="70" spans="1:9" s="32" customFormat="1" x14ac:dyDescent="0.25">
      <c r="A70" s="19">
        <v>16</v>
      </c>
      <c r="B70" s="19" t="s">
        <v>1060</v>
      </c>
      <c r="C70" s="19" t="s">
        <v>8</v>
      </c>
      <c r="D70" s="19">
        <v>10</v>
      </c>
      <c r="E70" s="21">
        <f t="shared" si="3"/>
        <v>134</v>
      </c>
      <c r="F70" s="21">
        <f>Tabela46[[#This Row],[TAMANHO]]+Tabela46[[#This Row],[POS INICIAL]]-1</f>
        <v>143</v>
      </c>
      <c r="G70" s="19" t="s">
        <v>1105</v>
      </c>
      <c r="H70" s="19"/>
      <c r="I70" s="21" t="s">
        <v>1203</v>
      </c>
    </row>
    <row r="71" spans="1:9" x14ac:dyDescent="0.25">
      <c r="A71" s="19">
        <v>17</v>
      </c>
      <c r="B71" s="19" t="s">
        <v>1061</v>
      </c>
      <c r="C71" s="19" t="s">
        <v>8</v>
      </c>
      <c r="D71" s="19">
        <v>2</v>
      </c>
      <c r="E71" s="21">
        <f t="shared" si="3"/>
        <v>144</v>
      </c>
      <c r="F71" s="21">
        <f>Tabela46[[#This Row],[TAMANHO]]+Tabela46[[#This Row],[POS INICIAL]]-1</f>
        <v>145</v>
      </c>
      <c r="G71" s="19" t="s">
        <v>1105</v>
      </c>
      <c r="H71" s="19" t="s">
        <v>1204</v>
      </c>
      <c r="I71" s="21" t="s">
        <v>1113</v>
      </c>
    </row>
    <row r="72" spans="1:9" x14ac:dyDescent="0.25">
      <c r="A72" s="19">
        <v>18</v>
      </c>
      <c r="B72" s="19" t="s">
        <v>1062</v>
      </c>
      <c r="C72" s="19" t="s">
        <v>22</v>
      </c>
      <c r="D72" s="19">
        <v>8</v>
      </c>
      <c r="E72" s="21">
        <f t="shared" si="3"/>
        <v>146</v>
      </c>
      <c r="F72" s="21">
        <f>Tabela46[[#This Row],[TAMANHO]]+Tabela46[[#This Row],[POS INICIAL]]-1</f>
        <v>153</v>
      </c>
      <c r="G72" s="19" t="s">
        <v>1105</v>
      </c>
      <c r="H72" s="19" t="s">
        <v>1092</v>
      </c>
      <c r="I72" s="21" t="s">
        <v>1205</v>
      </c>
    </row>
    <row r="73" spans="1:9" ht="78.75" x14ac:dyDescent="0.25">
      <c r="A73" s="19">
        <v>19</v>
      </c>
      <c r="B73" s="19" t="s">
        <v>1063</v>
      </c>
      <c r="C73" s="19" t="s">
        <v>20</v>
      </c>
      <c r="D73" s="19">
        <v>1</v>
      </c>
      <c r="E73" s="21">
        <f t="shared" si="3"/>
        <v>154</v>
      </c>
      <c r="F73" s="21">
        <f>Tabela46[[#This Row],[TAMANHO]]+Tabela46[[#This Row],[POS INICIAL]]-1</f>
        <v>154</v>
      </c>
      <c r="G73" s="19" t="s">
        <v>1105</v>
      </c>
      <c r="H73" s="19" t="s">
        <v>1114</v>
      </c>
      <c r="I73" s="21" t="s">
        <v>1206</v>
      </c>
    </row>
    <row r="74" spans="1:9" ht="45.75" x14ac:dyDescent="0.25">
      <c r="A74" s="19">
        <v>20</v>
      </c>
      <c r="B74" s="19" t="s">
        <v>1207</v>
      </c>
      <c r="C74" s="19" t="s">
        <v>8</v>
      </c>
      <c r="D74" s="19">
        <v>11</v>
      </c>
      <c r="E74" s="21">
        <f t="shared" si="3"/>
        <v>155</v>
      </c>
      <c r="F74" s="21">
        <f>Tabela46[[#This Row],[TAMANHO]]+Tabela46[[#This Row],[POS INICIAL]]-1</f>
        <v>165</v>
      </c>
      <c r="G74" s="19" t="s">
        <v>1208</v>
      </c>
      <c r="I74" s="21" t="s">
        <v>1209</v>
      </c>
    </row>
    <row r="75" spans="1:9" ht="47.25" x14ac:dyDescent="0.25">
      <c r="A75" s="19">
        <v>21</v>
      </c>
      <c r="B75" s="19" t="s">
        <v>1210</v>
      </c>
      <c r="C75" s="19" t="s">
        <v>8</v>
      </c>
      <c r="D75" s="19">
        <v>11</v>
      </c>
      <c r="E75" s="21">
        <f t="shared" si="3"/>
        <v>166</v>
      </c>
      <c r="F75" s="21">
        <f>Tabela46[[#This Row],[TAMANHO]]+Tabela46[[#This Row],[POS INICIAL]]-1</f>
        <v>176</v>
      </c>
      <c r="G75" s="19" t="s">
        <v>1208</v>
      </c>
      <c r="I75" s="21" t="s">
        <v>1211</v>
      </c>
    </row>
    <row r="76" spans="1:9" ht="16.5" thickBot="1" x14ac:dyDescent="0.3">
      <c r="A76" s="26"/>
      <c r="B76" s="26"/>
      <c r="C76" s="26"/>
      <c r="D76" s="26"/>
      <c r="E76" s="27"/>
      <c r="F76" s="27"/>
      <c r="G76" s="26"/>
      <c r="H76" s="28"/>
      <c r="I76" s="28"/>
    </row>
    <row r="77" spans="1:9" ht="17.25" thickTop="1" thickBot="1" x14ac:dyDescent="0.3">
      <c r="A77" s="29"/>
      <c r="B77" s="29"/>
      <c r="C77" s="29"/>
      <c r="D77" s="29"/>
      <c r="E77" s="30"/>
      <c r="F77" s="30"/>
      <c r="G77" s="29"/>
      <c r="H77" s="31"/>
      <c r="I77" s="31"/>
    </row>
    <row r="78" spans="1:9" x14ac:dyDescent="0.25">
      <c r="A78" s="139" t="s">
        <v>571</v>
      </c>
      <c r="B78" s="140"/>
      <c r="C78" s="140"/>
      <c r="D78" s="140"/>
      <c r="E78" s="140"/>
      <c r="F78" s="140"/>
      <c r="G78" s="140"/>
      <c r="H78" s="140"/>
      <c r="I78" s="141"/>
    </row>
    <row r="79" spans="1:9" x14ac:dyDescent="0.25">
      <c r="A79" s="142" t="s">
        <v>570</v>
      </c>
      <c r="B79" s="143"/>
      <c r="C79" s="143"/>
      <c r="D79" s="143"/>
      <c r="E79" s="143"/>
      <c r="F79" s="143"/>
      <c r="G79" s="143"/>
      <c r="H79" s="143"/>
      <c r="I79" s="144"/>
    </row>
    <row r="80" spans="1:9" s="32" customFormat="1" x14ac:dyDescent="0.25">
      <c r="A80" s="145" t="s">
        <v>1102</v>
      </c>
      <c r="B80" s="146"/>
      <c r="C80" s="146"/>
      <c r="D80" s="146"/>
      <c r="E80" s="146"/>
      <c r="F80" s="146"/>
      <c r="G80" s="146"/>
      <c r="H80" s="146"/>
      <c r="I80" s="147"/>
    </row>
    <row r="81" spans="1:9" x14ac:dyDescent="0.25">
      <c r="A81" s="142" t="s">
        <v>576</v>
      </c>
      <c r="B81" s="143"/>
      <c r="C81" s="143"/>
      <c r="D81" s="143"/>
      <c r="E81" s="143"/>
      <c r="F81" s="143"/>
      <c r="G81" s="143"/>
      <c r="H81" s="143"/>
      <c r="I81" s="144"/>
    </row>
    <row r="82" spans="1:9" s="32" customFormat="1" x14ac:dyDescent="0.25">
      <c r="A82" s="145" t="s">
        <v>1083</v>
      </c>
      <c r="B82" s="146"/>
      <c r="C82" s="146"/>
      <c r="D82" s="146"/>
      <c r="E82" s="146"/>
      <c r="F82" s="146"/>
      <c r="G82" s="146"/>
      <c r="H82" s="146"/>
      <c r="I82" s="147"/>
    </row>
    <row r="83" spans="1:9" x14ac:dyDescent="0.25">
      <c r="A83" s="142" t="s">
        <v>1170</v>
      </c>
      <c r="B83" s="143"/>
      <c r="C83" s="143"/>
      <c r="D83" s="143"/>
      <c r="E83" s="143"/>
      <c r="F83" s="143"/>
      <c r="G83" s="143"/>
      <c r="H83" s="143"/>
      <c r="I83" s="144"/>
    </row>
    <row r="84" spans="1:9" ht="16.5" thickBot="1" x14ac:dyDescent="0.3">
      <c r="A84" s="148" t="s">
        <v>1084</v>
      </c>
      <c r="B84" s="149"/>
      <c r="C84" s="149"/>
      <c r="D84" s="149"/>
      <c r="E84" s="149"/>
      <c r="F84" s="149"/>
      <c r="G84" s="149"/>
      <c r="H84" s="149"/>
      <c r="I84" s="150"/>
    </row>
    <row r="85" spans="1:9" s="32" customFormat="1" ht="16.5" thickBot="1" x14ac:dyDescent="0.3">
      <c r="A85" s="151" t="s">
        <v>1098</v>
      </c>
      <c r="B85" s="152"/>
      <c r="C85" s="152"/>
      <c r="D85" s="152"/>
      <c r="E85" s="152"/>
      <c r="F85" s="152"/>
      <c r="G85" s="152"/>
      <c r="H85" s="152"/>
      <c r="I85" s="153"/>
    </row>
    <row r="86" spans="1:9" x14ac:dyDescent="0.25">
      <c r="A86" s="19" t="s">
        <v>0</v>
      </c>
      <c r="B86" s="19" t="s">
        <v>1</v>
      </c>
      <c r="C86" s="19" t="s">
        <v>2</v>
      </c>
      <c r="D86" s="19" t="s">
        <v>3</v>
      </c>
      <c r="E86" s="19" t="s">
        <v>4</v>
      </c>
      <c r="F86" s="19" t="s">
        <v>5</v>
      </c>
      <c r="G86" s="19" t="s">
        <v>236</v>
      </c>
      <c r="H86" s="19" t="s">
        <v>6</v>
      </c>
      <c r="I86" s="19" t="s">
        <v>1094</v>
      </c>
    </row>
    <row r="87" spans="1:9" x14ac:dyDescent="0.25">
      <c r="A87" s="19">
        <v>1</v>
      </c>
      <c r="B87" s="19" t="s">
        <v>7</v>
      </c>
      <c r="C87" s="19" t="s">
        <v>8</v>
      </c>
      <c r="D87" s="19">
        <v>7</v>
      </c>
      <c r="E87" s="21">
        <v>1</v>
      </c>
      <c r="F87" s="21">
        <f>Tabela49[[#This Row],[TAMANHO]]+Tabela49[[#This Row],[POS INICIAL]]-1</f>
        <v>7</v>
      </c>
      <c r="G87" s="19" t="s">
        <v>1105</v>
      </c>
      <c r="I87" s="21" t="s">
        <v>1132</v>
      </c>
    </row>
    <row r="88" spans="1:9" x14ac:dyDescent="0.25">
      <c r="A88" s="19">
        <v>2</v>
      </c>
      <c r="B88" s="19" t="s">
        <v>1043</v>
      </c>
      <c r="C88" s="19" t="s">
        <v>20</v>
      </c>
      <c r="D88" s="19">
        <v>11</v>
      </c>
      <c r="E88" s="21">
        <f>F87+1</f>
        <v>8</v>
      </c>
      <c r="F88" s="21">
        <f>Tabela49[[#This Row],[TAMANHO]]+Tabela49[[#This Row],[POS INICIAL]]-1</f>
        <v>18</v>
      </c>
      <c r="G88" s="19" t="s">
        <v>1105</v>
      </c>
      <c r="I88" s="21" t="s">
        <v>790</v>
      </c>
    </row>
    <row r="89" spans="1:9" s="32" customFormat="1" ht="309.75" customHeight="1" x14ac:dyDescent="0.25">
      <c r="A89" s="19">
        <v>3</v>
      </c>
      <c r="B89" s="19" t="s">
        <v>15</v>
      </c>
      <c r="C89" s="19" t="s">
        <v>36</v>
      </c>
      <c r="D89" s="19">
        <v>7</v>
      </c>
      <c r="E89" s="21">
        <f t="shared" ref="E89:E94" si="4">F88+1</f>
        <v>19</v>
      </c>
      <c r="F89" s="21">
        <f>Tabela49[[#This Row],[TAMANHO]]+Tabela49[[#This Row],[POS INICIAL]]-1</f>
        <v>25</v>
      </c>
      <c r="G89" s="19" t="s">
        <v>1105</v>
      </c>
      <c r="H89" s="19"/>
      <c r="I89" s="39" t="s">
        <v>1212</v>
      </c>
    </row>
    <row r="90" spans="1:9" ht="31.5" x14ac:dyDescent="0.25">
      <c r="A90" s="19">
        <v>4</v>
      </c>
      <c r="B90" s="19" t="s">
        <v>1064</v>
      </c>
      <c r="C90" s="19" t="s">
        <v>22</v>
      </c>
      <c r="D90" s="19">
        <v>8</v>
      </c>
      <c r="E90" s="21">
        <f t="shared" si="4"/>
        <v>26</v>
      </c>
      <c r="F90" s="21">
        <f>Tabela49[[#This Row],[TAMANHO]]+Tabela49[[#This Row],[POS INICIAL]]-1</f>
        <v>33</v>
      </c>
      <c r="G90" s="19" t="s">
        <v>1105</v>
      </c>
      <c r="H90" s="19" t="s">
        <v>1092</v>
      </c>
      <c r="I90" s="21" t="s">
        <v>1065</v>
      </c>
    </row>
    <row r="91" spans="1:9" x14ac:dyDescent="0.25">
      <c r="A91" s="19">
        <v>5</v>
      </c>
      <c r="B91" s="19" t="s">
        <v>1066</v>
      </c>
      <c r="C91" s="19" t="s">
        <v>8</v>
      </c>
      <c r="D91" s="19">
        <v>11</v>
      </c>
      <c r="E91" s="21">
        <f t="shared" si="4"/>
        <v>34</v>
      </c>
      <c r="F91" s="21">
        <f>Tabela49[[#This Row],[TAMANHO]]+Tabela49[[#This Row],[POS INICIAL]]-1</f>
        <v>44</v>
      </c>
      <c r="G91" s="19" t="s">
        <v>1105</v>
      </c>
      <c r="I91" s="21" t="s">
        <v>1115</v>
      </c>
    </row>
    <row r="92" spans="1:9" x14ac:dyDescent="0.25">
      <c r="A92" s="19">
        <v>6</v>
      </c>
      <c r="B92" s="19" t="s">
        <v>1067</v>
      </c>
      <c r="C92" s="19" t="s">
        <v>8</v>
      </c>
      <c r="D92" s="19">
        <v>11</v>
      </c>
      <c r="E92" s="21">
        <f t="shared" si="4"/>
        <v>45</v>
      </c>
      <c r="F92" s="21">
        <f>Tabela49[[#This Row],[TAMANHO]]+Tabela49[[#This Row],[POS INICIAL]]-1</f>
        <v>55</v>
      </c>
      <c r="G92" s="19" t="s">
        <v>1105</v>
      </c>
      <c r="I92" s="21" t="s">
        <v>1116</v>
      </c>
    </row>
    <row r="93" spans="1:9" ht="31.5" x14ac:dyDescent="0.25">
      <c r="A93" s="19">
        <v>7</v>
      </c>
      <c r="B93" s="19" t="s">
        <v>1060</v>
      </c>
      <c r="C93" s="19" t="s">
        <v>8</v>
      </c>
      <c r="D93" s="19">
        <v>10</v>
      </c>
      <c r="E93" s="21">
        <f t="shared" si="4"/>
        <v>56</v>
      </c>
      <c r="F93" s="21">
        <f>Tabela49[[#This Row],[TAMANHO]]+Tabela49[[#This Row],[POS INICIAL]]-1</f>
        <v>65</v>
      </c>
      <c r="G93" s="19" t="s">
        <v>1105</v>
      </c>
      <c r="I93" s="21" t="s">
        <v>1213</v>
      </c>
    </row>
    <row r="94" spans="1:9" ht="31.5" x14ac:dyDescent="0.25">
      <c r="A94" s="19">
        <v>8</v>
      </c>
      <c r="B94" s="19" t="s">
        <v>1068</v>
      </c>
      <c r="C94" s="19" t="s">
        <v>20</v>
      </c>
      <c r="D94" s="19">
        <v>1</v>
      </c>
      <c r="E94" s="21">
        <f t="shared" si="4"/>
        <v>66</v>
      </c>
      <c r="F94" s="21">
        <f>Tabela49[[#This Row],[TAMANHO]]+Tabela49[[#This Row],[POS INICIAL]]-1</f>
        <v>66</v>
      </c>
      <c r="G94" s="19" t="s">
        <v>1105</v>
      </c>
      <c r="H94" s="19" t="s">
        <v>1117</v>
      </c>
      <c r="I94" s="21" t="s">
        <v>1214</v>
      </c>
    </row>
    <row r="95" spans="1:9" ht="16.5" thickBot="1" x14ac:dyDescent="0.3">
      <c r="A95" s="26"/>
      <c r="B95" s="26"/>
      <c r="C95" s="26"/>
      <c r="D95" s="26"/>
      <c r="E95" s="27"/>
      <c r="F95" s="27"/>
      <c r="G95" s="26"/>
      <c r="H95" s="28"/>
      <c r="I95" s="28"/>
    </row>
    <row r="96" spans="1:9" ht="17.25" thickTop="1" thickBot="1" x14ac:dyDescent="0.3">
      <c r="A96" s="29"/>
      <c r="B96" s="29"/>
      <c r="C96" s="29"/>
      <c r="D96" s="29"/>
      <c r="E96" s="30"/>
      <c r="F96" s="30"/>
      <c r="G96" s="29"/>
      <c r="H96" s="31"/>
      <c r="I96" s="31"/>
    </row>
    <row r="97" spans="1:9" x14ac:dyDescent="0.25">
      <c r="A97" s="139" t="s">
        <v>571</v>
      </c>
      <c r="B97" s="140"/>
      <c r="C97" s="140"/>
      <c r="D97" s="140"/>
      <c r="E97" s="140"/>
      <c r="F97" s="140"/>
      <c r="G97" s="140"/>
      <c r="H97" s="140"/>
      <c r="I97" s="141"/>
    </row>
    <row r="98" spans="1:9" x14ac:dyDescent="0.25">
      <c r="A98" s="142" t="s">
        <v>570</v>
      </c>
      <c r="B98" s="143"/>
      <c r="C98" s="143"/>
      <c r="D98" s="143"/>
      <c r="E98" s="143"/>
      <c r="F98" s="143"/>
      <c r="G98" s="143"/>
      <c r="H98" s="143"/>
      <c r="I98" s="144"/>
    </row>
    <row r="99" spans="1:9" s="32" customFormat="1" x14ac:dyDescent="0.25">
      <c r="A99" s="145" t="s">
        <v>1103</v>
      </c>
      <c r="B99" s="146"/>
      <c r="C99" s="146"/>
      <c r="D99" s="146"/>
      <c r="E99" s="146"/>
      <c r="F99" s="146"/>
      <c r="G99" s="146"/>
      <c r="H99" s="146"/>
      <c r="I99" s="147"/>
    </row>
    <row r="100" spans="1:9" x14ac:dyDescent="0.25">
      <c r="A100" s="142" t="s">
        <v>576</v>
      </c>
      <c r="B100" s="143"/>
      <c r="C100" s="143"/>
      <c r="D100" s="143"/>
      <c r="E100" s="143"/>
      <c r="F100" s="143"/>
      <c r="G100" s="143"/>
      <c r="H100" s="143"/>
      <c r="I100" s="144"/>
    </row>
    <row r="101" spans="1:9" s="32" customFormat="1" x14ac:dyDescent="0.25">
      <c r="A101" s="145" t="s">
        <v>1083</v>
      </c>
      <c r="B101" s="146"/>
      <c r="C101" s="146"/>
      <c r="D101" s="146"/>
      <c r="E101" s="146"/>
      <c r="F101" s="146"/>
      <c r="G101" s="146"/>
      <c r="H101" s="146"/>
      <c r="I101" s="147"/>
    </row>
    <row r="102" spans="1:9" x14ac:dyDescent="0.25">
      <c r="A102" s="145" t="s">
        <v>1171</v>
      </c>
      <c r="B102" s="146"/>
      <c r="C102" s="146"/>
      <c r="D102" s="146"/>
      <c r="E102" s="146"/>
      <c r="F102" s="146"/>
      <c r="G102" s="146"/>
      <c r="H102" s="146"/>
      <c r="I102" s="147"/>
    </row>
    <row r="103" spans="1:9" ht="16.5" thickBot="1" x14ac:dyDescent="0.3">
      <c r="A103" s="148" t="s">
        <v>1084</v>
      </c>
      <c r="B103" s="149"/>
      <c r="C103" s="149"/>
      <c r="D103" s="149"/>
      <c r="E103" s="149"/>
      <c r="F103" s="149"/>
      <c r="G103" s="149"/>
      <c r="H103" s="149"/>
      <c r="I103" s="150"/>
    </row>
    <row r="104" spans="1:9" s="32" customFormat="1" ht="16.5" thickBot="1" x14ac:dyDescent="0.3">
      <c r="A104" s="151" t="s">
        <v>1099</v>
      </c>
      <c r="B104" s="152"/>
      <c r="C104" s="152"/>
      <c r="D104" s="152"/>
      <c r="E104" s="152"/>
      <c r="F104" s="152"/>
      <c r="G104" s="152"/>
      <c r="H104" s="152"/>
      <c r="I104" s="153"/>
    </row>
    <row r="105" spans="1:9" x14ac:dyDescent="0.25">
      <c r="A105" s="19" t="s">
        <v>0</v>
      </c>
      <c r="B105" s="19" t="s">
        <v>1</v>
      </c>
      <c r="C105" s="19" t="s">
        <v>2</v>
      </c>
      <c r="D105" s="19" t="s">
        <v>3</v>
      </c>
      <c r="E105" s="19" t="s">
        <v>4</v>
      </c>
      <c r="F105" s="19" t="s">
        <v>5</v>
      </c>
      <c r="G105" s="19" t="s">
        <v>236</v>
      </c>
      <c r="H105" s="19" t="s">
        <v>6</v>
      </c>
      <c r="I105" s="19" t="s">
        <v>1094</v>
      </c>
    </row>
    <row r="106" spans="1:9" x14ac:dyDescent="0.25">
      <c r="A106" s="19">
        <v>1</v>
      </c>
      <c r="B106" s="19" t="s">
        <v>7</v>
      </c>
      <c r="C106" s="19" t="s">
        <v>8</v>
      </c>
      <c r="D106" s="19">
        <v>7</v>
      </c>
      <c r="E106" s="21">
        <v>1</v>
      </c>
      <c r="F106" s="21">
        <f>Tabela52[[#This Row],[TAMANHO]]+Tabela52[[#This Row],[POS INICIAL]]-1</f>
        <v>7</v>
      </c>
      <c r="G106" s="19" t="s">
        <v>1105</v>
      </c>
      <c r="I106" s="21" t="s">
        <v>1132</v>
      </c>
    </row>
    <row r="107" spans="1:9" x14ac:dyDescent="0.25">
      <c r="A107" s="19">
        <v>2</v>
      </c>
      <c r="B107" s="19" t="s">
        <v>1069</v>
      </c>
      <c r="C107" s="19" t="s">
        <v>36</v>
      </c>
      <c r="D107" s="19">
        <v>6</v>
      </c>
      <c r="E107" s="21">
        <f>F106+1</f>
        <v>8</v>
      </c>
      <c r="F107" s="21">
        <f>Tabela52[[#This Row],[TAMANHO]]+Tabela52[[#This Row],[POS INICIAL]]-1</f>
        <v>13</v>
      </c>
      <c r="G107" s="19" t="s">
        <v>1105</v>
      </c>
      <c r="H107" s="19" t="s">
        <v>1118</v>
      </c>
      <c r="I107" s="21" t="s">
        <v>1215</v>
      </c>
    </row>
    <row r="108" spans="1:9" x14ac:dyDescent="0.25">
      <c r="A108" s="19">
        <v>3</v>
      </c>
      <c r="B108" s="19" t="s">
        <v>1051</v>
      </c>
      <c r="C108" s="19" t="s">
        <v>36</v>
      </c>
      <c r="D108" s="19">
        <v>6</v>
      </c>
      <c r="E108" s="21">
        <f t="shared" ref="E108:E123" si="5">F107+1</f>
        <v>14</v>
      </c>
      <c r="F108" s="21">
        <f>Tabela52[[#This Row],[TAMANHO]]+Tabela52[[#This Row],[POS INICIAL]]-1</f>
        <v>19</v>
      </c>
      <c r="G108" s="19" t="s">
        <v>1105</v>
      </c>
      <c r="H108" s="19" t="s">
        <v>1106</v>
      </c>
      <c r="I108" s="21" t="s">
        <v>1070</v>
      </c>
    </row>
    <row r="109" spans="1:9" ht="90" customHeight="1" x14ac:dyDescent="0.25">
      <c r="A109" s="19">
        <v>4</v>
      </c>
      <c r="B109" s="19" t="s">
        <v>1071</v>
      </c>
      <c r="C109" s="19" t="s">
        <v>8</v>
      </c>
      <c r="D109" s="19">
        <v>10</v>
      </c>
      <c r="E109" s="21">
        <f t="shared" si="5"/>
        <v>20</v>
      </c>
      <c r="F109" s="21">
        <f>Tabela52[[#This Row],[TAMANHO]]+Tabela52[[#This Row],[POS INICIAL]]-1</f>
        <v>29</v>
      </c>
      <c r="G109" s="19" t="s">
        <v>1105</v>
      </c>
      <c r="I109" s="21" t="s">
        <v>1172</v>
      </c>
    </row>
    <row r="110" spans="1:9" ht="31.5" x14ac:dyDescent="0.25">
      <c r="A110" s="19">
        <v>5</v>
      </c>
      <c r="B110" s="19" t="s">
        <v>1072</v>
      </c>
      <c r="C110" s="19" t="s">
        <v>8</v>
      </c>
      <c r="D110" s="19">
        <v>10</v>
      </c>
      <c r="E110" s="21">
        <f t="shared" si="5"/>
        <v>30</v>
      </c>
      <c r="F110" s="21">
        <f>Tabela52[[#This Row],[TAMANHO]]+Tabela52[[#This Row],[POS INICIAL]]-1</f>
        <v>39</v>
      </c>
      <c r="G110" s="19" t="s">
        <v>1105</v>
      </c>
      <c r="I110" s="21" t="s">
        <v>1073</v>
      </c>
    </row>
    <row r="111" spans="1:9" x14ac:dyDescent="0.25">
      <c r="A111" s="19">
        <v>6</v>
      </c>
      <c r="B111" s="19" t="s">
        <v>1053</v>
      </c>
      <c r="C111" s="19" t="s">
        <v>8</v>
      </c>
      <c r="D111" s="19">
        <v>11</v>
      </c>
      <c r="E111" s="21">
        <f t="shared" si="5"/>
        <v>40</v>
      </c>
      <c r="F111" s="21">
        <f>Tabela52[[#This Row],[TAMANHO]]+Tabela52[[#This Row],[POS INICIAL]]-1</f>
        <v>50</v>
      </c>
      <c r="G111" s="19" t="s">
        <v>1105</v>
      </c>
      <c r="I111" s="21" t="s">
        <v>1119</v>
      </c>
    </row>
    <row r="112" spans="1:9" x14ac:dyDescent="0.25">
      <c r="A112" s="19">
        <v>7</v>
      </c>
      <c r="B112" s="19" t="s">
        <v>1066</v>
      </c>
      <c r="C112" s="19" t="s">
        <v>8</v>
      </c>
      <c r="D112" s="19">
        <v>11</v>
      </c>
      <c r="E112" s="21">
        <f t="shared" si="5"/>
        <v>51</v>
      </c>
      <c r="F112" s="21">
        <f>Tabela52[[#This Row],[TAMANHO]]+Tabela52[[#This Row],[POS INICIAL]]-1</f>
        <v>61</v>
      </c>
      <c r="G112" s="19" t="s">
        <v>1105</v>
      </c>
      <c r="I112" s="21" t="s">
        <v>1120</v>
      </c>
    </row>
    <row r="113" spans="1:9" x14ac:dyDescent="0.25">
      <c r="A113" s="19">
        <v>8</v>
      </c>
      <c r="B113" s="19" t="s">
        <v>1074</v>
      </c>
      <c r="C113" s="19" t="s">
        <v>8</v>
      </c>
      <c r="D113" s="19">
        <v>11</v>
      </c>
      <c r="E113" s="21">
        <f t="shared" si="5"/>
        <v>62</v>
      </c>
      <c r="F113" s="21">
        <f>Tabela52[[#This Row],[TAMANHO]]+Tabela52[[#This Row],[POS INICIAL]]-1</f>
        <v>72</v>
      </c>
      <c r="G113" s="19" t="s">
        <v>1105</v>
      </c>
      <c r="I113" s="21" t="s">
        <v>1121</v>
      </c>
    </row>
    <row r="114" spans="1:9" x14ac:dyDescent="0.25">
      <c r="A114" s="19">
        <v>9</v>
      </c>
      <c r="B114" s="19" t="s">
        <v>1075</v>
      </c>
      <c r="C114" s="19" t="s">
        <v>8</v>
      </c>
      <c r="D114" s="19">
        <v>11</v>
      </c>
      <c r="E114" s="21">
        <f t="shared" si="5"/>
        <v>73</v>
      </c>
      <c r="F114" s="21">
        <f>Tabela52[[#This Row],[TAMANHO]]+Tabela52[[#This Row],[POS INICIAL]]-1</f>
        <v>83</v>
      </c>
      <c r="G114" s="19" t="s">
        <v>1105</v>
      </c>
      <c r="I114" s="21" t="s">
        <v>1122</v>
      </c>
    </row>
    <row r="115" spans="1:9" x14ac:dyDescent="0.25">
      <c r="A115" s="19">
        <v>10</v>
      </c>
      <c r="B115" s="19" t="s">
        <v>1123</v>
      </c>
      <c r="C115" s="19" t="s">
        <v>36</v>
      </c>
      <c r="D115" s="19">
        <v>1</v>
      </c>
      <c r="E115" s="21">
        <f t="shared" si="5"/>
        <v>84</v>
      </c>
      <c r="F115" s="21">
        <f>Tabela52[[#This Row],[TAMANHO]]+Tabela52[[#This Row],[POS INICIAL]]-1</f>
        <v>84</v>
      </c>
      <c r="G115" s="19" t="s">
        <v>1105</v>
      </c>
      <c r="H115" s="19" t="s">
        <v>1124</v>
      </c>
      <c r="I115" s="21" t="s">
        <v>1076</v>
      </c>
    </row>
    <row r="116" spans="1:9" x14ac:dyDescent="0.25">
      <c r="A116" s="19">
        <v>11</v>
      </c>
      <c r="B116" s="19" t="s">
        <v>1077</v>
      </c>
      <c r="C116" s="19" t="s">
        <v>8</v>
      </c>
      <c r="D116" s="19">
        <v>10</v>
      </c>
      <c r="E116" s="21">
        <f t="shared" si="5"/>
        <v>85</v>
      </c>
      <c r="F116" s="21">
        <f>Tabela52[[#This Row],[TAMANHO]]+Tabela52[[#This Row],[POS INICIAL]]-1</f>
        <v>94</v>
      </c>
      <c r="G116" s="19" t="s">
        <v>1105</v>
      </c>
      <c r="I116" s="21" t="s">
        <v>1078</v>
      </c>
    </row>
    <row r="117" spans="1:9" x14ac:dyDescent="0.25">
      <c r="A117" s="19">
        <v>12</v>
      </c>
      <c r="B117" s="19" t="s">
        <v>1053</v>
      </c>
      <c r="C117" s="19" t="s">
        <v>8</v>
      </c>
      <c r="D117" s="19">
        <v>11</v>
      </c>
      <c r="E117" s="21">
        <f t="shared" si="5"/>
        <v>95</v>
      </c>
      <c r="F117" s="21">
        <f>Tabela52[[#This Row],[TAMANHO]]+Tabela52[[#This Row],[POS INICIAL]]-1</f>
        <v>105</v>
      </c>
      <c r="G117" s="19" t="s">
        <v>1105</v>
      </c>
      <c r="I117" s="21" t="s">
        <v>1125</v>
      </c>
    </row>
    <row r="118" spans="1:9" s="32" customFormat="1" x14ac:dyDescent="0.25">
      <c r="A118" s="19">
        <v>13</v>
      </c>
      <c r="B118" s="19" t="s">
        <v>1066</v>
      </c>
      <c r="C118" s="19" t="s">
        <v>8</v>
      </c>
      <c r="D118" s="19">
        <v>11</v>
      </c>
      <c r="E118" s="21">
        <f t="shared" si="5"/>
        <v>106</v>
      </c>
      <c r="F118" s="21">
        <f>Tabela52[[#This Row],[TAMANHO]]+Tabela52[[#This Row],[POS INICIAL]]-1</f>
        <v>116</v>
      </c>
      <c r="G118" s="19" t="s">
        <v>1105</v>
      </c>
      <c r="H118" s="19"/>
      <c r="I118" s="21" t="s">
        <v>1126</v>
      </c>
    </row>
    <row r="119" spans="1:9" x14ac:dyDescent="0.25">
      <c r="A119" s="19">
        <v>14</v>
      </c>
      <c r="B119" s="19" t="s">
        <v>1074</v>
      </c>
      <c r="C119" s="19" t="s">
        <v>8</v>
      </c>
      <c r="D119" s="19">
        <v>11</v>
      </c>
      <c r="E119" s="21">
        <f t="shared" si="5"/>
        <v>117</v>
      </c>
      <c r="F119" s="21">
        <f>Tabela52[[#This Row],[TAMANHO]]+Tabela52[[#This Row],[POS INICIAL]]-1</f>
        <v>127</v>
      </c>
      <c r="G119" s="19" t="s">
        <v>1105</v>
      </c>
      <c r="I119" s="21" t="s">
        <v>1127</v>
      </c>
    </row>
    <row r="120" spans="1:9" s="32" customFormat="1" x14ac:dyDescent="0.25">
      <c r="A120" s="19">
        <v>15</v>
      </c>
      <c r="B120" s="19" t="s">
        <v>1075</v>
      </c>
      <c r="C120" s="19" t="s">
        <v>8</v>
      </c>
      <c r="D120" s="19">
        <v>11</v>
      </c>
      <c r="E120" s="21">
        <f t="shared" si="5"/>
        <v>128</v>
      </c>
      <c r="F120" s="21">
        <f>Tabela52[[#This Row],[TAMANHO]]+Tabela52[[#This Row],[POS INICIAL]]-1</f>
        <v>138</v>
      </c>
      <c r="G120" s="19" t="s">
        <v>1105</v>
      </c>
      <c r="H120" s="19"/>
      <c r="I120" s="21" t="s">
        <v>1128</v>
      </c>
    </row>
    <row r="121" spans="1:9" x14ac:dyDescent="0.25">
      <c r="A121" s="19">
        <v>16</v>
      </c>
      <c r="B121" s="19" t="s">
        <v>1079</v>
      </c>
      <c r="C121" s="19" t="s">
        <v>8</v>
      </c>
      <c r="D121" s="19">
        <v>2</v>
      </c>
      <c r="E121" s="21">
        <f t="shared" si="5"/>
        <v>139</v>
      </c>
      <c r="F121" s="21">
        <f>Tabela52[[#This Row],[TAMANHO]]+Tabela52[[#This Row],[POS INICIAL]]-1</f>
        <v>140</v>
      </c>
      <c r="G121" s="19" t="s">
        <v>1105</v>
      </c>
      <c r="H121" s="19" t="s">
        <v>1129</v>
      </c>
      <c r="I121" s="21" t="s">
        <v>1104</v>
      </c>
    </row>
    <row r="122" spans="1:9" s="32" customFormat="1" x14ac:dyDescent="0.25">
      <c r="A122" s="19">
        <v>17</v>
      </c>
      <c r="B122" s="19" t="s">
        <v>1080</v>
      </c>
      <c r="C122" s="19" t="s">
        <v>8</v>
      </c>
      <c r="D122" s="19">
        <v>10</v>
      </c>
      <c r="E122" s="21">
        <f t="shared" si="5"/>
        <v>141</v>
      </c>
      <c r="F122" s="21">
        <f>Tabela52[[#This Row],[TAMANHO]]+Tabela52[[#This Row],[POS INICIAL]]-1</f>
        <v>150</v>
      </c>
      <c r="G122" s="19" t="s">
        <v>1105</v>
      </c>
      <c r="H122" s="19"/>
      <c r="I122" s="21" t="s">
        <v>1081</v>
      </c>
    </row>
    <row r="123" spans="1:9" x14ac:dyDescent="0.25">
      <c r="A123" s="19">
        <v>18</v>
      </c>
      <c r="B123" s="19" t="s">
        <v>1082</v>
      </c>
      <c r="C123" s="19" t="s">
        <v>8</v>
      </c>
      <c r="D123" s="19">
        <v>11</v>
      </c>
      <c r="E123" s="21">
        <f t="shared" si="5"/>
        <v>151</v>
      </c>
      <c r="F123" s="21">
        <f>Tabela52[[#This Row],[TAMANHO]]+Tabela52[[#This Row],[POS INICIAL]]-1</f>
        <v>161</v>
      </c>
      <c r="G123" s="19" t="s">
        <v>1105</v>
      </c>
      <c r="I123" s="21" t="s">
        <v>1130</v>
      </c>
    </row>
    <row r="124" spans="1:9" ht="16.5" thickBot="1" x14ac:dyDescent="0.3">
      <c r="A124" s="26"/>
      <c r="B124" s="26"/>
      <c r="C124" s="26"/>
      <c r="D124" s="26"/>
      <c r="E124" s="27"/>
      <c r="F124" s="27"/>
      <c r="G124" s="26"/>
      <c r="H124" s="28"/>
      <c r="I124" s="28"/>
    </row>
    <row r="125" spans="1:9" ht="17.25" thickTop="1" thickBot="1" x14ac:dyDescent="0.3">
      <c r="A125" s="29"/>
      <c r="B125" s="29"/>
      <c r="C125" s="29"/>
      <c r="D125" s="29"/>
      <c r="E125" s="30"/>
      <c r="F125" s="30"/>
      <c r="G125" s="29"/>
      <c r="H125" s="31"/>
      <c r="I125" s="31"/>
    </row>
  </sheetData>
  <mergeCells count="34">
    <mergeCell ref="A100:I100"/>
    <mergeCell ref="A101:I101"/>
    <mergeCell ref="A102:I102"/>
    <mergeCell ref="A103:I103"/>
    <mergeCell ref="A104:I104"/>
    <mergeCell ref="A84:I84"/>
    <mergeCell ref="A85:I85"/>
    <mergeCell ref="A97:I97"/>
    <mergeCell ref="A98:I98"/>
    <mergeCell ref="A99:I99"/>
    <mergeCell ref="A81:I81"/>
    <mergeCell ref="A82:I82"/>
    <mergeCell ref="A83:I83"/>
    <mergeCell ref="A28:I28"/>
    <mergeCell ref="A29:I29"/>
    <mergeCell ref="A30:I30"/>
    <mergeCell ref="A46:I46"/>
    <mergeCell ref="A47:I47"/>
    <mergeCell ref="A48:I48"/>
    <mergeCell ref="A49:I49"/>
    <mergeCell ref="A50:I50"/>
    <mergeCell ref="A51:I51"/>
    <mergeCell ref="A52:I52"/>
    <mergeCell ref="A53:I53"/>
    <mergeCell ref="A26:I26"/>
    <mergeCell ref="A27:I27"/>
    <mergeCell ref="A78:I78"/>
    <mergeCell ref="A79:I79"/>
    <mergeCell ref="A80:I80"/>
    <mergeCell ref="A1:I1"/>
    <mergeCell ref="A14:I14"/>
    <mergeCell ref="A23:I23"/>
    <mergeCell ref="A24:I24"/>
    <mergeCell ref="A25:I25"/>
  </mergeCells>
  <pageMargins left="0.511811024" right="0.511811024" top="0.78740157499999996" bottom="0.78740157499999996" header="0.31496062000000002" footer="0.31496062000000002"/>
  <pageSetup paperSize="9" scale="54" orientation="landscape" r:id="rId1"/>
  <tableParts count="6">
    <tablePart r:id="rId2"/>
    <tablePart r:id="rId3"/>
    <tablePart r:id="rId4"/>
    <tablePart r:id="rId5"/>
    <tablePart r:id="rId6"/>
    <tablePart r:id="rId7"/>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41"/>
  <sheetViews>
    <sheetView workbookViewId="0">
      <selection activeCell="B4" sqref="B4"/>
    </sheetView>
  </sheetViews>
  <sheetFormatPr defaultRowHeight="15" x14ac:dyDescent="0.25"/>
  <cols>
    <col min="1" max="1" width="58.7109375" bestFit="1" customWidth="1"/>
    <col min="2" max="2" width="13.140625" bestFit="1" customWidth="1"/>
    <col min="3" max="3" width="62.140625" bestFit="1" customWidth="1"/>
    <col min="4" max="4" width="47.7109375" bestFit="1" customWidth="1"/>
  </cols>
  <sheetData>
    <row r="1" spans="1:4" x14ac:dyDescent="0.25">
      <c r="A1" s="43"/>
      <c r="B1" s="43"/>
      <c r="C1" s="44" t="s">
        <v>1216</v>
      </c>
      <c r="D1" s="43"/>
    </row>
    <row r="2" spans="1:4" x14ac:dyDescent="0.25">
      <c r="A2" s="43"/>
      <c r="B2" s="43"/>
      <c r="C2" s="44" t="s">
        <v>1217</v>
      </c>
      <c r="D2" s="43"/>
    </row>
    <row r="3" spans="1:4" x14ac:dyDescent="0.25">
      <c r="A3" s="43"/>
      <c r="B3" s="43"/>
      <c r="C3" s="44" t="s">
        <v>1218</v>
      </c>
      <c r="D3" s="43"/>
    </row>
    <row r="5" spans="1:4" x14ac:dyDescent="0.25">
      <c r="A5" s="45" t="s">
        <v>1219</v>
      </c>
      <c r="B5" s="43"/>
      <c r="C5" s="43"/>
      <c r="D5" s="43"/>
    </row>
    <row r="7" spans="1:4" ht="15.75" thickBot="1" x14ac:dyDescent="0.3">
      <c r="A7" s="46" t="s">
        <v>1220</v>
      </c>
      <c r="B7" s="43"/>
      <c r="C7" s="43"/>
      <c r="D7" s="43"/>
    </row>
    <row r="8" spans="1:4" ht="15.75" thickBot="1" x14ac:dyDescent="0.3">
      <c r="A8" s="61"/>
      <c r="B8" s="62" t="s">
        <v>2</v>
      </c>
      <c r="C8" s="62" t="s">
        <v>1221</v>
      </c>
      <c r="D8" s="63" t="s">
        <v>1222</v>
      </c>
    </row>
    <row r="9" spans="1:4" x14ac:dyDescent="0.25">
      <c r="A9" s="49">
        <v>1</v>
      </c>
      <c r="B9" s="50" t="s">
        <v>1223</v>
      </c>
      <c r="C9" s="51" t="s">
        <v>1224</v>
      </c>
      <c r="D9" s="68" t="s">
        <v>1225</v>
      </c>
    </row>
    <row r="10" spans="1:4" x14ac:dyDescent="0.25">
      <c r="A10" s="52">
        <v>2</v>
      </c>
      <c r="B10" s="48" t="s">
        <v>1223</v>
      </c>
      <c r="C10" s="47" t="s">
        <v>1226</v>
      </c>
      <c r="D10" s="67" t="s">
        <v>1227</v>
      </c>
    </row>
    <row r="11" spans="1:4" x14ac:dyDescent="0.25">
      <c r="A11" s="52">
        <v>3</v>
      </c>
      <c r="B11" s="48" t="s">
        <v>1223</v>
      </c>
      <c r="C11" s="47" t="s">
        <v>1228</v>
      </c>
      <c r="D11" s="67" t="s">
        <v>1229</v>
      </c>
    </row>
    <row r="12" spans="1:4" x14ac:dyDescent="0.25">
      <c r="A12" s="52">
        <v>4</v>
      </c>
      <c r="B12" s="48" t="s">
        <v>1223</v>
      </c>
      <c r="C12" s="47" t="s">
        <v>1230</v>
      </c>
      <c r="D12" s="67" t="s">
        <v>1231</v>
      </c>
    </row>
    <row r="13" spans="1:4" x14ac:dyDescent="0.25">
      <c r="A13" s="52">
        <v>5</v>
      </c>
      <c r="B13" s="48" t="s">
        <v>1223</v>
      </c>
      <c r="C13" s="47" t="s">
        <v>1232</v>
      </c>
      <c r="D13" s="67" t="s">
        <v>1233</v>
      </c>
    </row>
    <row r="14" spans="1:4" x14ac:dyDescent="0.25">
      <c r="A14" s="52">
        <v>6</v>
      </c>
      <c r="B14" s="48" t="s">
        <v>1223</v>
      </c>
      <c r="C14" s="47" t="s">
        <v>1234</v>
      </c>
      <c r="D14" s="67" t="s">
        <v>1235</v>
      </c>
    </row>
    <row r="15" spans="1:4" x14ac:dyDescent="0.25">
      <c r="A15" s="52">
        <v>7</v>
      </c>
      <c r="B15" s="48" t="s">
        <v>1223</v>
      </c>
      <c r="C15" s="47" t="s">
        <v>1236</v>
      </c>
      <c r="D15" s="67" t="s">
        <v>1237</v>
      </c>
    </row>
    <row r="16" spans="1:4" x14ac:dyDescent="0.25">
      <c r="A16" s="52">
        <v>8</v>
      </c>
      <c r="B16" s="48" t="s">
        <v>1223</v>
      </c>
      <c r="C16" s="47" t="s">
        <v>1238</v>
      </c>
      <c r="D16" s="67" t="s">
        <v>1239</v>
      </c>
    </row>
    <row r="17" spans="1:4" x14ac:dyDescent="0.25">
      <c r="A17" s="52">
        <v>9</v>
      </c>
      <c r="B17" s="48" t="s">
        <v>1223</v>
      </c>
      <c r="C17" s="47" t="s">
        <v>1240</v>
      </c>
      <c r="D17" s="67" t="s">
        <v>1241</v>
      </c>
    </row>
    <row r="18" spans="1:4" x14ac:dyDescent="0.25">
      <c r="A18" s="52">
        <v>10</v>
      </c>
      <c r="B18" s="48" t="s">
        <v>1223</v>
      </c>
      <c r="C18" s="47" t="s">
        <v>1242</v>
      </c>
      <c r="D18" s="67" t="s">
        <v>1243</v>
      </c>
    </row>
    <row r="19" spans="1:4" x14ac:dyDescent="0.25">
      <c r="A19" s="52">
        <v>11</v>
      </c>
      <c r="B19" s="48" t="s">
        <v>1223</v>
      </c>
      <c r="C19" s="47" t="s">
        <v>1244</v>
      </c>
      <c r="D19" s="67" t="s">
        <v>1245</v>
      </c>
    </row>
    <row r="20" spans="1:4" x14ac:dyDescent="0.25">
      <c r="A20" s="52">
        <v>12</v>
      </c>
      <c r="B20" s="48" t="s">
        <v>1223</v>
      </c>
      <c r="C20" s="47" t="s">
        <v>1246</v>
      </c>
      <c r="D20" s="67" t="s">
        <v>1247</v>
      </c>
    </row>
    <row r="21" spans="1:4" x14ac:dyDescent="0.25">
      <c r="A21" s="52">
        <v>13</v>
      </c>
      <c r="B21" s="48" t="s">
        <v>1248</v>
      </c>
      <c r="C21" s="47" t="s">
        <v>1249</v>
      </c>
      <c r="D21" s="67" t="s">
        <v>1250</v>
      </c>
    </row>
    <row r="22" spans="1:4" x14ac:dyDescent="0.25">
      <c r="A22" s="52">
        <v>14</v>
      </c>
      <c r="B22" s="48" t="s">
        <v>1248</v>
      </c>
      <c r="C22" s="47" t="s">
        <v>1251</v>
      </c>
      <c r="D22" s="67" t="s">
        <v>1252</v>
      </c>
    </row>
    <row r="23" spans="1:4" x14ac:dyDescent="0.25">
      <c r="A23" s="71">
        <v>15</v>
      </c>
      <c r="B23" s="70" t="s">
        <v>1248</v>
      </c>
      <c r="C23" s="69" t="s">
        <v>1253</v>
      </c>
      <c r="D23" s="72" t="s">
        <v>1254</v>
      </c>
    </row>
    <row r="24" spans="1:4" x14ac:dyDescent="0.25">
      <c r="A24" s="52">
        <v>16</v>
      </c>
      <c r="B24" s="48" t="s">
        <v>1248</v>
      </c>
      <c r="C24" s="47" t="s">
        <v>1255</v>
      </c>
      <c r="D24" s="73" t="s">
        <v>1256</v>
      </c>
    </row>
    <row r="25" spans="1:4" ht="15.75" thickBot="1" x14ac:dyDescent="0.3">
      <c r="A25" s="54">
        <v>17</v>
      </c>
      <c r="B25" s="55" t="s">
        <v>1257</v>
      </c>
      <c r="C25" s="56" t="s">
        <v>1257</v>
      </c>
      <c r="D25" s="74" t="s">
        <v>1258</v>
      </c>
    </row>
    <row r="27" spans="1:4" ht="15.75" thickBot="1" x14ac:dyDescent="0.3">
      <c r="A27" s="46" t="s">
        <v>1259</v>
      </c>
      <c r="B27" s="43"/>
      <c r="C27" s="43"/>
      <c r="D27" s="43"/>
    </row>
    <row r="28" spans="1:4" ht="15.75" thickBot="1" x14ac:dyDescent="0.3">
      <c r="A28" s="64"/>
      <c r="B28" s="65" t="s">
        <v>2</v>
      </c>
      <c r="C28" s="62" t="s">
        <v>1221</v>
      </c>
      <c r="D28" s="66" t="s">
        <v>1222</v>
      </c>
    </row>
    <row r="29" spans="1:4" x14ac:dyDescent="0.25">
      <c r="A29" s="58">
        <v>1</v>
      </c>
      <c r="B29" s="59" t="s">
        <v>1260</v>
      </c>
      <c r="C29" s="60" t="s">
        <v>1261</v>
      </c>
      <c r="D29" s="68" t="s">
        <v>1262</v>
      </c>
    </row>
    <row r="30" spans="1:4" x14ac:dyDescent="0.25">
      <c r="A30" s="52">
        <v>2</v>
      </c>
      <c r="B30" s="48" t="s">
        <v>1260</v>
      </c>
      <c r="C30" s="47" t="s">
        <v>1257</v>
      </c>
      <c r="D30" s="53" t="s">
        <v>1263</v>
      </c>
    </row>
    <row r="31" spans="1:4" x14ac:dyDescent="0.25">
      <c r="A31" s="52">
        <v>3</v>
      </c>
      <c r="B31" s="48" t="s">
        <v>1260</v>
      </c>
      <c r="C31" s="47" t="s">
        <v>1264</v>
      </c>
      <c r="D31" s="53" t="s">
        <v>1265</v>
      </c>
    </row>
    <row r="32" spans="1:4" x14ac:dyDescent="0.25">
      <c r="A32" s="52">
        <v>4</v>
      </c>
      <c r="B32" s="48" t="s">
        <v>1260</v>
      </c>
      <c r="C32" s="47" t="s">
        <v>1266</v>
      </c>
      <c r="D32" s="53" t="s">
        <v>1267</v>
      </c>
    </row>
    <row r="33" spans="1:4" x14ac:dyDescent="0.25">
      <c r="A33" s="52">
        <v>5</v>
      </c>
      <c r="B33" s="48" t="s">
        <v>1260</v>
      </c>
      <c r="C33" s="47" t="s">
        <v>1255</v>
      </c>
      <c r="D33" s="53" t="s">
        <v>1268</v>
      </c>
    </row>
    <row r="34" spans="1:4" x14ac:dyDescent="0.25">
      <c r="A34" s="52">
        <v>6</v>
      </c>
      <c r="B34" s="48" t="s">
        <v>1269</v>
      </c>
      <c r="C34" s="47" t="s">
        <v>1270</v>
      </c>
      <c r="D34" s="53" t="s">
        <v>1271</v>
      </c>
    </row>
    <row r="35" spans="1:4" x14ac:dyDescent="0.25">
      <c r="A35" s="52">
        <v>7</v>
      </c>
      <c r="B35" s="48" t="s">
        <v>1269</v>
      </c>
      <c r="C35" s="47" t="s">
        <v>1272</v>
      </c>
      <c r="D35" s="53" t="s">
        <v>1273</v>
      </c>
    </row>
    <row r="36" spans="1:4" x14ac:dyDescent="0.25">
      <c r="A36" s="52">
        <v>8</v>
      </c>
      <c r="B36" s="48" t="s">
        <v>1269</v>
      </c>
      <c r="C36" s="47" t="s">
        <v>1274</v>
      </c>
      <c r="D36" s="53" t="s">
        <v>1275</v>
      </c>
    </row>
    <row r="37" spans="1:4" x14ac:dyDescent="0.25">
      <c r="A37" s="52">
        <v>9</v>
      </c>
      <c r="B37" s="48" t="s">
        <v>1269</v>
      </c>
      <c r="C37" s="47" t="s">
        <v>1276</v>
      </c>
      <c r="D37" s="53" t="s">
        <v>1277</v>
      </c>
    </row>
    <row r="38" spans="1:4" x14ac:dyDescent="0.25">
      <c r="A38" s="52">
        <v>10</v>
      </c>
      <c r="B38" s="48" t="s">
        <v>1278</v>
      </c>
      <c r="C38" s="47" t="s">
        <v>1279</v>
      </c>
      <c r="D38" s="53" t="s">
        <v>1280</v>
      </c>
    </row>
    <row r="39" spans="1:4" x14ac:dyDescent="0.25">
      <c r="A39" s="52">
        <v>11</v>
      </c>
      <c r="B39" s="48" t="s">
        <v>1281</v>
      </c>
      <c r="C39" s="47" t="s">
        <v>1282</v>
      </c>
      <c r="D39" s="53" t="s">
        <v>1283</v>
      </c>
    </row>
    <row r="40" spans="1:4" x14ac:dyDescent="0.25">
      <c r="A40" s="52">
        <v>12</v>
      </c>
      <c r="B40" s="48" t="s">
        <v>1281</v>
      </c>
      <c r="C40" s="47" t="s">
        <v>1284</v>
      </c>
      <c r="D40" s="53" t="s">
        <v>1285</v>
      </c>
    </row>
    <row r="41" spans="1:4" ht="15.75" thickBot="1" x14ac:dyDescent="0.3">
      <c r="A41" s="54">
        <v>13</v>
      </c>
      <c r="B41" s="55" t="s">
        <v>1281</v>
      </c>
      <c r="C41" s="56" t="s">
        <v>1286</v>
      </c>
      <c r="D41" s="57" t="s">
        <v>1287</v>
      </c>
    </row>
  </sheetData>
  <pageMargins left="0.511811024" right="0.511811024" top="0.78740157499999996" bottom="0.78740157499999996" header="0.31496062000000002" footer="0.31496062000000002"/>
  <drawing r:id="rId1"/>
  <legacyDrawing r:id="rId2"/>
  <oleObjects>
    <mc:AlternateContent xmlns:mc="http://schemas.openxmlformats.org/markup-compatibility/2006">
      <mc:Choice Requires="x14">
        <oleObject progId="PBrush" shapeId="1025" r:id="rId3">
          <objectPr defaultSize="0" autoPict="0" r:id="rId4">
            <anchor moveWithCells="1" sizeWithCells="1">
              <from>
                <xdr:col>0</xdr:col>
                <xdr:colOff>28575</xdr:colOff>
                <xdr:row>0</xdr:row>
                <xdr:rowOff>38100</xdr:rowOff>
              </from>
              <to>
                <xdr:col>0</xdr:col>
                <xdr:colOff>1123950</xdr:colOff>
                <xdr:row>2</xdr:row>
                <xdr:rowOff>104775</xdr:rowOff>
              </to>
            </anchor>
          </objectPr>
        </oleObject>
      </mc:Choice>
      <mc:Fallback>
        <oleObject progId="PBrush" shapeId="1025" r:id="rId3"/>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5</vt:i4>
      </vt:variant>
      <vt:variant>
        <vt:lpstr>Intervalos nomeados</vt:lpstr>
      </vt:variant>
      <vt:variant>
        <vt:i4>2</vt:i4>
      </vt:variant>
    </vt:vector>
  </HeadingPairs>
  <TitlesOfParts>
    <vt:vector size="7" baseType="lpstr">
      <vt:lpstr>AO &gt; CAIXA</vt:lpstr>
      <vt:lpstr>CAIXA &gt; AO</vt:lpstr>
      <vt:lpstr>CAIXA &gt; AO (LEGADO)</vt:lpstr>
      <vt:lpstr>CAIXA&gt;AO (EVOLUÇÃO)</vt:lpstr>
      <vt:lpstr>DNS</vt:lpstr>
      <vt:lpstr>'AO &gt; CAIXA'!Area_de_impressao</vt:lpstr>
      <vt:lpstr>'CAIXA &gt; AO'!Area_de_impressao</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robertooliveira</dc:creator>
  <cp:lastModifiedBy>Marcos Everton Almeida Da Conceicao</cp:lastModifiedBy>
  <cp:lastPrinted>2012-06-14T18:22:37Z</cp:lastPrinted>
  <dcterms:created xsi:type="dcterms:W3CDTF">2012-05-29T18:19:24Z</dcterms:created>
  <dcterms:modified xsi:type="dcterms:W3CDTF">2018-03-14T21:50:45Z</dcterms:modified>
</cp:coreProperties>
</file>