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Google Drive\5R2\Tecnologia\Pactico\Lucas y Nico\TP3\"/>
    </mc:Choice>
  </mc:AlternateContent>
  <bookViews>
    <workbookView xWindow="0" yWindow="0" windowWidth="20490" windowHeight="834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U13" i="1"/>
  <c r="U17" i="1"/>
  <c r="U9" i="1"/>
  <c r="T19" i="1"/>
  <c r="U19" i="1" s="1"/>
  <c r="T18" i="1"/>
  <c r="U18" i="1" s="1"/>
  <c r="T17" i="1"/>
  <c r="T16" i="1"/>
  <c r="U16" i="1" s="1"/>
  <c r="T15" i="1"/>
  <c r="U15" i="1" s="1"/>
  <c r="T14" i="1"/>
  <c r="U14" i="1" s="1"/>
  <c r="T13" i="1"/>
  <c r="T12" i="1"/>
  <c r="U12" i="1" s="1"/>
  <c r="T11" i="1"/>
  <c r="U11" i="1" s="1"/>
  <c r="T10" i="1"/>
  <c r="U10" i="1" s="1"/>
  <c r="N9" i="1"/>
  <c r="L11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9" i="1"/>
  <c r="M23" i="1" l="1"/>
  <c r="N23" i="1" s="1"/>
  <c r="M11" i="1"/>
  <c r="N11" i="1" s="1"/>
  <c r="M19" i="1"/>
  <c r="N19" i="1" s="1"/>
  <c r="M25" i="1"/>
  <c r="N25" i="1" s="1"/>
  <c r="M21" i="1"/>
  <c r="N21" i="1" s="1"/>
  <c r="M17" i="1"/>
  <c r="N17" i="1" s="1"/>
  <c r="M20" i="1"/>
  <c r="N20" i="1" s="1"/>
  <c r="M12" i="1"/>
  <c r="N12" i="1" s="1"/>
  <c r="M24" i="1"/>
  <c r="N24" i="1" s="1"/>
  <c r="M15" i="1"/>
  <c r="N15" i="1" s="1"/>
  <c r="M16" i="1"/>
  <c r="N16" i="1" s="1"/>
  <c r="M22" i="1"/>
  <c r="N22" i="1" s="1"/>
  <c r="M18" i="1"/>
  <c r="N18" i="1" s="1"/>
  <c r="M14" i="1"/>
  <c r="N14" i="1" s="1"/>
  <c r="M10" i="1"/>
  <c r="N10" i="1" s="1"/>
  <c r="M13" i="1"/>
  <c r="N13" i="1" s="1"/>
  <c r="E14" i="1" l="1"/>
  <c r="F14" i="1" s="1"/>
  <c r="G14" i="1" s="1"/>
  <c r="E13" i="1"/>
  <c r="F13" i="1" s="1"/>
  <c r="G13" i="1" s="1"/>
  <c r="E12" i="1"/>
  <c r="F12" i="1" s="1"/>
  <c r="G12" i="1" s="1"/>
  <c r="E11" i="1"/>
  <c r="F11" i="1" s="1"/>
  <c r="G11" i="1" s="1"/>
  <c r="E10" i="1"/>
  <c r="E9" i="1" s="1"/>
  <c r="F9" i="1" s="1"/>
  <c r="G9" i="1" s="1"/>
  <c r="E15" i="1"/>
  <c r="F15" i="1" s="1"/>
  <c r="G15" i="1" s="1"/>
  <c r="E16" i="1"/>
  <c r="F16" i="1" s="1"/>
  <c r="G16" i="1" s="1"/>
  <c r="E17" i="1"/>
  <c r="F17" i="1" s="1"/>
  <c r="G17" i="1" s="1"/>
  <c r="F18" i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F10" i="1" l="1"/>
  <c r="G10" i="1" s="1"/>
</calcChain>
</file>

<file path=xl/sharedStrings.xml><?xml version="1.0" encoding="utf-8"?>
<sst xmlns="http://schemas.openxmlformats.org/spreadsheetml/2006/main" count="18" uniqueCount="12">
  <si>
    <t>Frecuencia</t>
  </si>
  <si>
    <t>Temperatura</t>
  </si>
  <si>
    <t>Resistencia 820K METAL-FILM con capacitor  polyester</t>
  </si>
  <si>
    <t>Valor de la resistencia</t>
  </si>
  <si>
    <t>Resistencia de potencia  22 ohm con 5w</t>
  </si>
  <si>
    <t>Ctr</t>
  </si>
  <si>
    <t>resistencia</t>
  </si>
  <si>
    <t>Resistencia 100K carbon con capacitor   330pF</t>
  </si>
  <si>
    <t>Ctr (ppm)</t>
  </si>
  <si>
    <t>Ctr(%)</t>
  </si>
  <si>
    <t xml:space="preserve">resistencia </t>
  </si>
  <si>
    <t>Ctr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</si>
</sst>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 de resistencia vs temperatura</a:t>
            </a:r>
          </a:p>
        </c:rich>
      </c:tx>
      <c:layout>
        <c:manualLayout>
          <c:xMode val="edge"/>
          <c:yMode val="edge"/>
          <c:x val="0.193708442694663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Hoja1!$C$9:$C$22</c:f>
              <c:numCache>
                <c:formatCode>General</c:formatCode>
                <c:ptCount val="14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32</c:v>
                </c:pt>
                <c:pt idx="4">
                  <c:v>33</c:v>
                </c:pt>
                <c:pt idx="5">
                  <c:v>36</c:v>
                </c:pt>
                <c:pt idx="6">
                  <c:v>39</c:v>
                </c:pt>
                <c:pt idx="7">
                  <c:v>41</c:v>
                </c:pt>
                <c:pt idx="8">
                  <c:v>44</c:v>
                </c:pt>
                <c:pt idx="9">
                  <c:v>46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60</c:v>
                </c:pt>
              </c:numCache>
            </c:numRef>
          </c:xVal>
          <c:yVal>
            <c:numRef>
              <c:f>Hoja1!$F$9:$F$22</c:f>
              <c:numCache>
                <c:formatCode>General</c:formatCode>
                <c:ptCount val="14"/>
                <c:pt idx="0">
                  <c:v>7.4741257468673092E-2</c:v>
                </c:pt>
                <c:pt idx="1">
                  <c:v>7.0999579621555783E-6</c:v>
                </c:pt>
                <c:pt idx="2">
                  <c:v>3.5499789810777892E-6</c:v>
                </c:pt>
                <c:pt idx="3">
                  <c:v>2.0285594177587365E-6</c:v>
                </c:pt>
                <c:pt idx="4">
                  <c:v>1.7749894905388946E-6</c:v>
                </c:pt>
                <c:pt idx="5">
                  <c:v>1.2909014476646505E-6</c:v>
                </c:pt>
                <c:pt idx="6">
                  <c:v>-196.50225876449954</c:v>
                </c:pt>
                <c:pt idx="7">
                  <c:v>-257.55494417110651</c:v>
                </c:pt>
                <c:pt idx="8">
                  <c:v>-288.78781241102746</c:v>
                </c:pt>
                <c:pt idx="9">
                  <c:v>-295.77777000000003</c:v>
                </c:pt>
                <c:pt idx="10">
                  <c:v>-419.77122414235777</c:v>
                </c:pt>
                <c:pt idx="11">
                  <c:v>-437.91358455163356</c:v>
                </c:pt>
                <c:pt idx="12">
                  <c:v>-431.13228907216001</c:v>
                </c:pt>
                <c:pt idx="13">
                  <c:v>-484.2615008118193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D-448B-AE3A-2697CB428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10496"/>
        <c:axId val="309511056"/>
      </c:scatterChart>
      <c:valAx>
        <c:axId val="309510496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  <a:r>
                  <a:rPr lang="es-ES" baseline="0"/>
                  <a:t> ºC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9511056"/>
        <c:crosses val="autoZero"/>
        <c:crossBetween val="midCat"/>
      </c:valAx>
      <c:valAx>
        <c:axId val="3095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Cambio</a:t>
                </a:r>
                <a:r>
                  <a:rPr lang="es-ES" baseline="0"/>
                  <a:t> de resistencia (ppm/ºC)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95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 de resistencia vs temperatura</a:t>
            </a:r>
          </a:p>
        </c:rich>
      </c:tx>
      <c:layout>
        <c:manualLayout>
          <c:xMode val="edge"/>
          <c:yMode val="edge"/>
          <c:x val="0.193708442694663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Hoja1!$K$9:$K$25</c:f>
              <c:numCache>
                <c:formatCode>General</c:formatCode>
                <c:ptCount val="17"/>
                <c:pt idx="0">
                  <c:v>25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39</c:v>
                </c:pt>
                <c:pt idx="8">
                  <c:v>43</c:v>
                </c:pt>
                <c:pt idx="9">
                  <c:v>45</c:v>
                </c:pt>
                <c:pt idx="10">
                  <c:v>48</c:v>
                </c:pt>
                <c:pt idx="11">
                  <c:v>50</c:v>
                </c:pt>
                <c:pt idx="12">
                  <c:v>52</c:v>
                </c:pt>
                <c:pt idx="13">
                  <c:v>60</c:v>
                </c:pt>
                <c:pt idx="14">
                  <c:v>63</c:v>
                </c:pt>
                <c:pt idx="15">
                  <c:v>66</c:v>
                </c:pt>
                <c:pt idx="16">
                  <c:v>69</c:v>
                </c:pt>
              </c:numCache>
            </c:numRef>
          </c:xVal>
          <c:yVal>
            <c:numRef>
              <c:f>Hoja1!$M$9:$M$25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10688.836104513317</c:v>
                </c:pt>
                <c:pt idx="9">
                  <c:v>11876.484560570352</c:v>
                </c:pt>
                <c:pt idx="10">
                  <c:v>13657.957244655905</c:v>
                </c:pt>
                <c:pt idx="11">
                  <c:v>14845.605700712938</c:v>
                </c:pt>
                <c:pt idx="12">
                  <c:v>16033.254156769975</c:v>
                </c:pt>
                <c:pt idx="13">
                  <c:v>20783.847980998115</c:v>
                </c:pt>
                <c:pt idx="14">
                  <c:v>33858.033858036099</c:v>
                </c:pt>
                <c:pt idx="15">
                  <c:v>36531.036531038953</c:v>
                </c:pt>
                <c:pt idx="16">
                  <c:v>39204.039204041801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D-448B-AE3A-2697CB428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65360"/>
        <c:axId val="315367040"/>
      </c:scatterChart>
      <c:valAx>
        <c:axId val="31536536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  <a:r>
                  <a:rPr lang="es-ES" baseline="0"/>
                  <a:t> ºC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5367040"/>
        <c:crosses val="autoZero"/>
        <c:crossBetween val="midCat"/>
      </c:valAx>
      <c:valAx>
        <c:axId val="315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Cambio</a:t>
                </a:r>
                <a:r>
                  <a:rPr lang="es-ES" baseline="0"/>
                  <a:t> de resistencia (ppm/ºC)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53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 de resistencia vs temperatura</a:t>
            </a:r>
          </a:p>
        </c:rich>
      </c:tx>
      <c:layout>
        <c:manualLayout>
          <c:xMode val="edge"/>
          <c:yMode val="edge"/>
          <c:x val="0.193708442694663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Hoja1!$S$9:$S$19</c:f>
              <c:numCache>
                <c:formatCode>General</c:formatCode>
                <c:ptCount val="11"/>
                <c:pt idx="0">
                  <c:v>26</c:v>
                </c:pt>
                <c:pt idx="1">
                  <c:v>27</c:v>
                </c:pt>
                <c:pt idx="2">
                  <c:v>29</c:v>
                </c:pt>
                <c:pt idx="3">
                  <c:v>30</c:v>
                </c:pt>
                <c:pt idx="4">
                  <c:v>33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58</c:v>
                </c:pt>
              </c:numCache>
            </c:numRef>
          </c:xVal>
          <c:yVal>
            <c:numRef>
              <c:f>Hoja1!$T$9:$T$19</c:f>
              <c:numCache>
                <c:formatCode>General</c:formatCode>
                <c:ptCount val="11"/>
                <c:pt idx="0">
                  <c:v>0</c:v>
                </c:pt>
                <c:pt idx="1">
                  <c:v>4464.2857142857783</c:v>
                </c:pt>
                <c:pt idx="2">
                  <c:v>13392.857142857334</c:v>
                </c:pt>
                <c:pt idx="3">
                  <c:v>35714.285714286227</c:v>
                </c:pt>
                <c:pt idx="4">
                  <c:v>93750.000000000218</c:v>
                </c:pt>
                <c:pt idx="5">
                  <c:v>160714.28571428658</c:v>
                </c:pt>
                <c:pt idx="6">
                  <c:v>250000.00000000134</c:v>
                </c:pt>
                <c:pt idx="7">
                  <c:v>339285.71428571612</c:v>
                </c:pt>
                <c:pt idx="8">
                  <c:v>535714.28571428568</c:v>
                </c:pt>
                <c:pt idx="9">
                  <c:v>647321.42857142864</c:v>
                </c:pt>
                <c:pt idx="10">
                  <c:v>857142.85714285925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D-448B-AE3A-2697CB428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85552"/>
        <c:axId val="305086112"/>
      </c:scatterChart>
      <c:valAx>
        <c:axId val="305085552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  <a:r>
                  <a:rPr lang="es-ES" baseline="0"/>
                  <a:t> ºC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5086112"/>
        <c:crosses val="autoZero"/>
        <c:crossBetween val="midCat"/>
      </c:valAx>
      <c:valAx>
        <c:axId val="3050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Cambio</a:t>
                </a:r>
                <a:r>
                  <a:rPr lang="es-ES" baseline="0"/>
                  <a:t> de resistencia (ppm/ºC)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50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25</xdr:row>
      <xdr:rowOff>180975</xdr:rowOff>
    </xdr:from>
    <xdr:to>
      <xdr:col>7</xdr:col>
      <xdr:colOff>523875</xdr:colOff>
      <xdr:row>40</xdr:row>
      <xdr:rowOff>66675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25</xdr:row>
      <xdr:rowOff>152400</xdr:rowOff>
    </xdr:from>
    <xdr:to>
      <xdr:col>14</xdr:col>
      <xdr:colOff>476250</xdr:colOff>
      <xdr:row>40</xdr:row>
      <xdr:rowOff>38100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23</xdr:col>
      <xdr:colOff>323850</xdr:colOff>
      <xdr:row>40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26"/>
  <sheetViews>
    <sheetView tabSelected="1" topLeftCell="A4" workbookViewId="0">
      <selection activeCell="A7" sqref="A7"/>
    </sheetView>
  </sheetViews>
  <sheetFormatPr baseColWidth="10" defaultRowHeight="15" x14ac:dyDescent="0.25"/>
  <cols>
    <col min="5" max="5" width="12" bestFit="1" customWidth="1"/>
    <col min="7" max="7" width="12" bestFit="1" customWidth="1"/>
  </cols>
  <sheetData>
    <row r="6" spans="1:21" x14ac:dyDescent="0.25">
      <c r="C6">
        <v>25</v>
      </c>
      <c r="D6">
        <v>94993.825400000002</v>
      </c>
    </row>
    <row r="8" spans="1:21" x14ac:dyDescent="0.25">
      <c r="B8" t="s">
        <v>0</v>
      </c>
      <c r="C8" t="s">
        <v>1</v>
      </c>
      <c r="D8" s="1" t="s">
        <v>6</v>
      </c>
      <c r="E8" s="1" t="s">
        <v>5</v>
      </c>
      <c r="F8" s="1" t="s">
        <v>8</v>
      </c>
      <c r="G8" s="1" t="s">
        <v>9</v>
      </c>
      <c r="J8" t="s">
        <v>0</v>
      </c>
      <c r="K8" t="s">
        <v>1</v>
      </c>
      <c r="L8" t="s">
        <v>10</v>
      </c>
      <c r="M8" t="s">
        <v>8</v>
      </c>
      <c r="N8" t="s">
        <v>11</v>
      </c>
      <c r="R8" t="s">
        <v>3</v>
      </c>
      <c r="S8" t="s">
        <v>1</v>
      </c>
      <c r="T8" t="s">
        <v>8</v>
      </c>
      <c r="U8" t="s">
        <v>11</v>
      </c>
    </row>
    <row r="9" spans="1:21" ht="15" customHeight="1" x14ac:dyDescent="0.25">
      <c r="A9" s="3" t="s">
        <v>7</v>
      </c>
      <c r="B9">
        <v>14.5</v>
      </c>
      <c r="C9">
        <v>25</v>
      </c>
      <c r="D9" s="1">
        <f>1/(B9*1000*2.2*0.00000000033)</f>
        <v>94993.825401348906</v>
      </c>
      <c r="E9" s="1">
        <f>(E10)/(D6*0.000000001)</f>
        <v>7.4741257468673097E-8</v>
      </c>
      <c r="F9" s="1">
        <f>E9*1000000</f>
        <v>7.4741257468673092E-2</v>
      </c>
      <c r="G9" s="1">
        <f>F9/10000</f>
        <v>7.4741257468673094E-6</v>
      </c>
      <c r="I9" s="3" t="s">
        <v>2</v>
      </c>
      <c r="J9">
        <v>3.37</v>
      </c>
      <c r="K9">
        <v>25</v>
      </c>
      <c r="L9">
        <f>1/(J9*1000*2.2*0.00000000033)</f>
        <v>408727.14193458727</v>
      </c>
      <c r="M9">
        <v>0</v>
      </c>
      <c r="N9">
        <f>M9/10000</f>
        <v>0</v>
      </c>
      <c r="Q9" s="3" t="s">
        <v>4</v>
      </c>
      <c r="R9">
        <v>22.4</v>
      </c>
      <c r="S9">
        <v>26</v>
      </c>
      <c r="T9">
        <v>0</v>
      </c>
      <c r="U9">
        <f>T9/10000</f>
        <v>0</v>
      </c>
    </row>
    <row r="10" spans="1:21" x14ac:dyDescent="0.25">
      <c r="A10" s="3"/>
      <c r="B10">
        <v>14.5</v>
      </c>
      <c r="C10">
        <v>27</v>
      </c>
      <c r="D10" s="1">
        <f t="shared" ref="D10:D22" si="0">1/(B10*1000*2.2*0.00000000033)</f>
        <v>94993.825401348906</v>
      </c>
      <c r="E10" s="1">
        <f>(D10-D6)/(D6*(C10-C6))</f>
        <v>7.0999579621555782E-12</v>
      </c>
      <c r="F10" s="1">
        <f t="shared" ref="F10:F22" si="1">E10*1000000</f>
        <v>7.0999579621555783E-6</v>
      </c>
      <c r="G10" s="1">
        <f t="shared" ref="G10:G22" si="2">F10/10000</f>
        <v>7.0999579621555785E-10</v>
      </c>
      <c r="I10" s="3"/>
      <c r="J10">
        <v>3.37</v>
      </c>
      <c r="K10">
        <v>29</v>
      </c>
      <c r="L10">
        <f t="shared" ref="L10:L25" si="3">1/(J10*1000*2.2*0.00000000033)</f>
        <v>408727.14193458727</v>
      </c>
      <c r="M10">
        <f>((L10-L9)/L9*(K10-K9))*1000000</f>
        <v>0</v>
      </c>
      <c r="N10">
        <f t="shared" ref="N10:N25" si="4">M10/10000</f>
        <v>0</v>
      </c>
      <c r="Q10" s="3"/>
      <c r="R10">
        <v>22.5</v>
      </c>
      <c r="S10">
        <v>27</v>
      </c>
      <c r="T10">
        <f>((R10-R9)/R9*(S10-S9))*1000000</f>
        <v>4464.2857142857783</v>
      </c>
      <c r="U10">
        <f t="shared" ref="U10:U19" si="5">T10/10000</f>
        <v>0.44642857142857784</v>
      </c>
    </row>
    <row r="11" spans="1:21" x14ac:dyDescent="0.25">
      <c r="A11" s="3"/>
      <c r="B11">
        <v>14.5</v>
      </c>
      <c r="C11">
        <v>29</v>
      </c>
      <c r="D11" s="1">
        <f t="shared" si="0"/>
        <v>94993.825401348906</v>
      </c>
      <c r="E11" s="1">
        <f>(D11-D6)/(D6*(C11-C6))</f>
        <v>3.5499789810777891E-12</v>
      </c>
      <c r="F11" s="1">
        <f t="shared" si="1"/>
        <v>3.5499789810777892E-6</v>
      </c>
      <c r="G11" s="1">
        <f t="shared" si="2"/>
        <v>3.5499789810777892E-10</v>
      </c>
      <c r="I11" s="3"/>
      <c r="J11">
        <v>3.37</v>
      </c>
      <c r="K11">
        <v>30</v>
      </c>
      <c r="L11">
        <f>1/(J11*1000*2.2*0.00000000033)</f>
        <v>408727.14193458727</v>
      </c>
      <c r="M11">
        <f>((L11-L9)/L9*(K11-K9))*1000000</f>
        <v>0</v>
      </c>
      <c r="N11">
        <f t="shared" si="4"/>
        <v>0</v>
      </c>
      <c r="Q11" s="3"/>
      <c r="R11">
        <v>22.5</v>
      </c>
      <c r="S11">
        <v>29</v>
      </c>
      <c r="T11">
        <f>((R11-R9)/R9*(S11-S9))*1000000</f>
        <v>13392.857142857334</v>
      </c>
      <c r="U11">
        <f t="shared" si="5"/>
        <v>1.3392857142857335</v>
      </c>
    </row>
    <row r="12" spans="1:21" x14ac:dyDescent="0.25">
      <c r="A12" s="3"/>
      <c r="B12">
        <v>14.5</v>
      </c>
      <c r="C12">
        <v>32</v>
      </c>
      <c r="D12" s="1">
        <f t="shared" si="0"/>
        <v>94993.825401348906</v>
      </c>
      <c r="E12" s="1">
        <f>(D12-D6)/(D6*(C12-C6))</f>
        <v>2.0285594177587366E-12</v>
      </c>
      <c r="F12" s="1">
        <f t="shared" si="1"/>
        <v>2.0285594177587365E-6</v>
      </c>
      <c r="G12" s="1">
        <f t="shared" si="2"/>
        <v>2.0285594177587366E-10</v>
      </c>
      <c r="I12" s="3"/>
      <c r="J12">
        <v>3.37</v>
      </c>
      <c r="K12">
        <v>31</v>
      </c>
      <c r="L12">
        <f t="shared" si="3"/>
        <v>408727.14193458727</v>
      </c>
      <c r="M12">
        <f>((L12-L9)/L9*(K12-K9))*1000000</f>
        <v>0</v>
      </c>
      <c r="N12">
        <f t="shared" si="4"/>
        <v>0</v>
      </c>
      <c r="Q12" s="3"/>
      <c r="R12">
        <v>22.6</v>
      </c>
      <c r="S12">
        <v>30</v>
      </c>
      <c r="T12">
        <f>((R12-R9)/R9*(S12-S9))*1000000</f>
        <v>35714.285714286227</v>
      </c>
      <c r="U12">
        <f t="shared" si="5"/>
        <v>3.5714285714286227</v>
      </c>
    </row>
    <row r="13" spans="1:21" x14ac:dyDescent="0.25">
      <c r="A13" s="3"/>
      <c r="B13">
        <v>14.5</v>
      </c>
      <c r="C13">
        <v>33</v>
      </c>
      <c r="D13" s="1">
        <f t="shared" si="0"/>
        <v>94993.825401348906</v>
      </c>
      <c r="E13" s="1">
        <f>(D13-D6)/(D6*(C13-C6))</f>
        <v>1.7749894905388946E-12</v>
      </c>
      <c r="F13" s="1">
        <f t="shared" si="1"/>
        <v>1.7749894905388946E-6</v>
      </c>
      <c r="G13" s="1">
        <f t="shared" si="2"/>
        <v>1.7749894905388946E-10</v>
      </c>
      <c r="I13" s="3"/>
      <c r="J13">
        <v>3.37</v>
      </c>
      <c r="K13">
        <v>34</v>
      </c>
      <c r="L13">
        <f t="shared" si="3"/>
        <v>408727.14193458727</v>
      </c>
      <c r="M13">
        <f>((L13-L9)/L9*(K13-K9))*1000000</f>
        <v>0</v>
      </c>
      <c r="N13">
        <f t="shared" si="4"/>
        <v>0</v>
      </c>
      <c r="Q13" s="3"/>
      <c r="R13">
        <v>22.7</v>
      </c>
      <c r="S13">
        <v>33</v>
      </c>
      <c r="T13">
        <f>((R13-R9)/R9*(S13-S9))*1000000</f>
        <v>93750.000000000218</v>
      </c>
      <c r="U13">
        <f t="shared" si="5"/>
        <v>9.3750000000000213</v>
      </c>
    </row>
    <row r="14" spans="1:21" x14ac:dyDescent="0.25">
      <c r="A14" s="3"/>
      <c r="B14">
        <v>14.5</v>
      </c>
      <c r="C14">
        <v>36</v>
      </c>
      <c r="D14" s="1">
        <f t="shared" si="0"/>
        <v>94993.825401348906</v>
      </c>
      <c r="E14" s="1">
        <f>(D14-D6)/(D6*(C14-C6))</f>
        <v>1.2909014476646505E-12</v>
      </c>
      <c r="F14" s="1">
        <f t="shared" si="1"/>
        <v>1.2909014476646505E-6</v>
      </c>
      <c r="G14" s="1">
        <f t="shared" si="2"/>
        <v>1.2909014476646506E-10</v>
      </c>
      <c r="I14" s="3"/>
      <c r="J14">
        <v>3.37</v>
      </c>
      <c r="K14">
        <v>36</v>
      </c>
      <c r="L14">
        <f t="shared" si="3"/>
        <v>408727.14193458727</v>
      </c>
      <c r="M14">
        <f>((L14-L9)/L9*(K14-K9))*1000000</f>
        <v>0</v>
      </c>
      <c r="N14">
        <f t="shared" si="4"/>
        <v>0</v>
      </c>
      <c r="Q14" s="3"/>
      <c r="R14">
        <v>22.8</v>
      </c>
      <c r="S14">
        <v>35</v>
      </c>
      <c r="T14">
        <f>((R14-R9)/R9*(S14-S9))*1000000</f>
        <v>160714.28571428658</v>
      </c>
      <c r="U14">
        <f t="shared" si="5"/>
        <v>16.071428571428658</v>
      </c>
    </row>
    <row r="15" spans="1:21" x14ac:dyDescent="0.25">
      <c r="A15" s="3"/>
      <c r="B15">
        <v>14.54</v>
      </c>
      <c r="C15">
        <v>39</v>
      </c>
      <c r="D15" s="1">
        <f t="shared" si="0"/>
        <v>94732.494382363075</v>
      </c>
      <c r="E15" s="1">
        <f>(D15-D6)/(D6*(C15-C6))</f>
        <v>-1.9650225876449953E-4</v>
      </c>
      <c r="F15" s="1">
        <f t="shared" si="1"/>
        <v>-196.50225876449954</v>
      </c>
      <c r="G15" s="1">
        <f t="shared" si="2"/>
        <v>-1.9650225876449955E-2</v>
      </c>
      <c r="I15" s="3"/>
      <c r="J15">
        <v>3.37</v>
      </c>
      <c r="K15">
        <v>38</v>
      </c>
      <c r="L15">
        <f t="shared" si="3"/>
        <v>408727.14193458727</v>
      </c>
      <c r="M15">
        <f>((L15-L9)/L9*(K15-K9))*1000000</f>
        <v>0</v>
      </c>
      <c r="N15">
        <f t="shared" si="4"/>
        <v>0</v>
      </c>
      <c r="Q15" s="3"/>
      <c r="R15">
        <v>22.8</v>
      </c>
      <c r="S15">
        <v>40</v>
      </c>
      <c r="T15">
        <f>((R15-R9)/R9*(S15-S9))*1000000</f>
        <v>250000.00000000134</v>
      </c>
      <c r="U15">
        <f t="shared" si="5"/>
        <v>25.000000000000135</v>
      </c>
    </row>
    <row r="16" spans="1:21" x14ac:dyDescent="0.25">
      <c r="A16" s="3"/>
      <c r="B16">
        <v>14.56</v>
      </c>
      <c r="C16">
        <v>41</v>
      </c>
      <c r="D16" s="1">
        <f t="shared" si="0"/>
        <v>94602.367329640052</v>
      </c>
      <c r="E16" s="1">
        <f>(D16-D6)/(D6*(C16-C6))</f>
        <v>-2.5755494417110654E-4</v>
      </c>
      <c r="F16" s="1">
        <f t="shared" si="1"/>
        <v>-257.55494417110651</v>
      </c>
      <c r="G16" s="1">
        <f t="shared" si="2"/>
        <v>-2.5755494417110652E-2</v>
      </c>
      <c r="I16" s="3"/>
      <c r="J16">
        <v>3.37</v>
      </c>
      <c r="K16">
        <v>39</v>
      </c>
      <c r="L16">
        <f t="shared" si="3"/>
        <v>408727.14193458727</v>
      </c>
      <c r="M16">
        <f>((L16-L9)/L9*(K16-K9))*1000000</f>
        <v>0</v>
      </c>
      <c r="N16">
        <f t="shared" si="4"/>
        <v>0</v>
      </c>
      <c r="Q16" s="3"/>
      <c r="R16">
        <v>22.8</v>
      </c>
      <c r="S16">
        <v>45</v>
      </c>
      <c r="T16">
        <f>((R16-R9)/R9*(S16-S9))*1000000</f>
        <v>339285.71428571612</v>
      </c>
      <c r="U16">
        <f t="shared" si="5"/>
        <v>33.928571428571615</v>
      </c>
    </row>
    <row r="17" spans="1:21" x14ac:dyDescent="0.25">
      <c r="A17" s="3"/>
      <c r="B17">
        <v>14.58</v>
      </c>
      <c r="C17">
        <v>44</v>
      </c>
      <c r="D17" s="1">
        <f t="shared" si="0"/>
        <v>94472.597278433401</v>
      </c>
      <c r="E17" s="1">
        <f>(D17-D6)/(D6*(C17-C6))</f>
        <v>-2.8878781241102743E-4</v>
      </c>
      <c r="F17" s="1">
        <f t="shared" si="1"/>
        <v>-288.78781241102746</v>
      </c>
      <c r="G17" s="1">
        <f t="shared" si="2"/>
        <v>-2.8878781241102745E-2</v>
      </c>
      <c r="I17" s="3"/>
      <c r="J17">
        <v>3.3679999999999999</v>
      </c>
      <c r="K17">
        <v>43</v>
      </c>
      <c r="L17">
        <f t="shared" si="3"/>
        <v>408969.85401412088</v>
      </c>
      <c r="M17">
        <f>((L17-L9)/L9*(K17-K9))*1000000</f>
        <v>10688.836104513317</v>
      </c>
      <c r="N17">
        <f t="shared" si="4"/>
        <v>1.0688836104513317</v>
      </c>
      <c r="Q17" s="3"/>
      <c r="R17">
        <v>22.9</v>
      </c>
      <c r="S17">
        <v>50</v>
      </c>
      <c r="T17">
        <f>((R17-R9)/R9*(S17-S9))*1000000</f>
        <v>535714.28571428568</v>
      </c>
      <c r="U17">
        <f t="shared" si="5"/>
        <v>53.571428571428569</v>
      </c>
    </row>
    <row r="18" spans="1:21" x14ac:dyDescent="0.25">
      <c r="A18" s="3"/>
      <c r="B18">
        <v>14.6</v>
      </c>
      <c r="C18">
        <v>46</v>
      </c>
      <c r="D18" s="1">
        <f t="shared" si="0"/>
        <v>94343.182761613643</v>
      </c>
      <c r="E18" s="1">
        <v>-2.9577777000000001E-4</v>
      </c>
      <c r="F18" s="1">
        <f t="shared" si="1"/>
        <v>-295.77777000000003</v>
      </c>
      <c r="G18" s="1">
        <f t="shared" si="2"/>
        <v>-2.9577777000000003E-2</v>
      </c>
      <c r="I18" s="3"/>
      <c r="J18">
        <v>3.3679999999999999</v>
      </c>
      <c r="K18">
        <v>45</v>
      </c>
      <c r="L18">
        <f t="shared" si="3"/>
        <v>408969.85401412088</v>
      </c>
      <c r="M18">
        <f>((L18-L9)/L9*(K18-K9))*1000000</f>
        <v>11876.484560570352</v>
      </c>
      <c r="N18">
        <f t="shared" si="4"/>
        <v>1.1876484560570353</v>
      </c>
      <c r="Q18" s="3"/>
      <c r="R18">
        <v>22.9</v>
      </c>
      <c r="S18">
        <v>55</v>
      </c>
      <c r="T18">
        <f>((R18-R9)/R9*(S18-S9))*1000000</f>
        <v>647321.42857142864</v>
      </c>
      <c r="U18">
        <f t="shared" si="5"/>
        <v>64.732142857142861</v>
      </c>
    </row>
    <row r="19" spans="1:21" x14ac:dyDescent="0.25">
      <c r="A19" s="3"/>
      <c r="B19">
        <v>14.66</v>
      </c>
      <c r="C19">
        <v>51</v>
      </c>
      <c r="D19" s="1">
        <f t="shared" si="0"/>
        <v>93957.057866272793</v>
      </c>
      <c r="E19" s="1">
        <f>(D19-D6)/(D6*(C19-C6))</f>
        <v>-4.1977122414235777E-4</v>
      </c>
      <c r="F19" s="1">
        <f t="shared" si="1"/>
        <v>-419.77122414235777</v>
      </c>
      <c r="G19" s="1">
        <f t="shared" si="2"/>
        <v>-4.1977122414235776E-2</v>
      </c>
      <c r="I19" s="3"/>
      <c r="J19">
        <v>3.3679999999999999</v>
      </c>
      <c r="K19">
        <v>48</v>
      </c>
      <c r="L19">
        <f t="shared" si="3"/>
        <v>408969.85401412088</v>
      </c>
      <c r="M19">
        <f>((L19-L9)/L9*(K19-K9))*1000000</f>
        <v>13657.957244655905</v>
      </c>
      <c r="N19">
        <f t="shared" si="4"/>
        <v>1.3657957244655905</v>
      </c>
      <c r="Q19" s="3"/>
      <c r="R19">
        <v>23</v>
      </c>
      <c r="S19">
        <v>58</v>
      </c>
      <c r="T19">
        <f>((R19-R9)/R9*(S19-S9))*1000000</f>
        <v>857142.85714285925</v>
      </c>
      <c r="U19">
        <f t="shared" si="5"/>
        <v>85.714285714285921</v>
      </c>
    </row>
    <row r="20" spans="1:21" x14ac:dyDescent="0.25">
      <c r="A20" s="3"/>
      <c r="B20">
        <v>14.68</v>
      </c>
      <c r="C20">
        <v>53</v>
      </c>
      <c r="D20" s="1">
        <f t="shared" si="0"/>
        <v>93829.050975446793</v>
      </c>
      <c r="E20" s="1">
        <f>(D20-D6)/(D6*(C20-C6))</f>
        <v>-4.3791358455163356E-4</v>
      </c>
      <c r="F20" s="1">
        <f t="shared" si="1"/>
        <v>-437.91358455163356</v>
      </c>
      <c r="G20" s="1">
        <f t="shared" si="2"/>
        <v>-4.3791358455163354E-2</v>
      </c>
      <c r="I20" s="3"/>
      <c r="J20">
        <v>3.3679999999999999</v>
      </c>
      <c r="K20">
        <v>50</v>
      </c>
      <c r="L20">
        <f t="shared" si="3"/>
        <v>408969.85401412088</v>
      </c>
      <c r="M20">
        <f>((L20-L9)/L9*(K20-K9))*1000000</f>
        <v>14845.605700712938</v>
      </c>
      <c r="N20">
        <f t="shared" si="4"/>
        <v>1.4845605700712938</v>
      </c>
      <c r="Q20" s="2"/>
    </row>
    <row r="21" spans="1:21" x14ac:dyDescent="0.25">
      <c r="A21" s="3"/>
      <c r="B21">
        <v>14.69</v>
      </c>
      <c r="C21">
        <v>55</v>
      </c>
      <c r="D21" s="1">
        <f t="shared" si="0"/>
        <v>93765.178238227309</v>
      </c>
      <c r="E21" s="1">
        <f>(D21-D6)/(D6*(C21-C6))</f>
        <v>-4.3113228907216001E-4</v>
      </c>
      <c r="F21" s="1">
        <f t="shared" si="1"/>
        <v>-431.13228907216001</v>
      </c>
      <c r="G21" s="1">
        <f t="shared" si="2"/>
        <v>-4.3113228907216E-2</v>
      </c>
      <c r="I21" s="3"/>
      <c r="J21">
        <v>3.3679999999999999</v>
      </c>
      <c r="K21">
        <v>52</v>
      </c>
      <c r="L21">
        <f t="shared" si="3"/>
        <v>408969.85401412088</v>
      </c>
      <c r="M21">
        <f>((L21-L9)/L9*(K21-K9))*1000000</f>
        <v>16033.254156769975</v>
      </c>
      <c r="N21">
        <f t="shared" si="4"/>
        <v>1.6033254156769976</v>
      </c>
      <c r="Q21" s="2"/>
    </row>
    <row r="22" spans="1:21" x14ac:dyDescent="0.25">
      <c r="A22" s="3"/>
      <c r="B22">
        <v>14.75</v>
      </c>
      <c r="C22">
        <v>60</v>
      </c>
      <c r="D22" s="1">
        <f t="shared" si="0"/>
        <v>93383.760564037904</v>
      </c>
      <c r="E22" s="1">
        <f>(D22-D6)/(D6*(C22-C6))</f>
        <v>-4.8426150081181931E-4</v>
      </c>
      <c r="F22" s="1">
        <f t="shared" si="1"/>
        <v>-484.2615008118193</v>
      </c>
      <c r="G22" s="1">
        <f t="shared" si="2"/>
        <v>-4.842615008118193E-2</v>
      </c>
      <c r="I22" s="3"/>
      <c r="J22">
        <v>3.3679999999999999</v>
      </c>
      <c r="K22">
        <v>60</v>
      </c>
      <c r="L22">
        <f t="shared" si="3"/>
        <v>408969.85401412088</v>
      </c>
      <c r="M22">
        <f>((L22-L9)/L9*(K22-K9))*1000000</f>
        <v>20783.847980998115</v>
      </c>
      <c r="N22">
        <f t="shared" si="4"/>
        <v>2.0783847980998114</v>
      </c>
      <c r="Q22" s="2"/>
    </row>
    <row r="23" spans="1:21" x14ac:dyDescent="0.25">
      <c r="A23" s="3"/>
      <c r="I23" s="3"/>
      <c r="J23">
        <v>3.367</v>
      </c>
      <c r="K23">
        <v>63</v>
      </c>
      <c r="L23">
        <f t="shared" si="3"/>
        <v>409091.31818222726</v>
      </c>
      <c r="M23">
        <f>((L23-L9)/L9*(K23-K9))*1000000</f>
        <v>33858.033858036099</v>
      </c>
      <c r="N23">
        <f t="shared" si="4"/>
        <v>3.3858033858036101</v>
      </c>
      <c r="Q23" s="2"/>
    </row>
    <row r="24" spans="1:21" x14ac:dyDescent="0.25">
      <c r="A24" s="3"/>
      <c r="I24" s="3"/>
      <c r="J24">
        <v>3.367</v>
      </c>
      <c r="K24">
        <v>66</v>
      </c>
      <c r="L24">
        <f t="shared" si="3"/>
        <v>409091.31818222726</v>
      </c>
      <c r="M24">
        <f>((L24-L9)/L9*(K24-K9))*1000000</f>
        <v>36531.036531038953</v>
      </c>
      <c r="N24">
        <f t="shared" si="4"/>
        <v>3.6531036531038952</v>
      </c>
      <c r="Q24" s="2"/>
    </row>
    <row r="25" spans="1:21" x14ac:dyDescent="0.25">
      <c r="A25" s="3"/>
      <c r="I25" s="3"/>
      <c r="J25">
        <v>3.367</v>
      </c>
      <c r="K25">
        <v>69</v>
      </c>
      <c r="L25">
        <f t="shared" si="3"/>
        <v>409091.31818222726</v>
      </c>
      <c r="M25">
        <f>((L25-L9)/L9*(K25-K9))*1000000</f>
        <v>39204.039204041801</v>
      </c>
      <c r="N25">
        <f t="shared" si="4"/>
        <v>3.9204039204041803</v>
      </c>
      <c r="Q25" s="2"/>
    </row>
    <row r="26" spans="1:21" x14ac:dyDescent="0.25">
      <c r="A26" s="3"/>
      <c r="I26" s="3"/>
      <c r="Q26" s="2"/>
    </row>
  </sheetData>
  <mergeCells count="3">
    <mergeCell ref="A9:A26"/>
    <mergeCell ref="I9:I26"/>
    <mergeCell ref="Q9:Q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Lucas</cp:lastModifiedBy>
  <dcterms:created xsi:type="dcterms:W3CDTF">2017-06-18T14:33:02Z</dcterms:created>
  <dcterms:modified xsi:type="dcterms:W3CDTF">2017-06-18T21:37:55Z</dcterms:modified>
</cp:coreProperties>
</file>