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5R2\Tecnologia\Pactico\Tp3\"/>
    </mc:Choice>
  </mc:AlternateContent>
  <bookViews>
    <workbookView xWindow="0" yWindow="0" windowWidth="15345" windowHeight="4650" activeTab="2"/>
  </bookViews>
  <sheets>
    <sheet name="Hoja3" sheetId="4" r:id="rId1"/>
    <sheet name="Hoja2" sheetId="2" r:id="rId2"/>
    <sheet name="Hoja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5" i="3" l="1"/>
  <c r="D86" i="3"/>
  <c r="D87" i="3"/>
  <c r="D88" i="3"/>
  <c r="D89" i="3"/>
  <c r="D90" i="3"/>
  <c r="D84" i="3"/>
  <c r="C85" i="3"/>
  <c r="C86" i="3"/>
  <c r="C87" i="3"/>
  <c r="C88" i="3"/>
  <c r="C89" i="3"/>
  <c r="C90" i="3"/>
  <c r="C84" i="3"/>
  <c r="E69" i="3"/>
  <c r="E70" i="3"/>
  <c r="E71" i="3"/>
  <c r="E72" i="3"/>
  <c r="E73" i="3"/>
  <c r="E74" i="3"/>
  <c r="E75" i="3"/>
  <c r="E76" i="3"/>
  <c r="E77" i="3"/>
  <c r="E78" i="3"/>
  <c r="E79" i="3"/>
  <c r="E80" i="3"/>
  <c r="E68" i="3"/>
  <c r="E54" i="3"/>
  <c r="E55" i="3"/>
  <c r="E56" i="3"/>
  <c r="E57" i="3"/>
  <c r="E58" i="3"/>
  <c r="E59" i="3"/>
  <c r="E60" i="3"/>
  <c r="E61" i="3"/>
  <c r="E62" i="3"/>
  <c r="E63" i="3"/>
  <c r="E64" i="3"/>
  <c r="E65" i="3"/>
  <c r="E53" i="3"/>
  <c r="D69" i="3"/>
  <c r="D70" i="3"/>
  <c r="D71" i="3"/>
  <c r="D72" i="3"/>
  <c r="D73" i="3"/>
  <c r="D74" i="3"/>
  <c r="D75" i="3"/>
  <c r="D76" i="3"/>
  <c r="D77" i="3"/>
  <c r="D78" i="3"/>
  <c r="D79" i="3"/>
  <c r="D80" i="3"/>
  <c r="D68" i="3"/>
  <c r="D54" i="3"/>
  <c r="D55" i="3"/>
  <c r="D56" i="3"/>
  <c r="D57" i="3"/>
  <c r="D58" i="3"/>
  <c r="D59" i="3"/>
  <c r="D60" i="3"/>
  <c r="D61" i="3"/>
  <c r="D62" i="3"/>
  <c r="D63" i="3"/>
  <c r="D64" i="3"/>
  <c r="D65" i="3"/>
  <c r="D53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D38" i="3"/>
  <c r="E38" i="3" s="1"/>
  <c r="D40" i="3"/>
  <c r="E40" i="3" s="1"/>
  <c r="D42" i="3"/>
  <c r="E42" i="3" s="1"/>
  <c r="D44" i="3"/>
  <c r="E44" i="3" s="1"/>
  <c r="D46" i="3"/>
  <c r="E46" i="3" s="1"/>
  <c r="B46" i="3"/>
  <c r="B45" i="3"/>
  <c r="D45" i="3" s="1"/>
  <c r="E45" i="3" s="1"/>
  <c r="B44" i="3"/>
  <c r="B43" i="3"/>
  <c r="D43" i="3" s="1"/>
  <c r="E43" i="3" s="1"/>
  <c r="B42" i="3"/>
  <c r="B41" i="3"/>
  <c r="D41" i="3" s="1"/>
  <c r="E41" i="3" s="1"/>
  <c r="B40" i="3"/>
  <c r="B39" i="3"/>
  <c r="D39" i="3" s="1"/>
  <c r="E39" i="3" s="1"/>
  <c r="B38" i="3"/>
  <c r="B37" i="3"/>
  <c r="D37" i="3" s="1"/>
  <c r="E37" i="3" s="1"/>
  <c r="D19" i="3"/>
  <c r="E19" i="3" s="1"/>
  <c r="D20" i="3"/>
  <c r="E20" i="3" s="1"/>
  <c r="D23" i="3"/>
  <c r="E23" i="3" s="1"/>
  <c r="D24" i="3"/>
  <c r="E24" i="3" s="1"/>
  <c r="D27" i="3"/>
  <c r="E27" i="3" s="1"/>
  <c r="D28" i="3"/>
  <c r="E28" i="3" s="1"/>
  <c r="D31" i="3"/>
  <c r="E31" i="3" s="1"/>
  <c r="D32" i="3"/>
  <c r="E32" i="3" s="1"/>
  <c r="D17" i="3"/>
  <c r="E17" i="3" s="1"/>
  <c r="D6" i="3"/>
  <c r="E6" i="3" s="1"/>
  <c r="D7" i="3"/>
  <c r="E7" i="3" s="1"/>
  <c r="D10" i="3"/>
  <c r="E10" i="3" s="1"/>
  <c r="D11" i="3"/>
  <c r="E11" i="3" s="1"/>
  <c r="D14" i="3"/>
  <c r="E14" i="3" s="1"/>
  <c r="D2" i="3"/>
  <c r="E2" i="3" s="1"/>
  <c r="B2" i="3"/>
  <c r="B3" i="3"/>
  <c r="D3" i="3" s="1"/>
  <c r="E3" i="3" s="1"/>
  <c r="B4" i="3"/>
  <c r="D4" i="3" s="1"/>
  <c r="E4" i="3" s="1"/>
  <c r="B5" i="3"/>
  <c r="D5" i="3" s="1"/>
  <c r="E5" i="3" s="1"/>
  <c r="B6" i="3"/>
  <c r="B7" i="3"/>
  <c r="B8" i="3"/>
  <c r="D8" i="3" s="1"/>
  <c r="E8" i="3" s="1"/>
  <c r="B9" i="3"/>
  <c r="D9" i="3" s="1"/>
  <c r="E9" i="3" s="1"/>
  <c r="B10" i="3"/>
  <c r="B11" i="3"/>
  <c r="B12" i="3"/>
  <c r="D12" i="3" s="1"/>
  <c r="E12" i="3" s="1"/>
  <c r="B13" i="3"/>
  <c r="D13" i="3" s="1"/>
  <c r="E13" i="3" s="1"/>
  <c r="B14" i="3"/>
  <c r="B17" i="3"/>
  <c r="B18" i="3"/>
  <c r="D18" i="3" s="1"/>
  <c r="E18" i="3" s="1"/>
  <c r="B19" i="3"/>
  <c r="B20" i="3"/>
  <c r="B21" i="3"/>
  <c r="D21" i="3" s="1"/>
  <c r="E21" i="3" s="1"/>
  <c r="B22" i="3"/>
  <c r="D22" i="3" s="1"/>
  <c r="E22" i="3" s="1"/>
  <c r="B23" i="3"/>
  <c r="B24" i="3"/>
  <c r="B25" i="3"/>
  <c r="D25" i="3" s="1"/>
  <c r="E25" i="3" s="1"/>
  <c r="B26" i="3"/>
  <c r="D26" i="3" s="1"/>
  <c r="E26" i="3" s="1"/>
  <c r="B27" i="3"/>
  <c r="B28" i="3"/>
  <c r="B29" i="3"/>
  <c r="D29" i="3" s="1"/>
  <c r="E29" i="3" s="1"/>
  <c r="B30" i="3"/>
  <c r="D30" i="3" s="1"/>
  <c r="E30" i="3" s="1"/>
  <c r="B31" i="3"/>
  <c r="B32" i="3"/>
  <c r="B33" i="3"/>
  <c r="D33" i="3" s="1"/>
  <c r="E33" i="3" s="1"/>
  <c r="B34" i="3"/>
  <c r="D34" i="3" s="1"/>
  <c r="E34" i="3" s="1"/>
  <c r="I26" i="2" l="1"/>
  <c r="I27" i="2"/>
  <c r="I28" i="2"/>
  <c r="I29" i="2"/>
  <c r="I30" i="2"/>
  <c r="I31" i="2"/>
  <c r="I32" i="2"/>
  <c r="I33" i="2"/>
  <c r="I34" i="2"/>
  <c r="I35" i="2"/>
  <c r="I36" i="2"/>
  <c r="I37" i="2"/>
  <c r="I25" i="2"/>
  <c r="D26" i="2"/>
  <c r="D27" i="2"/>
  <c r="D28" i="2"/>
  <c r="D29" i="2"/>
  <c r="D30" i="2"/>
  <c r="D31" i="2"/>
  <c r="D32" i="2"/>
  <c r="D33" i="2"/>
  <c r="D34" i="2"/>
  <c r="D35" i="2"/>
  <c r="D36" i="2"/>
  <c r="D37" i="2"/>
  <c r="D25" i="2"/>
  <c r="N5" i="2"/>
  <c r="N6" i="2"/>
  <c r="N7" i="2"/>
  <c r="N8" i="2"/>
  <c r="N9" i="2"/>
  <c r="N10" i="2"/>
  <c r="N11" i="2"/>
  <c r="N12" i="2"/>
  <c r="N13" i="2"/>
  <c r="N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4" i="2"/>
  <c r="D5" i="2"/>
  <c r="D6" i="2"/>
  <c r="D7" i="2"/>
  <c r="D8" i="2"/>
  <c r="D9" i="2"/>
  <c r="D10" i="2"/>
  <c r="D11" i="2"/>
  <c r="D12" i="2"/>
  <c r="D13" i="2"/>
  <c r="D14" i="2"/>
  <c r="D15" i="2"/>
  <c r="D16" i="2"/>
  <c r="D4" i="2"/>
</calcChain>
</file>

<file path=xl/sharedStrings.xml><?xml version="1.0" encoding="utf-8"?>
<sst xmlns="http://schemas.openxmlformats.org/spreadsheetml/2006/main" count="92" uniqueCount="54">
  <si>
    <t>Capacitor ceramico 4,7 nF con resistencia 1M</t>
  </si>
  <si>
    <t>Capacitor Mica-plate 3,9 nF con resistencia 1M</t>
  </si>
  <si>
    <t>Resistencia 820K METAL-FILM con capacitor  mika-plate 3,9nF</t>
  </si>
  <si>
    <t>Resistencia de potencia  22 ohm con 5w</t>
  </si>
  <si>
    <t>Temperatura[ºC]</t>
  </si>
  <si>
    <t>Frecuencia [Hz]</t>
  </si>
  <si>
    <t>Valor del capacitor [F]</t>
  </si>
  <si>
    <t>Capacitor poliester  223nF con resistencia 100k</t>
  </si>
  <si>
    <r>
      <t>Valor de la resistencia[</t>
    </r>
    <r>
      <rPr>
        <sz val="11"/>
        <color theme="1"/>
        <rFont val="Calibri"/>
        <family val="2"/>
      </rPr>
      <t>Ω]</t>
    </r>
  </si>
  <si>
    <t>Resistencia 1,2M carbon con capacitor  mika-plate 3,9nF</t>
  </si>
  <si>
    <t>±350</t>
  </si>
  <si>
    <t>Rango[Ω ]</t>
  </si>
  <si>
    <t xml:space="preserve">Coeficiente de temperatura [ppm/ºC] </t>
  </si>
  <si>
    <t>≤10</t>
  </si>
  <si>
    <t xml:space="preserve">11 a 99k </t>
  </si>
  <si>
    <t>100k a 1M</t>
  </si>
  <si>
    <t>1,1M a 10M</t>
  </si>
  <si>
    <t>Tipo de resistor</t>
  </si>
  <si>
    <t>Potencia</t>
  </si>
  <si>
    <t>Carbon</t>
  </si>
  <si>
    <t>Metal Film</t>
  </si>
  <si>
    <t>1 a 22 M</t>
  </si>
  <si>
    <t>1 a 10 M</t>
  </si>
  <si>
    <t>1 a 220K</t>
  </si>
  <si>
    <t>0,1 a 5</t>
  </si>
  <si>
    <t>0,5 a 10</t>
  </si>
  <si>
    <t>5 a 10</t>
  </si>
  <si>
    <t>0,1 a 2</t>
  </si>
  <si>
    <t>0,125 a 1</t>
  </si>
  <si>
    <t>hasta 500</t>
  </si>
  <si>
    <t xml:space="preserve">˃ ±250 </t>
  </si>
  <si>
    <t>˂ 200</t>
  </si>
  <si>
    <t xml:space="preserve">±130 </t>
  </si>
  <si>
    <t>Valor nominal [Ω ]</t>
  </si>
  <si>
    <t>Tolerancia [% ]</t>
  </si>
  <si>
    <t>Potencia [W]</t>
  </si>
  <si>
    <t>T Max [ºC]</t>
  </si>
  <si>
    <t>Tipo de capacitor</t>
  </si>
  <si>
    <t>Mica Plate</t>
  </si>
  <si>
    <t>Ceramico</t>
  </si>
  <si>
    <t>Poliester</t>
  </si>
  <si>
    <t>Rango de Temp [ºC]</t>
  </si>
  <si>
    <t>(-60) a 150</t>
  </si>
  <si>
    <t>1n a 10 u</t>
  </si>
  <si>
    <t>0 a 70</t>
  </si>
  <si>
    <t xml:space="preserve">±500 </t>
  </si>
  <si>
    <t>1p a 1u</t>
  </si>
  <si>
    <t>500 a 1000</t>
  </si>
  <si>
    <t>0,5u a 22u</t>
  </si>
  <si>
    <t>(-30) a 85</t>
  </si>
  <si>
    <t>Ctc</t>
  </si>
  <si>
    <t>% Ctc</t>
  </si>
  <si>
    <t>Ctr</t>
  </si>
  <si>
    <t>% 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</si>
</sst>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1" xfId="0" applyNumberFormat="1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Ctc</a:t>
            </a:r>
            <a:r>
              <a:rPr lang="en-US" baseline="0"/>
              <a:t> Mica Plate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Hoja1!$E$16</c:f>
              <c:strCache>
                <c:ptCount val="1"/>
                <c:pt idx="0">
                  <c:v>% Ctc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Hoja1!$C$3:$C$14</c:f>
              <c:numCache>
                <c:formatCode>General</c:formatCode>
                <c:ptCount val="12"/>
                <c:pt idx="0">
                  <c:v>25</c:v>
                </c:pt>
                <c:pt idx="1">
                  <c:v>29</c:v>
                </c:pt>
                <c:pt idx="2">
                  <c:v>33</c:v>
                </c:pt>
                <c:pt idx="3">
                  <c:v>35</c:v>
                </c:pt>
                <c:pt idx="4">
                  <c:v>37</c:v>
                </c:pt>
                <c:pt idx="5">
                  <c:v>40</c:v>
                </c:pt>
                <c:pt idx="6">
                  <c:v>44</c:v>
                </c:pt>
                <c:pt idx="7">
                  <c:v>47</c:v>
                </c:pt>
                <c:pt idx="8">
                  <c:v>49</c:v>
                </c:pt>
                <c:pt idx="9">
                  <c:v>53</c:v>
                </c:pt>
                <c:pt idx="10">
                  <c:v>57</c:v>
                </c:pt>
                <c:pt idx="11">
                  <c:v>62</c:v>
                </c:pt>
              </c:numCache>
            </c:numRef>
          </c:cat>
          <c:val>
            <c:numRef>
              <c:f>Hoja1!$E$3:$E$14</c:f>
              <c:numCache>
                <c:formatCode>General</c:formatCode>
                <c:ptCount val="12"/>
                <c:pt idx="0">
                  <c:v>-11.189631684497428</c:v>
                </c:pt>
                <c:pt idx="1">
                  <c:v>-5.594815842248714</c:v>
                </c:pt>
                <c:pt idx="2">
                  <c:v>-3.729877228165809</c:v>
                </c:pt>
                <c:pt idx="3">
                  <c:v>-6.3687087956923714</c:v>
                </c:pt>
                <c:pt idx="4">
                  <c:v>-5.5726201962308242</c:v>
                </c:pt>
                <c:pt idx="5">
                  <c:v>-4.6927327968259567</c:v>
                </c:pt>
                <c:pt idx="6">
                  <c:v>-3.8766053538997038</c:v>
                </c:pt>
                <c:pt idx="7">
                  <c:v>-8.4625716359560279</c:v>
                </c:pt>
                <c:pt idx="8">
                  <c:v>-11.207825253443707</c:v>
                </c:pt>
                <c:pt idx="9">
                  <c:v>-11.120619461794684</c:v>
                </c:pt>
                <c:pt idx="10">
                  <c:v>-9.8849950771508297</c:v>
                </c:pt>
                <c:pt idx="11">
                  <c:v>-10.904316335792545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11686528"/>
        <c:axId val="211684288"/>
      </c:lineChart>
      <c:catAx>
        <c:axId val="21168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Temperatura [ºC]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1684288"/>
        <c:crosses val="autoZero"/>
        <c:auto val="1"/>
        <c:lblAlgn val="ctr"/>
        <c:lblOffset val="100"/>
        <c:noMultiLvlLbl val="0"/>
      </c:catAx>
      <c:valAx>
        <c:axId val="211684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 CTc</a:t>
                </a:r>
              </a:p>
              <a:p>
                <a:pPr>
                  <a:defRPr/>
                </a:pP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168652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Ctc</a:t>
            </a:r>
            <a:r>
              <a:rPr lang="en-US" baseline="0"/>
              <a:t> Ceramico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Hoja1!$E$16</c:f>
              <c:strCache>
                <c:ptCount val="1"/>
                <c:pt idx="0">
                  <c:v>% Ctc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Hoja1!$C$18:$C$34</c:f>
              <c:numCache>
                <c:formatCode>General</c:formatCode>
                <c:ptCount val="17"/>
                <c:pt idx="0">
                  <c:v>31</c:v>
                </c:pt>
                <c:pt idx="1">
                  <c:v>35</c:v>
                </c:pt>
                <c:pt idx="2">
                  <c:v>39</c:v>
                </c:pt>
                <c:pt idx="3">
                  <c:v>41</c:v>
                </c:pt>
                <c:pt idx="4">
                  <c:v>43</c:v>
                </c:pt>
                <c:pt idx="5">
                  <c:v>44</c:v>
                </c:pt>
                <c:pt idx="6">
                  <c:v>47</c:v>
                </c:pt>
                <c:pt idx="7">
                  <c:v>50</c:v>
                </c:pt>
                <c:pt idx="8">
                  <c:v>51</c:v>
                </c:pt>
                <c:pt idx="9">
                  <c:v>53</c:v>
                </c:pt>
                <c:pt idx="10">
                  <c:v>55</c:v>
                </c:pt>
                <c:pt idx="11">
                  <c:v>58</c:v>
                </c:pt>
                <c:pt idx="12">
                  <c:v>60</c:v>
                </c:pt>
                <c:pt idx="13">
                  <c:v>62</c:v>
                </c:pt>
                <c:pt idx="14">
                  <c:v>64</c:v>
                </c:pt>
                <c:pt idx="15">
                  <c:v>66</c:v>
                </c:pt>
                <c:pt idx="16">
                  <c:v>68</c:v>
                </c:pt>
              </c:numCache>
            </c:numRef>
          </c:cat>
          <c:val>
            <c:numRef>
              <c:f>Hoja1!$E$18:$E$34</c:f>
              <c:numCache>
                <c:formatCode>General</c:formatCode>
                <c:ptCount val="17"/>
                <c:pt idx="0">
                  <c:v>-10.220504639828158</c:v>
                </c:pt>
                <c:pt idx="1">
                  <c:v>-8.309927465751521</c:v>
                </c:pt>
                <c:pt idx="2">
                  <c:v>-8.6388939925676009</c:v>
                </c:pt>
                <c:pt idx="3">
                  <c:v>-7.7750045933108414</c:v>
                </c:pt>
                <c:pt idx="4">
                  <c:v>-10.541547856667785</c:v>
                </c:pt>
                <c:pt idx="5">
                  <c:v>-13.480814801039889</c:v>
                </c:pt>
                <c:pt idx="6">
                  <c:v>-17.794470791335357</c:v>
                </c:pt>
                <c:pt idx="7">
                  <c:v>-21.365915826815659</c:v>
                </c:pt>
                <c:pt idx="8">
                  <c:v>-25.716150489648129</c:v>
                </c:pt>
                <c:pt idx="9">
                  <c:v>-26.559807023840804</c:v>
                </c:pt>
                <c:pt idx="10">
                  <c:v>-28.508819155307179</c:v>
                </c:pt>
                <c:pt idx="11">
                  <c:v>-32.404417125068491</c:v>
                </c:pt>
                <c:pt idx="12">
                  <c:v>-34.768835984901649</c:v>
                </c:pt>
                <c:pt idx="13">
                  <c:v>-37.851845544557733</c:v>
                </c:pt>
                <c:pt idx="14">
                  <c:v>-43.19051671729364</c:v>
                </c:pt>
                <c:pt idx="15">
                  <c:v>-43.077440200109386</c:v>
                </c:pt>
                <c:pt idx="16">
                  <c:v>-45.421019971399481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13083008"/>
        <c:axId val="338661952"/>
      </c:lineChart>
      <c:catAx>
        <c:axId val="21308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Temperatura [ºC]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8661952"/>
        <c:crosses val="autoZero"/>
        <c:auto val="1"/>
        <c:lblAlgn val="ctr"/>
        <c:lblOffset val="100"/>
        <c:noMultiLvlLbl val="0"/>
      </c:catAx>
      <c:valAx>
        <c:axId val="338661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 CTc</a:t>
                </a:r>
              </a:p>
              <a:p>
                <a:pPr>
                  <a:defRPr/>
                </a:pP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0830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Ctc</a:t>
            </a:r>
            <a:r>
              <a:rPr lang="en-US" baseline="0"/>
              <a:t> Poliester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Hoja1!$E$16</c:f>
              <c:strCache>
                <c:ptCount val="1"/>
                <c:pt idx="0">
                  <c:v>% Ctc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Hoja1!$C$37:$C$46</c:f>
              <c:numCache>
                <c:formatCode>General</c:formatCode>
                <c:ptCount val="10"/>
                <c:pt idx="0">
                  <c:v>21</c:v>
                </c:pt>
                <c:pt idx="1">
                  <c:v>27</c:v>
                </c:pt>
                <c:pt idx="2">
                  <c:v>31</c:v>
                </c:pt>
                <c:pt idx="3">
                  <c:v>38</c:v>
                </c:pt>
                <c:pt idx="4">
                  <c:v>45</c:v>
                </c:pt>
                <c:pt idx="5">
                  <c:v>47</c:v>
                </c:pt>
                <c:pt idx="6">
                  <c:v>52</c:v>
                </c:pt>
                <c:pt idx="7">
                  <c:v>55</c:v>
                </c:pt>
                <c:pt idx="8">
                  <c:v>59</c:v>
                </c:pt>
                <c:pt idx="9">
                  <c:v>61</c:v>
                </c:pt>
              </c:numCache>
            </c:numRef>
          </c:cat>
          <c:val>
            <c:numRef>
              <c:f>Hoja1!$E$38:$E$46</c:f>
              <c:numCache>
                <c:formatCode>General</c:formatCode>
                <c:ptCount val="9"/>
                <c:pt idx="0">
                  <c:v>-4.8385455209655648</c:v>
                </c:pt>
                <c:pt idx="1">
                  <c:v>-2.9031273125793393</c:v>
                </c:pt>
                <c:pt idx="2">
                  <c:v>-5.3735192746327725</c:v>
                </c:pt>
                <c:pt idx="3">
                  <c:v>-3.8062428195315472</c:v>
                </c:pt>
                <c:pt idx="4">
                  <c:v>-6.0043171959907626</c:v>
                </c:pt>
                <c:pt idx="5">
                  <c:v>-5.0358789385728979</c:v>
                </c:pt>
                <c:pt idx="6">
                  <c:v>-4.5915366792870547</c:v>
                </c:pt>
                <c:pt idx="7">
                  <c:v>-5.7903577931734729</c:v>
                </c:pt>
                <c:pt idx="8">
                  <c:v>-7.0782538396211434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14387776"/>
        <c:axId val="214393936"/>
      </c:lineChart>
      <c:catAx>
        <c:axId val="214387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Temperatura [ºC]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4393936"/>
        <c:crosses val="autoZero"/>
        <c:auto val="1"/>
        <c:lblAlgn val="ctr"/>
        <c:lblOffset val="100"/>
        <c:noMultiLvlLbl val="0"/>
      </c:catAx>
      <c:valAx>
        <c:axId val="214393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 CTc</a:t>
                </a:r>
              </a:p>
              <a:p>
                <a:pPr>
                  <a:defRPr/>
                </a:pP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43877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Ctr</a:t>
            </a:r>
            <a:r>
              <a:rPr lang="en-US" baseline="0"/>
              <a:t> Carbon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Hoja1!$E$52</c:f>
              <c:strCache>
                <c:ptCount val="1"/>
                <c:pt idx="0">
                  <c:v>% Ctr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Hoja1!$C$53:$C$65</c15:sqref>
                  </c15:fullRef>
                </c:ext>
              </c:extLst>
              <c:f>Hoja1!$C$54:$C$65</c:f>
              <c:numCache>
                <c:formatCode>General</c:formatCode>
                <c:ptCount val="12"/>
                <c:pt idx="0">
                  <c:v>27</c:v>
                </c:pt>
                <c:pt idx="1">
                  <c:v>30</c:v>
                </c:pt>
                <c:pt idx="2">
                  <c:v>34</c:v>
                </c:pt>
                <c:pt idx="3">
                  <c:v>37</c:v>
                </c:pt>
                <c:pt idx="4">
                  <c:v>41</c:v>
                </c:pt>
                <c:pt idx="5">
                  <c:v>45</c:v>
                </c:pt>
                <c:pt idx="6">
                  <c:v>49</c:v>
                </c:pt>
                <c:pt idx="7">
                  <c:v>52</c:v>
                </c:pt>
                <c:pt idx="8">
                  <c:v>55</c:v>
                </c:pt>
                <c:pt idx="9">
                  <c:v>57</c:v>
                </c:pt>
                <c:pt idx="10">
                  <c:v>59</c:v>
                </c:pt>
                <c:pt idx="11">
                  <c:v>62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Hoja1!$E$54:$E$65</c15:sqref>
                  </c15:fullRef>
                </c:ext>
              </c:extLst>
              <c:f>Hoja1!$E$55:$E$65</c:f>
              <c:numCache>
                <c:formatCode>General</c:formatCode>
                <c:ptCount val="11"/>
                <c:pt idx="0">
                  <c:v>-4.9774954356751628</c:v>
                </c:pt>
                <c:pt idx="1">
                  <c:v>-6.8615908979564715</c:v>
                </c:pt>
                <c:pt idx="2">
                  <c:v>-8.3255974775710566</c:v>
                </c:pt>
                <c:pt idx="3">
                  <c:v>-6.6604779820568458</c:v>
                </c:pt>
                <c:pt idx="4">
                  <c:v>-7.367888452546449</c:v>
                </c:pt>
                <c:pt idx="5">
                  <c:v>-6.3153329593255272</c:v>
                </c:pt>
                <c:pt idx="6">
                  <c:v>-7.0988744932962824</c:v>
                </c:pt>
                <c:pt idx="7">
                  <c:v>-7.9837736725023607</c:v>
                </c:pt>
                <c:pt idx="8">
                  <c:v>-7.5402306906966734</c:v>
                </c:pt>
                <c:pt idx="9">
                  <c:v>-8.2593943962722243</c:v>
                </c:pt>
                <c:pt idx="10">
                  <c:v>-7.6550484648376722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6648000"/>
        <c:axId val="156647440"/>
      </c:lineChart>
      <c:catAx>
        <c:axId val="156648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Temperatura [ºC]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647440"/>
        <c:crosses val="autoZero"/>
        <c:auto val="1"/>
        <c:lblAlgn val="ctr"/>
        <c:lblOffset val="100"/>
        <c:noMultiLvlLbl val="0"/>
      </c:catAx>
      <c:valAx>
        <c:axId val="156647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 CTr</a:t>
                </a:r>
              </a:p>
              <a:p>
                <a:pPr>
                  <a:defRPr/>
                </a:pP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64800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Ctr</a:t>
            </a:r>
            <a:r>
              <a:rPr lang="en-US" baseline="0"/>
              <a:t> Metal Film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Hoja1!$E$67</c:f>
              <c:strCache>
                <c:ptCount val="1"/>
                <c:pt idx="0">
                  <c:v>% Ctr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Hoja1!$C$69:$C$80</c:f>
              <c:numCache>
                <c:formatCode>General</c:formatCode>
                <c:ptCount val="12"/>
                <c:pt idx="0">
                  <c:v>27</c:v>
                </c:pt>
                <c:pt idx="1">
                  <c:v>30</c:v>
                </c:pt>
                <c:pt idx="2">
                  <c:v>35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55</c:v>
                </c:pt>
                <c:pt idx="8">
                  <c:v>59</c:v>
                </c:pt>
                <c:pt idx="9">
                  <c:v>62</c:v>
                </c:pt>
                <c:pt idx="10">
                  <c:v>65</c:v>
                </c:pt>
                <c:pt idx="11">
                  <c:v>68</c:v>
                </c:pt>
              </c:numCache>
            </c:numRef>
          </c:cat>
          <c:val>
            <c:numRef>
              <c:f>Hoja1!$E$69:$E$80</c:f>
              <c:numCache>
                <c:formatCode>General</c:formatCode>
                <c:ptCount val="12"/>
                <c:pt idx="0">
                  <c:v>1.1617674762184607E-3</c:v>
                </c:pt>
                <c:pt idx="1">
                  <c:v>7.7451165081230701E-4</c:v>
                </c:pt>
                <c:pt idx="2">
                  <c:v>-1.0491511991181166</c:v>
                </c:pt>
                <c:pt idx="3">
                  <c:v>-2.8465319240279441</c:v>
                </c:pt>
                <c:pt idx="4">
                  <c:v>-2.3289806651137726</c:v>
                </c:pt>
                <c:pt idx="5">
                  <c:v>-2.0495029853001197</c:v>
                </c:pt>
                <c:pt idx="6">
                  <c:v>-1.7668129183621721</c:v>
                </c:pt>
                <c:pt idx="7">
                  <c:v>-1.5069874891912645</c:v>
                </c:pt>
                <c:pt idx="8">
                  <c:v>-1.9220815606473929</c:v>
                </c:pt>
                <c:pt idx="9">
                  <c:v>-1.7814414464536812</c:v>
                </c:pt>
                <c:pt idx="10">
                  <c:v>-1.659979529650021</c:v>
                </c:pt>
                <c:pt idx="11">
                  <c:v>-1.5540233894595943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09105040"/>
        <c:axId val="409097760"/>
      </c:lineChart>
      <c:catAx>
        <c:axId val="409105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Temperatura [ºC]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9097760"/>
        <c:crosses val="autoZero"/>
        <c:auto val="1"/>
        <c:lblAlgn val="ctr"/>
        <c:lblOffset val="100"/>
        <c:noMultiLvlLbl val="0"/>
      </c:catAx>
      <c:valAx>
        <c:axId val="409097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 CTr</a:t>
                </a:r>
              </a:p>
              <a:p>
                <a:pPr>
                  <a:defRPr/>
                </a:pP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910504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Ctr</a:t>
            </a:r>
            <a:r>
              <a:rPr lang="en-US" baseline="0"/>
              <a:t> Potencia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Hoja1!$E$16</c:f>
              <c:strCache>
                <c:ptCount val="1"/>
                <c:pt idx="0">
                  <c:v>% Ctc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Hoja1!$A$84:$A$90</c:f>
              <c:numCache>
                <c:formatCode>General</c:formatCode>
                <c:ptCount val="7"/>
                <c:pt idx="0">
                  <c:v>33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58</c:v>
                </c:pt>
              </c:numCache>
            </c:numRef>
          </c:cat>
          <c:val>
            <c:numRef>
              <c:f>Hoja1!$D$84:$D$90</c:f>
              <c:numCache>
                <c:formatCode>General</c:formatCode>
                <c:ptCount val="7"/>
                <c:pt idx="0">
                  <c:v>26.515151515151487</c:v>
                </c:pt>
                <c:pt idx="1">
                  <c:v>25.974025974025995</c:v>
                </c:pt>
                <c:pt idx="2">
                  <c:v>19.138755980861262</c:v>
                </c:pt>
                <c:pt idx="3">
                  <c:v>15.151515151515163</c:v>
                </c:pt>
                <c:pt idx="4">
                  <c:v>14.106583072100291</c:v>
                </c:pt>
                <c:pt idx="5">
                  <c:v>12.032085561497308</c:v>
                </c:pt>
                <c:pt idx="6">
                  <c:v>12.285012285012286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09102240"/>
        <c:axId val="409106160"/>
      </c:lineChart>
      <c:catAx>
        <c:axId val="40910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Temperatura [ºC]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9106160"/>
        <c:crosses val="autoZero"/>
        <c:auto val="1"/>
        <c:lblAlgn val="ctr"/>
        <c:lblOffset val="100"/>
        <c:noMultiLvlLbl val="0"/>
      </c:catAx>
      <c:valAx>
        <c:axId val="40910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 CTr</a:t>
                </a:r>
              </a:p>
              <a:p>
                <a:pPr>
                  <a:defRPr/>
                </a:pP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910224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</xdr:row>
      <xdr:rowOff>119062</xdr:rowOff>
    </xdr:from>
    <xdr:to>
      <xdr:col>15</xdr:col>
      <xdr:colOff>85725</xdr:colOff>
      <xdr:row>16</xdr:row>
      <xdr:rowOff>4762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15</xdr:col>
      <xdr:colOff>0</xdr:colOff>
      <xdr:row>32</xdr:row>
      <xdr:rowOff>76200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66261</xdr:colOff>
      <xdr:row>34</xdr:row>
      <xdr:rowOff>0</xdr:rowOff>
    </xdr:from>
    <xdr:to>
      <xdr:col>15</xdr:col>
      <xdr:colOff>66261</xdr:colOff>
      <xdr:row>48</xdr:row>
      <xdr:rowOff>76200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750794</xdr:colOff>
      <xdr:row>50</xdr:row>
      <xdr:rowOff>100853</xdr:rowOff>
    </xdr:from>
    <xdr:to>
      <xdr:col>14</xdr:col>
      <xdr:colOff>750794</xdr:colOff>
      <xdr:row>64</xdr:row>
      <xdr:rowOff>177053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750794</xdr:colOff>
      <xdr:row>66</xdr:row>
      <xdr:rowOff>22411</xdr:rowOff>
    </xdr:from>
    <xdr:to>
      <xdr:col>14</xdr:col>
      <xdr:colOff>750794</xdr:colOff>
      <xdr:row>80</xdr:row>
      <xdr:rowOff>98611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694764</xdr:colOff>
      <xdr:row>82</xdr:row>
      <xdr:rowOff>56030</xdr:rowOff>
    </xdr:from>
    <xdr:to>
      <xdr:col>14</xdr:col>
      <xdr:colOff>694764</xdr:colOff>
      <xdr:row>96</xdr:row>
      <xdr:rowOff>132230</xdr:rowOff>
    </xdr:to>
    <xdr:graphicFrame macro="">
      <xdr:nvGraphicFramePr>
        <xdr:cNvPr id="15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opLeftCell="B1" workbookViewId="0">
      <selection activeCell="E16" sqref="B13:E16"/>
    </sheetView>
  </sheetViews>
  <sheetFormatPr baseColWidth="10" defaultRowHeight="15" x14ac:dyDescent="0.25"/>
  <cols>
    <col min="2" max="2" width="12.5703125" customWidth="1"/>
    <col min="3" max="3" width="14.5703125" customWidth="1"/>
    <col min="4" max="4" width="10.42578125" customWidth="1"/>
    <col min="6" max="6" width="11.140625" customWidth="1"/>
    <col min="7" max="7" width="23.28515625" customWidth="1"/>
  </cols>
  <sheetData>
    <row r="2" spans="2:7" x14ac:dyDescent="0.25">
      <c r="B2" s="5" t="s">
        <v>11</v>
      </c>
    </row>
    <row r="3" spans="2:7" x14ac:dyDescent="0.25">
      <c r="B3" s="8" t="s">
        <v>13</v>
      </c>
      <c r="C3" s="4" t="s">
        <v>10</v>
      </c>
    </row>
    <row r="4" spans="2:7" x14ac:dyDescent="0.25">
      <c r="B4" s="4" t="s">
        <v>14</v>
      </c>
      <c r="C4" s="4">
        <v>-450</v>
      </c>
    </row>
    <row r="5" spans="2:7" x14ac:dyDescent="0.25">
      <c r="B5" s="4" t="s">
        <v>15</v>
      </c>
      <c r="C5" s="4">
        <v>-700</v>
      </c>
    </row>
    <row r="6" spans="2:7" x14ac:dyDescent="0.25">
      <c r="B6" s="4" t="s">
        <v>16</v>
      </c>
      <c r="C6" s="4">
        <v>-1500</v>
      </c>
    </row>
    <row r="8" spans="2:7" s="11" customFormat="1" ht="30" x14ac:dyDescent="0.25">
      <c r="B8" s="10" t="s">
        <v>17</v>
      </c>
      <c r="C8" s="10" t="s">
        <v>33</v>
      </c>
      <c r="D8" s="10" t="s">
        <v>34</v>
      </c>
      <c r="E8" s="10" t="s">
        <v>35</v>
      </c>
      <c r="F8" s="10" t="s">
        <v>36</v>
      </c>
      <c r="G8" s="10" t="s">
        <v>12</v>
      </c>
    </row>
    <row r="9" spans="2:7" x14ac:dyDescent="0.25">
      <c r="B9" s="9" t="s">
        <v>19</v>
      </c>
      <c r="C9" s="4" t="s">
        <v>21</v>
      </c>
      <c r="D9" s="4" t="s">
        <v>25</v>
      </c>
      <c r="E9" s="4" t="s">
        <v>27</v>
      </c>
      <c r="F9" s="4">
        <v>150</v>
      </c>
      <c r="G9" s="4" t="s">
        <v>30</v>
      </c>
    </row>
    <row r="10" spans="2:7" x14ac:dyDescent="0.25">
      <c r="B10" s="4" t="s">
        <v>20</v>
      </c>
      <c r="C10" s="4" t="s">
        <v>22</v>
      </c>
      <c r="D10" s="4" t="s">
        <v>24</v>
      </c>
      <c r="E10" s="4" t="s">
        <v>28</v>
      </c>
      <c r="F10" s="4">
        <v>175</v>
      </c>
      <c r="G10" s="8" t="s">
        <v>31</v>
      </c>
    </row>
    <row r="11" spans="2:7" x14ac:dyDescent="0.25">
      <c r="B11" s="9" t="s">
        <v>18</v>
      </c>
      <c r="C11" s="4" t="s">
        <v>23</v>
      </c>
      <c r="D11" s="4" t="s">
        <v>26</v>
      </c>
      <c r="E11" s="4" t="s">
        <v>29</v>
      </c>
      <c r="F11" s="4">
        <v>400</v>
      </c>
      <c r="G11" s="4" t="s">
        <v>32</v>
      </c>
    </row>
    <row r="13" spans="2:7" ht="60" x14ac:dyDescent="0.25">
      <c r="B13" s="10" t="s">
        <v>37</v>
      </c>
      <c r="C13" s="10" t="s">
        <v>33</v>
      </c>
      <c r="D13" s="10" t="s">
        <v>41</v>
      </c>
      <c r="E13" s="10" t="s">
        <v>12</v>
      </c>
    </row>
    <row r="14" spans="2:7" x14ac:dyDescent="0.25">
      <c r="B14" s="9" t="s">
        <v>38</v>
      </c>
      <c r="C14" s="4" t="s">
        <v>46</v>
      </c>
      <c r="D14" s="4" t="s">
        <v>44</v>
      </c>
      <c r="E14" s="4" t="s">
        <v>45</v>
      </c>
    </row>
    <row r="15" spans="2:7" x14ac:dyDescent="0.25">
      <c r="B15" s="4" t="s">
        <v>39</v>
      </c>
      <c r="C15" s="4" t="s">
        <v>48</v>
      </c>
      <c r="D15" s="12" t="s">
        <v>49</v>
      </c>
      <c r="E15" s="8"/>
    </row>
    <row r="16" spans="2:7" x14ac:dyDescent="0.25">
      <c r="B16" s="9" t="s">
        <v>40</v>
      </c>
      <c r="C16" s="4" t="s">
        <v>43</v>
      </c>
      <c r="D16" s="4" t="s">
        <v>42</v>
      </c>
      <c r="E16" s="4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2"/>
  <sheetViews>
    <sheetView topLeftCell="D13" workbookViewId="0">
      <selection activeCell="L24" sqref="L24:M31"/>
    </sheetView>
  </sheetViews>
  <sheetFormatPr baseColWidth="10" defaultRowHeight="15" x14ac:dyDescent="0.25"/>
  <cols>
    <col min="1" max="1" width="14.85546875" customWidth="1"/>
    <col min="2" max="2" width="17" customWidth="1"/>
    <col min="3" max="3" width="14.5703125" customWidth="1"/>
    <col min="4" max="4" width="23.7109375" customWidth="1"/>
    <col min="7" max="7" width="17.7109375" customWidth="1"/>
    <col min="8" max="8" width="17.42578125" customWidth="1"/>
    <col min="9" max="9" width="23.28515625" customWidth="1"/>
    <col min="12" max="12" width="16.140625" customWidth="1"/>
    <col min="13" max="13" width="23.140625" customWidth="1"/>
    <col min="14" max="14" width="20.5703125" customWidth="1"/>
  </cols>
  <sheetData>
    <row r="3" spans="1:14" x14ac:dyDescent="0.25">
      <c r="B3" s="1" t="s">
        <v>4</v>
      </c>
      <c r="C3" s="1" t="s">
        <v>5</v>
      </c>
      <c r="D3" s="1" t="s">
        <v>6</v>
      </c>
      <c r="G3" s="1" t="s">
        <v>4</v>
      </c>
      <c r="H3" s="1" t="s">
        <v>5</v>
      </c>
      <c r="I3" s="5" t="s">
        <v>6</v>
      </c>
      <c r="L3" s="5" t="s">
        <v>4</v>
      </c>
      <c r="M3" s="5" t="s">
        <v>5</v>
      </c>
      <c r="N3" s="5" t="s">
        <v>6</v>
      </c>
    </row>
    <row r="4" spans="1:14" x14ac:dyDescent="0.25">
      <c r="A4" s="7" t="s">
        <v>1</v>
      </c>
      <c r="B4" s="2">
        <v>21</v>
      </c>
      <c r="C4" s="2">
        <v>111.1</v>
      </c>
      <c r="D4" s="2">
        <f t="shared" ref="D4:D16" si="0">1/(C4*2.2*1000000)</f>
        <v>4.0913182227313638E-9</v>
      </c>
      <c r="F4" s="7" t="s">
        <v>0</v>
      </c>
      <c r="G4" s="4">
        <v>21</v>
      </c>
      <c r="H4" s="4">
        <v>96.9</v>
      </c>
      <c r="I4" s="2">
        <f t="shared" ref="I4:I21" si="1">1/(H4*2.2*1000000)</f>
        <v>4.6908715639365789E-9</v>
      </c>
      <c r="K4" s="7" t="s">
        <v>7</v>
      </c>
      <c r="L4" s="6">
        <v>21</v>
      </c>
      <c r="M4" s="6">
        <v>30.12</v>
      </c>
      <c r="N4" s="6">
        <f>1/(M4*2.2*100000)</f>
        <v>1.5091150549317879E-7</v>
      </c>
    </row>
    <row r="5" spans="1:14" x14ac:dyDescent="0.25">
      <c r="A5" s="7"/>
      <c r="B5" s="2">
        <v>25</v>
      </c>
      <c r="C5" s="2">
        <v>111.6</v>
      </c>
      <c r="D5" s="2">
        <f t="shared" si="0"/>
        <v>4.072987943955686E-9</v>
      </c>
      <c r="F5" s="7"/>
      <c r="G5" s="4">
        <v>31</v>
      </c>
      <c r="H5" s="4">
        <v>97.9</v>
      </c>
      <c r="I5" s="2">
        <f t="shared" si="1"/>
        <v>4.6429566347850301E-9</v>
      </c>
      <c r="K5" s="7"/>
      <c r="L5" s="6">
        <v>27</v>
      </c>
      <c r="M5" s="6">
        <v>30.21</v>
      </c>
      <c r="N5" s="6">
        <f t="shared" ref="N5:N13" si="2">1/(M5*2.2*100000)</f>
        <v>1.5046191808853179E-7</v>
      </c>
    </row>
    <row r="6" spans="1:14" x14ac:dyDescent="0.25">
      <c r="A6" s="7"/>
      <c r="B6" s="2">
        <v>29</v>
      </c>
      <c r="C6" s="2">
        <v>111.6</v>
      </c>
      <c r="D6" s="2">
        <f t="shared" si="0"/>
        <v>4.072987943955686E-9</v>
      </c>
      <c r="F6" s="7"/>
      <c r="G6" s="4">
        <v>35</v>
      </c>
      <c r="H6" s="4">
        <v>98.04</v>
      </c>
      <c r="I6" s="2">
        <f t="shared" si="1"/>
        <v>4.6363265457512687E-9</v>
      </c>
      <c r="K6" s="7"/>
      <c r="L6" s="6">
        <v>31</v>
      </c>
      <c r="M6" s="6">
        <v>30.21</v>
      </c>
      <c r="N6" s="6">
        <f t="shared" si="2"/>
        <v>1.5046191808853179E-7</v>
      </c>
    </row>
    <row r="7" spans="1:14" x14ac:dyDescent="0.25">
      <c r="A7" s="7"/>
      <c r="B7" s="2">
        <v>33</v>
      </c>
      <c r="C7" s="2">
        <v>111.6</v>
      </c>
      <c r="D7" s="2">
        <f t="shared" si="0"/>
        <v>4.072987943955686E-9</v>
      </c>
      <c r="F7" s="7"/>
      <c r="G7" s="4">
        <v>39</v>
      </c>
      <c r="H7" s="4">
        <v>98.43</v>
      </c>
      <c r="I7" s="2">
        <f t="shared" si="1"/>
        <v>4.6179564619064764E-9</v>
      </c>
      <c r="K7" s="7"/>
      <c r="L7" s="6">
        <v>38</v>
      </c>
      <c r="M7" s="6">
        <v>30.4</v>
      </c>
      <c r="N7" s="6">
        <f t="shared" si="2"/>
        <v>1.4952153110047846E-7</v>
      </c>
    </row>
    <row r="8" spans="1:14" x14ac:dyDescent="0.25">
      <c r="A8" s="7"/>
      <c r="B8" s="2">
        <v>35</v>
      </c>
      <c r="C8" s="2">
        <v>112.1</v>
      </c>
      <c r="D8" s="2">
        <f t="shared" si="0"/>
        <v>4.054821182385857E-9</v>
      </c>
      <c r="F8" s="7"/>
      <c r="G8" s="4">
        <v>41</v>
      </c>
      <c r="H8" s="4">
        <v>98.43</v>
      </c>
      <c r="I8" s="2">
        <f t="shared" si="1"/>
        <v>4.6179564619064764E-9</v>
      </c>
      <c r="K8" s="7"/>
      <c r="L8" s="6">
        <v>45</v>
      </c>
      <c r="M8" s="6">
        <v>30.4</v>
      </c>
      <c r="N8" s="6">
        <f t="shared" si="2"/>
        <v>1.4952153110047846E-7</v>
      </c>
    </row>
    <row r="9" spans="1:14" x14ac:dyDescent="0.25">
      <c r="A9" s="7"/>
      <c r="B9" s="2">
        <v>37</v>
      </c>
      <c r="C9" s="2">
        <v>112.1</v>
      </c>
      <c r="D9" s="2">
        <f t="shared" si="0"/>
        <v>4.054821182385857E-9</v>
      </c>
      <c r="F9" s="7"/>
      <c r="G9" s="4">
        <v>43</v>
      </c>
      <c r="H9" s="4">
        <v>99.2</v>
      </c>
      <c r="I9" s="2">
        <f t="shared" si="1"/>
        <v>4.5821114369501456E-9</v>
      </c>
      <c r="K9" s="7"/>
      <c r="L9" s="6">
        <v>47</v>
      </c>
      <c r="M9" s="6">
        <v>30.6</v>
      </c>
      <c r="N9" s="6">
        <f t="shared" si="2"/>
        <v>1.4854426619132499E-7</v>
      </c>
    </row>
    <row r="10" spans="1:14" x14ac:dyDescent="0.25">
      <c r="A10" s="7"/>
      <c r="B10" s="2">
        <v>40</v>
      </c>
      <c r="C10" s="2">
        <v>112.1</v>
      </c>
      <c r="D10" s="2">
        <f t="shared" si="0"/>
        <v>4.054821182385857E-9</v>
      </c>
      <c r="F10" s="7"/>
      <c r="G10" s="4">
        <v>44</v>
      </c>
      <c r="H10" s="4">
        <v>100</v>
      </c>
      <c r="I10" s="2">
        <f t="shared" si="1"/>
        <v>4.5454545454545446E-9</v>
      </c>
      <c r="K10" s="7"/>
      <c r="L10" s="6">
        <v>52</v>
      </c>
      <c r="M10" s="6">
        <v>30.6</v>
      </c>
      <c r="N10" s="6">
        <f t="shared" si="2"/>
        <v>1.4854426619132499E-7</v>
      </c>
    </row>
    <row r="11" spans="1:14" x14ac:dyDescent="0.25">
      <c r="A11" s="7"/>
      <c r="B11" s="2">
        <v>44</v>
      </c>
      <c r="C11" s="2">
        <v>112.1</v>
      </c>
      <c r="D11" s="2">
        <f t="shared" si="0"/>
        <v>4.054821182385857E-9</v>
      </c>
      <c r="F11" s="7"/>
      <c r="G11" s="4">
        <v>47</v>
      </c>
      <c r="H11" s="4">
        <v>101.6</v>
      </c>
      <c r="I11" s="2">
        <f t="shared" si="1"/>
        <v>4.4738725841088049E-9</v>
      </c>
      <c r="K11" s="7"/>
      <c r="L11" s="6">
        <v>55</v>
      </c>
      <c r="M11" s="6">
        <v>30.6</v>
      </c>
      <c r="N11" s="6">
        <f t="shared" si="2"/>
        <v>1.4854426619132499E-7</v>
      </c>
    </row>
    <row r="12" spans="1:14" x14ac:dyDescent="0.25">
      <c r="A12" s="7"/>
      <c r="B12" s="2">
        <v>47</v>
      </c>
      <c r="C12" s="2">
        <v>113.6</v>
      </c>
      <c r="D12" s="2">
        <f t="shared" si="0"/>
        <v>4.0012804097311138E-9</v>
      </c>
      <c r="F12" s="7"/>
      <c r="G12" s="4">
        <v>50</v>
      </c>
      <c r="H12" s="4">
        <v>103.3</v>
      </c>
      <c r="I12" s="2">
        <f t="shared" si="1"/>
        <v>4.4002464137991722E-9</v>
      </c>
      <c r="K12" s="7"/>
      <c r="L12" s="6">
        <v>59</v>
      </c>
      <c r="M12" s="6">
        <v>30.8</v>
      </c>
      <c r="N12" s="6">
        <f t="shared" si="2"/>
        <v>1.4757969303423847E-7</v>
      </c>
    </row>
    <row r="13" spans="1:14" x14ac:dyDescent="0.25">
      <c r="A13" s="7"/>
      <c r="B13" s="2">
        <v>49</v>
      </c>
      <c r="C13" s="2">
        <v>114.7</v>
      </c>
      <c r="D13" s="2">
        <f t="shared" si="0"/>
        <v>3.9629071887136399E-9</v>
      </c>
      <c r="F13" s="7"/>
      <c r="G13" s="4">
        <v>51</v>
      </c>
      <c r="H13" s="4">
        <v>105</v>
      </c>
      <c r="I13" s="2">
        <f t="shared" si="1"/>
        <v>4.3290043290043288E-9</v>
      </c>
      <c r="K13" s="7"/>
      <c r="L13" s="6">
        <v>61</v>
      </c>
      <c r="M13" s="6">
        <v>31</v>
      </c>
      <c r="N13" s="6">
        <f t="shared" si="2"/>
        <v>1.4662756598240469E-7</v>
      </c>
    </row>
    <row r="14" spans="1:14" x14ac:dyDescent="0.25">
      <c r="A14" s="7"/>
      <c r="B14" s="2">
        <v>53</v>
      </c>
      <c r="C14" s="2">
        <v>115.2</v>
      </c>
      <c r="D14" s="2">
        <f t="shared" si="0"/>
        <v>3.9457070707070698E-9</v>
      </c>
      <c r="F14" s="7"/>
      <c r="G14" s="4">
        <v>53</v>
      </c>
      <c r="H14" s="4">
        <v>105.9</v>
      </c>
      <c r="I14" s="2">
        <f t="shared" si="1"/>
        <v>4.2922139239419686E-9</v>
      </c>
      <c r="K14" s="7"/>
      <c r="L14" s="6"/>
      <c r="M14" s="6"/>
      <c r="N14" s="6"/>
    </row>
    <row r="15" spans="1:14" x14ac:dyDescent="0.25">
      <c r="A15" s="7"/>
      <c r="B15" s="2">
        <v>57</v>
      </c>
      <c r="C15" s="2">
        <v>115.2</v>
      </c>
      <c r="D15" s="2">
        <f t="shared" si="0"/>
        <v>3.9457070707070698E-9</v>
      </c>
      <c r="F15" s="7"/>
      <c r="G15" s="4">
        <v>55</v>
      </c>
      <c r="H15" s="4">
        <v>107.3</v>
      </c>
      <c r="I15" s="2">
        <f t="shared" si="1"/>
        <v>4.2362111327628565E-9</v>
      </c>
      <c r="K15" s="7"/>
    </row>
    <row r="16" spans="1:14" x14ac:dyDescent="0.25">
      <c r="A16" s="7"/>
      <c r="B16" s="2">
        <v>62</v>
      </c>
      <c r="C16" s="2">
        <v>116.3</v>
      </c>
      <c r="D16" s="2">
        <f t="shared" si="0"/>
        <v>3.9083873993590248E-9</v>
      </c>
      <c r="F16" s="7"/>
      <c r="G16" s="4">
        <v>58</v>
      </c>
      <c r="H16" s="4">
        <v>110.1</v>
      </c>
      <c r="I16" s="2">
        <f t="shared" si="1"/>
        <v>4.1284782429196599E-9</v>
      </c>
      <c r="K16" s="7"/>
    </row>
    <row r="17" spans="1:13" x14ac:dyDescent="0.25">
      <c r="F17" s="7"/>
      <c r="G17" s="4">
        <v>60</v>
      </c>
      <c r="H17" s="4">
        <v>112.1</v>
      </c>
      <c r="I17" s="2">
        <f t="shared" si="1"/>
        <v>4.054821182385857E-9</v>
      </c>
      <c r="K17" s="7"/>
    </row>
    <row r="18" spans="1:13" x14ac:dyDescent="0.25">
      <c r="F18" s="7"/>
      <c r="G18" s="4">
        <v>62</v>
      </c>
      <c r="H18" s="4">
        <v>114.7</v>
      </c>
      <c r="I18" s="2">
        <f t="shared" si="1"/>
        <v>3.9629071887136399E-9</v>
      </c>
      <c r="K18" s="7"/>
    </row>
    <row r="19" spans="1:13" x14ac:dyDescent="0.25">
      <c r="F19" s="7"/>
      <c r="G19" s="4">
        <v>64</v>
      </c>
      <c r="H19" s="4">
        <v>119</v>
      </c>
      <c r="I19" s="2">
        <f t="shared" si="1"/>
        <v>3.8197097020626432E-9</v>
      </c>
      <c r="K19" s="7"/>
    </row>
    <row r="20" spans="1:13" ht="15" customHeight="1" x14ac:dyDescent="0.25">
      <c r="F20" s="7"/>
      <c r="G20" s="4">
        <v>66</v>
      </c>
      <c r="H20" s="4">
        <v>120.2</v>
      </c>
      <c r="I20" s="2">
        <f t="shared" si="1"/>
        <v>3.7815761609438808E-9</v>
      </c>
      <c r="K20" s="7"/>
    </row>
    <row r="21" spans="1:13" x14ac:dyDescent="0.25">
      <c r="F21" s="7"/>
      <c r="G21" s="4">
        <v>68</v>
      </c>
      <c r="H21" s="4">
        <v>123.2</v>
      </c>
      <c r="I21" s="2">
        <f t="shared" si="1"/>
        <v>3.6894923258559621E-9</v>
      </c>
      <c r="K21" s="7"/>
    </row>
    <row r="24" spans="1:13" x14ac:dyDescent="0.25">
      <c r="B24" s="1" t="s">
        <v>4</v>
      </c>
      <c r="C24" s="1" t="s">
        <v>5</v>
      </c>
      <c r="D24" s="1" t="s">
        <v>8</v>
      </c>
      <c r="G24" s="5" t="s">
        <v>4</v>
      </c>
      <c r="H24" s="5" t="s">
        <v>5</v>
      </c>
      <c r="I24" s="5" t="s">
        <v>8</v>
      </c>
      <c r="L24" s="5" t="s">
        <v>4</v>
      </c>
      <c r="M24" s="5" t="s">
        <v>8</v>
      </c>
    </row>
    <row r="25" spans="1:13" x14ac:dyDescent="0.25">
      <c r="A25" s="7" t="s">
        <v>9</v>
      </c>
      <c r="B25" s="3">
        <v>21</v>
      </c>
      <c r="C25" s="3">
        <v>111.1</v>
      </c>
      <c r="D25" s="3">
        <f>1/(C25*2.2*0.000000003)</f>
        <v>1363772.7409104544</v>
      </c>
      <c r="F25" s="7" t="s">
        <v>2</v>
      </c>
      <c r="G25" s="6">
        <v>21</v>
      </c>
      <c r="H25" s="6">
        <v>135.9</v>
      </c>
      <c r="I25" s="6">
        <f>1/(H25*2.2*0.000000003)</f>
        <v>1114901.7771534326</v>
      </c>
      <c r="K25" s="7" t="s">
        <v>3</v>
      </c>
      <c r="L25" s="4">
        <v>33</v>
      </c>
      <c r="M25" s="4">
        <v>22.7</v>
      </c>
    </row>
    <row r="26" spans="1:13" x14ac:dyDescent="0.25">
      <c r="A26" s="7"/>
      <c r="B26" s="3">
        <v>27</v>
      </c>
      <c r="C26" s="3">
        <v>111.1</v>
      </c>
      <c r="D26" s="3">
        <f t="shared" ref="D26:D37" si="3">1/(C26*2.2*0.000000003)</f>
        <v>1363772.7409104544</v>
      </c>
      <c r="F26" s="7"/>
      <c r="G26" s="6">
        <v>27</v>
      </c>
      <c r="H26" s="6">
        <v>135.9</v>
      </c>
      <c r="I26" s="6">
        <f t="shared" ref="I26:I37" si="4">1/(H26*2.2*0.000000003)</f>
        <v>1114901.7771534326</v>
      </c>
      <c r="K26" s="7"/>
      <c r="L26" s="4">
        <v>35</v>
      </c>
      <c r="M26" s="4">
        <v>22.8</v>
      </c>
    </row>
    <row r="27" spans="1:13" x14ac:dyDescent="0.25">
      <c r="A27" s="7"/>
      <c r="B27" s="3">
        <v>30</v>
      </c>
      <c r="C27" s="3">
        <v>111.6</v>
      </c>
      <c r="D27" s="3">
        <f t="shared" si="3"/>
        <v>1357662.6479852286</v>
      </c>
      <c r="F27" s="7"/>
      <c r="G27" s="6">
        <v>30</v>
      </c>
      <c r="H27" s="6">
        <v>135.9</v>
      </c>
      <c r="I27" s="6">
        <f t="shared" si="4"/>
        <v>1114901.7771534326</v>
      </c>
      <c r="K27" s="7"/>
      <c r="L27" s="4">
        <v>40</v>
      </c>
      <c r="M27" s="4">
        <v>22.8</v>
      </c>
    </row>
    <row r="28" spans="1:13" x14ac:dyDescent="0.25">
      <c r="A28" s="7"/>
      <c r="B28" s="3">
        <v>34</v>
      </c>
      <c r="C28" s="3">
        <v>112.1</v>
      </c>
      <c r="D28" s="3">
        <f t="shared" si="3"/>
        <v>1351607.0607952857</v>
      </c>
      <c r="F28" s="7"/>
      <c r="G28" s="6">
        <v>35</v>
      </c>
      <c r="H28" s="6">
        <v>136.1</v>
      </c>
      <c r="I28" s="6">
        <f t="shared" si="4"/>
        <v>1113263.4203905328</v>
      </c>
      <c r="K28" s="7"/>
      <c r="L28" s="4">
        <v>45</v>
      </c>
      <c r="M28" s="4">
        <v>22.8</v>
      </c>
    </row>
    <row r="29" spans="1:13" x14ac:dyDescent="0.25">
      <c r="A29" s="7"/>
      <c r="B29" s="3">
        <v>37</v>
      </c>
      <c r="C29" s="3">
        <v>112.6</v>
      </c>
      <c r="D29" s="3">
        <f t="shared" si="3"/>
        <v>1345605.2532429087</v>
      </c>
      <c r="F29" s="7"/>
      <c r="G29" s="6">
        <v>39</v>
      </c>
      <c r="H29" s="6">
        <v>136.6</v>
      </c>
      <c r="I29" s="6">
        <f t="shared" si="4"/>
        <v>1109188.5176804648</v>
      </c>
      <c r="K29" s="7"/>
      <c r="L29" s="4">
        <v>50</v>
      </c>
      <c r="M29" s="4">
        <v>22.9</v>
      </c>
    </row>
    <row r="30" spans="1:13" x14ac:dyDescent="0.25">
      <c r="A30" s="7"/>
      <c r="B30" s="3">
        <v>41</v>
      </c>
      <c r="C30" s="3">
        <v>112.6</v>
      </c>
      <c r="D30" s="3">
        <f t="shared" si="3"/>
        <v>1345605.2532429087</v>
      </c>
      <c r="F30" s="7"/>
      <c r="G30" s="6">
        <v>43</v>
      </c>
      <c r="H30" s="6">
        <v>136.6</v>
      </c>
      <c r="I30" s="6">
        <f t="shared" si="4"/>
        <v>1109188.5176804648</v>
      </c>
      <c r="K30" s="7"/>
      <c r="L30" s="4">
        <v>55</v>
      </c>
      <c r="M30" s="4">
        <v>22.9</v>
      </c>
    </row>
    <row r="31" spans="1:13" x14ac:dyDescent="0.25">
      <c r="A31" s="7"/>
      <c r="B31" s="3">
        <v>45</v>
      </c>
      <c r="C31" s="3">
        <v>113.1</v>
      </c>
      <c r="D31" s="3">
        <f t="shared" si="3"/>
        <v>1339656.5120703052</v>
      </c>
      <c r="F31" s="7"/>
      <c r="G31" s="6">
        <v>46</v>
      </c>
      <c r="H31" s="6">
        <v>136.6</v>
      </c>
      <c r="I31" s="6">
        <f t="shared" si="4"/>
        <v>1109188.5176804648</v>
      </c>
      <c r="K31" s="7"/>
      <c r="L31" s="4">
        <v>58</v>
      </c>
      <c r="M31" s="4">
        <v>23</v>
      </c>
    </row>
    <row r="32" spans="1:13" x14ac:dyDescent="0.25">
      <c r="A32" s="7"/>
      <c r="B32" s="3">
        <v>49</v>
      </c>
      <c r="C32" s="3">
        <v>113.1</v>
      </c>
      <c r="D32" s="3">
        <f t="shared" si="3"/>
        <v>1339656.5120703052</v>
      </c>
      <c r="F32" s="7"/>
      <c r="G32" s="6">
        <v>50</v>
      </c>
      <c r="H32" s="6">
        <v>136.6</v>
      </c>
      <c r="I32" s="6">
        <f t="shared" si="4"/>
        <v>1109188.5176804648</v>
      </c>
      <c r="K32" s="7"/>
    </row>
    <row r="33" spans="1:11" x14ac:dyDescent="0.25">
      <c r="A33" s="7"/>
      <c r="B33" s="3">
        <v>52</v>
      </c>
      <c r="C33" s="3">
        <v>113.6</v>
      </c>
      <c r="D33" s="3">
        <f t="shared" si="3"/>
        <v>1333760.1365770379</v>
      </c>
      <c r="F33" s="7"/>
      <c r="G33" s="6">
        <v>55</v>
      </c>
      <c r="H33" s="6">
        <v>136.6</v>
      </c>
      <c r="I33" s="6">
        <f t="shared" si="4"/>
        <v>1109188.5176804648</v>
      </c>
      <c r="K33" s="7"/>
    </row>
    <row r="34" spans="1:11" x14ac:dyDescent="0.25">
      <c r="A34" s="7"/>
      <c r="B34" s="3">
        <v>55</v>
      </c>
      <c r="C34" s="3">
        <v>114.2</v>
      </c>
      <c r="D34" s="3">
        <f t="shared" si="3"/>
        <v>1326752.640237754</v>
      </c>
      <c r="F34" s="7"/>
      <c r="G34" s="6">
        <v>59</v>
      </c>
      <c r="H34" s="6">
        <v>136.9</v>
      </c>
      <c r="I34" s="6">
        <f t="shared" si="4"/>
        <v>1106757.8635146201</v>
      </c>
      <c r="K34" s="7"/>
    </row>
    <row r="35" spans="1:11" x14ac:dyDescent="0.25">
      <c r="A35" s="7"/>
      <c r="B35" s="3">
        <v>57</v>
      </c>
      <c r="C35" s="3">
        <v>114.2</v>
      </c>
      <c r="D35" s="3">
        <f t="shared" si="3"/>
        <v>1326752.640237754</v>
      </c>
      <c r="F35" s="7"/>
      <c r="G35" s="6">
        <v>62</v>
      </c>
      <c r="H35" s="6">
        <v>136.9</v>
      </c>
      <c r="I35" s="6">
        <f t="shared" si="4"/>
        <v>1106757.8635146201</v>
      </c>
      <c r="K35" s="7"/>
    </row>
    <row r="36" spans="1:11" x14ac:dyDescent="0.25">
      <c r="A36" s="7"/>
      <c r="B36" s="3">
        <v>59</v>
      </c>
      <c r="C36" s="3">
        <v>114.7</v>
      </c>
      <c r="D36" s="3">
        <f t="shared" si="3"/>
        <v>1320969.0629045467</v>
      </c>
      <c r="F36" s="7"/>
      <c r="G36" s="6">
        <v>65</v>
      </c>
      <c r="H36" s="6">
        <v>136.9</v>
      </c>
      <c r="I36" s="6">
        <f t="shared" si="4"/>
        <v>1106757.8635146201</v>
      </c>
      <c r="K36" s="7"/>
    </row>
    <row r="37" spans="1:11" x14ac:dyDescent="0.25">
      <c r="A37" s="7"/>
      <c r="B37" s="3">
        <v>62</v>
      </c>
      <c r="C37" s="3">
        <v>114.7</v>
      </c>
      <c r="D37" s="3">
        <f t="shared" si="3"/>
        <v>1320969.0629045467</v>
      </c>
      <c r="F37" s="7"/>
      <c r="G37" s="6">
        <v>68</v>
      </c>
      <c r="H37" s="6">
        <v>136.9</v>
      </c>
      <c r="I37" s="6">
        <f t="shared" si="4"/>
        <v>1106757.8635146201</v>
      </c>
      <c r="K37" s="7"/>
    </row>
    <row r="38" spans="1:11" x14ac:dyDescent="0.25">
      <c r="F38" s="7"/>
      <c r="K38" s="7"/>
    </row>
    <row r="39" spans="1:11" x14ac:dyDescent="0.25">
      <c r="F39" s="7"/>
      <c r="K39" s="7"/>
    </row>
    <row r="40" spans="1:11" x14ac:dyDescent="0.25">
      <c r="F40" s="7"/>
      <c r="K40" s="7"/>
    </row>
    <row r="41" spans="1:11" x14ac:dyDescent="0.25">
      <c r="F41" s="7"/>
      <c r="K41" s="7"/>
    </row>
    <row r="42" spans="1:11" x14ac:dyDescent="0.25">
      <c r="F42" s="7"/>
      <c r="K42" s="7"/>
    </row>
  </sheetData>
  <mergeCells count="6">
    <mergeCell ref="A4:A16"/>
    <mergeCell ref="F4:F21"/>
    <mergeCell ref="K4:K21"/>
    <mergeCell ref="A25:A37"/>
    <mergeCell ref="F25:F42"/>
    <mergeCell ref="K25:K4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zoomScale="85" zoomScaleNormal="85" workbookViewId="0">
      <selection activeCell="P73" sqref="P73"/>
    </sheetView>
  </sheetViews>
  <sheetFormatPr baseColWidth="10" defaultRowHeight="15" x14ac:dyDescent="0.25"/>
  <sheetData>
    <row r="1" spans="1:5" x14ac:dyDescent="0.25">
      <c r="A1" s="1" t="s">
        <v>5</v>
      </c>
      <c r="B1" s="1" t="s">
        <v>6</v>
      </c>
      <c r="C1" s="1" t="s">
        <v>4</v>
      </c>
      <c r="D1" s="13" t="s">
        <v>50</v>
      </c>
      <c r="E1" s="13" t="s">
        <v>51</v>
      </c>
    </row>
    <row r="2" spans="1:5" x14ac:dyDescent="0.25">
      <c r="A2" s="2">
        <v>111.1</v>
      </c>
      <c r="B2" s="2">
        <f>1/(A2*2.2*1000000)</f>
        <v>4.0913182227313638E-9</v>
      </c>
      <c r="C2" s="2">
        <v>21</v>
      </c>
      <c r="D2" s="2" t="e">
        <f>((B2-(0.0000000040913))/((0.0000000040913)*(C2-21)))*1000000</f>
        <v>#DIV/0!</v>
      </c>
      <c r="E2" t="e">
        <f>D2/100000</f>
        <v>#DIV/0!</v>
      </c>
    </row>
    <row r="3" spans="1:5" x14ac:dyDescent="0.25">
      <c r="A3" s="2">
        <v>111.6</v>
      </c>
      <c r="B3" s="2">
        <f>1/(A3*2.2*1000000)</f>
        <v>4.072987943955686E-9</v>
      </c>
      <c r="C3" s="2">
        <v>25</v>
      </c>
      <c r="D3" s="2">
        <f>((B3-(0.0000000040913))/((0.0000000040913)*(C3-21)))*1000000</f>
        <v>-1118.9631684497429</v>
      </c>
      <c r="E3">
        <f>D3/100</f>
        <v>-11.189631684497428</v>
      </c>
    </row>
    <row r="4" spans="1:5" x14ac:dyDescent="0.25">
      <c r="A4" s="2">
        <v>111.6</v>
      </c>
      <c r="B4" s="2">
        <f>1/(A4*2.2*1000000)</f>
        <v>4.072987943955686E-9</v>
      </c>
      <c r="C4" s="2">
        <v>29</v>
      </c>
      <c r="D4" s="2">
        <f t="shared" ref="D4:D14" si="0">((B4-(0.0000000040913))/((0.0000000040913)*(C4-21)))*1000000</f>
        <v>-559.48158422487143</v>
      </c>
      <c r="E4">
        <f t="shared" ref="E4:E14" si="1">D4/100</f>
        <v>-5.594815842248714</v>
      </c>
    </row>
    <row r="5" spans="1:5" x14ac:dyDescent="0.25">
      <c r="A5" s="2">
        <v>111.6</v>
      </c>
      <c r="B5" s="2">
        <f>1/(A5*2.2*1000000)</f>
        <v>4.072987943955686E-9</v>
      </c>
      <c r="C5" s="2">
        <v>33</v>
      </c>
      <c r="D5" s="2">
        <f t="shared" si="0"/>
        <v>-372.98772281658091</v>
      </c>
      <c r="E5">
        <f t="shared" si="1"/>
        <v>-3.729877228165809</v>
      </c>
    </row>
    <row r="6" spans="1:5" x14ac:dyDescent="0.25">
      <c r="A6" s="2">
        <v>112.1</v>
      </c>
      <c r="B6" s="2">
        <f>1/(A6*2.2*1000000)</f>
        <v>4.054821182385857E-9</v>
      </c>
      <c r="C6" s="2">
        <v>35</v>
      </c>
      <c r="D6" s="2">
        <f t="shared" si="0"/>
        <v>-636.8708795692371</v>
      </c>
      <c r="E6">
        <f t="shared" si="1"/>
        <v>-6.3687087956923714</v>
      </c>
    </row>
    <row r="7" spans="1:5" x14ac:dyDescent="0.25">
      <c r="A7" s="2">
        <v>112.1</v>
      </c>
      <c r="B7" s="2">
        <f>1/(A7*2.2*1000000)</f>
        <v>4.054821182385857E-9</v>
      </c>
      <c r="C7" s="2">
        <v>37</v>
      </c>
      <c r="D7" s="2">
        <f t="shared" si="0"/>
        <v>-557.26201962308244</v>
      </c>
      <c r="E7">
        <f t="shared" si="1"/>
        <v>-5.5726201962308242</v>
      </c>
    </row>
    <row r="8" spans="1:5" x14ac:dyDescent="0.25">
      <c r="A8" s="2">
        <v>112.1</v>
      </c>
      <c r="B8" s="2">
        <f>1/(A8*2.2*1000000)</f>
        <v>4.054821182385857E-9</v>
      </c>
      <c r="C8" s="2">
        <v>40</v>
      </c>
      <c r="D8" s="2">
        <f t="shared" si="0"/>
        <v>-469.27327968259567</v>
      </c>
      <c r="E8">
        <f t="shared" si="1"/>
        <v>-4.6927327968259567</v>
      </c>
    </row>
    <row r="9" spans="1:5" x14ac:dyDescent="0.25">
      <c r="A9" s="2">
        <v>112.1</v>
      </c>
      <c r="B9" s="2">
        <f>1/(A9*2.2*1000000)</f>
        <v>4.054821182385857E-9</v>
      </c>
      <c r="C9" s="2">
        <v>44</v>
      </c>
      <c r="D9" s="2">
        <f t="shared" si="0"/>
        <v>-387.66053538997039</v>
      </c>
      <c r="E9">
        <f t="shared" si="1"/>
        <v>-3.8766053538997038</v>
      </c>
    </row>
    <row r="10" spans="1:5" x14ac:dyDescent="0.25">
      <c r="A10" s="2">
        <v>113.6</v>
      </c>
      <c r="B10" s="2">
        <f>1/(A10*2.2*1000000)</f>
        <v>4.0012804097311138E-9</v>
      </c>
      <c r="C10" s="2">
        <v>47</v>
      </c>
      <c r="D10" s="2">
        <f t="shared" si="0"/>
        <v>-846.25716359560272</v>
      </c>
      <c r="E10">
        <f t="shared" si="1"/>
        <v>-8.4625716359560279</v>
      </c>
    </row>
    <row r="11" spans="1:5" x14ac:dyDescent="0.25">
      <c r="A11" s="2">
        <v>114.7</v>
      </c>
      <c r="B11" s="2">
        <f>1/(A11*2.2*1000000)</f>
        <v>3.9629071887136399E-9</v>
      </c>
      <c r="C11" s="2">
        <v>49</v>
      </c>
      <c r="D11" s="2">
        <f t="shared" si="0"/>
        <v>-1120.7825253443707</v>
      </c>
      <c r="E11">
        <f t="shared" si="1"/>
        <v>-11.207825253443707</v>
      </c>
    </row>
    <row r="12" spans="1:5" x14ac:dyDescent="0.25">
      <c r="A12" s="2">
        <v>115.2</v>
      </c>
      <c r="B12" s="2">
        <f>1/(A12*2.2*1000000)</f>
        <v>3.9457070707070698E-9</v>
      </c>
      <c r="C12" s="2">
        <v>53</v>
      </c>
      <c r="D12" s="2">
        <f t="shared" si="0"/>
        <v>-1112.0619461794684</v>
      </c>
      <c r="E12">
        <f t="shared" si="1"/>
        <v>-11.120619461794684</v>
      </c>
    </row>
    <row r="13" spans="1:5" x14ac:dyDescent="0.25">
      <c r="A13" s="2">
        <v>115.2</v>
      </c>
      <c r="B13" s="2">
        <f>1/(A13*2.2*1000000)</f>
        <v>3.9457070707070698E-9</v>
      </c>
      <c r="C13" s="2">
        <v>57</v>
      </c>
      <c r="D13" s="2">
        <f t="shared" si="0"/>
        <v>-988.49950771508293</v>
      </c>
      <c r="E13">
        <f t="shared" si="1"/>
        <v>-9.8849950771508297</v>
      </c>
    </row>
    <row r="14" spans="1:5" x14ac:dyDescent="0.25">
      <c r="A14" s="2">
        <v>116.3</v>
      </c>
      <c r="B14" s="2">
        <f>1/(A14*2.2*1000000)</f>
        <v>3.9083873993590248E-9</v>
      </c>
      <c r="C14" s="2">
        <v>62</v>
      </c>
      <c r="D14" s="2">
        <f t="shared" si="0"/>
        <v>-1090.4316335792546</v>
      </c>
      <c r="E14">
        <f t="shared" si="1"/>
        <v>-10.904316335792545</v>
      </c>
    </row>
    <row r="16" spans="1:5" x14ac:dyDescent="0.25">
      <c r="A16" s="1" t="s">
        <v>5</v>
      </c>
      <c r="B16" s="5" t="s">
        <v>6</v>
      </c>
      <c r="C16" s="1" t="s">
        <v>4</v>
      </c>
      <c r="D16" s="13" t="s">
        <v>50</v>
      </c>
      <c r="E16" s="13" t="s">
        <v>51</v>
      </c>
    </row>
    <row r="17" spans="1:9" x14ac:dyDescent="0.25">
      <c r="A17" s="4">
        <v>96.9</v>
      </c>
      <c r="B17" s="2">
        <f t="shared" ref="B17:B34" si="2">1/(A17*2.2*1000000)</f>
        <v>4.6908715639365789E-9</v>
      </c>
      <c r="C17" s="4">
        <v>21</v>
      </c>
      <c r="D17" s="2" t="e">
        <f t="shared" ref="D17" si="3">((B17-(0.0000000040913))/((0.0000000040913)*(C17-21)))*1000000</f>
        <v>#DIV/0!</v>
      </c>
      <c r="E17" t="e">
        <f>D17/100</f>
        <v>#DIV/0!</v>
      </c>
    </row>
    <row r="18" spans="1:9" x14ac:dyDescent="0.25">
      <c r="A18" s="4">
        <v>97.9</v>
      </c>
      <c r="B18" s="2">
        <f t="shared" si="2"/>
        <v>4.6429566347850301E-9</v>
      </c>
      <c r="C18" s="4">
        <v>31</v>
      </c>
      <c r="D18" s="2">
        <f>((B18-(0.0000000046909))/((0.0000000046909)*(C18-21)))*1000000</f>
        <v>-1022.0504639828159</v>
      </c>
      <c r="E18">
        <f t="shared" ref="E18:E34" si="4">D18/100</f>
        <v>-10.220504639828158</v>
      </c>
    </row>
    <row r="19" spans="1:9" x14ac:dyDescent="0.25">
      <c r="A19" s="4">
        <v>98.04</v>
      </c>
      <c r="B19" s="2">
        <f t="shared" si="2"/>
        <v>4.6363265457512687E-9</v>
      </c>
      <c r="C19" s="4">
        <v>35</v>
      </c>
      <c r="D19" s="2">
        <f t="shared" ref="D19:D34" si="5">((B19-(0.0000000046909))/((0.0000000046909)*(C19-21)))*1000000</f>
        <v>-830.99274657515218</v>
      </c>
      <c r="E19">
        <f t="shared" si="4"/>
        <v>-8.309927465751521</v>
      </c>
    </row>
    <row r="20" spans="1:9" x14ac:dyDescent="0.25">
      <c r="A20" s="4">
        <v>98.43</v>
      </c>
      <c r="B20" s="2">
        <f t="shared" si="2"/>
        <v>4.6179564619064764E-9</v>
      </c>
      <c r="C20" s="4">
        <v>39</v>
      </c>
      <c r="D20" s="2">
        <f t="shared" si="5"/>
        <v>-863.88939925676004</v>
      </c>
      <c r="E20">
        <f t="shared" si="4"/>
        <v>-8.6388939925676009</v>
      </c>
    </row>
    <row r="21" spans="1:9" x14ac:dyDescent="0.25">
      <c r="A21" s="4">
        <v>98.43</v>
      </c>
      <c r="B21" s="2">
        <f t="shared" si="2"/>
        <v>4.6179564619064764E-9</v>
      </c>
      <c r="C21" s="4">
        <v>41</v>
      </c>
      <c r="D21" s="2">
        <f t="shared" si="5"/>
        <v>-777.50045933108413</v>
      </c>
      <c r="E21">
        <f t="shared" si="4"/>
        <v>-7.7750045933108414</v>
      </c>
      <c r="G21" s="5"/>
      <c r="H21" s="5"/>
      <c r="I21" s="5"/>
    </row>
    <row r="22" spans="1:9" x14ac:dyDescent="0.25">
      <c r="A22" s="4">
        <v>99.2</v>
      </c>
      <c r="B22" s="2">
        <f t="shared" si="2"/>
        <v>4.5821114369501456E-9</v>
      </c>
      <c r="C22" s="4">
        <v>43</v>
      </c>
      <c r="D22" s="2">
        <f t="shared" si="5"/>
        <v>-1054.1547856667785</v>
      </c>
      <c r="E22">
        <f t="shared" si="4"/>
        <v>-10.541547856667785</v>
      </c>
      <c r="G22" s="6"/>
      <c r="H22" s="6"/>
      <c r="I22" s="6"/>
    </row>
    <row r="23" spans="1:9" x14ac:dyDescent="0.25">
      <c r="A23" s="4">
        <v>100</v>
      </c>
      <c r="B23" s="2">
        <f t="shared" si="2"/>
        <v>4.5454545454545446E-9</v>
      </c>
      <c r="C23" s="4">
        <v>44</v>
      </c>
      <c r="D23" s="2">
        <f t="shared" si="5"/>
        <v>-1348.081480103989</v>
      </c>
      <c r="E23">
        <f t="shared" si="4"/>
        <v>-13.480814801039889</v>
      </c>
      <c r="G23" s="6"/>
      <c r="H23" s="6"/>
      <c r="I23" s="6"/>
    </row>
    <row r="24" spans="1:9" x14ac:dyDescent="0.25">
      <c r="A24" s="4">
        <v>101.6</v>
      </c>
      <c r="B24" s="2">
        <f t="shared" si="2"/>
        <v>4.4738725841088049E-9</v>
      </c>
      <c r="C24" s="4">
        <v>47</v>
      </c>
      <c r="D24" s="2">
        <f t="shared" si="5"/>
        <v>-1779.4470791335357</v>
      </c>
      <c r="E24">
        <f t="shared" si="4"/>
        <v>-17.794470791335357</v>
      </c>
      <c r="G24" s="6"/>
      <c r="H24" s="6"/>
      <c r="I24" s="6"/>
    </row>
    <row r="25" spans="1:9" x14ac:dyDescent="0.25">
      <c r="A25" s="4">
        <v>103.3</v>
      </c>
      <c r="B25" s="2">
        <f t="shared" si="2"/>
        <v>4.4002464137991722E-9</v>
      </c>
      <c r="C25" s="4">
        <v>50</v>
      </c>
      <c r="D25" s="2">
        <f t="shared" si="5"/>
        <v>-2136.5915826815658</v>
      </c>
      <c r="E25">
        <f t="shared" si="4"/>
        <v>-21.365915826815659</v>
      </c>
      <c r="G25" s="6"/>
      <c r="H25" s="6"/>
      <c r="I25" s="6"/>
    </row>
    <row r="26" spans="1:9" x14ac:dyDescent="0.25">
      <c r="A26" s="4">
        <v>105</v>
      </c>
      <c r="B26" s="2">
        <f t="shared" si="2"/>
        <v>4.3290043290043288E-9</v>
      </c>
      <c r="C26" s="4">
        <v>51</v>
      </c>
      <c r="D26" s="2">
        <f t="shared" si="5"/>
        <v>-2571.615048964813</v>
      </c>
      <c r="E26">
        <f t="shared" si="4"/>
        <v>-25.716150489648129</v>
      </c>
      <c r="G26" s="6"/>
      <c r="H26" s="6"/>
      <c r="I26" s="6"/>
    </row>
    <row r="27" spans="1:9" x14ac:dyDescent="0.25">
      <c r="A27" s="4">
        <v>105.9</v>
      </c>
      <c r="B27" s="2">
        <f t="shared" si="2"/>
        <v>4.2922139239419686E-9</v>
      </c>
      <c r="C27" s="4">
        <v>53</v>
      </c>
      <c r="D27" s="2">
        <f t="shared" si="5"/>
        <v>-2655.9807023840804</v>
      </c>
      <c r="E27">
        <f t="shared" si="4"/>
        <v>-26.559807023840804</v>
      </c>
      <c r="G27" s="6"/>
      <c r="H27" s="6"/>
      <c r="I27" s="6"/>
    </row>
    <row r="28" spans="1:9" x14ac:dyDescent="0.25">
      <c r="A28" s="4">
        <v>107.3</v>
      </c>
      <c r="B28" s="2">
        <f t="shared" si="2"/>
        <v>4.2362111327628565E-9</v>
      </c>
      <c r="C28" s="4">
        <v>55</v>
      </c>
      <c r="D28" s="2">
        <f t="shared" si="5"/>
        <v>-2850.8819155307178</v>
      </c>
      <c r="E28">
        <f t="shared" si="4"/>
        <v>-28.508819155307179</v>
      </c>
      <c r="G28" s="6"/>
      <c r="H28" s="6"/>
      <c r="I28" s="6"/>
    </row>
    <row r="29" spans="1:9" x14ac:dyDescent="0.25">
      <c r="A29" s="4">
        <v>110.1</v>
      </c>
      <c r="B29" s="2">
        <f t="shared" si="2"/>
        <v>4.1284782429196599E-9</v>
      </c>
      <c r="C29" s="4">
        <v>58</v>
      </c>
      <c r="D29" s="2">
        <f t="shared" si="5"/>
        <v>-3240.4417125068494</v>
      </c>
      <c r="E29">
        <f t="shared" si="4"/>
        <v>-32.404417125068491</v>
      </c>
      <c r="G29" s="6"/>
      <c r="H29" s="6"/>
      <c r="I29" s="6"/>
    </row>
    <row r="30" spans="1:9" x14ac:dyDescent="0.25">
      <c r="A30" s="4">
        <v>112.1</v>
      </c>
      <c r="B30" s="2">
        <f t="shared" si="2"/>
        <v>4.054821182385857E-9</v>
      </c>
      <c r="C30" s="4">
        <v>60</v>
      </c>
      <c r="D30" s="2">
        <f t="shared" si="5"/>
        <v>-3476.8835984901648</v>
      </c>
      <c r="E30">
        <f t="shared" si="4"/>
        <v>-34.768835984901649</v>
      </c>
      <c r="G30" s="6"/>
      <c r="H30" s="6"/>
      <c r="I30" s="6"/>
    </row>
    <row r="31" spans="1:9" x14ac:dyDescent="0.25">
      <c r="A31" s="4">
        <v>114.7</v>
      </c>
      <c r="B31" s="2">
        <f t="shared" si="2"/>
        <v>3.9629071887136399E-9</v>
      </c>
      <c r="C31" s="4">
        <v>62</v>
      </c>
      <c r="D31" s="2">
        <f t="shared" si="5"/>
        <v>-3785.1845544557737</v>
      </c>
      <c r="E31">
        <f t="shared" si="4"/>
        <v>-37.851845544557733</v>
      </c>
      <c r="G31" s="6"/>
      <c r="H31" s="6"/>
      <c r="I31" s="6"/>
    </row>
    <row r="32" spans="1:9" x14ac:dyDescent="0.25">
      <c r="A32" s="4">
        <v>119</v>
      </c>
      <c r="B32" s="2">
        <f t="shared" si="2"/>
        <v>3.8197097020626432E-9</v>
      </c>
      <c r="C32" s="4">
        <v>64</v>
      </c>
      <c r="D32" s="2">
        <f t="shared" si="5"/>
        <v>-4319.051671729364</v>
      </c>
      <c r="E32">
        <f t="shared" si="4"/>
        <v>-43.19051671729364</v>
      </c>
    </row>
    <row r="33" spans="1:5" x14ac:dyDescent="0.25">
      <c r="A33" s="4">
        <v>120.2</v>
      </c>
      <c r="B33" s="2">
        <f t="shared" si="2"/>
        <v>3.7815761609438808E-9</v>
      </c>
      <c r="C33" s="4">
        <v>66</v>
      </c>
      <c r="D33" s="2">
        <f t="shared" si="5"/>
        <v>-4307.7440200109386</v>
      </c>
      <c r="E33">
        <f t="shared" si="4"/>
        <v>-43.077440200109386</v>
      </c>
    </row>
    <row r="34" spans="1:5" x14ac:dyDescent="0.25">
      <c r="A34" s="4">
        <v>123.2</v>
      </c>
      <c r="B34" s="2">
        <f t="shared" si="2"/>
        <v>3.6894923258559621E-9</v>
      </c>
      <c r="C34" s="4">
        <v>68</v>
      </c>
      <c r="D34" s="2">
        <f t="shared" si="5"/>
        <v>-4542.1019971399483</v>
      </c>
      <c r="E34">
        <f t="shared" si="4"/>
        <v>-45.421019971399481</v>
      </c>
    </row>
    <row r="36" spans="1:5" x14ac:dyDescent="0.25">
      <c r="A36" s="5" t="s">
        <v>5</v>
      </c>
      <c r="B36" s="5" t="s">
        <v>6</v>
      </c>
      <c r="C36" s="5" t="s">
        <v>4</v>
      </c>
      <c r="D36" s="13" t="s">
        <v>50</v>
      </c>
      <c r="E36" s="13" t="s">
        <v>51</v>
      </c>
    </row>
    <row r="37" spans="1:5" x14ac:dyDescent="0.25">
      <c r="A37" s="6">
        <v>30.12</v>
      </c>
      <c r="B37" s="6">
        <f>1/(A37*2.2*100000)</f>
        <v>1.5091150549317879E-7</v>
      </c>
      <c r="C37" s="6">
        <v>21</v>
      </c>
      <c r="D37" s="2" t="e">
        <f>((B37-(0.0000001509))/((0.0000001509)*(C37-21)))*1000000</f>
        <v>#DIV/0!</v>
      </c>
      <c r="E37" t="e">
        <f>D37/100</f>
        <v>#DIV/0!</v>
      </c>
    </row>
    <row r="38" spans="1:5" x14ac:dyDescent="0.25">
      <c r="A38" s="6">
        <v>30.21</v>
      </c>
      <c r="B38" s="6">
        <f t="shared" ref="B38:B46" si="6">1/(A38*2.2*100000)</f>
        <v>1.5046191808853179E-7</v>
      </c>
      <c r="C38" s="6">
        <v>27</v>
      </c>
      <c r="D38" s="2">
        <f t="shared" ref="D38:D46" si="7">((B38-(0.0000001509))/((0.0000001509)*(C38-21)))*1000000</f>
        <v>-483.85455209655652</v>
      </c>
      <c r="E38">
        <f t="shared" ref="E38:E46" si="8">D38/100</f>
        <v>-4.8385455209655648</v>
      </c>
    </row>
    <row r="39" spans="1:5" x14ac:dyDescent="0.25">
      <c r="A39" s="6">
        <v>30.21</v>
      </c>
      <c r="B39" s="6">
        <f t="shared" si="6"/>
        <v>1.5046191808853179E-7</v>
      </c>
      <c r="C39" s="6">
        <v>31</v>
      </c>
      <c r="D39" s="2">
        <f t="shared" si="7"/>
        <v>-290.31273125793393</v>
      </c>
      <c r="E39">
        <f t="shared" si="8"/>
        <v>-2.9031273125793393</v>
      </c>
    </row>
    <row r="40" spans="1:5" x14ac:dyDescent="0.25">
      <c r="A40" s="6">
        <v>30.4</v>
      </c>
      <c r="B40" s="6">
        <f t="shared" si="6"/>
        <v>1.4952153110047846E-7</v>
      </c>
      <c r="C40" s="6">
        <v>38</v>
      </c>
      <c r="D40" s="2">
        <f t="shared" si="7"/>
        <v>-537.35192746327721</v>
      </c>
      <c r="E40">
        <f t="shared" si="8"/>
        <v>-5.3735192746327725</v>
      </c>
    </row>
    <row r="41" spans="1:5" x14ac:dyDescent="0.25">
      <c r="A41" s="6">
        <v>30.4</v>
      </c>
      <c r="B41" s="6">
        <f t="shared" si="6"/>
        <v>1.4952153110047846E-7</v>
      </c>
      <c r="C41" s="6">
        <v>45</v>
      </c>
      <c r="D41" s="2">
        <f t="shared" si="7"/>
        <v>-380.62428195315471</v>
      </c>
      <c r="E41">
        <f t="shared" si="8"/>
        <v>-3.8062428195315472</v>
      </c>
    </row>
    <row r="42" spans="1:5" x14ac:dyDescent="0.25">
      <c r="A42" s="6">
        <v>30.6</v>
      </c>
      <c r="B42" s="6">
        <f t="shared" si="6"/>
        <v>1.4854426619132499E-7</v>
      </c>
      <c r="C42" s="6">
        <v>47</v>
      </c>
      <c r="D42" s="2">
        <f t="shared" si="7"/>
        <v>-600.43171959907625</v>
      </c>
      <c r="E42">
        <f t="shared" si="8"/>
        <v>-6.0043171959907626</v>
      </c>
    </row>
    <row r="43" spans="1:5" x14ac:dyDescent="0.25">
      <c r="A43" s="6">
        <v>30.6</v>
      </c>
      <c r="B43" s="6">
        <f t="shared" si="6"/>
        <v>1.4854426619132499E-7</v>
      </c>
      <c r="C43" s="6">
        <v>52</v>
      </c>
      <c r="D43" s="2">
        <f t="shared" si="7"/>
        <v>-503.58789385728983</v>
      </c>
      <c r="E43">
        <f t="shared" si="8"/>
        <v>-5.0358789385728979</v>
      </c>
    </row>
    <row r="44" spans="1:5" x14ac:dyDescent="0.25">
      <c r="A44" s="6">
        <v>30.6</v>
      </c>
      <c r="B44" s="6">
        <f t="shared" si="6"/>
        <v>1.4854426619132499E-7</v>
      </c>
      <c r="C44" s="6">
        <v>55</v>
      </c>
      <c r="D44" s="2">
        <f t="shared" si="7"/>
        <v>-459.15366792870543</v>
      </c>
      <c r="E44">
        <f t="shared" si="8"/>
        <v>-4.5915366792870547</v>
      </c>
    </row>
    <row r="45" spans="1:5" x14ac:dyDescent="0.25">
      <c r="A45" s="6">
        <v>30.8</v>
      </c>
      <c r="B45" s="6">
        <f t="shared" si="6"/>
        <v>1.4757969303423847E-7</v>
      </c>
      <c r="C45" s="6">
        <v>59</v>
      </c>
      <c r="D45" s="2">
        <f t="shared" si="7"/>
        <v>-579.03577931734731</v>
      </c>
      <c r="E45">
        <f t="shared" si="8"/>
        <v>-5.7903577931734729</v>
      </c>
    </row>
    <row r="46" spans="1:5" x14ac:dyDescent="0.25">
      <c r="A46" s="6">
        <v>31</v>
      </c>
      <c r="B46" s="6">
        <f t="shared" si="6"/>
        <v>1.4662756598240469E-7</v>
      </c>
      <c r="C46" s="6">
        <v>61</v>
      </c>
      <c r="D46" s="2">
        <f t="shared" si="7"/>
        <v>-707.8253839621143</v>
      </c>
      <c r="E46">
        <f t="shared" si="8"/>
        <v>-7.0782538396211434</v>
      </c>
    </row>
    <row r="52" spans="1:5" x14ac:dyDescent="0.25">
      <c r="A52" s="1" t="s">
        <v>5</v>
      </c>
      <c r="B52" s="1" t="s">
        <v>8</v>
      </c>
      <c r="C52" s="1" t="s">
        <v>4</v>
      </c>
      <c r="D52" s="13" t="s">
        <v>52</v>
      </c>
      <c r="E52" s="13" t="s">
        <v>53</v>
      </c>
    </row>
    <row r="53" spans="1:5" x14ac:dyDescent="0.25">
      <c r="A53" s="3">
        <v>111.1</v>
      </c>
      <c r="B53" s="3">
        <f>1/(A53*2.2*0.000000003)</f>
        <v>1363772.7409104544</v>
      </c>
      <c r="C53" s="3">
        <v>21</v>
      </c>
      <c r="D53" s="2" t="e">
        <f>((B53-(1363772))/((1363772)*(C53-21)))*1000000</f>
        <v>#DIV/0!</v>
      </c>
      <c r="E53" t="e">
        <f>D53/100</f>
        <v>#DIV/0!</v>
      </c>
    </row>
    <row r="54" spans="1:5" x14ac:dyDescent="0.25">
      <c r="A54" s="3">
        <v>111.1</v>
      </c>
      <c r="B54" s="3">
        <f>1/(A54*2.2*0.000000003)</f>
        <v>1363772.7409104544</v>
      </c>
      <c r="C54" s="3">
        <v>27</v>
      </c>
      <c r="D54" s="2">
        <f t="shared" ref="D54:D65" si="9">((B54-(1363772))/((1363772)*(C54-21)))*1000000</f>
        <v>9.0546715826933535E-2</v>
      </c>
      <c r="E54">
        <f t="shared" ref="E54:E65" si="10">D54/100</f>
        <v>9.0546715826933532E-4</v>
      </c>
    </row>
    <row r="55" spans="1:5" x14ac:dyDescent="0.25">
      <c r="A55" s="3">
        <v>111.6</v>
      </c>
      <c r="B55" s="3">
        <f>1/(A55*2.2*0.000000003)</f>
        <v>1357662.6479852286</v>
      </c>
      <c r="C55" s="3">
        <v>30</v>
      </c>
      <c r="D55" s="2">
        <f t="shared" si="9"/>
        <v>-497.7495435675163</v>
      </c>
      <c r="E55">
        <f t="shared" si="10"/>
        <v>-4.9774954356751628</v>
      </c>
    </row>
    <row r="56" spans="1:5" x14ac:dyDescent="0.25">
      <c r="A56" s="3">
        <v>112.1</v>
      </c>
      <c r="B56" s="3">
        <f>1/(A56*2.2*0.000000003)</f>
        <v>1351607.0607952857</v>
      </c>
      <c r="C56" s="3">
        <v>34</v>
      </c>
      <c r="D56" s="2">
        <f t="shared" si="9"/>
        <v>-686.15908979564711</v>
      </c>
      <c r="E56">
        <f t="shared" si="10"/>
        <v>-6.8615908979564715</v>
      </c>
    </row>
    <row r="57" spans="1:5" x14ac:dyDescent="0.25">
      <c r="A57" s="3">
        <v>112.6</v>
      </c>
      <c r="B57" s="3">
        <f>1/(A57*2.2*0.000000003)</f>
        <v>1345605.2532429087</v>
      </c>
      <c r="C57" s="3">
        <v>37</v>
      </c>
      <c r="D57" s="2">
        <f t="shared" si="9"/>
        <v>-832.5597477571057</v>
      </c>
      <c r="E57">
        <f t="shared" si="10"/>
        <v>-8.3255974775710566</v>
      </c>
    </row>
    <row r="58" spans="1:5" x14ac:dyDescent="0.25">
      <c r="A58" s="3">
        <v>112.6</v>
      </c>
      <c r="B58" s="3">
        <f>1/(A58*2.2*0.000000003)</f>
        <v>1345605.2532429087</v>
      </c>
      <c r="C58" s="3">
        <v>41</v>
      </c>
      <c r="D58" s="2">
        <f t="shared" si="9"/>
        <v>-666.04779820568456</v>
      </c>
      <c r="E58">
        <f t="shared" si="10"/>
        <v>-6.6604779820568458</v>
      </c>
    </row>
    <row r="59" spans="1:5" x14ac:dyDescent="0.25">
      <c r="A59" s="3">
        <v>113.1</v>
      </c>
      <c r="B59" s="3">
        <f>1/(A59*2.2*0.000000003)</f>
        <v>1339656.5120703052</v>
      </c>
      <c r="C59" s="3">
        <v>45</v>
      </c>
      <c r="D59" s="2">
        <f t="shared" si="9"/>
        <v>-736.78884525464491</v>
      </c>
      <c r="E59">
        <f t="shared" si="10"/>
        <v>-7.367888452546449</v>
      </c>
    </row>
    <row r="60" spans="1:5" x14ac:dyDescent="0.25">
      <c r="A60" s="3">
        <v>113.1</v>
      </c>
      <c r="B60" s="3">
        <f>1/(A60*2.2*0.000000003)</f>
        <v>1339656.5120703052</v>
      </c>
      <c r="C60" s="3">
        <v>49</v>
      </c>
      <c r="D60" s="2">
        <f t="shared" si="9"/>
        <v>-631.53329593255273</v>
      </c>
      <c r="E60">
        <f t="shared" si="10"/>
        <v>-6.3153329593255272</v>
      </c>
    </row>
    <row r="61" spans="1:5" x14ac:dyDescent="0.25">
      <c r="A61" s="3">
        <v>113.6</v>
      </c>
      <c r="B61" s="3">
        <f>1/(A61*2.2*0.000000003)</f>
        <v>1333760.1365770379</v>
      </c>
      <c r="C61" s="3">
        <v>52</v>
      </c>
      <c r="D61" s="2">
        <f t="shared" si="9"/>
        <v>-709.88744932962823</v>
      </c>
      <c r="E61">
        <f t="shared" si="10"/>
        <v>-7.0988744932962824</v>
      </c>
    </row>
    <row r="62" spans="1:5" x14ac:dyDescent="0.25">
      <c r="A62" s="3">
        <v>114.2</v>
      </c>
      <c r="B62" s="3">
        <f>1/(A62*2.2*0.000000003)</f>
        <v>1326752.640237754</v>
      </c>
      <c r="C62" s="3">
        <v>55</v>
      </c>
      <c r="D62" s="2">
        <f t="shared" si="9"/>
        <v>-798.37736725023603</v>
      </c>
      <c r="E62">
        <f t="shared" si="10"/>
        <v>-7.9837736725023607</v>
      </c>
    </row>
    <row r="63" spans="1:5" x14ac:dyDescent="0.25">
      <c r="A63" s="3">
        <v>114.2</v>
      </c>
      <c r="B63" s="3">
        <f>1/(A63*2.2*0.000000003)</f>
        <v>1326752.640237754</v>
      </c>
      <c r="C63" s="3">
        <v>57</v>
      </c>
      <c r="D63" s="2">
        <f t="shared" si="9"/>
        <v>-754.02306906966737</v>
      </c>
      <c r="E63">
        <f t="shared" si="10"/>
        <v>-7.5402306906966734</v>
      </c>
    </row>
    <row r="64" spans="1:5" x14ac:dyDescent="0.25">
      <c r="A64" s="3">
        <v>114.7</v>
      </c>
      <c r="B64" s="3">
        <f>1/(A64*2.2*0.000000003)</f>
        <v>1320969.0629045467</v>
      </c>
      <c r="C64" s="3">
        <v>59</v>
      </c>
      <c r="D64" s="2">
        <f t="shared" si="9"/>
        <v>-825.93943962722244</v>
      </c>
      <c r="E64">
        <f t="shared" si="10"/>
        <v>-8.2593943962722243</v>
      </c>
    </row>
    <row r="65" spans="1:5" x14ac:dyDescent="0.25">
      <c r="A65" s="3">
        <v>114.7</v>
      </c>
      <c r="B65" s="3">
        <f>1/(A65*2.2*0.000000003)</f>
        <v>1320969.0629045467</v>
      </c>
      <c r="C65" s="3">
        <v>62</v>
      </c>
      <c r="D65" s="2">
        <f t="shared" si="9"/>
        <v>-765.50484648376721</v>
      </c>
      <c r="E65">
        <f t="shared" si="10"/>
        <v>-7.6550484648376722</v>
      </c>
    </row>
    <row r="67" spans="1:5" x14ac:dyDescent="0.25">
      <c r="A67" s="5" t="s">
        <v>5</v>
      </c>
      <c r="B67" s="5" t="s">
        <v>8</v>
      </c>
      <c r="C67" s="5" t="s">
        <v>4</v>
      </c>
      <c r="D67" s="13" t="s">
        <v>52</v>
      </c>
      <c r="E67" s="13" t="s">
        <v>53</v>
      </c>
    </row>
    <row r="68" spans="1:5" x14ac:dyDescent="0.25">
      <c r="A68" s="6">
        <v>135.9</v>
      </c>
      <c r="B68" s="6">
        <f>1/(A68*2.2*0.000000003)</f>
        <v>1114901.7771534326</v>
      </c>
      <c r="C68" s="6">
        <v>21</v>
      </c>
      <c r="D68" s="2" t="e">
        <f>((B68-(1114901))/((1114901)*(C68-21)))*1000000</f>
        <v>#DIV/0!</v>
      </c>
      <c r="E68" t="e">
        <f t="shared" ref="E68:E80" si="11">D68/100</f>
        <v>#DIV/0!</v>
      </c>
    </row>
    <row r="69" spans="1:5" x14ac:dyDescent="0.25">
      <c r="A69" s="6">
        <v>135.9</v>
      </c>
      <c r="B69" s="6">
        <f>1/(A69*2.2*0.000000003)</f>
        <v>1114901.7771534326</v>
      </c>
      <c r="C69" s="6">
        <v>27</v>
      </c>
      <c r="D69" s="2">
        <f t="shared" ref="D69:D80" si="12">((B69-(1114901))/((1114901)*(C69-21)))*1000000</f>
        <v>0.11617674762184607</v>
      </c>
      <c r="E69">
        <f t="shared" si="11"/>
        <v>1.1617674762184607E-3</v>
      </c>
    </row>
    <row r="70" spans="1:5" x14ac:dyDescent="0.25">
      <c r="A70" s="6">
        <v>135.9</v>
      </c>
      <c r="B70" s="6">
        <f>1/(A70*2.2*0.000000003)</f>
        <v>1114901.7771534326</v>
      </c>
      <c r="C70" s="6">
        <v>30</v>
      </c>
      <c r="D70" s="2">
        <f t="shared" si="12"/>
        <v>7.7451165081230705E-2</v>
      </c>
      <c r="E70">
        <f t="shared" si="11"/>
        <v>7.7451165081230701E-4</v>
      </c>
    </row>
    <row r="71" spans="1:5" x14ac:dyDescent="0.25">
      <c r="A71" s="6">
        <v>136.1</v>
      </c>
      <c r="B71" s="6">
        <f>1/(A71*2.2*0.000000003)</f>
        <v>1113263.4203905328</v>
      </c>
      <c r="C71" s="6">
        <v>35</v>
      </c>
      <c r="D71" s="2">
        <f t="shared" si="12"/>
        <v>-104.91511991181166</v>
      </c>
      <c r="E71">
        <f t="shared" si="11"/>
        <v>-1.0491511991181166</v>
      </c>
    </row>
    <row r="72" spans="1:5" x14ac:dyDescent="0.25">
      <c r="A72" s="6">
        <v>136.6</v>
      </c>
      <c r="B72" s="6">
        <f>1/(A72*2.2*0.000000003)</f>
        <v>1109188.5176804648</v>
      </c>
      <c r="C72" s="6">
        <v>39</v>
      </c>
      <c r="D72" s="2">
        <f t="shared" si="12"/>
        <v>-284.65319240279439</v>
      </c>
      <c r="E72">
        <f t="shared" si="11"/>
        <v>-2.8465319240279441</v>
      </c>
    </row>
    <row r="73" spans="1:5" x14ac:dyDescent="0.25">
      <c r="A73" s="6">
        <v>136.6</v>
      </c>
      <c r="B73" s="6">
        <f>1/(A73*2.2*0.000000003)</f>
        <v>1109188.5176804648</v>
      </c>
      <c r="C73" s="6">
        <v>43</v>
      </c>
      <c r="D73" s="2">
        <f t="shared" si="12"/>
        <v>-232.89806651137724</v>
      </c>
      <c r="E73">
        <f t="shared" si="11"/>
        <v>-2.3289806651137726</v>
      </c>
    </row>
    <row r="74" spans="1:5" x14ac:dyDescent="0.25">
      <c r="A74" s="6">
        <v>136.6</v>
      </c>
      <c r="B74" s="6">
        <f>1/(A74*2.2*0.000000003)</f>
        <v>1109188.5176804648</v>
      </c>
      <c r="C74" s="6">
        <v>46</v>
      </c>
      <c r="D74" s="2">
        <f t="shared" si="12"/>
        <v>-204.95029853001196</v>
      </c>
      <c r="E74">
        <f t="shared" si="11"/>
        <v>-2.0495029853001197</v>
      </c>
    </row>
    <row r="75" spans="1:5" x14ac:dyDescent="0.25">
      <c r="A75" s="6">
        <v>136.6</v>
      </c>
      <c r="B75" s="6">
        <f>1/(A75*2.2*0.000000003)</f>
        <v>1109188.5176804648</v>
      </c>
      <c r="C75" s="6">
        <v>50</v>
      </c>
      <c r="D75" s="2">
        <f t="shared" si="12"/>
        <v>-176.68129183621721</v>
      </c>
      <c r="E75">
        <f t="shared" si="11"/>
        <v>-1.7668129183621721</v>
      </c>
    </row>
    <row r="76" spans="1:5" x14ac:dyDescent="0.25">
      <c r="A76" s="6">
        <v>136.6</v>
      </c>
      <c r="B76" s="6">
        <f>1/(A76*2.2*0.000000003)</f>
        <v>1109188.5176804648</v>
      </c>
      <c r="C76" s="6">
        <v>55</v>
      </c>
      <c r="D76" s="2">
        <f t="shared" si="12"/>
        <v>-150.69874891912644</v>
      </c>
      <c r="E76">
        <f t="shared" si="11"/>
        <v>-1.5069874891912645</v>
      </c>
    </row>
    <row r="77" spans="1:5" x14ac:dyDescent="0.25">
      <c r="A77" s="6">
        <v>136.9</v>
      </c>
      <c r="B77" s="6">
        <f>1/(A77*2.2*0.000000003)</f>
        <v>1106757.8635146201</v>
      </c>
      <c r="C77" s="6">
        <v>59</v>
      </c>
      <c r="D77" s="2">
        <f t="shared" si="12"/>
        <v>-192.20815606473928</v>
      </c>
      <c r="E77">
        <f t="shared" si="11"/>
        <v>-1.9220815606473929</v>
      </c>
    </row>
    <row r="78" spans="1:5" x14ac:dyDescent="0.25">
      <c r="A78" s="6">
        <v>136.9</v>
      </c>
      <c r="B78" s="6">
        <f>1/(A78*2.2*0.000000003)</f>
        <v>1106757.8635146201</v>
      </c>
      <c r="C78" s="6">
        <v>62</v>
      </c>
      <c r="D78" s="2">
        <f t="shared" si="12"/>
        <v>-178.14414464536813</v>
      </c>
      <c r="E78">
        <f t="shared" si="11"/>
        <v>-1.7814414464536812</v>
      </c>
    </row>
    <row r="79" spans="1:5" x14ac:dyDescent="0.25">
      <c r="A79" s="6">
        <v>136.9</v>
      </c>
      <c r="B79" s="6">
        <f>1/(A79*2.2*0.000000003)</f>
        <v>1106757.8635146201</v>
      </c>
      <c r="C79" s="6">
        <v>65</v>
      </c>
      <c r="D79" s="2">
        <f t="shared" si="12"/>
        <v>-165.9979529650021</v>
      </c>
      <c r="E79">
        <f t="shared" si="11"/>
        <v>-1.659979529650021</v>
      </c>
    </row>
    <row r="80" spans="1:5" x14ac:dyDescent="0.25">
      <c r="A80" s="6">
        <v>136.9</v>
      </c>
      <c r="B80" s="6">
        <f>1/(A80*2.2*0.000000003)</f>
        <v>1106757.8635146201</v>
      </c>
      <c r="C80" s="6">
        <v>68</v>
      </c>
      <c r="D80" s="2">
        <f t="shared" si="12"/>
        <v>-155.40233894595943</v>
      </c>
      <c r="E80">
        <f t="shared" si="11"/>
        <v>-1.5540233894595943</v>
      </c>
    </row>
    <row r="83" spans="1:4" x14ac:dyDescent="0.25">
      <c r="A83" s="5" t="s">
        <v>4</v>
      </c>
      <c r="B83" s="5" t="s">
        <v>8</v>
      </c>
    </row>
    <row r="84" spans="1:4" x14ac:dyDescent="0.25">
      <c r="A84" s="4">
        <v>33</v>
      </c>
      <c r="B84" s="4">
        <v>22.7</v>
      </c>
      <c r="C84" s="2">
        <f>((B84-(22))/((22)*(A84-21)))*1000000</f>
        <v>2651.5151515151488</v>
      </c>
      <c r="D84">
        <f t="shared" ref="D84:D90" si="13">C84/100</f>
        <v>26.515151515151487</v>
      </c>
    </row>
    <row r="85" spans="1:4" x14ac:dyDescent="0.25">
      <c r="A85" s="4">
        <v>35</v>
      </c>
      <c r="B85" s="4">
        <v>22.8</v>
      </c>
      <c r="C85" s="2">
        <f t="shared" ref="C85:C90" si="14">((B85-(22))/((22)*(A85-21)))*1000000</f>
        <v>2597.4025974025994</v>
      </c>
      <c r="D85">
        <f t="shared" si="13"/>
        <v>25.974025974025995</v>
      </c>
    </row>
    <row r="86" spans="1:4" x14ac:dyDescent="0.25">
      <c r="A86" s="4">
        <v>40</v>
      </c>
      <c r="B86" s="4">
        <v>22.8</v>
      </c>
      <c r="C86" s="2">
        <f t="shared" si="14"/>
        <v>1913.8755980861263</v>
      </c>
      <c r="D86">
        <f t="shared" si="13"/>
        <v>19.138755980861262</v>
      </c>
    </row>
    <row r="87" spans="1:4" x14ac:dyDescent="0.25">
      <c r="A87" s="4">
        <v>45</v>
      </c>
      <c r="B87" s="4">
        <v>22.8</v>
      </c>
      <c r="C87" s="2">
        <f t="shared" si="14"/>
        <v>1515.1515151515164</v>
      </c>
      <c r="D87">
        <f t="shared" si="13"/>
        <v>15.151515151515163</v>
      </c>
    </row>
    <row r="88" spans="1:4" x14ac:dyDescent="0.25">
      <c r="A88" s="4">
        <v>50</v>
      </c>
      <c r="B88" s="4">
        <v>22.9</v>
      </c>
      <c r="C88" s="2">
        <f t="shared" si="14"/>
        <v>1410.6583072100291</v>
      </c>
      <c r="D88">
        <f t="shared" si="13"/>
        <v>14.106583072100291</v>
      </c>
    </row>
    <row r="89" spans="1:4" x14ac:dyDescent="0.25">
      <c r="A89" s="4">
        <v>55</v>
      </c>
      <c r="B89" s="4">
        <v>22.9</v>
      </c>
      <c r="C89" s="2">
        <f t="shared" si="14"/>
        <v>1203.2085561497308</v>
      </c>
      <c r="D89">
        <f t="shared" si="13"/>
        <v>12.032085561497308</v>
      </c>
    </row>
    <row r="90" spans="1:4" x14ac:dyDescent="0.25">
      <c r="A90" s="4">
        <v>58</v>
      </c>
      <c r="B90" s="4">
        <v>23</v>
      </c>
      <c r="C90" s="2">
        <f t="shared" si="14"/>
        <v>1228.5012285012285</v>
      </c>
      <c r="D90">
        <f t="shared" si="13"/>
        <v>12.285012285012286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2017-06-08T21:52:23Z</dcterms:created>
  <dcterms:modified xsi:type="dcterms:W3CDTF">2017-06-18T03:35:50Z</dcterms:modified>
</cp:coreProperties>
</file>