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D:\Google Drive\5R2\Tecnologia\Pactico\Lucas y Nico\TP3\"/>
    </mc:Choice>
  </mc:AlternateContent>
  <bookViews>
    <workbookView minimized="1" xWindow="0" yWindow="0" windowWidth="15345" windowHeight="465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1" i="1" l="1"/>
  <c r="X81" i="1" s="1"/>
  <c r="V80" i="1"/>
  <c r="W80" i="1" s="1"/>
  <c r="V79" i="1"/>
  <c r="X79" i="1" s="1"/>
  <c r="V78" i="1"/>
  <c r="X78" i="1" s="1"/>
  <c r="V77" i="1"/>
  <c r="X77" i="1" s="1"/>
  <c r="V76" i="1"/>
  <c r="W76" i="1" s="1"/>
  <c r="V75" i="1"/>
  <c r="V74" i="1"/>
  <c r="X74" i="1" s="1"/>
  <c r="V73" i="1"/>
  <c r="X73" i="1" s="1"/>
  <c r="V72" i="1"/>
  <c r="W72" i="1" s="1"/>
  <c r="V71" i="1"/>
  <c r="V70" i="1"/>
  <c r="X70" i="1" s="1"/>
  <c r="V69" i="1"/>
  <c r="X69" i="1" s="1"/>
  <c r="V68" i="1"/>
  <c r="W68" i="1" s="1"/>
  <c r="V67" i="1"/>
  <c r="V66" i="1"/>
  <c r="X66" i="1" s="1"/>
  <c r="V65" i="1"/>
  <c r="X65" i="1" s="1"/>
  <c r="V64" i="1"/>
  <c r="W64" i="1" s="1"/>
  <c r="V63" i="1"/>
  <c r="V62" i="1"/>
  <c r="X62" i="1" s="1"/>
  <c r="V61" i="1"/>
  <c r="X61" i="1" s="1"/>
  <c r="V60" i="1"/>
  <c r="W79" i="1" s="1"/>
  <c r="W5" i="1"/>
  <c r="N5" i="1"/>
  <c r="X64" i="1" l="1"/>
  <c r="X68" i="1"/>
  <c r="X63" i="1"/>
  <c r="W66" i="1"/>
  <c r="X67" i="1"/>
  <c r="W70" i="1"/>
  <c r="X71" i="1"/>
  <c r="W74" i="1"/>
  <c r="X75" i="1"/>
  <c r="W78" i="1"/>
  <c r="W71" i="1"/>
  <c r="W75" i="1"/>
  <c r="X80" i="1"/>
  <c r="W62" i="1"/>
  <c r="W61" i="1"/>
  <c r="W65" i="1"/>
  <c r="W69" i="1"/>
  <c r="W73" i="1"/>
  <c r="W77" i="1"/>
  <c r="W81" i="1"/>
  <c r="W63" i="1"/>
  <c r="W67" i="1"/>
  <c r="X72" i="1"/>
  <c r="X76" i="1"/>
  <c r="V4" i="1"/>
  <c r="V5" i="1"/>
  <c r="X5" i="1" s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M4" i="1"/>
  <c r="X25" i="1" l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M5" i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D4" i="1"/>
  <c r="D5" i="1"/>
  <c r="E5" i="1" s="1"/>
  <c r="D6" i="1"/>
  <c r="D7" i="1"/>
  <c r="D8" i="1"/>
  <c r="D9" i="1"/>
  <c r="E9" i="1" s="1"/>
  <c r="D10" i="1"/>
  <c r="D11" i="1"/>
  <c r="D12" i="1"/>
  <c r="D13" i="1"/>
  <c r="E13" i="1" s="1"/>
  <c r="D14" i="1"/>
  <c r="D15" i="1"/>
  <c r="D16" i="1"/>
  <c r="F16" i="1" s="1"/>
  <c r="O8" i="1" l="1"/>
  <c r="O12" i="1"/>
  <c r="O16" i="1"/>
  <c r="O20" i="1"/>
  <c r="O15" i="1"/>
  <c r="O5" i="1"/>
  <c r="O9" i="1"/>
  <c r="O13" i="1"/>
  <c r="O17" i="1"/>
  <c r="O21" i="1"/>
  <c r="O23" i="1"/>
  <c r="O7" i="1"/>
  <c r="O11" i="1"/>
  <c r="O19" i="1"/>
  <c r="O6" i="1"/>
  <c r="O10" i="1"/>
  <c r="O14" i="1"/>
  <c r="O18" i="1"/>
  <c r="O22" i="1"/>
  <c r="F12" i="1"/>
  <c r="E14" i="1"/>
  <c r="F15" i="1"/>
  <c r="F11" i="1"/>
  <c r="E10" i="1"/>
  <c r="F6" i="1"/>
  <c r="F5" i="1"/>
  <c r="E11" i="1"/>
  <c r="F8" i="1"/>
  <c r="F9" i="1"/>
  <c r="F13" i="1"/>
  <c r="F10" i="1"/>
  <c r="F14" i="1"/>
  <c r="E7" i="1"/>
  <c r="F7" i="1"/>
  <c r="E8" i="1"/>
</calcChain>
</file>

<file path=xl/sharedStrings.xml><?xml version="1.0" encoding="utf-8"?>
<sst xmlns="http://schemas.openxmlformats.org/spreadsheetml/2006/main" count="28" uniqueCount="10">
  <si>
    <t>Dispositivo</t>
  </si>
  <si>
    <t>Capacitor polyester 100pF con resistencia 100K</t>
  </si>
  <si>
    <t>Capacitor micaplate  3,9nF con resistencia 100K</t>
  </si>
  <si>
    <t>Capacitor ceramico 10nF  con resistencia 100K</t>
  </si>
  <si>
    <t>Capacitancia [F]</t>
  </si>
  <si>
    <t>Frecuencia [Khz]</t>
  </si>
  <si>
    <t>Temperatura [°C]</t>
  </si>
  <si>
    <t>Ctc [ppm/°C]</t>
  </si>
  <si>
    <t>Variación capacidad [%]</t>
  </si>
  <si>
    <t>Frecuencia [KHz]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</si>
</sst>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Cambio de capacidad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Hoja1!$C$4:$C$16</c:f>
              <c:numCache>
                <c:formatCode>General</c:formatCode>
                <c:ptCount val="13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57</c:v>
                </c:pt>
                <c:pt idx="9">
                  <c:v>61</c:v>
                </c:pt>
                <c:pt idx="10">
                  <c:v>65</c:v>
                </c:pt>
                <c:pt idx="11">
                  <c:v>69</c:v>
                </c:pt>
                <c:pt idx="12">
                  <c:v>73</c:v>
                </c:pt>
              </c:numCache>
            </c:numRef>
          </c:xVal>
          <c:yVal>
            <c:numRef>
              <c:f>Hoja1!$F$4:$F$16</c:f>
              <c:numCache>
                <c:formatCode>General</c:formatCode>
                <c:ptCount val="13"/>
                <c:pt idx="0">
                  <c:v>0</c:v>
                </c:pt>
                <c:pt idx="1">
                  <c:v>0.12012012012015456</c:v>
                </c:pt>
                <c:pt idx="2">
                  <c:v>0.42168674698796504</c:v>
                </c:pt>
                <c:pt idx="3">
                  <c:v>0.48221820373721824</c:v>
                </c:pt>
                <c:pt idx="4">
                  <c:v>0.72507552870092284</c:v>
                </c:pt>
                <c:pt idx="5">
                  <c:v>1.0303030303030494</c:v>
                </c:pt>
                <c:pt idx="6">
                  <c:v>1.6463414634146583</c:v>
                </c:pt>
                <c:pt idx="7">
                  <c:v>2.2699386503067749</c:v>
                </c:pt>
                <c:pt idx="8">
                  <c:v>3.540372670807451</c:v>
                </c:pt>
                <c:pt idx="9">
                  <c:v>3.540372670807451</c:v>
                </c:pt>
                <c:pt idx="10">
                  <c:v>4.1875000000000133</c:v>
                </c:pt>
                <c:pt idx="11">
                  <c:v>4.1875000000000133</c:v>
                </c:pt>
                <c:pt idx="12">
                  <c:v>4.1875000000000133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0-4B31-A51E-83F836620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709648"/>
        <c:axId val="1136091952"/>
      </c:scatterChart>
      <c:valAx>
        <c:axId val="1250709648"/>
        <c:scaling>
          <c:orientation val="minMax"/>
          <c:max val="8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6091952"/>
        <c:crosses val="autoZero"/>
        <c:crossBetween val="midCat"/>
      </c:valAx>
      <c:valAx>
        <c:axId val="11360919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capacidad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07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Cambio de capacidad vs</a:t>
            </a:r>
            <a:r>
              <a:rPr lang="es-AR" sz="1600" b="1" baseline="0"/>
              <a:t> Temperatura</a:t>
            </a:r>
            <a:endParaRPr lang="es-A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Hoja1!$L$4:$L$23</c:f>
              <c:numCache>
                <c:formatCode>General</c:formatCode>
                <c:ptCount val="20"/>
                <c:pt idx="0">
                  <c:v>26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56</c:v>
                </c:pt>
                <c:pt idx="19">
                  <c:v>61</c:v>
                </c:pt>
              </c:numCache>
            </c:numRef>
          </c:xVal>
          <c:yVal>
            <c:numRef>
              <c:f>Hoja1!$O$4:$O$23</c:f>
              <c:numCache>
                <c:formatCode>General</c:formatCode>
                <c:ptCount val="20"/>
                <c:pt idx="0">
                  <c:v>0</c:v>
                </c:pt>
                <c:pt idx="1">
                  <c:v>-3.3333333333333082</c:v>
                </c:pt>
                <c:pt idx="2">
                  <c:v>-4.1322314049586613</c:v>
                </c:pt>
                <c:pt idx="3">
                  <c:v>-9.3749999999999982</c:v>
                </c:pt>
                <c:pt idx="4">
                  <c:v>-11.450381679389315</c:v>
                </c:pt>
                <c:pt idx="5">
                  <c:v>-12.781954887218047</c:v>
                </c:pt>
                <c:pt idx="6">
                  <c:v>-17.142857142857128</c:v>
                </c:pt>
                <c:pt idx="7">
                  <c:v>-18.881118881118862</c:v>
                </c:pt>
                <c:pt idx="8">
                  <c:v>-22.666666666666671</c:v>
                </c:pt>
                <c:pt idx="9">
                  <c:v>-30.538922155688624</c:v>
                </c:pt>
                <c:pt idx="10">
                  <c:v>-32.163742690058477</c:v>
                </c:pt>
                <c:pt idx="11">
                  <c:v>-37.967914438502667</c:v>
                </c:pt>
                <c:pt idx="12">
                  <c:v>-41.116751269035532</c:v>
                </c:pt>
                <c:pt idx="13">
                  <c:v>-44.761904761904752</c:v>
                </c:pt>
                <c:pt idx="14">
                  <c:v>-48.444444444444443</c:v>
                </c:pt>
                <c:pt idx="15">
                  <c:v>-49.78354978354978</c:v>
                </c:pt>
                <c:pt idx="16">
                  <c:v>-51.66666666666665</c:v>
                </c:pt>
                <c:pt idx="17">
                  <c:v>-53.784860557768916</c:v>
                </c:pt>
                <c:pt idx="18">
                  <c:v>-55.555555555555543</c:v>
                </c:pt>
                <c:pt idx="19">
                  <c:v>-58.571428571428562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9-4EBF-9913-5CEAD02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390128"/>
        <c:axId val="1610250240"/>
      </c:scatterChart>
      <c:valAx>
        <c:axId val="159939012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</a:t>
                </a:r>
                <a:r>
                  <a:rPr lang="es-AR" sz="1400" baseline="0"/>
                  <a:t> [°C]</a:t>
                </a:r>
                <a:endParaRPr lang="es-A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10250240"/>
        <c:crosses val="autoZero"/>
        <c:crossBetween val="midCat"/>
      </c:valAx>
      <c:valAx>
        <c:axId val="161025024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capacidad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93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1"/>
              <a:t>Capacidad</a:t>
            </a:r>
            <a:r>
              <a:rPr lang="es-AR" sz="1800" b="1" baseline="0"/>
              <a:t> vs Temperatura</a:t>
            </a:r>
            <a:endParaRPr lang="es-AR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Hoja1!$U$4:$U$25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61</c:v>
                </c:pt>
              </c:numCache>
            </c:numRef>
          </c:xVal>
          <c:yVal>
            <c:numRef>
              <c:f>Hoja1!$X$4:$X$25</c:f>
              <c:numCache>
                <c:formatCode>General</c:formatCode>
                <c:ptCount val="22"/>
                <c:pt idx="0">
                  <c:v>0</c:v>
                </c:pt>
                <c:pt idx="1">
                  <c:v>-6.249999999999992</c:v>
                </c:pt>
                <c:pt idx="2">
                  <c:v>-10.550458715596326</c:v>
                </c:pt>
                <c:pt idx="3">
                  <c:v>-14.09691629955946</c:v>
                </c:pt>
                <c:pt idx="4">
                  <c:v>-18.067226890756302</c:v>
                </c:pt>
                <c:pt idx="5">
                  <c:v>-19.087136929460581</c:v>
                </c:pt>
                <c:pt idx="6">
                  <c:v>-22.619047619047613</c:v>
                </c:pt>
                <c:pt idx="7">
                  <c:v>-25.287356321839063</c:v>
                </c:pt>
                <c:pt idx="8">
                  <c:v>-29.602888086642601</c:v>
                </c:pt>
                <c:pt idx="9">
                  <c:v>-32.055749128919857</c:v>
                </c:pt>
                <c:pt idx="10">
                  <c:v>-32.989690721649481</c:v>
                </c:pt>
                <c:pt idx="11">
                  <c:v>-37.898089171974519</c:v>
                </c:pt>
                <c:pt idx="12">
                  <c:v>-39.0625</c:v>
                </c:pt>
                <c:pt idx="13">
                  <c:v>-40.366972477064216</c:v>
                </c:pt>
                <c:pt idx="14">
                  <c:v>-42.307692307692299</c:v>
                </c:pt>
                <c:pt idx="15">
                  <c:v>-43.804034582132566</c:v>
                </c:pt>
                <c:pt idx="16">
                  <c:v>-44.444444444444436</c:v>
                </c:pt>
                <c:pt idx="17">
                  <c:v>-45.22471910112359</c:v>
                </c:pt>
                <c:pt idx="18">
                  <c:v>-46.428571428571431</c:v>
                </c:pt>
                <c:pt idx="19">
                  <c:v>-46.428571428571431</c:v>
                </c:pt>
                <c:pt idx="20">
                  <c:v>-47.010869565217391</c:v>
                </c:pt>
                <c:pt idx="21">
                  <c:v>-47.297297297297298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6-4DAA-840D-A16306FE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867568"/>
        <c:axId val="1525857008"/>
      </c:scatterChart>
      <c:valAx>
        <c:axId val="1609867568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5857008"/>
        <c:crosses val="autoZero"/>
        <c:crossBetween val="midCat"/>
      </c:valAx>
      <c:valAx>
        <c:axId val="15258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Cambio de temperatura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98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Coeficiente térmico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Hoja1!$C$4:$C$16</c:f>
              <c:numCache>
                <c:formatCode>General</c:formatCode>
                <c:ptCount val="13"/>
                <c:pt idx="0">
                  <c:v>25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41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57</c:v>
                </c:pt>
                <c:pt idx="9">
                  <c:v>61</c:v>
                </c:pt>
                <c:pt idx="10">
                  <c:v>65</c:v>
                </c:pt>
                <c:pt idx="11">
                  <c:v>69</c:v>
                </c:pt>
                <c:pt idx="12">
                  <c:v>73</c:v>
                </c:pt>
              </c:numCache>
            </c:numRef>
          </c:xVal>
          <c:yVal>
            <c:numRef>
              <c:f>Hoja1!$E$4:$E$16</c:f>
              <c:numCache>
                <c:formatCode>General</c:formatCode>
                <c:ptCount val="13"/>
                <c:pt idx="0">
                  <c:v>0</c:v>
                </c:pt>
                <c:pt idx="1">
                  <c:v>300.30030030038643</c:v>
                </c:pt>
                <c:pt idx="2">
                  <c:v>340.787845</c:v>
                </c:pt>
                <c:pt idx="3">
                  <c:v>401.84850311434855</c:v>
                </c:pt>
                <c:pt idx="4">
                  <c:v>453.17220543807679</c:v>
                </c:pt>
                <c:pt idx="5">
                  <c:v>515.15151515152468</c:v>
                </c:pt>
                <c:pt idx="6">
                  <c:v>685.97560975610759</c:v>
                </c:pt>
                <c:pt idx="7">
                  <c:v>810.69237510956248</c:v>
                </c:pt>
                <c:pt idx="8">
                  <c:v>878.98757999999998</c:v>
                </c:pt>
                <c:pt idx="9">
                  <c:v>983.43685300206971</c:v>
                </c:pt>
                <c:pt idx="10">
                  <c:v>1046.8750000000036</c:v>
                </c:pt>
                <c:pt idx="11">
                  <c:v>1058.25568</c:v>
                </c:pt>
                <c:pt idx="12">
                  <c:v>1088.2478599999999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D-448B-AE3A-2697CB42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337327"/>
        <c:axId val="1885436015"/>
      </c:scatterChart>
      <c:valAx>
        <c:axId val="1822337327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85436015"/>
        <c:crosses val="autoZero"/>
        <c:crossBetween val="midCat"/>
      </c:valAx>
      <c:valAx>
        <c:axId val="18854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Ctc [ppm/°C]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2233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Coeficiente térmico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Hoja1!$L$4:$L$23</c:f>
              <c:numCache>
                <c:formatCode>General</c:formatCode>
                <c:ptCount val="20"/>
                <c:pt idx="0">
                  <c:v>26</c:v>
                </c:pt>
                <c:pt idx="1">
                  <c:v>30</c:v>
                </c:pt>
                <c:pt idx="2">
                  <c:v>31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43</c:v>
                </c:pt>
                <c:pt idx="10">
                  <c:v>46</c:v>
                </c:pt>
                <c:pt idx="11">
                  <c:v>47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56</c:v>
                </c:pt>
                <c:pt idx="19">
                  <c:v>61</c:v>
                </c:pt>
              </c:numCache>
            </c:numRef>
          </c:xVal>
          <c:yVal>
            <c:numRef>
              <c:f>Hoja1!$N$4:$N$23</c:f>
              <c:numCache>
                <c:formatCode>General</c:formatCode>
                <c:ptCount val="20"/>
                <c:pt idx="0">
                  <c:v>0</c:v>
                </c:pt>
                <c:pt idx="1">
                  <c:v>-8333.3333333332703</c:v>
                </c:pt>
                <c:pt idx="2">
                  <c:v>-8264.4628099173224</c:v>
                </c:pt>
                <c:pt idx="3">
                  <c:v>-13392.857142857139</c:v>
                </c:pt>
                <c:pt idx="4">
                  <c:v>-12722.64631043257</c:v>
                </c:pt>
                <c:pt idx="5">
                  <c:v>-11619.958988380044</c:v>
                </c:pt>
                <c:pt idx="6">
                  <c:v>-14285.714285714275</c:v>
                </c:pt>
                <c:pt idx="7">
                  <c:v>-13486.513486513471</c:v>
                </c:pt>
                <c:pt idx="8">
                  <c:v>-14166.666666666668</c:v>
                </c:pt>
                <c:pt idx="9">
                  <c:v>-17964.071856287424</c:v>
                </c:pt>
                <c:pt idx="10">
                  <c:v>-16081.871345029238</c:v>
                </c:pt>
                <c:pt idx="11">
                  <c:v>-18079.959256429844</c:v>
                </c:pt>
                <c:pt idx="12">
                  <c:v>-18689.432395016149</c:v>
                </c:pt>
                <c:pt idx="13">
                  <c:v>-19461.697722567285</c:v>
                </c:pt>
                <c:pt idx="14">
                  <c:v>-20185.185185185186</c:v>
                </c:pt>
                <c:pt idx="15">
                  <c:v>-19913.419913419912</c:v>
                </c:pt>
                <c:pt idx="16">
                  <c:v>-19871.794871794868</c:v>
                </c:pt>
                <c:pt idx="17">
                  <c:v>-19920.318725099598</c:v>
                </c:pt>
                <c:pt idx="18">
                  <c:v>-18518.518518518515</c:v>
                </c:pt>
                <c:pt idx="19">
                  <c:v>-22050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7-4209-985A-F69E58A6F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80255"/>
        <c:axId val="1885439471"/>
      </c:scatterChart>
      <c:valAx>
        <c:axId val="1887080255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85439471"/>
        <c:crosses val="autoZero"/>
        <c:crossBetween val="midCat"/>
      </c:valAx>
      <c:valAx>
        <c:axId val="18854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Ctc [ppm/°C]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8708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600" b="1"/>
              <a:t>Coeficiente térmico vs 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Hoja1!$U$4:$U$25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45</c:v>
                </c:pt>
                <c:pt idx="15">
                  <c:v>46</c:v>
                </c:pt>
                <c:pt idx="16">
                  <c:v>50</c:v>
                </c:pt>
                <c:pt idx="17">
                  <c:v>53</c:v>
                </c:pt>
                <c:pt idx="18">
                  <c:v>55</c:v>
                </c:pt>
                <c:pt idx="19">
                  <c:v>57</c:v>
                </c:pt>
                <c:pt idx="20">
                  <c:v>60</c:v>
                </c:pt>
                <c:pt idx="21">
                  <c:v>61</c:v>
                </c:pt>
              </c:numCache>
            </c:numRef>
          </c:xVal>
          <c:yVal>
            <c:numRef>
              <c:f>Hoja1!$W$4:$W$25</c:f>
              <c:numCache>
                <c:formatCode>General</c:formatCode>
                <c:ptCount val="22"/>
                <c:pt idx="0">
                  <c:v>0</c:v>
                </c:pt>
                <c:pt idx="1">
                  <c:v>-31249.99999999996</c:v>
                </c:pt>
                <c:pt idx="2">
                  <c:v>-32178.2487</c:v>
                </c:pt>
                <c:pt idx="3">
                  <c:v>-33015.7569</c:v>
                </c:pt>
                <c:pt idx="4">
                  <c:v>-33178.289700000001</c:v>
                </c:pt>
                <c:pt idx="5">
                  <c:v>-33478.215799999998</c:v>
                </c:pt>
                <c:pt idx="6">
                  <c:v>-33789.4879</c:v>
                </c:pt>
                <c:pt idx="7">
                  <c:v>-34158.897799999999</c:v>
                </c:pt>
                <c:pt idx="8">
                  <c:v>-34298.287400000001</c:v>
                </c:pt>
                <c:pt idx="9">
                  <c:v>-34687.879500000003</c:v>
                </c:pt>
                <c:pt idx="10">
                  <c:v>-35107.987500000003</c:v>
                </c:pt>
                <c:pt idx="11">
                  <c:v>-35208.687899999997</c:v>
                </c:pt>
                <c:pt idx="12">
                  <c:v>-35895.785400000001</c:v>
                </c:pt>
                <c:pt idx="13">
                  <c:v>-36011.879500000003</c:v>
                </c:pt>
                <c:pt idx="14">
                  <c:v>-36147.103600000002</c:v>
                </c:pt>
                <c:pt idx="15">
                  <c:v>-36789.125800000002</c:v>
                </c:pt>
                <c:pt idx="16">
                  <c:v>-37014.356899999999</c:v>
                </c:pt>
                <c:pt idx="17">
                  <c:v>-38168.157899999998</c:v>
                </c:pt>
                <c:pt idx="18">
                  <c:v>-38169.4876</c:v>
                </c:pt>
                <c:pt idx="19">
                  <c:v>-39156.156799999997</c:v>
                </c:pt>
                <c:pt idx="20">
                  <c:v>-40265.879800000002</c:v>
                </c:pt>
                <c:pt idx="21">
                  <c:v>-40358.9879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4-425C-931C-91576BFD5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18815"/>
        <c:axId val="1899369423"/>
      </c:scatterChart>
      <c:valAx>
        <c:axId val="1886818815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400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99369423"/>
        <c:crosses val="autoZero"/>
        <c:crossBetween val="midCat"/>
      </c:valAx>
      <c:valAx>
        <c:axId val="189936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Ctc [ppm/°C]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8681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18</xdr:row>
      <xdr:rowOff>19050</xdr:rowOff>
    </xdr:from>
    <xdr:to>
      <xdr:col>4</xdr:col>
      <xdr:colOff>833437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6D5167-13D7-4914-9977-8E564E2C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330573</xdr:colOff>
      <xdr:row>24</xdr:row>
      <xdr:rowOff>107577</xdr:rowOff>
    </xdr:from>
    <xdr:to>
      <xdr:col>15</xdr:col>
      <xdr:colOff>397809</xdr:colOff>
      <xdr:row>38</xdr:row>
      <xdr:rowOff>183777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BD0BB-B85D-4594-B3B0-FBE5CDDF4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95250</xdr:colOff>
      <xdr:row>27</xdr:row>
      <xdr:rowOff>85164</xdr:rowOff>
    </xdr:from>
    <xdr:to>
      <xdr:col>23</xdr:col>
      <xdr:colOff>470647</xdr:colOff>
      <xdr:row>41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E988B5-253A-4B45-9430-1C3963272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907676</xdr:colOff>
      <xdr:row>18</xdr:row>
      <xdr:rowOff>40341</xdr:rowOff>
    </xdr:from>
    <xdr:to>
      <xdr:col>8</xdr:col>
      <xdr:colOff>414617</xdr:colOff>
      <xdr:row>32</xdr:row>
      <xdr:rowOff>116541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B11B7D-3C43-42E3-ACDD-8AEBB874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425823</xdr:colOff>
      <xdr:row>39</xdr:row>
      <xdr:rowOff>96369</xdr:rowOff>
    </xdr:from>
    <xdr:to>
      <xdr:col>15</xdr:col>
      <xdr:colOff>257736</xdr:colOff>
      <xdr:row>54</xdr:row>
      <xdr:rowOff>56028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EEC0BA5-1C85-4C4A-A1EF-CC9361A76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64687</xdr:colOff>
      <xdr:row>42</xdr:row>
      <xdr:rowOff>83127</xdr:rowOff>
    </xdr:from>
    <xdr:to>
      <xdr:col>23</xdr:col>
      <xdr:colOff>412069</xdr:colOff>
      <xdr:row>56</xdr:row>
      <xdr:rowOff>159327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AB65C80-A086-441C-9581-A0E3A0E98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81"/>
  <sheetViews>
    <sheetView tabSelected="1" topLeftCell="M64" zoomScale="85" zoomScaleNormal="85" workbookViewId="0">
      <selection activeCell="S3" sqref="S3:X25"/>
    </sheetView>
  </sheetViews>
  <sheetFormatPr baseColWidth="10" defaultRowHeight="15" x14ac:dyDescent="0.25"/>
  <cols>
    <col min="1" max="1" width="17.85546875" customWidth="1"/>
    <col min="2" max="2" width="16" customWidth="1"/>
    <col min="3" max="3" width="16.42578125" customWidth="1"/>
    <col min="4" max="4" width="15.28515625" customWidth="1"/>
    <col min="5" max="5" width="19.140625" customWidth="1"/>
    <col min="6" max="6" width="23.28515625" customWidth="1"/>
    <col min="7" max="7" width="22" customWidth="1"/>
    <col min="9" max="9" width="13.42578125" customWidth="1"/>
    <col min="10" max="10" width="20.42578125" customWidth="1"/>
    <col min="11" max="11" width="15.5703125" customWidth="1"/>
    <col min="12" max="12" width="16.28515625" customWidth="1"/>
    <col min="13" max="13" width="15.85546875" customWidth="1"/>
    <col min="15" max="15" width="24.85546875" customWidth="1"/>
    <col min="20" max="20" width="16.42578125" customWidth="1"/>
    <col min="21" max="21" width="16.85546875" customWidth="1"/>
    <col min="22" max="22" width="15.85546875" customWidth="1"/>
    <col min="23" max="23" width="14.28515625" customWidth="1"/>
    <col min="24" max="24" width="24.42578125" customWidth="1"/>
  </cols>
  <sheetData>
    <row r="3" spans="1:24" x14ac:dyDescent="0.25">
      <c r="A3" s="3" t="s">
        <v>0</v>
      </c>
      <c r="B3" s="3" t="s">
        <v>9</v>
      </c>
      <c r="C3" s="3" t="s">
        <v>6</v>
      </c>
      <c r="D3" s="3" t="s">
        <v>4</v>
      </c>
      <c r="E3" s="3" t="s">
        <v>7</v>
      </c>
      <c r="F3" s="3" t="s">
        <v>8</v>
      </c>
      <c r="J3" s="3" t="s">
        <v>0</v>
      </c>
      <c r="K3" s="3" t="s">
        <v>5</v>
      </c>
      <c r="L3" s="3" t="s">
        <v>6</v>
      </c>
      <c r="M3" s="3" t="s">
        <v>4</v>
      </c>
      <c r="N3" s="3" t="s">
        <v>7</v>
      </c>
      <c r="O3" s="3" t="s">
        <v>8</v>
      </c>
      <c r="S3" s="3" t="s">
        <v>0</v>
      </c>
      <c r="T3" s="3" t="s">
        <v>9</v>
      </c>
      <c r="U3" s="3" t="s">
        <v>6</v>
      </c>
      <c r="V3" s="3" t="s">
        <v>4</v>
      </c>
      <c r="W3" s="3" t="s">
        <v>7</v>
      </c>
      <c r="X3" s="3" t="s">
        <v>8</v>
      </c>
    </row>
    <row r="4" spans="1:24" ht="15" customHeight="1" x14ac:dyDescent="0.25">
      <c r="A4" s="4" t="s">
        <v>1</v>
      </c>
      <c r="B4" s="3">
        <v>16.670000000000002</v>
      </c>
      <c r="C4" s="3">
        <v>25</v>
      </c>
      <c r="D4" s="3">
        <f>1/(2.2*100000*B4*1000)</f>
        <v>2.7267273817963671E-10</v>
      </c>
      <c r="E4" s="3">
        <v>0</v>
      </c>
      <c r="F4" s="3">
        <v>0</v>
      </c>
      <c r="J4" s="5" t="s">
        <v>3</v>
      </c>
      <c r="K4" s="3">
        <v>1.1599999999999999</v>
      </c>
      <c r="L4" s="3">
        <v>26</v>
      </c>
      <c r="M4" s="3">
        <f>1/(2.2*100000*K4*1000)</f>
        <v>3.9184952978056418E-9</v>
      </c>
      <c r="N4" s="3">
        <v>0</v>
      </c>
      <c r="O4" s="3">
        <v>0</v>
      </c>
      <c r="S4" s="5" t="s">
        <v>2</v>
      </c>
      <c r="T4" s="3">
        <v>1.95</v>
      </c>
      <c r="U4" s="3">
        <v>25</v>
      </c>
      <c r="V4" s="3">
        <f>1/(2.2*100000*T4*1000)</f>
        <v>2.3310023310023305E-9</v>
      </c>
      <c r="W4" s="3">
        <v>0</v>
      </c>
      <c r="X4" s="3">
        <v>0</v>
      </c>
    </row>
    <row r="5" spans="1:24" x14ac:dyDescent="0.25">
      <c r="A5" s="4"/>
      <c r="B5" s="3">
        <v>16.649999999999999</v>
      </c>
      <c r="C5" s="3">
        <v>29</v>
      </c>
      <c r="D5" s="3">
        <f t="shared" ref="D5:D16" si="0">1/(2.2*100000*B5*1000)</f>
        <v>2.7300027300027301E-10</v>
      </c>
      <c r="E5" s="3">
        <f>(D5-D4)/((D4)*(C5-C4))*1000000</f>
        <v>300.30030030038643</v>
      </c>
      <c r="F5" s="3">
        <f>((D5-D4)*100)/D4</f>
        <v>0.12012012012015456</v>
      </c>
      <c r="J5" s="6"/>
      <c r="K5" s="3">
        <v>1.2</v>
      </c>
      <c r="L5" s="3">
        <v>30</v>
      </c>
      <c r="M5" s="3">
        <f t="shared" ref="M5:M23" si="1">1/(2.2*100000*K5*1000)</f>
        <v>3.7878787878787881E-9</v>
      </c>
      <c r="N5" s="3">
        <f>(M5-M4)/((M4)*(L5-L4))*1000000</f>
        <v>-8333.3333333332703</v>
      </c>
      <c r="O5" s="3">
        <f>((M5-M4)*100)/M4</f>
        <v>-3.3333333333333082</v>
      </c>
      <c r="S5" s="6"/>
      <c r="T5" s="3">
        <v>2.08</v>
      </c>
      <c r="U5" s="3">
        <v>27</v>
      </c>
      <c r="V5" s="3">
        <f t="shared" ref="V5:V25" si="2">1/(2.2*100000*T5*1000)</f>
        <v>2.185314685314685E-9</v>
      </c>
      <c r="W5" s="3">
        <f>(V5-V4)*1000000/((V4)*(U5-U4))</f>
        <v>-31249.99999999996</v>
      </c>
      <c r="X5" s="3">
        <f>((V5-V4)*100)/V4</f>
        <v>-6.249999999999992</v>
      </c>
    </row>
    <row r="6" spans="1:24" x14ac:dyDescent="0.25">
      <c r="A6" s="4"/>
      <c r="B6" s="3">
        <v>16.600000000000001</v>
      </c>
      <c r="C6" s="3">
        <v>33</v>
      </c>
      <c r="D6" s="3">
        <f t="shared" si="0"/>
        <v>2.7382256297918943E-10</v>
      </c>
      <c r="E6" s="3">
        <v>340.787845</v>
      </c>
      <c r="F6" s="3">
        <f>((D6-D4)*100)/D4</f>
        <v>0.42168674698796504</v>
      </c>
      <c r="J6" s="6"/>
      <c r="K6" s="3">
        <v>1.21</v>
      </c>
      <c r="L6" s="3">
        <v>31</v>
      </c>
      <c r="M6" s="3">
        <f t="shared" si="1"/>
        <v>3.7565740045078887E-9</v>
      </c>
      <c r="N6" s="3">
        <f>(M6-M4)/((M4)*(L6-L4))*1000000</f>
        <v>-8264.4628099173224</v>
      </c>
      <c r="O6" s="3">
        <f>((M6-M4)*100)/M4</f>
        <v>-4.1322314049586613</v>
      </c>
      <c r="S6" s="6"/>
      <c r="T6" s="3">
        <v>2.1800000000000002</v>
      </c>
      <c r="U6" s="3">
        <v>29</v>
      </c>
      <c r="V6" s="3">
        <f t="shared" si="2"/>
        <v>2.0850708924103416E-9</v>
      </c>
      <c r="W6" s="3">
        <v>-32178.2487</v>
      </c>
      <c r="X6" s="3">
        <f>((V6-V4)*100)/V4</f>
        <v>-10.550458715596326</v>
      </c>
    </row>
    <row r="7" spans="1:24" x14ac:dyDescent="0.25">
      <c r="A7" s="4"/>
      <c r="B7" s="3">
        <v>16.59</v>
      </c>
      <c r="C7" s="3">
        <v>37</v>
      </c>
      <c r="D7" s="3">
        <f t="shared" si="0"/>
        <v>2.7398761575976764E-10</v>
      </c>
      <c r="E7" s="3">
        <f>(D7-D4)/((D4)*(C7-C4))*1000000</f>
        <v>401.84850311434855</v>
      </c>
      <c r="F7" s="3">
        <f>((D7-D4)*100)/D4</f>
        <v>0.48221820373721824</v>
      </c>
      <c r="J7" s="6"/>
      <c r="K7" s="3">
        <v>1.28</v>
      </c>
      <c r="L7" s="3">
        <v>33</v>
      </c>
      <c r="M7" s="3">
        <f t="shared" si="1"/>
        <v>3.551136363636363E-9</v>
      </c>
      <c r="N7" s="3">
        <f>(M7-M4)/((M4)*(L7-L4))*1000000</f>
        <v>-13392.857142857139</v>
      </c>
      <c r="O7" s="3">
        <f>((M7-M4)*100)/M4</f>
        <v>-9.3749999999999982</v>
      </c>
      <c r="S7" s="6"/>
      <c r="T7" s="3">
        <v>2.27</v>
      </c>
      <c r="U7" s="3">
        <v>30</v>
      </c>
      <c r="V7" s="3">
        <f t="shared" si="2"/>
        <v>2.002402883460152E-9</v>
      </c>
      <c r="W7" s="3">
        <v>-33015.7569</v>
      </c>
      <c r="X7" s="3">
        <f>((V7-V4)*100)/V4</f>
        <v>-14.09691629955946</v>
      </c>
    </row>
    <row r="8" spans="1:24" x14ac:dyDescent="0.25">
      <c r="A8" s="4"/>
      <c r="B8" s="3">
        <v>16.55</v>
      </c>
      <c r="C8" s="3">
        <v>41</v>
      </c>
      <c r="D8" s="3">
        <f t="shared" si="0"/>
        <v>2.7464982147761599E-10</v>
      </c>
      <c r="E8" s="3">
        <f>(D8-D4)/((D4)*(C8-C4))*1000000</f>
        <v>453.17220543807679</v>
      </c>
      <c r="F8" s="3">
        <f>((D8-D4)*100)/D4</f>
        <v>0.72507552870092284</v>
      </c>
      <c r="J8" s="6"/>
      <c r="K8" s="3">
        <v>1.31</v>
      </c>
      <c r="L8" s="3">
        <v>35</v>
      </c>
      <c r="M8" s="3">
        <f t="shared" si="1"/>
        <v>3.4698126301179729E-9</v>
      </c>
      <c r="N8" s="3">
        <f>(M8-M4)/((M4)*(L8-L4))*1000000</f>
        <v>-12722.64631043257</v>
      </c>
      <c r="O8" s="3">
        <f>((M8-M4)*100)/M4</f>
        <v>-11.450381679389315</v>
      </c>
      <c r="S8" s="6"/>
      <c r="T8" s="3">
        <v>2.38</v>
      </c>
      <c r="U8" s="3">
        <v>31</v>
      </c>
      <c r="V8" s="3">
        <f t="shared" si="2"/>
        <v>1.9098548510313212E-9</v>
      </c>
      <c r="W8" s="3">
        <v>-33178.289700000001</v>
      </c>
      <c r="X8" s="3">
        <f>((V8-V4)*100)/V4</f>
        <v>-18.067226890756302</v>
      </c>
    </row>
    <row r="9" spans="1:24" x14ac:dyDescent="0.25">
      <c r="A9" s="4"/>
      <c r="B9" s="3">
        <v>16.5</v>
      </c>
      <c r="C9" s="3">
        <v>45</v>
      </c>
      <c r="D9" s="3">
        <f t="shared" si="0"/>
        <v>2.7548209366391181E-10</v>
      </c>
      <c r="E9" s="3">
        <f>(D9-D4)/((D4)*(C9-C4))*1000000</f>
        <v>515.15151515152468</v>
      </c>
      <c r="F9" s="3">
        <f>((D9-D4)*100)/D4</f>
        <v>1.0303030303030494</v>
      </c>
      <c r="J9" s="6"/>
      <c r="K9" s="3">
        <v>1.33</v>
      </c>
      <c r="L9" s="3">
        <v>37</v>
      </c>
      <c r="M9" s="3">
        <f t="shared" si="1"/>
        <v>3.4176349965823642E-9</v>
      </c>
      <c r="N9" s="3">
        <f>(M9-M4)/((M4)*(L9-L4))*1000000</f>
        <v>-11619.958988380044</v>
      </c>
      <c r="O9" s="3">
        <f>((M9-M4)*100)/M4</f>
        <v>-12.781954887218047</v>
      </c>
      <c r="S9" s="6"/>
      <c r="T9" s="3">
        <v>2.41</v>
      </c>
      <c r="U9" s="3">
        <v>32</v>
      </c>
      <c r="V9" s="3">
        <f t="shared" si="2"/>
        <v>1.8860807242549977E-9</v>
      </c>
      <c r="W9" s="3">
        <v>-33478.215799999998</v>
      </c>
      <c r="X9" s="3">
        <f>((V9-V4)*100)/V4</f>
        <v>-19.087136929460581</v>
      </c>
    </row>
    <row r="10" spans="1:24" x14ac:dyDescent="0.25">
      <c r="A10" s="4"/>
      <c r="B10" s="3">
        <v>16.399999999999999</v>
      </c>
      <c r="C10" s="3">
        <v>49</v>
      </c>
      <c r="D10" s="3">
        <f t="shared" si="0"/>
        <v>2.7716186252771616E-10</v>
      </c>
      <c r="E10" s="3">
        <f>((D10-D4)/((D4)*(C10-C4)))*1000000</f>
        <v>685.97560975610759</v>
      </c>
      <c r="F10" s="3">
        <f>((D10-D4)*100)/D4</f>
        <v>1.6463414634146583</v>
      </c>
      <c r="J10" s="6"/>
      <c r="K10" s="3">
        <v>1.4</v>
      </c>
      <c r="L10" s="3">
        <v>38</v>
      </c>
      <c r="M10" s="3">
        <f t="shared" si="1"/>
        <v>3.2467532467532466E-9</v>
      </c>
      <c r="N10" s="3">
        <f>(M10-M4)/((M4)*(L10-L4))*1000000</f>
        <v>-14285.714285714275</v>
      </c>
      <c r="O10" s="3">
        <f>((M10-M4)*100)/M4</f>
        <v>-17.142857142857128</v>
      </c>
      <c r="S10" s="6"/>
      <c r="T10" s="3">
        <v>2.52</v>
      </c>
      <c r="U10" s="3">
        <v>33</v>
      </c>
      <c r="V10" s="3">
        <f t="shared" si="2"/>
        <v>1.8037518037518035E-9</v>
      </c>
      <c r="W10" s="3">
        <v>-33789.4879</v>
      </c>
      <c r="X10" s="3">
        <f>((V10-V4)*100)/V4</f>
        <v>-22.619047619047613</v>
      </c>
    </row>
    <row r="11" spans="1:24" x14ac:dyDescent="0.25">
      <c r="A11" s="4"/>
      <c r="B11" s="3">
        <v>16.3</v>
      </c>
      <c r="C11" s="3">
        <v>53</v>
      </c>
      <c r="D11" s="3">
        <f t="shared" si="0"/>
        <v>2.7886224205242608E-10</v>
      </c>
      <c r="E11" s="3">
        <f>(D11-D4)/((D4)*(C11-C4))*1000000</f>
        <v>810.69237510956248</v>
      </c>
      <c r="F11" s="3">
        <f>((D11-D4)*100)/D4</f>
        <v>2.2699386503067749</v>
      </c>
      <c r="J11" s="6"/>
      <c r="K11" s="3">
        <v>1.43</v>
      </c>
      <c r="L11" s="3">
        <v>40</v>
      </c>
      <c r="M11" s="3">
        <f t="shared" si="1"/>
        <v>3.1786395422759061E-9</v>
      </c>
      <c r="N11" s="3">
        <f>(M11-M4)/((M4)*(L11-L4))*1000000</f>
        <v>-13486.513486513471</v>
      </c>
      <c r="O11" s="3">
        <f>((M11-M4)*100)/M4</f>
        <v>-18.881118881118862</v>
      </c>
      <c r="S11" s="6"/>
      <c r="T11" s="3">
        <v>2.61</v>
      </c>
      <c r="U11" s="3">
        <v>34</v>
      </c>
      <c r="V11" s="3">
        <f t="shared" si="2"/>
        <v>1.7415534656913967E-9</v>
      </c>
      <c r="W11" s="3">
        <v>-34158.897799999999</v>
      </c>
      <c r="X11" s="3">
        <f>((V11-V4)*100)/V4</f>
        <v>-25.287356321839063</v>
      </c>
    </row>
    <row r="12" spans="1:24" x14ac:dyDescent="0.25">
      <c r="A12" s="4"/>
      <c r="B12" s="3">
        <v>16.100000000000001</v>
      </c>
      <c r="C12" s="3">
        <v>57</v>
      </c>
      <c r="D12" s="3">
        <f t="shared" si="0"/>
        <v>2.8232636928289092E-10</v>
      </c>
      <c r="E12" s="3">
        <v>878.98757999999998</v>
      </c>
      <c r="F12" s="3">
        <f>((D12-D4)*100)/D4</f>
        <v>3.540372670807451</v>
      </c>
      <c r="J12" s="6"/>
      <c r="K12" s="3">
        <v>1.5</v>
      </c>
      <c r="L12" s="3">
        <v>42</v>
      </c>
      <c r="M12" s="3">
        <f t="shared" si="1"/>
        <v>3.0303030303030296E-9</v>
      </c>
      <c r="N12" s="3">
        <f>(M12-M4)/((M4)*(L12-L4))*1000000</f>
        <v>-14166.666666666668</v>
      </c>
      <c r="O12" s="3">
        <f>((M12-M4)*100)/M4</f>
        <v>-22.666666666666671</v>
      </c>
      <c r="S12" s="6"/>
      <c r="T12" s="3">
        <v>2.77</v>
      </c>
      <c r="U12" s="3">
        <v>35</v>
      </c>
      <c r="V12" s="3">
        <f t="shared" si="2"/>
        <v>1.6409583196586803E-9</v>
      </c>
      <c r="W12" s="3">
        <v>-34298.287400000001</v>
      </c>
      <c r="X12" s="3">
        <f>((V12-V4)*100)/V4</f>
        <v>-29.602888086642601</v>
      </c>
    </row>
    <row r="13" spans="1:24" x14ac:dyDescent="0.25">
      <c r="A13" s="4"/>
      <c r="B13" s="3">
        <v>16.100000000000001</v>
      </c>
      <c r="C13" s="3">
        <v>61</v>
      </c>
      <c r="D13" s="3">
        <f t="shared" si="0"/>
        <v>2.8232636928289092E-10</v>
      </c>
      <c r="E13" s="3">
        <f>(D13-D4)/((D4)*(C13-C4))*1000000</f>
        <v>983.43685300206971</v>
      </c>
      <c r="F13" s="3">
        <f>((D13-D4)*100)/D4</f>
        <v>3.540372670807451</v>
      </c>
      <c r="J13" s="6"/>
      <c r="K13" s="3">
        <v>1.67</v>
      </c>
      <c r="L13" s="3">
        <v>43</v>
      </c>
      <c r="M13" s="3">
        <f t="shared" si="1"/>
        <v>2.7218290691344577E-9</v>
      </c>
      <c r="N13" s="3">
        <f>(M13-M4)/((M4)*(L13-L4))*1000000</f>
        <v>-17964.071856287424</v>
      </c>
      <c r="O13" s="3">
        <f>((M13-M4)*100)/M4</f>
        <v>-30.538922155688624</v>
      </c>
      <c r="S13" s="6"/>
      <c r="T13" s="3">
        <v>2.87</v>
      </c>
      <c r="U13" s="3">
        <v>38</v>
      </c>
      <c r="V13" s="3">
        <f t="shared" si="2"/>
        <v>1.5837820715869493E-9</v>
      </c>
      <c r="W13" s="3">
        <v>-34687.879500000003</v>
      </c>
      <c r="X13" s="3">
        <f>((V13-V4)*100)/V4</f>
        <v>-32.055749128919857</v>
      </c>
    </row>
    <row r="14" spans="1:24" x14ac:dyDescent="0.25">
      <c r="A14" s="4"/>
      <c r="B14" s="3">
        <v>16</v>
      </c>
      <c r="C14" s="3">
        <v>65</v>
      </c>
      <c r="D14" s="3">
        <f t="shared" si="0"/>
        <v>2.8409090909090904E-10</v>
      </c>
      <c r="E14" s="3">
        <f>(D14-D4)/((D4)*(C14-C4))*1000000</f>
        <v>1046.8750000000036</v>
      </c>
      <c r="F14" s="3">
        <f>((D14-D4)*100)/D4</f>
        <v>4.1875000000000133</v>
      </c>
      <c r="J14" s="6"/>
      <c r="K14" s="3">
        <v>1.71</v>
      </c>
      <c r="L14" s="3">
        <v>46</v>
      </c>
      <c r="M14" s="3">
        <f t="shared" si="1"/>
        <v>2.6581605528973945E-9</v>
      </c>
      <c r="N14" s="3">
        <f>(M14-M4)/((M4)*(L14-L4))*1000000</f>
        <v>-16081.871345029238</v>
      </c>
      <c r="O14" s="3">
        <f>((M14-M4)*100)/M4</f>
        <v>-32.163742690058477</v>
      </c>
      <c r="S14" s="6"/>
      <c r="T14" s="3">
        <v>2.91</v>
      </c>
      <c r="U14" s="3">
        <v>39</v>
      </c>
      <c r="V14" s="3">
        <f t="shared" si="2"/>
        <v>1.5620118712902216E-9</v>
      </c>
      <c r="W14" s="3">
        <v>-35107.987500000003</v>
      </c>
      <c r="X14" s="3">
        <f>((V14-V4)*100)/V4</f>
        <v>-32.989690721649481</v>
      </c>
    </row>
    <row r="15" spans="1:24" x14ac:dyDescent="0.25">
      <c r="A15" s="4"/>
      <c r="B15" s="3">
        <v>16</v>
      </c>
      <c r="C15" s="3">
        <v>69</v>
      </c>
      <c r="D15" s="3">
        <f t="shared" si="0"/>
        <v>2.8409090909090904E-10</v>
      </c>
      <c r="E15" s="3">
        <v>1058.25568</v>
      </c>
      <c r="F15" s="3">
        <f>((D15-D4)*100)/D4</f>
        <v>4.1875000000000133</v>
      </c>
      <c r="J15" s="6"/>
      <c r="K15" s="3">
        <v>1.87</v>
      </c>
      <c r="L15" s="3">
        <v>47</v>
      </c>
      <c r="M15" s="3">
        <f t="shared" si="1"/>
        <v>2.4307243558580453E-9</v>
      </c>
      <c r="N15" s="3">
        <f>(M15-M4)/((M4)*(L15-L4))*1000000</f>
        <v>-18079.959256429844</v>
      </c>
      <c r="O15" s="3">
        <f>((M15-M4)*100)/M4</f>
        <v>-37.967914438502667</v>
      </c>
      <c r="S15" s="6"/>
      <c r="T15" s="3">
        <v>3.14</v>
      </c>
      <c r="U15" s="3">
        <v>40</v>
      </c>
      <c r="V15" s="3">
        <f t="shared" si="2"/>
        <v>1.4475969889982626E-9</v>
      </c>
      <c r="W15" s="3">
        <v>-35208.687899999997</v>
      </c>
      <c r="X15" s="3">
        <f>((V15-V4)*100)/V4</f>
        <v>-37.898089171974519</v>
      </c>
    </row>
    <row r="16" spans="1:24" x14ac:dyDescent="0.25">
      <c r="A16" s="4"/>
      <c r="B16" s="3">
        <v>16</v>
      </c>
      <c r="C16" s="3">
        <v>73</v>
      </c>
      <c r="D16" s="3">
        <f t="shared" si="0"/>
        <v>2.8409090909090904E-10</v>
      </c>
      <c r="E16" s="3">
        <v>1088.2478599999999</v>
      </c>
      <c r="F16" s="3">
        <f>((D16-D4)*100)/D4</f>
        <v>4.1875000000000133</v>
      </c>
      <c r="J16" s="6"/>
      <c r="K16" s="3">
        <v>1.97</v>
      </c>
      <c r="L16" s="3">
        <v>48</v>
      </c>
      <c r="M16" s="3">
        <f t="shared" si="1"/>
        <v>2.307337332718043E-9</v>
      </c>
      <c r="N16" s="3">
        <f>(M16-M4)/((M4)*(L16-L4))*1000000</f>
        <v>-18689.432395016149</v>
      </c>
      <c r="O16" s="3">
        <f>((M16-M4)*100)/M4</f>
        <v>-41.116751269035532</v>
      </c>
      <c r="S16" s="6"/>
      <c r="T16" s="3">
        <v>3.2</v>
      </c>
      <c r="U16" s="3">
        <v>42</v>
      </c>
      <c r="V16" s="3">
        <f t="shared" si="2"/>
        <v>1.4204545454545451E-9</v>
      </c>
      <c r="W16" s="3">
        <v>-35895.785400000001</v>
      </c>
      <c r="X16" s="3">
        <f>((V16-V4)*100)/V4</f>
        <v>-39.0625</v>
      </c>
    </row>
    <row r="17" spans="10:24" x14ac:dyDescent="0.25">
      <c r="J17" s="6"/>
      <c r="K17" s="3">
        <v>2.1</v>
      </c>
      <c r="L17" s="3">
        <v>49</v>
      </c>
      <c r="M17" s="3">
        <f t="shared" si="1"/>
        <v>2.1645021645021644E-9</v>
      </c>
      <c r="N17" s="3">
        <f>(M17-M4)/((M4)*(L17-L4))*1000000</f>
        <v>-19461.697722567285</v>
      </c>
      <c r="O17" s="3">
        <f>((M17-M4)*100)/M4</f>
        <v>-44.761904761904752</v>
      </c>
      <c r="S17" s="6"/>
      <c r="T17" s="3">
        <v>3.27</v>
      </c>
      <c r="U17" s="3">
        <v>43</v>
      </c>
      <c r="V17" s="3">
        <f t="shared" si="2"/>
        <v>1.3900472616068945E-9</v>
      </c>
      <c r="W17" s="3">
        <v>-36011.879500000003</v>
      </c>
      <c r="X17" s="3">
        <f>((V17-V4)*100)/V4</f>
        <v>-40.366972477064216</v>
      </c>
    </row>
    <row r="18" spans="10:24" x14ac:dyDescent="0.25">
      <c r="J18" s="6"/>
      <c r="K18" s="3">
        <v>2.25</v>
      </c>
      <c r="L18" s="3">
        <v>50</v>
      </c>
      <c r="M18" s="3">
        <f t="shared" si="1"/>
        <v>2.0202020202020199E-9</v>
      </c>
      <c r="N18" s="3">
        <f>(M18-M4)/((M4)*(L18-L4))*1000000</f>
        <v>-20185.185185185186</v>
      </c>
      <c r="O18" s="3">
        <f>((M18-M4)*100)/M4</f>
        <v>-48.444444444444443</v>
      </c>
      <c r="S18" s="6"/>
      <c r="T18" s="3">
        <v>3.38</v>
      </c>
      <c r="U18" s="3">
        <v>45</v>
      </c>
      <c r="V18" s="3">
        <f t="shared" si="2"/>
        <v>1.3448090371167293E-9</v>
      </c>
      <c r="W18" s="3">
        <v>-36147.103600000002</v>
      </c>
      <c r="X18" s="3">
        <f>((V18-V4)*100)/V4</f>
        <v>-42.307692307692299</v>
      </c>
    </row>
    <row r="19" spans="10:24" x14ac:dyDescent="0.25">
      <c r="J19" s="6"/>
      <c r="K19" s="3">
        <v>2.31</v>
      </c>
      <c r="L19" s="3">
        <v>51</v>
      </c>
      <c r="M19" s="3">
        <f t="shared" si="1"/>
        <v>1.9677292404565128E-9</v>
      </c>
      <c r="N19" s="3">
        <f>(M19-M4)/((M4)*(L19-L4))*1000000</f>
        <v>-19913.419913419912</v>
      </c>
      <c r="O19" s="3">
        <f>((M19-M4)*100)/M4</f>
        <v>-49.78354978354978</v>
      </c>
      <c r="S19" s="6"/>
      <c r="T19" s="3">
        <v>3.47</v>
      </c>
      <c r="U19" s="3">
        <v>46</v>
      </c>
      <c r="V19" s="3">
        <f t="shared" si="2"/>
        <v>1.3099292638197534E-9</v>
      </c>
      <c r="W19" s="3">
        <v>-36789.125800000002</v>
      </c>
      <c r="X19" s="3">
        <f>((V19-V4)*100)/V4</f>
        <v>-43.804034582132566</v>
      </c>
    </row>
    <row r="20" spans="10:24" x14ac:dyDescent="0.25">
      <c r="J20" s="6"/>
      <c r="K20" s="3">
        <v>2.4</v>
      </c>
      <c r="L20" s="3">
        <v>52</v>
      </c>
      <c r="M20" s="3">
        <f t="shared" si="1"/>
        <v>1.8939393939393941E-9</v>
      </c>
      <c r="N20" s="3">
        <f>(M20-M4)/((M4)*(L20-L4))*1000000</f>
        <v>-19871.794871794868</v>
      </c>
      <c r="O20" s="3">
        <f>((M20-M4)*100)/M4</f>
        <v>-51.66666666666665</v>
      </c>
      <c r="S20" s="6"/>
      <c r="T20" s="3">
        <v>3.51</v>
      </c>
      <c r="U20" s="3">
        <v>50</v>
      </c>
      <c r="V20" s="3">
        <f t="shared" si="2"/>
        <v>1.295001295001295E-9</v>
      </c>
      <c r="W20" s="3">
        <v>-37014.356899999999</v>
      </c>
      <c r="X20" s="3">
        <f>((V20-V4)*100)/V4</f>
        <v>-44.444444444444436</v>
      </c>
    </row>
    <row r="21" spans="10:24" x14ac:dyDescent="0.25">
      <c r="J21" s="6"/>
      <c r="K21" s="3">
        <v>2.5099999999999998</v>
      </c>
      <c r="L21" s="3">
        <v>53</v>
      </c>
      <c r="M21" s="3">
        <f t="shared" si="1"/>
        <v>1.8109380659181456E-9</v>
      </c>
      <c r="N21" s="3">
        <f>(M21-M4)/((M4)*(L21-L4))*1000000</f>
        <v>-19920.318725099598</v>
      </c>
      <c r="O21" s="3">
        <f>((M21-M4)*100)/M4</f>
        <v>-53.784860557768916</v>
      </c>
      <c r="S21" s="6"/>
      <c r="T21" s="3">
        <v>3.56</v>
      </c>
      <c r="U21" s="3">
        <v>53</v>
      </c>
      <c r="V21" s="3">
        <f t="shared" si="2"/>
        <v>1.2768130745658834E-9</v>
      </c>
      <c r="W21" s="3">
        <v>-38168.157899999998</v>
      </c>
      <c r="X21" s="3">
        <f>((V21-V4)*100)/V4</f>
        <v>-45.22471910112359</v>
      </c>
    </row>
    <row r="22" spans="10:24" x14ac:dyDescent="0.25">
      <c r="J22" s="6"/>
      <c r="K22" s="3">
        <v>2.61</v>
      </c>
      <c r="L22" s="3">
        <v>56</v>
      </c>
      <c r="M22" s="3">
        <f t="shared" si="1"/>
        <v>1.7415534656913967E-9</v>
      </c>
      <c r="N22" s="3">
        <f>(M22-M4)/((M4)*(L22-L4))*1000000</f>
        <v>-18518.518518518515</v>
      </c>
      <c r="O22" s="3">
        <f>((M22-M4)*100)/M4</f>
        <v>-55.555555555555543</v>
      </c>
      <c r="S22" s="6"/>
      <c r="T22" s="3">
        <v>3.64</v>
      </c>
      <c r="U22" s="3">
        <v>55</v>
      </c>
      <c r="V22" s="3">
        <f t="shared" si="2"/>
        <v>1.2487512487512485E-9</v>
      </c>
      <c r="W22" s="3">
        <v>-38169.4876</v>
      </c>
      <c r="X22" s="3">
        <f>((V22-V4)*100)/V4</f>
        <v>-46.428571428571431</v>
      </c>
    </row>
    <row r="23" spans="10:24" x14ac:dyDescent="0.25">
      <c r="J23" s="7"/>
      <c r="K23" s="3">
        <v>2.8</v>
      </c>
      <c r="L23" s="3">
        <v>61</v>
      </c>
      <c r="M23" s="3">
        <f t="shared" si="1"/>
        <v>1.6233766233766233E-9</v>
      </c>
      <c r="N23" s="3">
        <v>-22050</v>
      </c>
      <c r="O23" s="3">
        <f>((M23-M4)*100)/M4</f>
        <v>-58.571428571428562</v>
      </c>
      <c r="S23" s="6"/>
      <c r="T23" s="3">
        <v>3.64</v>
      </c>
      <c r="U23" s="3">
        <v>57</v>
      </c>
      <c r="V23" s="3">
        <f t="shared" si="2"/>
        <v>1.2487512487512485E-9</v>
      </c>
      <c r="W23" s="3">
        <v>-39156.156799999997</v>
      </c>
      <c r="X23" s="3">
        <f>((V23-V4)*100)/V4</f>
        <v>-46.428571428571431</v>
      </c>
    </row>
    <row r="24" spans="10:24" x14ac:dyDescent="0.25">
      <c r="S24" s="6"/>
      <c r="T24" s="3">
        <v>3.68</v>
      </c>
      <c r="U24" s="3">
        <v>60</v>
      </c>
      <c r="V24" s="3">
        <f t="shared" si="2"/>
        <v>1.235177865612648E-9</v>
      </c>
      <c r="W24" s="3">
        <v>-40265.879800000002</v>
      </c>
      <c r="X24" s="3">
        <f>((V24-V4)*100)/V4</f>
        <v>-47.010869565217391</v>
      </c>
    </row>
    <row r="25" spans="10:24" ht="15" customHeight="1" x14ac:dyDescent="0.25">
      <c r="S25" s="7"/>
      <c r="T25" s="3">
        <v>3.7</v>
      </c>
      <c r="U25" s="3">
        <v>61</v>
      </c>
      <c r="V25" s="3">
        <f t="shared" si="2"/>
        <v>1.2285012285012283E-9</v>
      </c>
      <c r="W25" s="3">
        <v>-40358.9879</v>
      </c>
      <c r="X25" s="3">
        <f>((V25-V4)*100)/V4</f>
        <v>-47.297297297297298</v>
      </c>
    </row>
    <row r="39" spans="3:11" x14ac:dyDescent="0.25">
      <c r="C39" s="2"/>
      <c r="G39" s="1"/>
      <c r="K39" s="1"/>
    </row>
    <row r="40" spans="3:11" x14ac:dyDescent="0.25">
      <c r="C40" s="2"/>
      <c r="G40" s="1"/>
      <c r="K40" s="1"/>
    </row>
    <row r="41" spans="3:11" x14ac:dyDescent="0.25">
      <c r="C41" s="2"/>
      <c r="G41" s="1"/>
      <c r="K41" s="1"/>
    </row>
    <row r="42" spans="3:11" x14ac:dyDescent="0.25">
      <c r="C42" s="2"/>
      <c r="G42" s="1"/>
      <c r="K42" s="1"/>
    </row>
    <row r="43" spans="3:11" x14ac:dyDescent="0.25">
      <c r="C43" s="2"/>
      <c r="G43" s="1"/>
      <c r="K43" s="1"/>
    </row>
    <row r="44" spans="3:11" x14ac:dyDescent="0.25">
      <c r="C44" s="2"/>
      <c r="G44" s="1"/>
      <c r="K44" s="1"/>
    </row>
    <row r="45" spans="3:11" x14ac:dyDescent="0.25">
      <c r="C45" s="2"/>
      <c r="G45" s="1"/>
      <c r="K45" s="1"/>
    </row>
    <row r="46" spans="3:11" x14ac:dyDescent="0.25">
      <c r="C46" s="2"/>
      <c r="G46" s="1"/>
      <c r="K46" s="1"/>
    </row>
    <row r="47" spans="3:11" x14ac:dyDescent="0.25">
      <c r="C47" s="2"/>
      <c r="G47" s="1"/>
      <c r="K47" s="1"/>
    </row>
    <row r="48" spans="3:11" x14ac:dyDescent="0.25">
      <c r="C48" s="2"/>
      <c r="G48" s="1"/>
      <c r="K48" s="1"/>
    </row>
    <row r="49" spans="3:24" x14ac:dyDescent="0.25">
      <c r="C49" s="2"/>
      <c r="G49" s="1"/>
      <c r="K49" s="1"/>
    </row>
    <row r="50" spans="3:24" x14ac:dyDescent="0.25">
      <c r="C50" s="2"/>
      <c r="G50" s="1"/>
      <c r="K50" s="1"/>
    </row>
    <row r="51" spans="3:24" x14ac:dyDescent="0.25">
      <c r="C51" s="2"/>
      <c r="G51" s="1"/>
      <c r="K51" s="1"/>
    </row>
    <row r="52" spans="3:24" x14ac:dyDescent="0.25">
      <c r="C52" s="2"/>
      <c r="G52" s="1"/>
      <c r="K52" s="1"/>
    </row>
    <row r="53" spans="3:24" x14ac:dyDescent="0.25">
      <c r="C53" s="2"/>
      <c r="G53" s="1"/>
      <c r="K53" s="1"/>
    </row>
    <row r="54" spans="3:24" x14ac:dyDescent="0.25">
      <c r="C54" s="2"/>
      <c r="G54" s="1"/>
      <c r="K54" s="1"/>
    </row>
    <row r="55" spans="3:24" x14ac:dyDescent="0.25">
      <c r="C55" s="2"/>
      <c r="G55" s="1"/>
      <c r="K55" s="1"/>
    </row>
    <row r="56" spans="3:24" x14ac:dyDescent="0.25">
      <c r="C56" s="2"/>
      <c r="G56" s="1"/>
      <c r="K56" s="1"/>
    </row>
    <row r="59" spans="3:24" x14ac:dyDescent="0.25">
      <c r="S59" s="3" t="s">
        <v>0</v>
      </c>
      <c r="T59" s="3" t="s">
        <v>9</v>
      </c>
      <c r="U59" s="3" t="s">
        <v>6</v>
      </c>
      <c r="V59" s="3" t="s">
        <v>4</v>
      </c>
      <c r="W59" s="3" t="s">
        <v>7</v>
      </c>
      <c r="X59" s="3" t="s">
        <v>8</v>
      </c>
    </row>
    <row r="60" spans="3:24" x14ac:dyDescent="0.25">
      <c r="S60" s="5" t="s">
        <v>2</v>
      </c>
      <c r="T60" s="3">
        <v>1.95</v>
      </c>
      <c r="U60" s="3">
        <v>25</v>
      </c>
      <c r="V60" s="3">
        <f>1/(2.2*100000*T60*1000)</f>
        <v>2.3310023310023305E-9</v>
      </c>
      <c r="W60" s="3">
        <v>0</v>
      </c>
      <c r="X60" s="3">
        <v>0</v>
      </c>
    </row>
    <row r="61" spans="3:24" x14ac:dyDescent="0.25">
      <c r="S61" s="6"/>
      <c r="T61" s="3">
        <v>2.08</v>
      </c>
      <c r="U61" s="3">
        <v>27</v>
      </c>
      <c r="V61" s="3">
        <f t="shared" ref="V61:V81" si="3">1/(2.2*100000*T61*1000)</f>
        <v>2.185314685314685E-9</v>
      </c>
      <c r="W61" s="3">
        <f>(V61-V60)*1000000/((V60)*(U61-U60))</f>
        <v>-31249.99999999996</v>
      </c>
      <c r="X61" s="3">
        <f>((V61-V60)*100)/V60</f>
        <v>-6.249999999999992</v>
      </c>
    </row>
    <row r="62" spans="3:24" x14ac:dyDescent="0.25">
      <c r="S62" s="6"/>
      <c r="T62" s="3">
        <v>2.1800000000000002</v>
      </c>
      <c r="U62" s="3">
        <v>29</v>
      </c>
      <c r="V62" s="3">
        <f t="shared" si="3"/>
        <v>2.0850708924103416E-9</v>
      </c>
      <c r="W62" s="3">
        <f>(V62-V60)*1000000/((V60)*(U62-U60))</f>
        <v>-26376.146788990813</v>
      </c>
      <c r="X62" s="3">
        <f>((V62-V60)*100)/V60</f>
        <v>-10.550458715596326</v>
      </c>
    </row>
    <row r="63" spans="3:24" x14ac:dyDescent="0.25">
      <c r="S63" s="6"/>
      <c r="T63" s="3">
        <v>2.27</v>
      </c>
      <c r="U63" s="3">
        <v>30</v>
      </c>
      <c r="V63" s="3">
        <f t="shared" si="3"/>
        <v>2.002402883460152E-9</v>
      </c>
      <c r="W63" s="3">
        <f>(V63-V60)*1000000/((V60)*(U63-U60))</f>
        <v>-28193.832599118919</v>
      </c>
      <c r="X63" s="3">
        <f>((V63-V60)*100)/V60</f>
        <v>-14.09691629955946</v>
      </c>
    </row>
    <row r="64" spans="3:24" x14ac:dyDescent="0.25">
      <c r="S64" s="6"/>
      <c r="T64" s="3">
        <v>2.38</v>
      </c>
      <c r="U64" s="3">
        <v>31</v>
      </c>
      <c r="V64" s="3">
        <f t="shared" si="3"/>
        <v>1.9098548510313212E-9</v>
      </c>
      <c r="W64" s="3">
        <f>(V64-V60)*1000000/((V60)*(U64-U60))</f>
        <v>-30112.04481792717</v>
      </c>
      <c r="X64" s="3">
        <f>((V64-V60)*100)/V60</f>
        <v>-18.067226890756302</v>
      </c>
    </row>
    <row r="65" spans="19:24" x14ac:dyDescent="0.25">
      <c r="S65" s="6"/>
      <c r="T65" s="3">
        <v>2.41</v>
      </c>
      <c r="U65" s="3">
        <v>32</v>
      </c>
      <c r="V65" s="3">
        <f t="shared" si="3"/>
        <v>1.8860807242549977E-9</v>
      </c>
      <c r="W65" s="3">
        <f>(V65-V60)*1000000/((V60)*(U65-U60))</f>
        <v>-27267.338470657975</v>
      </c>
      <c r="X65" s="3">
        <f>((V65-V60)*100)/V60</f>
        <v>-19.087136929460581</v>
      </c>
    </row>
    <row r="66" spans="19:24" x14ac:dyDescent="0.25">
      <c r="S66" s="6"/>
      <c r="T66" s="3">
        <v>2.52</v>
      </c>
      <c r="U66" s="3">
        <v>33</v>
      </c>
      <c r="V66" s="3">
        <f t="shared" si="3"/>
        <v>1.8037518037518035E-9</v>
      </c>
      <c r="W66" s="3">
        <f>(V66-V60)*1000000/((V60)*(U66-U60))</f>
        <v>-28273.809523809519</v>
      </c>
      <c r="X66" s="3">
        <f>((V66-V60)*100)/V60</f>
        <v>-22.619047619047613</v>
      </c>
    </row>
    <row r="67" spans="19:24" x14ac:dyDescent="0.25">
      <c r="S67" s="6"/>
      <c r="T67" s="3">
        <v>2.61</v>
      </c>
      <c r="U67" s="3">
        <v>34</v>
      </c>
      <c r="V67" s="3">
        <f t="shared" si="3"/>
        <v>1.7415534656913967E-9</v>
      </c>
      <c r="W67" s="3">
        <f>(V67-V60)*1000000/((V60)*(U67-U60))</f>
        <v>-28097.06257982118</v>
      </c>
      <c r="X67" s="3">
        <f>((V67-V60)*100)/V60</f>
        <v>-25.287356321839063</v>
      </c>
    </row>
    <row r="68" spans="19:24" x14ac:dyDescent="0.25">
      <c r="S68" s="6"/>
      <c r="T68" s="3">
        <v>2.77</v>
      </c>
      <c r="U68" s="3">
        <v>35</v>
      </c>
      <c r="V68" s="3">
        <f t="shared" si="3"/>
        <v>1.6409583196586803E-9</v>
      </c>
      <c r="W68" s="3">
        <f>(V68-V60)*1000000/((V60)*(U68-U60))</f>
        <v>-29602.888086642601</v>
      </c>
      <c r="X68" s="3">
        <f>((V68-V60)*100)/V60</f>
        <v>-29.602888086642601</v>
      </c>
    </row>
    <row r="69" spans="19:24" x14ac:dyDescent="0.25">
      <c r="S69" s="6"/>
      <c r="T69" s="3">
        <v>2.87</v>
      </c>
      <c r="U69" s="3">
        <v>38</v>
      </c>
      <c r="V69" s="3">
        <f t="shared" si="3"/>
        <v>1.5837820715869493E-9</v>
      </c>
      <c r="W69" s="3">
        <f>(V69-V60)*1000000/((V60)*(U69-U60))</f>
        <v>-24658.26856070758</v>
      </c>
      <c r="X69" s="3">
        <f>((V69-V60)*100)/V60</f>
        <v>-32.055749128919857</v>
      </c>
    </row>
    <row r="70" spans="19:24" x14ac:dyDescent="0.25">
      <c r="S70" s="6"/>
      <c r="T70" s="3">
        <v>2.91</v>
      </c>
      <c r="U70" s="3">
        <v>39</v>
      </c>
      <c r="V70" s="3">
        <f t="shared" si="3"/>
        <v>1.5620118712902216E-9</v>
      </c>
      <c r="W70" s="3">
        <f>(V70-V60)*1000000/((V60)*(U70-U60))</f>
        <v>-23564.0648011782</v>
      </c>
      <c r="X70" s="3">
        <f>((V70-V60)*100)/V60</f>
        <v>-32.989690721649481</v>
      </c>
    </row>
    <row r="71" spans="19:24" x14ac:dyDescent="0.25">
      <c r="S71" s="6"/>
      <c r="T71" s="3">
        <v>3.14</v>
      </c>
      <c r="U71" s="3">
        <v>40</v>
      </c>
      <c r="V71" s="3">
        <f t="shared" si="3"/>
        <v>1.4475969889982626E-9</v>
      </c>
      <c r="W71" s="3">
        <f>(V71-V60)*1000000/((V60)*(U71-U60))</f>
        <v>-25265.392781316343</v>
      </c>
      <c r="X71" s="3">
        <f>((V71-V60)*100)/V60</f>
        <v>-37.898089171974519</v>
      </c>
    </row>
    <row r="72" spans="19:24" x14ac:dyDescent="0.25">
      <c r="S72" s="6"/>
      <c r="T72" s="3">
        <v>3.2</v>
      </c>
      <c r="U72" s="3">
        <v>42</v>
      </c>
      <c r="V72" s="3">
        <f t="shared" si="3"/>
        <v>1.4204545454545451E-9</v>
      </c>
      <c r="W72" s="3">
        <f>(V72-V60)*1000000/((V60)*(U72-U60))</f>
        <v>-22977.941176470591</v>
      </c>
      <c r="X72" s="3">
        <f>((V72-V60)*100)/V60</f>
        <v>-39.0625</v>
      </c>
    </row>
    <row r="73" spans="19:24" x14ac:dyDescent="0.25">
      <c r="S73" s="6"/>
      <c r="T73" s="3">
        <v>3.27</v>
      </c>
      <c r="U73" s="3">
        <v>43</v>
      </c>
      <c r="V73" s="3">
        <f t="shared" si="3"/>
        <v>1.3900472616068945E-9</v>
      </c>
      <c r="W73" s="3">
        <f>(V73-V60)*1000000/((V60)*(U73-U60))</f>
        <v>-22426.095820591232</v>
      </c>
      <c r="X73" s="3">
        <f>((V73-V60)*100)/V60</f>
        <v>-40.366972477064216</v>
      </c>
    </row>
    <row r="74" spans="19:24" x14ac:dyDescent="0.25">
      <c r="S74" s="6"/>
      <c r="T74" s="3">
        <v>3.38</v>
      </c>
      <c r="U74" s="3">
        <v>45</v>
      </c>
      <c r="V74" s="3">
        <f t="shared" si="3"/>
        <v>1.3448090371167293E-9</v>
      </c>
      <c r="W74" s="3">
        <f>(V74-V60)*1000000/((V60)*(U74-U60))</f>
        <v>-21153.846153846149</v>
      </c>
      <c r="X74" s="3">
        <f>((V74-V60)*100)/V60</f>
        <v>-42.307692307692299</v>
      </c>
    </row>
    <row r="75" spans="19:24" x14ac:dyDescent="0.25">
      <c r="S75" s="6"/>
      <c r="T75" s="3">
        <v>3.47</v>
      </c>
      <c r="U75" s="3">
        <v>46</v>
      </c>
      <c r="V75" s="3">
        <f t="shared" si="3"/>
        <v>1.3099292638197534E-9</v>
      </c>
      <c r="W75" s="3">
        <f>(V75-V60)*1000000/((V60)*(U75-U60))</f>
        <v>-20859.064086729792</v>
      </c>
      <c r="X75" s="3">
        <f>((V75-V60)*100)/V60</f>
        <v>-43.804034582132566</v>
      </c>
    </row>
    <row r="76" spans="19:24" x14ac:dyDescent="0.25">
      <c r="S76" s="6"/>
      <c r="T76" s="3">
        <v>3.51</v>
      </c>
      <c r="U76" s="3">
        <v>50</v>
      </c>
      <c r="V76" s="3">
        <f t="shared" si="3"/>
        <v>1.295001295001295E-9</v>
      </c>
      <c r="W76" s="3">
        <f>(V76-V60)*1000000/((V60)*(U76-U60))</f>
        <v>-17777.77777777777</v>
      </c>
      <c r="X76" s="3">
        <f>((V76-V60)*100)/V60</f>
        <v>-44.444444444444436</v>
      </c>
    </row>
    <row r="77" spans="19:24" x14ac:dyDescent="0.25">
      <c r="S77" s="6"/>
      <c r="T77" s="3">
        <v>3.56</v>
      </c>
      <c r="U77" s="3">
        <v>53</v>
      </c>
      <c r="V77" s="3">
        <f t="shared" si="3"/>
        <v>1.2768130745658834E-9</v>
      </c>
      <c r="W77" s="3">
        <f>(V77-V60)*1000000/((V75)*(U77-U60))</f>
        <v>-28741.717084413711</v>
      </c>
      <c r="X77" s="3">
        <f>((V77-V60)*100)/V60</f>
        <v>-45.22471910112359</v>
      </c>
    </row>
    <row r="78" spans="19:24" x14ac:dyDescent="0.25">
      <c r="S78" s="6"/>
      <c r="T78" s="3">
        <v>3.64</v>
      </c>
      <c r="U78" s="3">
        <v>55</v>
      </c>
      <c r="V78" s="3">
        <f t="shared" si="3"/>
        <v>1.2487512487512485E-9</v>
      </c>
      <c r="W78" s="3">
        <f>(V78-V60)*1000000/((V60)*(U78-U60))</f>
        <v>-15476.190476190475</v>
      </c>
      <c r="X78" s="3">
        <f>((V78-V60)*100)/V60</f>
        <v>-46.428571428571431</v>
      </c>
    </row>
    <row r="79" spans="19:24" x14ac:dyDescent="0.25">
      <c r="S79" s="6"/>
      <c r="T79" s="3">
        <v>3.64</v>
      </c>
      <c r="U79" s="3">
        <v>57</v>
      </c>
      <c r="V79" s="3">
        <f t="shared" si="3"/>
        <v>1.2487512487512485E-9</v>
      </c>
      <c r="W79" s="3">
        <f>(V79-V60)*1000000/((V60)*(U79-U60))</f>
        <v>-14508.928571428572</v>
      </c>
      <c r="X79" s="3">
        <f>((V79-V60)*100)/V60</f>
        <v>-46.428571428571431</v>
      </c>
    </row>
    <row r="80" spans="19:24" x14ac:dyDescent="0.25">
      <c r="S80" s="6"/>
      <c r="T80" s="3">
        <v>3.68</v>
      </c>
      <c r="U80" s="3">
        <v>60</v>
      </c>
      <c r="V80" s="3">
        <f t="shared" si="3"/>
        <v>1.235177865612648E-9</v>
      </c>
      <c r="W80" s="3">
        <f>(V80-V60)*1000000/((V60)*(U80-U60))</f>
        <v>-13431.677018633542</v>
      </c>
      <c r="X80" s="3">
        <f>((V80-V60)*100)/V60</f>
        <v>-47.010869565217391</v>
      </c>
    </row>
    <row r="81" spans="19:24" x14ac:dyDescent="0.25">
      <c r="S81" s="7"/>
      <c r="T81" s="3">
        <v>3.7</v>
      </c>
      <c r="U81" s="3">
        <v>61</v>
      </c>
      <c r="V81" s="3">
        <f t="shared" si="3"/>
        <v>1.2285012285012283E-9</v>
      </c>
      <c r="W81" s="3">
        <f>(V81-V60)*1000000/((V60)*(U81-U60))</f>
        <v>-13138.138138138136</v>
      </c>
      <c r="X81" s="3">
        <f>((V81-V60)*100)/V60</f>
        <v>-47.297297297297298</v>
      </c>
    </row>
  </sheetData>
  <mergeCells count="5">
    <mergeCell ref="S60:S81"/>
    <mergeCell ref="A4:A16"/>
    <mergeCell ref="C39:C56"/>
    <mergeCell ref="J4:J23"/>
    <mergeCell ref="S4:S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Lucas</cp:lastModifiedBy>
  <dcterms:created xsi:type="dcterms:W3CDTF">2017-06-08T21:52:23Z</dcterms:created>
  <dcterms:modified xsi:type="dcterms:W3CDTF">2017-06-18T21:38:04Z</dcterms:modified>
</cp:coreProperties>
</file>