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<sst xmlns="http://schemas.openxmlformats.org/spreadsheetml/2006/main" count="104" uniqueCount="63">
  <si>
    <t>Week 6 Fundraising Analysis Sheet</t>
  </si>
  <si>
    <t>Fundraising Analysis Sheet</t>
  </si>
  <si>
    <t>Date</t>
  </si>
  <si>
    <t>Event</t>
  </si>
  <si>
    <t xml:space="preserve">Revenue </t>
  </si>
  <si>
    <t>Expenses</t>
  </si>
  <si>
    <t>Contribution to Chapter</t>
  </si>
  <si>
    <t>Profit</t>
  </si>
  <si>
    <t>Profit Margin</t>
  </si>
  <si>
    <t>Positives</t>
  </si>
  <si>
    <t>Negatives</t>
  </si>
  <si>
    <t>Improvements</t>
  </si>
  <si>
    <t>Should We do Again?</t>
  </si>
  <si>
    <t>Link for More in Depth Anaylsis</t>
  </si>
  <si>
    <t>Porto's (2.0)</t>
  </si>
  <si>
    <t>3/20/19</t>
  </si>
  <si>
    <t>Spam Musubi</t>
  </si>
  <si>
    <t>Good Profit, Sold out quickly, Large profit margin</t>
  </si>
  <si>
    <t>Good Profit. Decent Profit Margin. Well Organized. Good energy and marketing while tabling</t>
  </si>
  <si>
    <t>Did not sell as much as predicted. Had competition with other tables.</t>
  </si>
  <si>
    <t xml:space="preserve">Organization, Lack of volunteers to make, Lack of communication, overbudget, quality of spam musubi, </t>
  </si>
  <si>
    <t>Try to know ahead of time organizations that will be tabling to avoid competition. Adjust prices to compete with other organizations</t>
  </si>
  <si>
    <t>better communication and more volunteers, take more care into the product, market and advertise more</t>
  </si>
  <si>
    <t>yes</t>
  </si>
  <si>
    <t>maybe; more discussion with class needed</t>
  </si>
  <si>
    <t>https://docs.google.com/document/d/1orR53RdANW2uAKdhbjfCVLINqERimgWrEf0w347GfrA/edit?usp=sharing</t>
  </si>
  <si>
    <t>https://docs.google.com/document/d/1cj5Dadc5laqHMTAzOFDy9-XOBxSkZfub9ch2I61Q4Do/edit</t>
  </si>
  <si>
    <t>3/25/19</t>
  </si>
  <si>
    <t>Kimchi Fried Rice</t>
  </si>
  <si>
    <t>Porto's</t>
  </si>
  <si>
    <t>Good Profit. Didn't have any expenses because we utilized what we already had. Very delicous fried Rice</t>
  </si>
  <si>
    <t>Requires help from outside the Pledge Class so not completely reliable if the person is unavailable</t>
  </si>
  <si>
    <t>Maybe give samples to Brothers, so they know it taste good so they buy it.</t>
  </si>
  <si>
    <t>Not Needed</t>
  </si>
  <si>
    <t>Good Profit, Sold out quickly, Large profit margin, High demand</t>
  </si>
  <si>
    <t>Spam Musubi (2.0)</t>
  </si>
  <si>
    <t>Lack of marketing at tabling, Table organization, Only one poster, a lot of product bought by brother and pledges - need to market to public better</t>
  </si>
  <si>
    <t>Organize tabling volunteers better, More energy when marketing, get more volunteers to help Celine with Poster, Advertise more to public, order more cheese rolls and potato balls instead of guava rolls, take into account that people want to buy the whole box</t>
  </si>
  <si>
    <t>https://docs.google.com/document/d/1JFaAt8RewcAuajri1teF1PcjK09Xvj4y-yghhQx_p_o/edit</t>
  </si>
  <si>
    <t>Larger Profit margin than previous event. Much better quality spam musubi. Sold out. Got a lot of reccurring customers. Well organized. Much better Marketing and energy. A lot of volunteers for making the Spam</t>
  </si>
  <si>
    <t xml:space="preserve">Had fewer spam musubi. </t>
  </si>
  <si>
    <t>Make more spam musubi, Advertise more, Perhaps sell to people by walking around not just at the table.</t>
  </si>
  <si>
    <t>https://docs.google.com/document/d/1SCX-JUj28Ogfs5kJh7qSZsWQignv8ZN1t19pFV11U_o/edit?usp=sharing</t>
  </si>
  <si>
    <t>3/27/19</t>
  </si>
  <si>
    <t>Costco Delivery</t>
  </si>
  <si>
    <t xml:space="preserve">relative easy and quick compared to others, </t>
  </si>
  <si>
    <t>Food got cold quickly especially outside, lower profit margin but still reasonable, Ran out of chicken bakes for everyone and didnt sell all pizza, didn't have combo and everyone wanted combo</t>
  </si>
  <si>
    <t>Make sure to know which orders are most popular, Find ways to keep products at optimal tempertures, change prices as demand changes to make money when sales begin to decline</t>
  </si>
  <si>
    <t>no</t>
  </si>
  <si>
    <t>Mystery Box</t>
  </si>
  <si>
    <t xml:space="preserve">Very Fun, Large Profit &amp; profit margin, </t>
  </si>
  <si>
    <t>some boxes were bought for less than they were worth</t>
  </si>
  <si>
    <t>More participation from all pledges to make it more fun and engaging for brothers to know us better</t>
  </si>
  <si>
    <t>3/28/19</t>
  </si>
  <si>
    <t>7 Leaves</t>
  </si>
  <si>
    <t>Sold out and made a decent profit</t>
  </si>
  <si>
    <t>Unorganized tabling, drinks were said to taste funny, lack of volunteers, lack of active marketing at table, drinks were picked up late, low profit margin, low profit margin</t>
  </si>
  <si>
    <t xml:space="preserve">Better coordination and communtication between members who are tabled and tasked with picking up orders, More organization during tabling, enforce more participation for tabling </t>
  </si>
  <si>
    <t>Super Smash Bro's Tournament</t>
  </si>
  <si>
    <t>Fun, Chapter Friendly, good profiit margin, participants werent just chapter and pledge class</t>
  </si>
  <si>
    <t>Costco cut pizzas really small, could have used more volunteers</t>
  </si>
  <si>
    <t>Create more Chapter friendly events that allow pledge class to get to know them outside of professional setting and networking</t>
  </si>
  <si>
    <t>not the exact event, but something similar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</si>
</sst>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0.00"/>
  </numFmts>
  <fonts count="6">
    <font>
      <sz val="10.0"/>
      <color rgb="FF000000"/>
      <name val="Arial"/>
    </font>
    <font>
      <b/>
    </font>
    <font/>
    <font>
      <u/>
      <color rgb="FF0000FF"/>
    </font>
    <font>
      <u/>
      <color rgb="FF0000FF"/>
    </font>
    <font>
      <name val="Arial"/>
    </font>
  </fonts>
  <fills count="4">
    <fill>
      <patternFill patternType="none"/>
    </fill>
    <fill>
      <patternFill patternType="lightGray"/>
    </fill>
    <fill>
      <patternFill patternType="solid">
        <fgColor rgb="FF00FF00"/>
        <bgColor rgb="FF00FF00"/>
      </patternFill>
    </fill>
    <fill>
      <patternFill patternType="solid">
        <fgColor rgb="FFD9D9D9"/>
        <bgColor rgb="FFD9D9D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xf>
    <xf borderId="0" fillId="0" fontId="2" numFmtId="164" xfId="0" applyAlignment="1" applyFont="1" applyNumberFormat="1">
      <alignment horizontal="left" readingOrder="0"/>
    </xf>
    <xf borderId="0" fillId="0" fontId="2" numFmtId="0" xfId="0" applyAlignment="1" applyFont="1">
      <alignment readingOrder="0"/>
    </xf>
    <xf borderId="0" fillId="0" fontId="2" numFmtId="165" xfId="0" applyAlignment="1" applyFont="1" applyNumberFormat="1">
      <alignment readingOrder="0"/>
    </xf>
    <xf borderId="0" fillId="0" fontId="2" numFmtId="165" xfId="0" applyAlignment="1" applyFont="1" applyNumberFormat="1">
      <alignment readingOrder="0"/>
    </xf>
    <xf borderId="0" fillId="0" fontId="2" numFmtId="165" xfId="0" applyFont="1" applyNumberFormat="1"/>
    <xf borderId="0" fillId="0" fontId="2" numFmtId="10" xfId="0" applyFont="1" applyNumberFormat="1"/>
    <xf borderId="0" fillId="0" fontId="2" numFmtId="0" xfId="0" applyAlignment="1" applyFont="1">
      <alignment readingOrder="0" shrinkToFit="0" wrapText="1"/>
    </xf>
    <xf borderId="0" fillId="0" fontId="3" numFmtId="0" xfId="0" applyAlignment="1" applyFont="1">
      <alignment readingOrder="0"/>
    </xf>
    <xf borderId="0" fillId="3" fontId="2" numFmtId="164" xfId="0" applyAlignment="1" applyFill="1" applyFont="1" applyNumberFormat="1">
      <alignment horizontal="left" readingOrder="0"/>
    </xf>
    <xf borderId="0" fillId="3" fontId="2" numFmtId="0" xfId="0" applyAlignment="1" applyFont="1">
      <alignment readingOrder="0"/>
    </xf>
    <xf borderId="0" fillId="3" fontId="2" numFmtId="165" xfId="0" applyAlignment="1" applyFont="1" applyNumberFormat="1">
      <alignment readingOrder="0"/>
    </xf>
    <xf borderId="0" fillId="3" fontId="2" numFmtId="165" xfId="0" applyAlignment="1" applyFont="1" applyNumberFormat="1">
      <alignment readingOrder="0"/>
    </xf>
    <xf borderId="0" fillId="3" fontId="2" numFmtId="165" xfId="0" applyFont="1" applyNumberFormat="1"/>
    <xf borderId="0" fillId="3" fontId="2" numFmtId="10" xfId="0" applyFont="1" applyNumberFormat="1"/>
    <xf borderId="0" fillId="3" fontId="2" numFmtId="0" xfId="0" applyAlignment="1" applyFont="1">
      <alignment readingOrder="0" shrinkToFit="0" wrapText="1"/>
    </xf>
    <xf borderId="0" fillId="3" fontId="4" numFmtId="0" xfId="0" applyAlignment="1" applyFont="1">
      <alignment readingOrder="0"/>
    </xf>
    <xf borderId="0" fillId="0" fontId="5" numFmtId="0" xfId="0" applyAlignment="1" applyFont="1">
      <alignment vertical="bottom"/>
    </xf>
    <xf borderId="0" fillId="3" fontId="5" numFmtId="0" xfId="0" applyAlignment="1" applyFont="1">
      <alignment vertical="bottom"/>
    </xf>
    <xf borderId="0" fillId="3" fontId="2" numFmtId="0" xfId="0" applyFont="1"/>
    <xf borderId="0" fillId="3" fontId="2" numFmtId="0" xfId="0" applyAlignment="1" applyFont="1">
      <alignment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cj5Dadc5laqHMTAzOFDy9-XOBxSkZfub9ch2I61Q4Do/edit" TargetMode="External"/><Relationship Id="rId2" Type="http://schemas.openxmlformats.org/officeDocument/2006/relationships/hyperlink" Target="https://docs.google.com/document/d/1JFaAt8RewcAuajri1teF1PcjK09Xvj4y-yghhQx_p_o/edit" TargetMode="External"/><Relationship Id="rId3" Type="http://schemas.openxmlformats.org/officeDocument/2006/relationships/hyperlink" Target="https://docs.google.com/document/d/1orR53RdANW2uAKdhbjfCVLINqERimgWrEf0w347GfrA/edit?usp=sharing" TargetMode="External"/><Relationship Id="rId4" Type="http://schemas.openxmlformats.org/officeDocument/2006/relationships/hyperlink" Target="https://docs.google.com/document/d/1SCX-JUj28Ogfs5kJh7qSZsWQignv8ZN1t19pFV11U_o/edit?usp=sharin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orR53RdANW2uAKdhbjfCVLINqERimgWrEf0w347GfrA/edit?usp=sharing" TargetMode="External"/><Relationship Id="rId2" Type="http://schemas.openxmlformats.org/officeDocument/2006/relationships/hyperlink" Target="https://docs.google.com/document/d/1SCX-JUj28Ogfs5kJh7qSZsWQignv8ZN1t19pFV11U_o/edit?usp=sharing"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2" max="2" width="29.0"/>
    <col customWidth="1" min="4" max="4" width="14.29"/>
    <col customWidth="1" min="5" max="5" width="22.0"/>
    <col customWidth="1" min="8" max="8" width="25.0"/>
    <col customWidth="1" min="9" max="9" width="25.14"/>
    <col customWidth="1" min="10" max="10" width="28.29"/>
    <col customWidth="1" min="11" max="11" width="29.0"/>
    <col customWidth="1" min="12" max="12" width="83.86"/>
  </cols>
  <sheetData>
    <row r="4">
      <c r="A4" s="1" t="s">
        <v>1</v>
      </c>
    </row>
    <row r="5">
      <c r="A5" s="2" t="s">
        <v>2</v>
      </c>
      <c r="B5" s="2" t="s">
        <v>3</v>
      </c>
      <c r="C5" s="2" t="s">
        <v>4</v>
      </c>
      <c r="D5" s="2" t="s">
        <v>5</v>
      </c>
      <c r="E5" s="2" t="s">
        <v>6</v>
      </c>
      <c r="F5" s="2" t="s">
        <v>7</v>
      </c>
      <c r="G5" s="2" t="s">
        <v>8</v>
      </c>
      <c r="H5" s="2" t="s">
        <v>9</v>
      </c>
      <c r="I5" s="2" t="s">
        <v>10</v>
      </c>
      <c r="J5" s="2" t="s">
        <v>11</v>
      </c>
      <c r="K5" s="2" t="s">
        <v>12</v>
      </c>
      <c r="L5" s="2" t="s">
        <v>13</v>
      </c>
    </row>
    <row r="6" ht="53.25" customHeight="1">
      <c r="A6" s="4" t="s">
        <v>15</v>
      </c>
      <c r="B6" s="4" t="s">
        <v>16</v>
      </c>
      <c r="C6" s="6">
        <v>316.0</v>
      </c>
      <c r="D6" s="6">
        <v>107.5</v>
      </c>
      <c r="E6" s="6">
        <f t="shared" ref="E6:E7" si="1">SUM(C6,-D6) * 0.2</f>
        <v>41.7</v>
      </c>
      <c r="F6" s="7">
        <f t="shared" ref="F6:F21" si="2">SUM(-D6,C6,-E6)</f>
        <v>166.8</v>
      </c>
      <c r="G6" s="8">
        <f t="shared" ref="G6:G14" si="3">DIVIDE(F6,C6)</f>
        <v>0.5278481013</v>
      </c>
      <c r="H6" s="9" t="s">
        <v>17</v>
      </c>
      <c r="I6" s="9" t="s">
        <v>20</v>
      </c>
      <c r="J6" s="9" t="s">
        <v>22</v>
      </c>
      <c r="K6" s="9" t="s">
        <v>24</v>
      </c>
      <c r="L6" s="10" t="s">
        <v>26</v>
      </c>
    </row>
    <row r="7">
      <c r="A7" s="12" t="s">
        <v>27</v>
      </c>
      <c r="B7" s="12" t="s">
        <v>29</v>
      </c>
      <c r="C7" s="13">
        <v>330.01</v>
      </c>
      <c r="D7" s="13">
        <v>122.69</v>
      </c>
      <c r="E7" s="13">
        <f t="shared" si="1"/>
        <v>41.464</v>
      </c>
      <c r="F7" s="15">
        <f t="shared" si="2"/>
        <v>165.856</v>
      </c>
      <c r="G7" s="16">
        <f t="shared" si="3"/>
        <v>0.5025787097</v>
      </c>
      <c r="H7" s="17" t="s">
        <v>34</v>
      </c>
      <c r="I7" s="17" t="s">
        <v>36</v>
      </c>
      <c r="J7" s="17" t="s">
        <v>37</v>
      </c>
      <c r="K7" s="12" t="s">
        <v>23</v>
      </c>
      <c r="L7" s="18" t="s">
        <v>38</v>
      </c>
    </row>
    <row r="8">
      <c r="A8" s="19" t="s">
        <v>43</v>
      </c>
      <c r="B8" s="19" t="s">
        <v>44</v>
      </c>
      <c r="C8" s="6">
        <v>113.0</v>
      </c>
      <c r="D8" s="6">
        <v>80.02</v>
      </c>
      <c r="E8" s="6">
        <v>0.0</v>
      </c>
      <c r="F8" s="7">
        <f t="shared" si="2"/>
        <v>32.98</v>
      </c>
      <c r="G8" s="8">
        <f t="shared" si="3"/>
        <v>0.2918584071</v>
      </c>
      <c r="H8" s="9" t="s">
        <v>45</v>
      </c>
      <c r="I8" s="9" t="s">
        <v>46</v>
      </c>
      <c r="J8" s="9" t="s">
        <v>47</v>
      </c>
      <c r="K8" s="4" t="s">
        <v>48</v>
      </c>
      <c r="L8" s="4" t="s">
        <v>33</v>
      </c>
    </row>
    <row r="9">
      <c r="A9" s="20" t="s">
        <v>43</v>
      </c>
      <c r="B9" s="20" t="s">
        <v>49</v>
      </c>
      <c r="C9" s="13">
        <v>1755.0</v>
      </c>
      <c r="D9" s="13">
        <v>499.65</v>
      </c>
      <c r="E9" s="13">
        <v>0.0</v>
      </c>
      <c r="F9" s="15">
        <f t="shared" si="2"/>
        <v>1255.35</v>
      </c>
      <c r="G9" s="16">
        <f t="shared" si="3"/>
        <v>0.7152991453</v>
      </c>
      <c r="H9" s="17" t="s">
        <v>50</v>
      </c>
      <c r="I9" s="17" t="s">
        <v>51</v>
      </c>
      <c r="J9" s="17" t="s">
        <v>52</v>
      </c>
      <c r="K9" s="12" t="s">
        <v>48</v>
      </c>
      <c r="L9" s="12" t="s">
        <v>33</v>
      </c>
    </row>
    <row r="10">
      <c r="A10" s="19" t="s">
        <v>53</v>
      </c>
      <c r="B10" s="19" t="s">
        <v>54</v>
      </c>
      <c r="C10" s="6">
        <v>280.0</v>
      </c>
      <c r="D10" s="6">
        <v>189.6</v>
      </c>
      <c r="E10" s="6">
        <f>SUM(C10,-D10) * 0.2</f>
        <v>18.08</v>
      </c>
      <c r="F10" s="7">
        <f t="shared" si="2"/>
        <v>72.32</v>
      </c>
      <c r="G10" s="8">
        <f t="shared" si="3"/>
        <v>0.2582857143</v>
      </c>
      <c r="H10" s="9" t="s">
        <v>55</v>
      </c>
      <c r="I10" s="9" t="s">
        <v>56</v>
      </c>
      <c r="J10" s="9" t="s">
        <v>57</v>
      </c>
      <c r="K10" s="4" t="s">
        <v>48</v>
      </c>
      <c r="L10" s="4" t="s">
        <v>33</v>
      </c>
    </row>
    <row r="11">
      <c r="A11" s="20" t="s">
        <v>53</v>
      </c>
      <c r="B11" s="20" t="s">
        <v>58</v>
      </c>
      <c r="C11" s="14">
        <v>117.0</v>
      </c>
      <c r="D11" s="14">
        <v>62.61</v>
      </c>
      <c r="E11" s="14">
        <v>0.0</v>
      </c>
      <c r="F11" s="15">
        <f t="shared" si="2"/>
        <v>54.39</v>
      </c>
      <c r="G11" s="16">
        <f t="shared" si="3"/>
        <v>0.4648717949</v>
      </c>
      <c r="H11" s="17" t="s">
        <v>59</v>
      </c>
      <c r="I11" s="17" t="s">
        <v>60</v>
      </c>
      <c r="J11" s="17" t="s">
        <v>61</v>
      </c>
      <c r="K11" s="17" t="s">
        <v>62</v>
      </c>
      <c r="L11" s="12" t="s">
        <v>33</v>
      </c>
    </row>
    <row r="12">
      <c r="A12" s="3">
        <v>43681.0</v>
      </c>
      <c r="B12" s="4" t="s">
        <v>14</v>
      </c>
      <c r="C12" s="5">
        <v>339.0</v>
      </c>
      <c r="D12" s="5">
        <v>136.94</v>
      </c>
      <c r="E12" s="5">
        <v>40.41</v>
      </c>
      <c r="F12" s="7">
        <f t="shared" si="2"/>
        <v>161.65</v>
      </c>
      <c r="G12" s="8">
        <f t="shared" si="3"/>
        <v>0.4768436578</v>
      </c>
      <c r="H12" s="9" t="s">
        <v>18</v>
      </c>
      <c r="I12" s="9" t="s">
        <v>19</v>
      </c>
      <c r="J12" s="9" t="s">
        <v>21</v>
      </c>
      <c r="K12" s="4" t="s">
        <v>23</v>
      </c>
      <c r="L12" s="10" t="s">
        <v>25</v>
      </c>
    </row>
    <row r="13">
      <c r="A13" s="11">
        <v>43742.0</v>
      </c>
      <c r="B13" s="12" t="s">
        <v>28</v>
      </c>
      <c r="C13" s="13">
        <v>128.0</v>
      </c>
      <c r="D13" s="14">
        <v>0.0</v>
      </c>
      <c r="E13" s="14">
        <v>0.0</v>
      </c>
      <c r="F13" s="15">
        <f t="shared" si="2"/>
        <v>128</v>
      </c>
      <c r="G13" s="16">
        <f t="shared" si="3"/>
        <v>1</v>
      </c>
      <c r="H13" s="17" t="s">
        <v>30</v>
      </c>
      <c r="I13" s="17" t="s">
        <v>31</v>
      </c>
      <c r="J13" s="17" t="s">
        <v>32</v>
      </c>
      <c r="K13" s="12" t="s">
        <v>23</v>
      </c>
      <c r="L13" s="12" t="s">
        <v>33</v>
      </c>
    </row>
    <row r="14">
      <c r="A14" s="3">
        <v>43773.0</v>
      </c>
      <c r="B14" s="4" t="s">
        <v>35</v>
      </c>
      <c r="C14" s="5">
        <v>198.0</v>
      </c>
      <c r="D14" s="5">
        <v>41.32</v>
      </c>
      <c r="E14" s="5">
        <v>31.34</v>
      </c>
      <c r="F14" s="7">
        <f t="shared" si="2"/>
        <v>125.34</v>
      </c>
      <c r="G14" s="8">
        <f t="shared" si="3"/>
        <v>0.633030303</v>
      </c>
      <c r="H14" s="9" t="s">
        <v>39</v>
      </c>
      <c r="I14" s="9" t="s">
        <v>40</v>
      </c>
      <c r="J14" s="9" t="s">
        <v>41</v>
      </c>
      <c r="K14" s="4" t="s">
        <v>23</v>
      </c>
      <c r="L14" s="10" t="s">
        <v>42</v>
      </c>
    </row>
    <row r="15">
      <c r="A15" s="21"/>
      <c r="B15" s="21"/>
      <c r="C15" s="15"/>
      <c r="D15" s="15"/>
      <c r="E15" s="15"/>
      <c r="F15" s="15">
        <f t="shared" si="2"/>
        <v>0</v>
      </c>
      <c r="G15" s="16"/>
      <c r="H15" s="22"/>
      <c r="I15" s="22"/>
      <c r="J15" s="22"/>
      <c r="K15" s="21"/>
      <c r="L15" s="21"/>
    </row>
    <row r="16">
      <c r="C16" s="7"/>
      <c r="D16" s="7"/>
      <c r="E16" s="7"/>
      <c r="F16" s="7">
        <f t="shared" si="2"/>
        <v>0</v>
      </c>
      <c r="G16" s="8"/>
      <c r="H16" s="23"/>
      <c r="I16" s="23"/>
      <c r="J16" s="23"/>
    </row>
    <row r="17">
      <c r="A17" s="21"/>
      <c r="B17" s="21"/>
      <c r="C17" s="15"/>
      <c r="D17" s="15"/>
      <c r="E17" s="15"/>
      <c r="F17" s="15">
        <f t="shared" si="2"/>
        <v>0</v>
      </c>
      <c r="G17" s="16"/>
      <c r="H17" s="22"/>
      <c r="I17" s="22"/>
      <c r="J17" s="22"/>
      <c r="K17" s="21"/>
      <c r="L17" s="21"/>
    </row>
    <row r="18">
      <c r="C18" s="7"/>
      <c r="D18" s="7"/>
      <c r="E18" s="7"/>
      <c r="F18" s="7">
        <f t="shared" si="2"/>
        <v>0</v>
      </c>
      <c r="G18" s="8"/>
      <c r="H18" s="23"/>
      <c r="I18" s="23"/>
      <c r="J18" s="23"/>
    </row>
    <row r="19">
      <c r="A19" s="21"/>
      <c r="B19" s="21"/>
      <c r="C19" s="15"/>
      <c r="D19" s="15"/>
      <c r="E19" s="15"/>
      <c r="F19" s="15">
        <f t="shared" si="2"/>
        <v>0</v>
      </c>
      <c r="G19" s="16"/>
      <c r="H19" s="22"/>
      <c r="I19" s="22"/>
      <c r="J19" s="22"/>
      <c r="K19" s="21"/>
      <c r="L19" s="21"/>
    </row>
    <row r="20">
      <c r="C20" s="7"/>
      <c r="D20" s="7"/>
      <c r="E20" s="7"/>
      <c r="F20" s="7">
        <f t="shared" si="2"/>
        <v>0</v>
      </c>
      <c r="G20" s="8"/>
    </row>
    <row r="21">
      <c r="A21" s="21"/>
      <c r="B21" s="21"/>
      <c r="C21" s="15"/>
      <c r="D21" s="15"/>
      <c r="E21" s="15"/>
      <c r="F21" s="15">
        <f t="shared" si="2"/>
        <v>0</v>
      </c>
      <c r="G21" s="16"/>
      <c r="H21" s="22"/>
      <c r="I21" s="22"/>
      <c r="J21" s="22"/>
      <c r="K21" s="21"/>
      <c r="L21" s="21"/>
    </row>
    <row r="22">
      <c r="C22" s="7"/>
      <c r="D22" s="7"/>
      <c r="E22" s="7"/>
    </row>
    <row r="23">
      <c r="A23" s="21"/>
      <c r="B23" s="21"/>
      <c r="C23" s="15"/>
      <c r="D23" s="15"/>
      <c r="E23" s="15"/>
      <c r="F23" s="15">
        <f>SUM(-D23,C23,-E23)</f>
        <v>0</v>
      </c>
      <c r="G23" s="16"/>
      <c r="H23" s="22"/>
      <c r="I23" s="22"/>
      <c r="J23" s="22"/>
      <c r="K23" s="21"/>
      <c r="L23" s="21"/>
    </row>
    <row r="24">
      <c r="C24" s="7"/>
      <c r="D24" s="7"/>
      <c r="E24" s="7"/>
    </row>
    <row r="25">
      <c r="A25" s="21"/>
      <c r="B25" s="21"/>
      <c r="C25" s="21"/>
      <c r="D25" s="21"/>
      <c r="E25" s="21"/>
      <c r="F25" s="15">
        <f>SUM(-D25,C25,-E25)</f>
        <v>0</v>
      </c>
      <c r="G25" s="16"/>
      <c r="H25" s="22"/>
      <c r="I25" s="22"/>
      <c r="J25" s="22"/>
      <c r="K25" s="21"/>
      <c r="L25" s="21"/>
    </row>
  </sheetData>
  <mergeCells count="1">
    <mergeCell ref="A4:L4"/>
  </mergeCells>
  <hyperlinks>
    <hyperlink r:id="rId1" ref="L6"/>
    <hyperlink r:id="rId2" ref="L7"/>
    <hyperlink r:id="rId3" ref="L12"/>
    <hyperlink r:id="rId4" ref="L14"/>
  </hyperlinks>
  <printOptions gridLines="1" horizontalCentered="1"/>
  <pageMargins bottom="0.75" footer="0.0" header="0.0" left="0.7" right="0.7" top="0.75"/>
  <pageSetup fitToHeight="0" paperSize="9" cellComments="atEnd" orientation="landscape" pageOrder="overThenDown"/>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1" max="11" width="21.57"/>
    <col customWidth="1" min="12" max="12" width="93.43"/>
  </cols>
  <sheetData>
    <row r="2">
      <c r="A2" s="1" t="s">
        <v>0</v>
      </c>
    </row>
    <row r="3">
      <c r="A3" s="2" t="s">
        <v>2</v>
      </c>
      <c r="B3" s="2" t="s">
        <v>3</v>
      </c>
      <c r="C3" s="2" t="s">
        <v>4</v>
      </c>
      <c r="D3" s="2" t="s">
        <v>5</v>
      </c>
      <c r="E3" s="2" t="s">
        <v>6</v>
      </c>
      <c r="F3" s="2" t="s">
        <v>7</v>
      </c>
      <c r="G3" s="2" t="s">
        <v>8</v>
      </c>
      <c r="H3" s="2" t="s">
        <v>9</v>
      </c>
      <c r="I3" s="2" t="s">
        <v>10</v>
      </c>
      <c r="J3" s="2" t="s">
        <v>11</v>
      </c>
      <c r="K3" s="2" t="s">
        <v>12</v>
      </c>
      <c r="L3" s="2" t="s">
        <v>13</v>
      </c>
    </row>
    <row r="4">
      <c r="A4" s="3">
        <v>43681.0</v>
      </c>
      <c r="B4" s="4" t="s">
        <v>14</v>
      </c>
      <c r="C4" s="5">
        <v>339.0</v>
      </c>
      <c r="D4" s="5">
        <v>136.94</v>
      </c>
      <c r="E4" s="5">
        <v>40.41</v>
      </c>
      <c r="F4" s="7">
        <f t="shared" ref="F4:F6" si="1">SUM(-D4,C4,-E4)</f>
        <v>161.65</v>
      </c>
      <c r="G4" s="8">
        <f t="shared" ref="G4:G6" si="2">DIVIDE(F4,C4)</f>
        <v>0.4768436578</v>
      </c>
      <c r="H4" s="9" t="s">
        <v>18</v>
      </c>
      <c r="I4" s="9" t="s">
        <v>19</v>
      </c>
      <c r="J4" s="9" t="s">
        <v>21</v>
      </c>
      <c r="K4" s="4" t="s">
        <v>23</v>
      </c>
      <c r="L4" s="10" t="s">
        <v>25</v>
      </c>
    </row>
    <row r="5">
      <c r="A5" s="11">
        <v>43742.0</v>
      </c>
      <c r="B5" s="12" t="s">
        <v>28</v>
      </c>
      <c r="C5" s="13">
        <v>128.0</v>
      </c>
      <c r="D5" s="14">
        <v>0.0</v>
      </c>
      <c r="E5" s="14">
        <v>0.0</v>
      </c>
      <c r="F5" s="15">
        <f t="shared" si="1"/>
        <v>128</v>
      </c>
      <c r="G5" s="16">
        <f t="shared" si="2"/>
        <v>1</v>
      </c>
      <c r="H5" s="17" t="s">
        <v>30</v>
      </c>
      <c r="I5" s="17" t="s">
        <v>31</v>
      </c>
      <c r="J5" s="17" t="s">
        <v>32</v>
      </c>
      <c r="K5" s="12" t="s">
        <v>23</v>
      </c>
      <c r="L5" s="12" t="s">
        <v>33</v>
      </c>
    </row>
    <row r="6">
      <c r="A6" s="3">
        <v>43773.0</v>
      </c>
      <c r="B6" s="9" t="s">
        <v>35</v>
      </c>
      <c r="C6" s="5">
        <v>198.0</v>
      </c>
      <c r="D6" s="5">
        <v>41.32</v>
      </c>
      <c r="E6" s="5">
        <v>31.34</v>
      </c>
      <c r="F6" s="7">
        <f t="shared" si="1"/>
        <v>125.34</v>
      </c>
      <c r="G6" s="8">
        <f t="shared" si="2"/>
        <v>0.633030303</v>
      </c>
      <c r="H6" s="9" t="s">
        <v>39</v>
      </c>
      <c r="I6" s="9" t="s">
        <v>40</v>
      </c>
      <c r="J6" s="9" t="s">
        <v>41</v>
      </c>
      <c r="K6" s="4" t="s">
        <v>23</v>
      </c>
      <c r="L6" s="10" t="s">
        <v>42</v>
      </c>
    </row>
  </sheetData>
  <mergeCells count="1">
    <mergeCell ref="A2:L2"/>
  </mergeCells>
  <hyperlinks>
    <hyperlink r:id="rId1" ref="L4"/>
    <hyperlink r:id="rId2" ref="L6"/>
  </hyperlinks>
  <printOptions gridLines="1" horizontalCentered="1"/>
  <pageMargins bottom="0.75" footer="0.0" header="0.0" left="0.7" right="0.7" top="0.75"/>
  <pageSetup fitToHeight="0" paperSize="9" cellComments="atEnd" orientation="landscape" pageOrder="overThenDown"/>
  <drawing r:id="rId3"/>
</worksheet>
</file>