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ras\Desktop\"/>
    </mc:Choice>
  </mc:AlternateContent>
  <bookViews>
    <workbookView xWindow="0" yWindow="0" windowWidth="17256" windowHeight="5688"/>
  </bookViews>
  <sheets>
    <sheet name="Planilha1" sheetId="1" r:id="rId1"/>
    <sheet name="Planilha2" sheetId="2" r:id="rId2"/>
  </sheets>
  <definedNames>
    <definedName name="APORTE">Planilha1!$D$12</definedName>
    <definedName name="DIVIDENDOS">Planilha1!$D$16</definedName>
    <definedName name="PATRIMONIO">Planilha1!$D$15</definedName>
    <definedName name="QTD_ANOS">Planilha1!$D$13</definedName>
    <definedName name="REND_CART">Planilha1!$D$8</definedName>
    <definedName name="SALARIO">Planilha1!$D$7</definedName>
    <definedName name="TAXA_MENSAL">Planilha1!$D$14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0" i="1"/>
  <c r="C27" i="1"/>
  <c r="G4" i="2"/>
  <c r="A19" i="2"/>
  <c r="A18" i="2"/>
  <c r="A17" i="2"/>
  <c r="A16" i="2"/>
  <c r="A15" i="2"/>
  <c r="A14" i="2"/>
  <c r="A13" i="2"/>
  <c r="A12" i="2"/>
  <c r="A11" i="2"/>
  <c r="A10" i="2"/>
  <c r="A9" i="2"/>
  <c r="A8" i="2"/>
  <c r="A3" i="2"/>
  <c r="A4" i="2"/>
  <c r="A5" i="2"/>
  <c r="A6" i="2"/>
  <c r="A7" i="2"/>
  <c r="A2" i="2"/>
  <c r="D15" i="1"/>
  <c r="D9" i="1"/>
  <c r="C20" i="1"/>
  <c r="D20" i="1" s="1"/>
  <c r="C21" i="1"/>
  <c r="D21" i="1" s="1"/>
  <c r="C22" i="1"/>
  <c r="D22" i="1" s="1"/>
  <c r="C23" i="1"/>
  <c r="D23" i="1" s="1"/>
  <c r="C19" i="1"/>
  <c r="D19" i="1" s="1"/>
  <c r="D35" i="1" l="1"/>
  <c r="D30" i="1"/>
  <c r="D32" i="1"/>
  <c r="D34" i="1"/>
  <c r="D33" i="1"/>
  <c r="D31" i="1"/>
  <c r="D16" i="1"/>
  <c r="D36" i="1" l="1"/>
</calcChain>
</file>

<file path=xl/sharedStrings.xml><?xml version="1.0" encoding="utf-8"?>
<sst xmlns="http://schemas.openxmlformats.org/spreadsheetml/2006/main" count="71" uniqueCount="34">
  <si>
    <t>INVESTIMENTO MENSAL</t>
  </si>
  <si>
    <t>QUANTO VAI INVESTIR POR MÊS</t>
  </si>
  <si>
    <t>TAXA DE RENDIMENTO MENSAL</t>
  </si>
  <si>
    <t>POR QUANTOS ANOS</t>
  </si>
  <si>
    <t>PATRIMONIO ACUMULADO</t>
  </si>
  <si>
    <t>DIVIDENDOS MENSAIS</t>
  </si>
  <si>
    <t>QUANTO EM 10 ANOS</t>
  </si>
  <si>
    <t>QUANTO EM 20 ANOS</t>
  </si>
  <si>
    <t>QUANTO EM 30 ANOS</t>
  </si>
  <si>
    <t>CENÁRIOS</t>
  </si>
  <si>
    <t>DIVIDENDO</t>
  </si>
  <si>
    <t>SALÁRIO</t>
  </si>
  <si>
    <t>RENDIMENTO CARTEIRA</t>
  </si>
  <si>
    <t>SUGESTÃO INVESTIMENTO</t>
  </si>
  <si>
    <t>CONFIGURAÇÕES</t>
  </si>
  <si>
    <t>PERFIL</t>
  </si>
  <si>
    <t>AGRESSIVO</t>
  </si>
  <si>
    <t>VALOR A SER INVETIDO POR MÊS</t>
  </si>
  <si>
    <t>percentual sugerido</t>
  </si>
  <si>
    <t>PAPEL</t>
  </si>
  <si>
    <t>TIJOLO</t>
  </si>
  <si>
    <t>HIBRIDOS</t>
  </si>
  <si>
    <t>FOFOs</t>
  </si>
  <si>
    <t>DESENVOLVIMENTO</t>
  </si>
  <si>
    <t>HOTELARIA</t>
  </si>
  <si>
    <t>CONSERVADOR</t>
  </si>
  <si>
    <t>VALORES</t>
  </si>
  <si>
    <t>TIPO DE FII</t>
  </si>
  <si>
    <t>%</t>
  </si>
  <si>
    <t>CHAVE</t>
  </si>
  <si>
    <t>MODERADO</t>
  </si>
  <si>
    <t>MODERADO-TIJOLO</t>
  </si>
  <si>
    <t>QUANTO EM 2 ANOS ?</t>
  </si>
  <si>
    <t>QUANTO EM 5 ANOS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</si>
</sst>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166" fontId="0" fillId="0" borderId="0" xfId="0" applyNumberFormat="1"/>
    <xf numFmtId="0" fontId="0" fillId="2" borderId="10" xfId="0" applyFill="1" applyBorder="1"/>
    <xf numFmtId="0" fontId="0" fillId="0" borderId="4" xfId="0" applyBorder="1" applyAlignment="1">
      <alignment horizontal="left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8" fontId="0" fillId="2" borderId="9" xfId="0" applyNumberFormat="1" applyFill="1" applyBorder="1" applyAlignment="1">
      <alignment horizontal="center"/>
    </xf>
    <xf numFmtId="8" fontId="0" fillId="2" borderId="6" xfId="0" applyNumberFormat="1" applyFill="1" applyBorder="1" applyAlignment="1">
      <alignment horizontal="center"/>
    </xf>
    <xf numFmtId="8" fontId="0" fillId="2" borderId="12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16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8" fontId="2" fillId="2" borderId="1" xfId="0" applyNumberFormat="1" applyFont="1" applyFill="1" applyBorder="1" applyAlignment="1">
      <alignment horizontal="center"/>
    </xf>
    <xf numFmtId="8" fontId="0" fillId="2" borderId="11" xfId="0" applyNumberFormat="1" applyFill="1" applyBorder="1" applyAlignment="1">
      <alignment horizontal="center"/>
    </xf>
    <xf numFmtId="8" fontId="0" fillId="2" borderId="13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5" fillId="3" borderId="14" xfId="0" applyFont="1" applyFill="1" applyBorder="1" applyAlignment="1">
      <alignment horizontal="center" wrapText="1"/>
    </xf>
    <xf numFmtId="0" fontId="0" fillId="6" borderId="0" xfId="0" applyFill="1" applyBorder="1"/>
    <xf numFmtId="0" fontId="0" fillId="6" borderId="0" xfId="0" applyFill="1"/>
    <xf numFmtId="9" fontId="0" fillId="0" borderId="0" xfId="2" applyFont="1"/>
    <xf numFmtId="9" fontId="0" fillId="0" borderId="0" xfId="2" applyFont="1" applyAlignment="1">
      <alignment horizontal="center"/>
    </xf>
    <xf numFmtId="0" fontId="0" fillId="0" borderId="18" xfId="0" applyBorder="1"/>
    <xf numFmtId="9" fontId="0" fillId="0" borderId="18" xfId="2" applyFont="1" applyBorder="1" applyAlignment="1">
      <alignment horizontal="center"/>
    </xf>
    <xf numFmtId="0" fontId="2" fillId="0" borderId="0" xfId="0" applyFont="1" applyAlignment="1">
      <alignment horizontal="center"/>
    </xf>
    <xf numFmtId="9" fontId="0" fillId="6" borderId="0" xfId="2" applyFont="1" applyFill="1"/>
    <xf numFmtId="0" fontId="2" fillId="7" borderId="0" xfId="0" applyFont="1" applyFill="1"/>
    <xf numFmtId="166" fontId="2" fillId="7" borderId="0" xfId="0" applyNumberFormat="1" applyFon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30480</xdr:colOff>
      <xdr:row>0</xdr:row>
      <xdr:rowOff>119273</xdr:rowOff>
    </xdr:from>
    <xdr:to>
      <xdr:col>4</xdr:col>
      <xdr:colOff>45720</xdr:colOff>
      <xdr:row>4</xdr:row>
      <xdr:rowOff>53340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5721"/>
        <a:stretch/>
      </xdr:blipFill>
      <xdr:spPr>
        <a:xfrm>
          <a:off x="190500" y="119273"/>
          <a:ext cx="6088380" cy="665587"/>
        </a:xfrm>
        <a:prstGeom prst="rect">
          <a:avLst/>
        </a:prstGeom>
      </xdr:spPr>
    </xdr:pic>
    <xdr:clientData/>
  </xdr:twoCellAnchor>
  <xdr:oneCellAnchor>
    <xdr:from>
      <xdr:col>1</xdr:col>
      <xdr:colOff>30480</xdr:colOff>
      <xdr:row>0</xdr:row>
      <xdr:rowOff>114115</xdr:rowOff>
    </xdr:from>
    <xdr:ext cx="6073140" cy="647886"/>
    <xdr:sp macro="" textlink="">
      <xdr:nvSpPr>
        <xdr:cNvPr id="3" name="Retângulo 2"/>
        <xdr:cNvSpPr/>
      </xdr:nvSpPr>
      <xdr:spPr>
        <a:xfrm>
          <a:off x="190500" y="114115"/>
          <a:ext cx="6073140" cy="647886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pt-BR" sz="3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CALCULADORA</a:t>
          </a:r>
          <a:r>
            <a:rPr lang="pt-BR" sz="32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RENDIMENTO</a:t>
          </a:r>
          <a:endParaRPr lang="pt-BR" sz="32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36"/>
  <sheetViews>
    <sheetView showGridLines="0" tabSelected="1" topLeftCell="A11" workbookViewId="0">
      <selection activeCell="F1" sqref="F1:XFD1048576"/>
    </sheetView>
  </sheetViews>
  <sheetFormatPr defaultColWidth="0" defaultRowHeight="14.4" x14ac:dyDescent="0.3"/>
  <cols>
    <col min="1" max="1" width="2.33203125" customWidth="1"/>
    <col min="2" max="2" width="41.6640625" customWidth="1"/>
    <col min="3" max="4" width="23.44140625" customWidth="1"/>
    <col min="5" max="5" width="2.88671875" customWidth="1"/>
    <col min="6" max="9" width="8.88671875" hidden="1"/>
    <col min="10" max="10" width="2.5546875" hidden="1"/>
    <col min="11" max="16384" width="8.88671875" hidden="1"/>
  </cols>
  <sheetData>
    <row r="5" spans="2:4" ht="15" thickBot="1" x14ac:dyDescent="0.35"/>
    <row r="6" spans="2:4" ht="23.4" x14ac:dyDescent="0.45">
      <c r="B6" s="8" t="s">
        <v>14</v>
      </c>
      <c r="C6" s="9"/>
      <c r="D6" s="9"/>
    </row>
    <row r="7" spans="2:4" ht="15" thickBot="1" x14ac:dyDescent="0.35">
      <c r="B7" s="7" t="s">
        <v>11</v>
      </c>
      <c r="C7" s="16"/>
      <c r="D7" s="13">
        <v>4200</v>
      </c>
    </row>
    <row r="8" spans="2:4" ht="15" thickBot="1" x14ac:dyDescent="0.35">
      <c r="B8" s="17" t="s">
        <v>12</v>
      </c>
      <c r="C8" s="18"/>
      <c r="D8" s="14">
        <v>6.0000000000000001E-3</v>
      </c>
    </row>
    <row r="9" spans="2:4" ht="15" thickBot="1" x14ac:dyDescent="0.35">
      <c r="B9" s="17" t="s">
        <v>13</v>
      </c>
      <c r="C9" s="18"/>
      <c r="D9" s="15">
        <f>D7*30%</f>
        <v>1260</v>
      </c>
    </row>
    <row r="10" spans="2:4" ht="15" thickBot="1" x14ac:dyDescent="0.35"/>
    <row r="11" spans="2:4" ht="24" thickBot="1" x14ac:dyDescent="0.5">
      <c r="B11" s="27" t="s">
        <v>0</v>
      </c>
      <c r="C11" s="27"/>
      <c r="D11" s="27"/>
    </row>
    <row r="12" spans="2:4" ht="15" thickBot="1" x14ac:dyDescent="0.35">
      <c r="B12" s="17" t="s">
        <v>1</v>
      </c>
      <c r="C12" s="18"/>
      <c r="D12" s="21">
        <v>200</v>
      </c>
    </row>
    <row r="13" spans="2:4" ht="15" thickBot="1" x14ac:dyDescent="0.35">
      <c r="B13" s="17" t="s">
        <v>3</v>
      </c>
      <c r="C13" s="18"/>
      <c r="D13" s="22">
        <v>5</v>
      </c>
    </row>
    <row r="14" spans="2:4" ht="15" thickBot="1" x14ac:dyDescent="0.35">
      <c r="B14" s="17" t="s">
        <v>2</v>
      </c>
      <c r="C14" s="18"/>
      <c r="D14" s="23">
        <v>1.0789999999999999E-2</v>
      </c>
    </row>
    <row r="15" spans="2:4" ht="15" thickBot="1" x14ac:dyDescent="0.35">
      <c r="B15" s="19" t="s">
        <v>4</v>
      </c>
      <c r="C15" s="20"/>
      <c r="D15" s="24">
        <f>FV(TAXA_MENSAL,QTD_ANOS*12,APORTE*-1)</f>
        <v>16755.382799697527</v>
      </c>
    </row>
    <row r="16" spans="2:4" ht="15" thickBot="1" x14ac:dyDescent="0.35">
      <c r="B16" s="19" t="s">
        <v>5</v>
      </c>
      <c r="C16" s="20"/>
      <c r="D16" s="24">
        <f>PATRIMONIO*REND_CART</f>
        <v>100.53229679818516</v>
      </c>
    </row>
    <row r="17" spans="1:4" ht="15" thickBot="1" x14ac:dyDescent="0.35"/>
    <row r="18" spans="1:4" ht="23.4" x14ac:dyDescent="0.45">
      <c r="B18" s="29" t="s">
        <v>9</v>
      </c>
      <c r="C18" s="30"/>
      <c r="D18" s="28" t="s">
        <v>10</v>
      </c>
    </row>
    <row r="19" spans="1:4" x14ac:dyDescent="0.3">
      <c r="A19" s="1">
        <v>2</v>
      </c>
      <c r="B19" s="6" t="s">
        <v>32</v>
      </c>
      <c r="C19" s="10">
        <f>FV($D$14,A19*12,$D$12*-1)</f>
        <v>5445.5254595290435</v>
      </c>
      <c r="D19" s="25">
        <f>C19*REND_CART</f>
        <v>32.673152757174265</v>
      </c>
    </row>
    <row r="20" spans="1:4" x14ac:dyDescent="0.3">
      <c r="A20" s="1">
        <v>3</v>
      </c>
      <c r="B20" s="3" t="s">
        <v>33</v>
      </c>
      <c r="C20" s="11">
        <f t="shared" ref="C20:C23" si="0">FV($D$14,A20*12,$D$12*-1)</f>
        <v>8741.6748046044213</v>
      </c>
      <c r="D20" s="25">
        <f>C20*REND_CART</f>
        <v>52.450048827626532</v>
      </c>
    </row>
    <row r="21" spans="1:4" x14ac:dyDescent="0.3">
      <c r="A21" s="1">
        <v>10</v>
      </c>
      <c r="B21" s="3" t="s">
        <v>6</v>
      </c>
      <c r="C21" s="11">
        <f t="shared" si="0"/>
        <v>48656.842506034438</v>
      </c>
      <c r="D21" s="25">
        <f>C21*REND_CART</f>
        <v>291.94105503620665</v>
      </c>
    </row>
    <row r="22" spans="1:4" x14ac:dyDescent="0.3">
      <c r="A22" s="1">
        <v>20</v>
      </c>
      <c r="B22" s="3" t="s">
        <v>7</v>
      </c>
      <c r="C22" s="11">
        <f t="shared" si="0"/>
        <v>225039.68001941612</v>
      </c>
      <c r="D22" s="25">
        <f>C22*REND_CART</f>
        <v>1350.2380801164968</v>
      </c>
    </row>
    <row r="23" spans="1:4" ht="15" thickBot="1" x14ac:dyDescent="0.35">
      <c r="A23" s="1">
        <v>30</v>
      </c>
      <c r="B23" s="4" t="s">
        <v>8</v>
      </c>
      <c r="C23" s="12">
        <f t="shared" si="0"/>
        <v>864433.93100094295</v>
      </c>
      <c r="D23" s="26">
        <f>C23*REND_CART</f>
        <v>5186.6035860056581</v>
      </c>
    </row>
    <row r="26" spans="1:4" ht="13.2" customHeight="1" x14ac:dyDescent="0.3">
      <c r="B26" s="31" t="s">
        <v>15</v>
      </c>
      <c r="C26" s="32" t="s">
        <v>16</v>
      </c>
      <c r="D26" s="32"/>
    </row>
    <row r="27" spans="1:4" x14ac:dyDescent="0.3">
      <c r="B27" t="s">
        <v>17</v>
      </c>
      <c r="C27" s="5">
        <f>APORTE</f>
        <v>200</v>
      </c>
    </row>
    <row r="29" spans="1:4" x14ac:dyDescent="0.3">
      <c r="B29" s="39" t="s">
        <v>27</v>
      </c>
      <c r="C29" s="39" t="s">
        <v>18</v>
      </c>
      <c r="D29" s="39" t="s">
        <v>26</v>
      </c>
    </row>
    <row r="30" spans="1:4" x14ac:dyDescent="0.3">
      <c r="B30" t="s">
        <v>19</v>
      </c>
      <c r="C30" s="33">
        <f>VLOOKUP($C$26&amp;"-"&amp;Planilha1!B30,Planilha2!$A:$D,4,)</f>
        <v>0.5</v>
      </c>
      <c r="D30" s="5">
        <f>$C$27*C30</f>
        <v>100</v>
      </c>
    </row>
    <row r="31" spans="1:4" x14ac:dyDescent="0.3">
      <c r="B31" t="s">
        <v>20</v>
      </c>
      <c r="C31" s="33">
        <f>VLOOKUP($C$26&amp;"-"&amp;Planilha1!B31,Planilha2!$A:$D,4,)</f>
        <v>0.1</v>
      </c>
      <c r="D31" s="5">
        <f t="shared" ref="D31:D35" si="1">$C$27*C31</f>
        <v>20</v>
      </c>
    </row>
    <row r="32" spans="1:4" x14ac:dyDescent="0.3">
      <c r="B32" t="s">
        <v>21</v>
      </c>
      <c r="C32" s="33">
        <f>VLOOKUP($C$26&amp;"-"&amp;Planilha1!B32,Planilha2!$A:$D,4,)</f>
        <v>0.05</v>
      </c>
      <c r="D32" s="5">
        <f t="shared" si="1"/>
        <v>10</v>
      </c>
    </row>
    <row r="33" spans="2:4" x14ac:dyDescent="0.3">
      <c r="B33" t="s">
        <v>22</v>
      </c>
      <c r="C33" s="33">
        <f>VLOOKUP($C$26&amp;"-"&amp;Planilha1!B33,Planilha2!$A:$D,4,)</f>
        <v>0.05</v>
      </c>
      <c r="D33" s="5">
        <f t="shared" si="1"/>
        <v>10</v>
      </c>
    </row>
    <row r="34" spans="2:4" x14ac:dyDescent="0.3">
      <c r="B34" t="s">
        <v>23</v>
      </c>
      <c r="C34" s="33">
        <f>VLOOKUP($C$26&amp;"-"&amp;Planilha1!B34,Planilha2!$A:$D,4,)</f>
        <v>0.2</v>
      </c>
      <c r="D34" s="5">
        <f t="shared" si="1"/>
        <v>40</v>
      </c>
    </row>
    <row r="35" spans="2:4" x14ac:dyDescent="0.3">
      <c r="B35" t="s">
        <v>24</v>
      </c>
      <c r="C35" s="33">
        <f>VLOOKUP($C$26&amp;"-"&amp;Planilha1!B35,Planilha2!$A:$D,4,)</f>
        <v>0.1</v>
      </c>
      <c r="D35" s="5">
        <f t="shared" si="1"/>
        <v>20</v>
      </c>
    </row>
    <row r="36" spans="2:4" x14ac:dyDescent="0.3">
      <c r="B36" s="39"/>
      <c r="C36" s="39"/>
      <c r="D36" s="40">
        <f>SUM(D30:D35)</f>
        <v>200</v>
      </c>
    </row>
  </sheetData>
  <mergeCells count="11">
    <mergeCell ref="B6:D6"/>
    <mergeCell ref="B18:C18"/>
    <mergeCell ref="B7:C7"/>
    <mergeCell ref="B8:C8"/>
    <mergeCell ref="B9:C9"/>
    <mergeCell ref="B12:C12"/>
    <mergeCell ref="B13:C13"/>
    <mergeCell ref="B14:C14"/>
    <mergeCell ref="B15:C15"/>
    <mergeCell ref="B16:C16"/>
    <mergeCell ref="B11:D11"/>
  </mergeCells>
  <dataValidations count="1">
    <dataValidation type="list" allowBlank="1" showInputMessage="1" showErrorMessage="1" sqref="C26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12" sqref="D12"/>
    </sheetView>
  </sheetViews>
  <sheetFormatPr defaultRowHeight="14.4" x14ac:dyDescent="0.3"/>
  <cols>
    <col min="1" max="1" width="31.6640625" bestFit="1" customWidth="1"/>
    <col min="2" max="2" width="14.77734375" customWidth="1"/>
    <col min="3" max="3" width="18" bestFit="1" customWidth="1"/>
    <col min="4" max="4" width="8.88671875" style="2"/>
    <col min="6" max="6" width="17.6640625" bestFit="1" customWidth="1"/>
  </cols>
  <sheetData>
    <row r="1" spans="1:7" x14ac:dyDescent="0.3">
      <c r="A1" s="37" t="s">
        <v>29</v>
      </c>
      <c r="B1" s="37" t="s">
        <v>19</v>
      </c>
      <c r="C1" s="37" t="s">
        <v>27</v>
      </c>
      <c r="D1" s="37" t="s">
        <v>28</v>
      </c>
    </row>
    <row r="2" spans="1:7" x14ac:dyDescent="0.3">
      <c r="A2" t="str">
        <f>B2&amp;"-"&amp;C2</f>
        <v>CONSERVADOR-PAPEL</v>
      </c>
      <c r="B2" t="s">
        <v>25</v>
      </c>
      <c r="C2" t="s">
        <v>19</v>
      </c>
      <c r="D2" s="34">
        <v>0.3</v>
      </c>
    </row>
    <row r="3" spans="1:7" x14ac:dyDescent="0.3">
      <c r="A3" t="str">
        <f t="shared" ref="A3:A7" si="0">B3&amp;"-"&amp;C3</f>
        <v>CONSERVADOR-TIJOLO</v>
      </c>
      <c r="B3" t="s">
        <v>25</v>
      </c>
      <c r="C3" t="s">
        <v>20</v>
      </c>
      <c r="D3" s="34">
        <v>0.5</v>
      </c>
      <c r="G3" s="37" t="s">
        <v>28</v>
      </c>
    </row>
    <row r="4" spans="1:7" x14ac:dyDescent="0.3">
      <c r="A4" t="str">
        <f t="shared" si="0"/>
        <v>CONSERVADOR-HIBRIDOS</v>
      </c>
      <c r="B4" t="s">
        <v>25</v>
      </c>
      <c r="C4" t="s">
        <v>21</v>
      </c>
      <c r="D4" s="34">
        <v>0.1</v>
      </c>
      <c r="F4" s="32" t="s">
        <v>31</v>
      </c>
      <c r="G4" s="38">
        <f>VLOOKUP(F4,$A:$D,4,)</f>
        <v>0.35</v>
      </c>
    </row>
    <row r="5" spans="1:7" x14ac:dyDescent="0.3">
      <c r="A5" t="str">
        <f t="shared" si="0"/>
        <v>CONSERVADOR-FOFOs</v>
      </c>
      <c r="B5" t="s">
        <v>25</v>
      </c>
      <c r="C5" t="s">
        <v>22</v>
      </c>
      <c r="D5" s="34">
        <v>0.1</v>
      </c>
    </row>
    <row r="6" spans="1:7" x14ac:dyDescent="0.3">
      <c r="A6" t="str">
        <f t="shared" si="0"/>
        <v>CONSERVADOR-DESENVOLVIMENTO</v>
      </c>
      <c r="B6" t="s">
        <v>25</v>
      </c>
      <c r="C6" t="s">
        <v>23</v>
      </c>
      <c r="D6" s="34">
        <v>0</v>
      </c>
    </row>
    <row r="7" spans="1:7" x14ac:dyDescent="0.3">
      <c r="A7" s="35" t="str">
        <f t="shared" si="0"/>
        <v>CONSERVADOR-HOTELARIA</v>
      </c>
      <c r="B7" s="35" t="s">
        <v>25</v>
      </c>
      <c r="C7" s="35" t="s">
        <v>24</v>
      </c>
      <c r="D7" s="36">
        <v>0</v>
      </c>
    </row>
    <row r="8" spans="1:7" x14ac:dyDescent="0.3">
      <c r="A8" t="str">
        <f>B8&amp;"-"&amp;C8</f>
        <v>MODERADO-PAPEL</v>
      </c>
      <c r="B8" t="s">
        <v>30</v>
      </c>
      <c r="C8" t="s">
        <v>19</v>
      </c>
      <c r="D8" s="34">
        <v>0.32</v>
      </c>
    </row>
    <row r="9" spans="1:7" x14ac:dyDescent="0.3">
      <c r="A9" t="str">
        <f t="shared" ref="A9:A13" si="1">B9&amp;"-"&amp;C9</f>
        <v>MODERADO-TIJOLO</v>
      </c>
      <c r="B9" t="s">
        <v>30</v>
      </c>
      <c r="C9" t="s">
        <v>20</v>
      </c>
      <c r="D9" s="34">
        <v>0.35</v>
      </c>
    </row>
    <row r="10" spans="1:7" x14ac:dyDescent="0.3">
      <c r="A10" t="str">
        <f t="shared" si="1"/>
        <v>MODERADO-HIBRIDOS</v>
      </c>
      <c r="B10" t="s">
        <v>30</v>
      </c>
      <c r="C10" t="s">
        <v>21</v>
      </c>
      <c r="D10" s="34">
        <v>0.08</v>
      </c>
    </row>
    <row r="11" spans="1:7" x14ac:dyDescent="0.3">
      <c r="A11" t="str">
        <f t="shared" si="1"/>
        <v>MODERADO-FOFOs</v>
      </c>
      <c r="B11" t="s">
        <v>30</v>
      </c>
      <c r="C11" t="s">
        <v>22</v>
      </c>
      <c r="D11" s="34">
        <v>0.05</v>
      </c>
    </row>
    <row r="12" spans="1:7" x14ac:dyDescent="0.3">
      <c r="A12" t="str">
        <f t="shared" si="1"/>
        <v>MODERADO-DESENVOLVIMENTO</v>
      </c>
      <c r="B12" t="s">
        <v>30</v>
      </c>
      <c r="C12" t="s">
        <v>23</v>
      </c>
      <c r="D12" s="34">
        <v>0.1</v>
      </c>
    </row>
    <row r="13" spans="1:7" x14ac:dyDescent="0.3">
      <c r="A13" s="35" t="str">
        <f t="shared" si="1"/>
        <v>MODERADO-HOTELARIA</v>
      </c>
      <c r="B13" s="35" t="s">
        <v>30</v>
      </c>
      <c r="C13" s="35" t="s">
        <v>24</v>
      </c>
      <c r="D13" s="36">
        <v>0.1</v>
      </c>
    </row>
    <row r="14" spans="1:7" x14ac:dyDescent="0.3">
      <c r="A14" t="str">
        <f>B14&amp;"-"&amp;C14</f>
        <v>AGRESSIVO-PAPEL</v>
      </c>
      <c r="B14" t="s">
        <v>16</v>
      </c>
      <c r="C14" t="s">
        <v>19</v>
      </c>
      <c r="D14" s="34">
        <v>0.5</v>
      </c>
    </row>
    <row r="15" spans="1:7" x14ac:dyDescent="0.3">
      <c r="A15" t="str">
        <f t="shared" ref="A15:A19" si="2">B15&amp;"-"&amp;C15</f>
        <v>AGRESSIVO-TIJOLO</v>
      </c>
      <c r="B15" t="s">
        <v>16</v>
      </c>
      <c r="C15" t="s">
        <v>20</v>
      </c>
      <c r="D15" s="34">
        <v>0.1</v>
      </c>
    </row>
    <row r="16" spans="1:7" x14ac:dyDescent="0.3">
      <c r="A16" t="str">
        <f t="shared" si="2"/>
        <v>AGRESSIVO-HIBRIDOS</v>
      </c>
      <c r="B16" t="s">
        <v>16</v>
      </c>
      <c r="C16" t="s">
        <v>21</v>
      </c>
      <c r="D16" s="34">
        <v>0.05</v>
      </c>
    </row>
    <row r="17" spans="1:4" x14ac:dyDescent="0.3">
      <c r="A17" t="str">
        <f t="shared" si="2"/>
        <v>AGRESSIVO-FOFOs</v>
      </c>
      <c r="B17" t="s">
        <v>16</v>
      </c>
      <c r="C17" t="s">
        <v>22</v>
      </c>
      <c r="D17" s="34">
        <v>0.05</v>
      </c>
    </row>
    <row r="18" spans="1:4" x14ac:dyDescent="0.3">
      <c r="A18" t="str">
        <f t="shared" si="2"/>
        <v>AGRESSIVO-DESENVOLVIMENTO</v>
      </c>
      <c r="B18" t="s">
        <v>16</v>
      </c>
      <c r="C18" t="s">
        <v>23</v>
      </c>
      <c r="D18" s="34">
        <v>0.2</v>
      </c>
    </row>
    <row r="19" spans="1:4" x14ac:dyDescent="0.3">
      <c r="A19" t="str">
        <f t="shared" si="2"/>
        <v>AGRESSIVO-HOTELARIA</v>
      </c>
      <c r="B19" t="s">
        <v>16</v>
      </c>
      <c r="C19" t="s">
        <v>24</v>
      </c>
      <c r="D19" s="3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DIVIDENDOS</vt:lpstr>
      <vt:lpstr>PATRIMONIO</vt:lpstr>
      <vt:lpstr>QTD_ANOS</vt:lpstr>
      <vt:lpstr>REND_CART</vt:lpstr>
      <vt:lpstr>SALARIO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Compras</dc:creator>
  <cp:lastModifiedBy>Compras</cp:lastModifiedBy>
  <dcterms:created xsi:type="dcterms:W3CDTF">2025-05-31T18:36:44Z</dcterms:created>
  <dcterms:modified xsi:type="dcterms:W3CDTF">2025-05-31T20:34:09Z</dcterms:modified>
</cp:coreProperties>
</file>