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EARCH\Desktop\Marcos\faculdade\2022.2\GERENCIAMENTO DE PROJETOS\"/>
    </mc:Choice>
  </mc:AlternateContent>
  <xr:revisionPtr revIDLastSave="0" documentId="13_ncr:1_{3FBE57C3-F561-40F9-AD96-33A270EEFF62}" xr6:coauthVersionLast="47" xr6:coauthVersionMax="47" xr10:uidLastSave="{00000000-0000-0000-0000-000000000000}"/>
  <bookViews>
    <workbookView xWindow="23880" yWindow="-120" windowWidth="20730" windowHeight="11160" xr2:uid="{8A682061-3A89-4A62-BD80-2FD85EED1BA1}"/>
  </bookViews>
  <sheets>
    <sheet name="Main" sheetId="1" r:id="rId1"/>
    <sheet name="Base de Questo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2" l="1"/>
  <c r="H4" i="2"/>
  <c r="AC1" i="2" l="1"/>
  <c r="L129" i="2" l="1"/>
  <c r="L97" i="2"/>
  <c r="L65" i="2"/>
  <c r="L33" i="2"/>
  <c r="L4" i="2"/>
  <c r="L172" i="2"/>
  <c r="L156" i="2"/>
  <c r="L140" i="2"/>
  <c r="L124" i="2"/>
  <c r="L108" i="2"/>
  <c r="L92" i="2"/>
  <c r="L60" i="2"/>
  <c r="L44" i="2"/>
  <c r="L28" i="2"/>
  <c r="L12" i="2"/>
  <c r="L30" i="2"/>
  <c r="L62" i="2"/>
  <c r="L125" i="2"/>
  <c r="L93" i="2"/>
  <c r="L61" i="2"/>
  <c r="L29" i="2"/>
  <c r="L200" i="2"/>
  <c r="L168" i="2"/>
  <c r="L136" i="2"/>
  <c r="L104" i="2"/>
  <c r="L72" i="2"/>
  <c r="L40" i="2"/>
  <c r="L24" i="2"/>
  <c r="L38" i="2"/>
  <c r="L105" i="2"/>
  <c r="L73" i="2"/>
  <c r="L25" i="2"/>
  <c r="L196" i="2"/>
  <c r="L180" i="2"/>
  <c r="L164" i="2"/>
  <c r="L132" i="2"/>
  <c r="L116" i="2"/>
  <c r="L100" i="2"/>
  <c r="L84" i="2"/>
  <c r="L68" i="2"/>
  <c r="L52" i="2"/>
  <c r="L36" i="2"/>
  <c r="L20" i="2"/>
  <c r="L14" i="2"/>
  <c r="L46" i="2"/>
  <c r="L113" i="2"/>
  <c r="L81" i="2"/>
  <c r="L49" i="2"/>
  <c r="L17" i="2"/>
  <c r="L188" i="2"/>
  <c r="L76" i="2"/>
  <c r="L109" i="2"/>
  <c r="L77" i="2"/>
  <c r="L45" i="2"/>
  <c r="L13" i="2"/>
  <c r="L184" i="2"/>
  <c r="L152" i="2"/>
  <c r="L120" i="2"/>
  <c r="L88" i="2"/>
  <c r="L56" i="2"/>
  <c r="L8" i="2"/>
  <c r="L137" i="2"/>
  <c r="L121" i="2"/>
  <c r="L89" i="2"/>
  <c r="L57" i="2"/>
  <c r="L41" i="2"/>
  <c r="L9" i="2"/>
  <c r="L148" i="2"/>
  <c r="L133" i="2"/>
  <c r="L117" i="2"/>
  <c r="L101" i="2"/>
  <c r="L85" i="2"/>
  <c r="L69" i="2"/>
  <c r="L53" i="2"/>
  <c r="L37" i="2"/>
  <c r="L21" i="2"/>
  <c r="L5" i="2"/>
  <c r="L192" i="2"/>
  <c r="L176" i="2"/>
  <c r="L160" i="2"/>
  <c r="L144" i="2"/>
  <c r="L128" i="2"/>
  <c r="L112" i="2"/>
  <c r="L96" i="2"/>
  <c r="L80" i="2"/>
  <c r="L64" i="2"/>
  <c r="J64" i="2" s="1"/>
  <c r="L48" i="2"/>
  <c r="L32" i="2"/>
  <c r="L16" i="2"/>
  <c r="L22" i="2"/>
  <c r="L54" i="2"/>
  <c r="L193" i="2"/>
  <c r="L166" i="2"/>
  <c r="L145" i="2"/>
  <c r="L123" i="2"/>
  <c r="L91" i="2"/>
  <c r="L58" i="2"/>
  <c r="L26" i="2"/>
  <c r="L197" i="2"/>
  <c r="L181" i="2"/>
  <c r="L165" i="2"/>
  <c r="L154" i="2"/>
  <c r="L138" i="2"/>
  <c r="L114" i="2"/>
  <c r="L90" i="2"/>
  <c r="L201" i="2"/>
  <c r="L195" i="2"/>
  <c r="L190" i="2"/>
  <c r="L185" i="2"/>
  <c r="L179" i="2"/>
  <c r="L174" i="2"/>
  <c r="L169" i="2"/>
  <c r="L163" i="2"/>
  <c r="L158" i="2"/>
  <c r="L153" i="2"/>
  <c r="L147" i="2"/>
  <c r="L142" i="2"/>
  <c r="L135" i="2"/>
  <c r="L127" i="2"/>
  <c r="L119" i="2"/>
  <c r="L111" i="2"/>
  <c r="L103" i="2"/>
  <c r="L95" i="2"/>
  <c r="L87" i="2"/>
  <c r="L79" i="2"/>
  <c r="L71" i="2"/>
  <c r="L63" i="2"/>
  <c r="L51" i="2"/>
  <c r="L42" i="2"/>
  <c r="L31" i="2"/>
  <c r="L19" i="2"/>
  <c r="L10" i="2"/>
  <c r="L203" i="2"/>
  <c r="L187" i="2"/>
  <c r="L177" i="2"/>
  <c r="L155" i="2"/>
  <c r="L139" i="2"/>
  <c r="L107" i="2"/>
  <c r="L75" i="2"/>
  <c r="L15" i="2"/>
  <c r="L202" i="2"/>
  <c r="L186" i="2"/>
  <c r="L175" i="2"/>
  <c r="L159" i="2"/>
  <c r="L143" i="2"/>
  <c r="L130" i="2"/>
  <c r="L106" i="2"/>
  <c r="J106" i="2" s="1"/>
  <c r="K106" i="2" s="1"/>
  <c r="B106" i="2" s="1"/>
  <c r="L74" i="2"/>
  <c r="L199" i="2"/>
  <c r="L194" i="2"/>
  <c r="L189" i="2"/>
  <c r="L183" i="2"/>
  <c r="L178" i="2"/>
  <c r="L173" i="2"/>
  <c r="L167" i="2"/>
  <c r="L162" i="2"/>
  <c r="L157" i="2"/>
  <c r="L151" i="2"/>
  <c r="L146" i="2"/>
  <c r="L141" i="2"/>
  <c r="L134" i="2"/>
  <c r="L126" i="2"/>
  <c r="L118" i="2"/>
  <c r="L110" i="2"/>
  <c r="J110" i="2" s="1"/>
  <c r="K110" i="2" s="1"/>
  <c r="B110" i="2" s="1"/>
  <c r="L102" i="2"/>
  <c r="L94" i="2"/>
  <c r="L86" i="2"/>
  <c r="L78" i="2"/>
  <c r="L70" i="2"/>
  <c r="L59" i="2"/>
  <c r="L50" i="2"/>
  <c r="L39" i="2"/>
  <c r="L27" i="2"/>
  <c r="L18" i="2"/>
  <c r="L7" i="2"/>
  <c r="L182" i="2"/>
  <c r="L161" i="2"/>
  <c r="L115" i="2"/>
  <c r="L67" i="2"/>
  <c r="L35" i="2"/>
  <c r="L6" i="2"/>
  <c r="L198" i="2"/>
  <c r="L171" i="2"/>
  <c r="L150" i="2"/>
  <c r="L131" i="2"/>
  <c r="L99" i="2"/>
  <c r="L83" i="2"/>
  <c r="L47" i="2"/>
  <c r="L191" i="2"/>
  <c r="L170" i="2"/>
  <c r="L149" i="2"/>
  <c r="L122" i="2"/>
  <c r="L98" i="2"/>
  <c r="L82" i="2"/>
  <c r="L66" i="2"/>
  <c r="L55" i="2"/>
  <c r="L43" i="2"/>
  <c r="L34" i="2"/>
  <c r="L23" i="2"/>
  <c r="L11" i="2"/>
  <c r="J153" i="2" l="1"/>
  <c r="K153" i="2" s="1"/>
  <c r="B153" i="2" s="1"/>
  <c r="J105" i="2"/>
  <c r="K105" i="2" s="1"/>
  <c r="B105" i="2" s="1"/>
  <c r="J164" i="2"/>
  <c r="K164" i="2" s="1"/>
  <c r="B164" i="2" s="1"/>
  <c r="J70" i="2"/>
  <c r="J170" i="2"/>
  <c r="K170" i="2" s="1"/>
  <c r="B170" i="2" s="1"/>
  <c r="J194" i="2"/>
  <c r="K194" i="2" s="1"/>
  <c r="B194" i="2" s="1"/>
  <c r="J135" i="2"/>
  <c r="K135" i="2" s="1"/>
  <c r="B135" i="2" s="1"/>
  <c r="J145" i="2"/>
  <c r="K145" i="2" s="1"/>
  <c r="B145" i="2" s="1"/>
  <c r="J113" i="2"/>
  <c r="K113" i="2" s="1"/>
  <c r="B113" i="2" s="1"/>
  <c r="J180" i="2"/>
  <c r="K180" i="2" s="1"/>
  <c r="B180" i="2" s="1"/>
  <c r="J185" i="2"/>
  <c r="K185" i="2" s="1"/>
  <c r="B185" i="2" s="1"/>
  <c r="J137" i="2"/>
  <c r="K137" i="2" s="1"/>
  <c r="B137" i="2" s="1"/>
  <c r="J186" i="2"/>
  <c r="K186" i="2" s="1"/>
  <c r="B186" i="2" s="1"/>
  <c r="J100" i="2"/>
  <c r="K100" i="2" s="1"/>
  <c r="B100" i="2" s="1"/>
  <c r="J202" i="2"/>
  <c r="K202" i="2" s="1"/>
  <c r="B202" i="2" s="1"/>
  <c r="J199" i="2"/>
  <c r="K199" i="2" s="1"/>
  <c r="B199" i="2" s="1"/>
  <c r="J116" i="2"/>
  <c r="K116" i="2" s="1"/>
  <c r="B116" i="2" s="1"/>
  <c r="J177" i="2"/>
  <c r="K177" i="2" s="1"/>
  <c r="B177" i="2" s="1"/>
  <c r="J129" i="2"/>
  <c r="K129" i="2" s="1"/>
  <c r="B129" i="2" s="1"/>
  <c r="J146" i="2"/>
  <c r="K146" i="2" s="1"/>
  <c r="B146" i="2" s="1"/>
  <c r="J167" i="2"/>
  <c r="K167" i="2" s="1"/>
  <c r="B167" i="2" s="1"/>
  <c r="J169" i="2"/>
  <c r="K169" i="2" s="1"/>
  <c r="B169" i="2" s="1"/>
  <c r="J193" i="2"/>
  <c r="K193" i="2" s="1"/>
  <c r="B193" i="2" s="1"/>
  <c r="J148" i="2"/>
  <c r="K148" i="2" s="1"/>
  <c r="B148" i="2" s="1"/>
  <c r="J132" i="2"/>
  <c r="K132" i="2" s="1"/>
  <c r="B132" i="2" s="1"/>
  <c r="J197" i="2"/>
  <c r="K197" i="2" s="1"/>
  <c r="B197" i="2" s="1"/>
  <c r="J161" i="2"/>
  <c r="K161" i="2" s="1"/>
  <c r="B161" i="2" s="1"/>
  <c r="J121" i="2"/>
  <c r="K121" i="2" s="1"/>
  <c r="B121" i="2" s="1"/>
  <c r="J196" i="2"/>
  <c r="K196" i="2" s="1"/>
  <c r="B196" i="2" s="1"/>
  <c r="J115" i="2"/>
  <c r="K115" i="2" s="1"/>
  <c r="B115" i="2" s="1"/>
  <c r="J189" i="2"/>
  <c r="K189" i="2" s="1"/>
  <c r="B189" i="2" s="1"/>
  <c r="J173" i="2"/>
  <c r="K173" i="2" s="1"/>
  <c r="B173" i="2" s="1"/>
  <c r="J157" i="2"/>
  <c r="K157" i="2" s="1"/>
  <c r="B157" i="2" s="1"/>
  <c r="J141" i="2"/>
  <c r="K141" i="2" s="1"/>
  <c r="B141" i="2" s="1"/>
  <c r="J125" i="2"/>
  <c r="K125" i="2" s="1"/>
  <c r="B125" i="2" s="1"/>
  <c r="J109" i="2"/>
  <c r="K109" i="2" s="1"/>
  <c r="B109" i="2" s="1"/>
  <c r="J97" i="2"/>
  <c r="K97" i="2" s="1"/>
  <c r="B97" i="2" s="1"/>
  <c r="J89" i="2"/>
  <c r="J158" i="2"/>
  <c r="K158" i="2" s="1"/>
  <c r="B158" i="2" s="1"/>
  <c r="J86" i="2"/>
  <c r="J172" i="2"/>
  <c r="K172" i="2" s="1"/>
  <c r="B172" i="2" s="1"/>
  <c r="J140" i="2"/>
  <c r="K140" i="2" s="1"/>
  <c r="B140" i="2" s="1"/>
  <c r="J108" i="2"/>
  <c r="K108" i="2" s="1"/>
  <c r="B108" i="2" s="1"/>
  <c r="J142" i="2"/>
  <c r="K142" i="2" s="1"/>
  <c r="B142" i="2" s="1"/>
  <c r="J183" i="2"/>
  <c r="K183" i="2" s="1"/>
  <c r="B183" i="2" s="1"/>
  <c r="J36" i="2"/>
  <c r="J50" i="2"/>
  <c r="J5" i="2"/>
  <c r="J6" i="2"/>
  <c r="J21" i="2"/>
  <c r="J71" i="2"/>
  <c r="J62" i="2"/>
  <c r="J11" i="2"/>
  <c r="J33" i="2"/>
  <c r="J44" i="2"/>
  <c r="J51" i="2"/>
  <c r="J58" i="2"/>
  <c r="J8" i="2"/>
  <c r="J61" i="2"/>
  <c r="J72" i="2"/>
  <c r="J79" i="2"/>
  <c r="J15" i="2"/>
  <c r="J22" i="2"/>
  <c r="J68" i="2"/>
  <c r="J59" i="2"/>
  <c r="J66" i="2"/>
  <c r="J7" i="2"/>
  <c r="J53" i="2"/>
  <c r="J30" i="2"/>
  <c r="J102" i="2"/>
  <c r="K102" i="2" s="1"/>
  <c r="B102" i="2" s="1"/>
  <c r="J154" i="2"/>
  <c r="K154" i="2" s="1"/>
  <c r="B154" i="2" s="1"/>
  <c r="J95" i="2"/>
  <c r="J111" i="2"/>
  <c r="K111" i="2" s="1"/>
  <c r="B111" i="2" s="1"/>
  <c r="J127" i="2"/>
  <c r="K127" i="2" s="1"/>
  <c r="B127" i="2" s="1"/>
  <c r="J52" i="2"/>
  <c r="J37" i="2"/>
  <c r="J32" i="2"/>
  <c r="J23" i="2"/>
  <c r="J201" i="2"/>
  <c r="K201" i="2" s="1"/>
  <c r="B201" i="2" s="1"/>
  <c r="J49" i="2"/>
  <c r="J60" i="2"/>
  <c r="J67" i="2"/>
  <c r="J74" i="2"/>
  <c r="J4" i="2"/>
  <c r="J77" i="2"/>
  <c r="J13" i="2"/>
  <c r="J24" i="2"/>
  <c r="J41" i="2"/>
  <c r="J69" i="2"/>
  <c r="J48" i="2"/>
  <c r="J39" i="2"/>
  <c r="J14" i="2"/>
  <c r="J65" i="2"/>
  <c r="J76" i="2"/>
  <c r="J83" i="2"/>
  <c r="J19" i="2"/>
  <c r="J26" i="2"/>
  <c r="J9" i="2"/>
  <c r="J29" i="2"/>
  <c r="J40" i="2"/>
  <c r="J47" i="2"/>
  <c r="J54" i="2"/>
  <c r="J57" i="2"/>
  <c r="J20" i="2"/>
  <c r="J27" i="2"/>
  <c r="J34" i="2"/>
  <c r="J25" i="2"/>
  <c r="J16" i="2"/>
  <c r="J122" i="2"/>
  <c r="K122" i="2" s="1"/>
  <c r="B122" i="2" s="1"/>
  <c r="J87" i="2"/>
  <c r="J103" i="2"/>
  <c r="K103" i="2" s="1"/>
  <c r="B103" i="2" s="1"/>
  <c r="J119" i="2"/>
  <c r="K119" i="2" s="1"/>
  <c r="B119" i="2" s="1"/>
  <c r="J85" i="2"/>
  <c r="J81" i="2"/>
  <c r="J42" i="2"/>
  <c r="J31" i="2"/>
  <c r="J84" i="2"/>
  <c r="J82" i="2"/>
  <c r="J10" i="2"/>
  <c r="J138" i="2"/>
  <c r="K138" i="2" s="1"/>
  <c r="B138" i="2" s="1"/>
  <c r="J107" i="2"/>
  <c r="K107" i="2" s="1"/>
  <c r="B107" i="2" s="1"/>
  <c r="J147" i="2"/>
  <c r="K147" i="2" s="1"/>
  <c r="B147" i="2" s="1"/>
  <c r="J163" i="2"/>
  <c r="K163" i="2" s="1"/>
  <c r="B163" i="2" s="1"/>
  <c r="J179" i="2"/>
  <c r="K179" i="2" s="1"/>
  <c r="B179" i="2" s="1"/>
  <c r="J195" i="2"/>
  <c r="K195" i="2" s="1"/>
  <c r="B195" i="2" s="1"/>
  <c r="J126" i="2"/>
  <c r="K126" i="2" s="1"/>
  <c r="B126" i="2" s="1"/>
  <c r="J88" i="2"/>
  <c r="J104" i="2"/>
  <c r="K104" i="2" s="1"/>
  <c r="B104" i="2" s="1"/>
  <c r="J120" i="2"/>
  <c r="K120" i="2" s="1"/>
  <c r="B120" i="2" s="1"/>
  <c r="J136" i="2"/>
  <c r="K136" i="2" s="1"/>
  <c r="B136" i="2" s="1"/>
  <c r="J152" i="2"/>
  <c r="K152" i="2" s="1"/>
  <c r="B152" i="2" s="1"/>
  <c r="J168" i="2"/>
  <c r="K168" i="2" s="1"/>
  <c r="B168" i="2" s="1"/>
  <c r="J184" i="2"/>
  <c r="K184" i="2" s="1"/>
  <c r="B184" i="2" s="1"/>
  <c r="J200" i="2"/>
  <c r="K200" i="2" s="1"/>
  <c r="B200" i="2" s="1"/>
  <c r="J118" i="2"/>
  <c r="K118" i="2" s="1"/>
  <c r="B118" i="2" s="1"/>
  <c r="J150" i="2"/>
  <c r="K150" i="2" s="1"/>
  <c r="B150" i="2" s="1"/>
  <c r="J174" i="2"/>
  <c r="K174" i="2" s="1"/>
  <c r="B174" i="2" s="1"/>
  <c r="J190" i="2"/>
  <c r="K190" i="2" s="1"/>
  <c r="B190" i="2" s="1"/>
  <c r="J101" i="2"/>
  <c r="K101" i="2" s="1"/>
  <c r="B101" i="2" s="1"/>
  <c r="J12" i="2"/>
  <c r="J46" i="2"/>
  <c r="J35" i="2"/>
  <c r="J56" i="2"/>
  <c r="J63" i="2"/>
  <c r="J203" i="2"/>
  <c r="K203" i="2" s="1"/>
  <c r="B203" i="2" s="1"/>
  <c r="J43" i="2"/>
  <c r="J73" i="2"/>
  <c r="AC4" i="2"/>
  <c r="J114" i="2"/>
  <c r="K114" i="2" s="1"/>
  <c r="B114" i="2" s="1"/>
  <c r="J99" i="2"/>
  <c r="K99" i="2" s="1"/>
  <c r="B99" i="2" s="1"/>
  <c r="J131" i="2"/>
  <c r="K131" i="2" s="1"/>
  <c r="B131" i="2" s="1"/>
  <c r="J143" i="2"/>
  <c r="K143" i="2" s="1"/>
  <c r="B143" i="2" s="1"/>
  <c r="J159" i="2"/>
  <c r="K159" i="2" s="1"/>
  <c r="B159" i="2" s="1"/>
  <c r="J175" i="2"/>
  <c r="K175" i="2" s="1"/>
  <c r="B175" i="2" s="1"/>
  <c r="J191" i="2"/>
  <c r="K191" i="2" s="1"/>
  <c r="B191" i="2" s="1"/>
  <c r="J55" i="2"/>
  <c r="J28" i="2"/>
  <c r="J45" i="2"/>
  <c r="J38" i="2"/>
  <c r="J75" i="2"/>
  <c r="J18" i="2"/>
  <c r="J78" i="2"/>
  <c r="J90" i="2"/>
  <c r="J91" i="2"/>
  <c r="J123" i="2"/>
  <c r="K123" i="2" s="1"/>
  <c r="B123" i="2" s="1"/>
  <c r="J139" i="2"/>
  <c r="K139" i="2" s="1"/>
  <c r="B139" i="2" s="1"/>
  <c r="J155" i="2"/>
  <c r="K155" i="2" s="1"/>
  <c r="B155" i="2" s="1"/>
  <c r="J171" i="2"/>
  <c r="K171" i="2" s="1"/>
  <c r="B171" i="2" s="1"/>
  <c r="J187" i="2"/>
  <c r="K187" i="2" s="1"/>
  <c r="B187" i="2" s="1"/>
  <c r="J98" i="2"/>
  <c r="K98" i="2" s="1"/>
  <c r="B98" i="2" s="1"/>
  <c r="J162" i="2"/>
  <c r="K162" i="2" s="1"/>
  <c r="B162" i="2" s="1"/>
  <c r="J96" i="2"/>
  <c r="K96" i="2" s="1"/>
  <c r="B96" i="2" s="1"/>
  <c r="J112" i="2"/>
  <c r="K112" i="2" s="1"/>
  <c r="B112" i="2" s="1"/>
  <c r="J128" i="2"/>
  <c r="K128" i="2" s="1"/>
  <c r="B128" i="2" s="1"/>
  <c r="J144" i="2"/>
  <c r="K144" i="2" s="1"/>
  <c r="B144" i="2" s="1"/>
  <c r="J160" i="2"/>
  <c r="K160" i="2" s="1"/>
  <c r="B160" i="2" s="1"/>
  <c r="J176" i="2"/>
  <c r="K176" i="2" s="1"/>
  <c r="B176" i="2" s="1"/>
  <c r="J192" i="2"/>
  <c r="K192" i="2" s="1"/>
  <c r="B192" i="2" s="1"/>
  <c r="J94" i="2"/>
  <c r="J134" i="2"/>
  <c r="K134" i="2" s="1"/>
  <c r="B134" i="2" s="1"/>
  <c r="J166" i="2"/>
  <c r="K166" i="2" s="1"/>
  <c r="B166" i="2" s="1"/>
  <c r="J182" i="2"/>
  <c r="K182" i="2" s="1"/>
  <c r="B182" i="2" s="1"/>
  <c r="J181" i="2"/>
  <c r="K181" i="2" s="1"/>
  <c r="B181" i="2" s="1"/>
  <c r="J165" i="2"/>
  <c r="K165" i="2" s="1"/>
  <c r="B165" i="2" s="1"/>
  <c r="J149" i="2"/>
  <c r="K149" i="2" s="1"/>
  <c r="B149" i="2" s="1"/>
  <c r="J133" i="2"/>
  <c r="K133" i="2" s="1"/>
  <c r="B133" i="2" s="1"/>
  <c r="J117" i="2"/>
  <c r="K117" i="2" s="1"/>
  <c r="B117" i="2" s="1"/>
  <c r="J93" i="2"/>
  <c r="J178" i="2"/>
  <c r="K178" i="2" s="1"/>
  <c r="B178" i="2" s="1"/>
  <c r="J130" i="2"/>
  <c r="K130" i="2" s="1"/>
  <c r="B130" i="2" s="1"/>
  <c r="J188" i="2"/>
  <c r="K188" i="2" s="1"/>
  <c r="B188" i="2" s="1"/>
  <c r="J156" i="2"/>
  <c r="K156" i="2" s="1"/>
  <c r="B156" i="2" s="1"/>
  <c r="J124" i="2"/>
  <c r="K124" i="2" s="1"/>
  <c r="B124" i="2" s="1"/>
  <c r="J92" i="2"/>
  <c r="J151" i="2"/>
  <c r="K151" i="2" s="1"/>
  <c r="B151" i="2" s="1"/>
  <c r="J198" i="2"/>
  <c r="K198" i="2" s="1"/>
  <c r="B198" i="2" s="1"/>
  <c r="J80" i="2"/>
  <c r="J17" i="2"/>
  <c r="K94" i="2" l="1"/>
  <c r="B94" i="2" s="1"/>
  <c r="K86" i="2"/>
  <c r="B86" i="2" s="1"/>
  <c r="K95" i="2"/>
  <c r="B95" i="2" s="1"/>
  <c r="K90" i="2"/>
  <c r="B90" i="2" s="1"/>
  <c r="K89" i="2"/>
  <c r="B89" i="2" s="1"/>
  <c r="K92" i="2"/>
  <c r="B92" i="2" s="1"/>
  <c r="K93" i="2"/>
  <c r="B93" i="2" s="1"/>
  <c r="K91" i="2"/>
  <c r="B91" i="2" s="1"/>
  <c r="K87" i="2"/>
  <c r="B87" i="2" s="1"/>
  <c r="K88" i="2"/>
  <c r="B88" i="2" s="1"/>
  <c r="K64" i="2"/>
  <c r="B64" i="2" s="1"/>
  <c r="K38" i="2"/>
  <c r="B38" i="2" s="1"/>
  <c r="K83" i="2"/>
  <c r="B83" i="2" s="1"/>
  <c r="K74" i="2"/>
  <c r="B74" i="2" s="1"/>
  <c r="K7" i="2"/>
  <c r="B7" i="2" s="1"/>
  <c r="K61" i="2"/>
  <c r="B61" i="2" s="1"/>
  <c r="K50" i="2"/>
  <c r="B50" i="2" s="1"/>
  <c r="K45" i="2"/>
  <c r="B45" i="2" s="1"/>
  <c r="K43" i="2"/>
  <c r="B43" i="2" s="1"/>
  <c r="K82" i="2"/>
  <c r="B82" i="2" s="1"/>
  <c r="K34" i="2"/>
  <c r="B34" i="2" s="1"/>
  <c r="K54" i="2"/>
  <c r="B54" i="2" s="1"/>
  <c r="K9" i="2"/>
  <c r="B9" i="2" s="1"/>
  <c r="K76" i="2"/>
  <c r="B76" i="2" s="1"/>
  <c r="K48" i="2"/>
  <c r="B48" i="2" s="1"/>
  <c r="K13" i="2"/>
  <c r="B13" i="2" s="1"/>
  <c r="K67" i="2"/>
  <c r="B67" i="2" s="1"/>
  <c r="K23" i="2"/>
  <c r="B23" i="2" s="1"/>
  <c r="K66" i="2"/>
  <c r="B66" i="2" s="1"/>
  <c r="K15" i="2"/>
  <c r="B15" i="2" s="1"/>
  <c r="K8" i="2"/>
  <c r="B8" i="2" s="1"/>
  <c r="K33" i="2"/>
  <c r="B33" i="2" s="1"/>
  <c r="K21" i="2"/>
  <c r="B21" i="2" s="1"/>
  <c r="K73" i="2"/>
  <c r="B73" i="2" s="1"/>
  <c r="K10" i="2"/>
  <c r="B10" i="2" s="1"/>
  <c r="K25" i="2"/>
  <c r="B25" i="2" s="1"/>
  <c r="K44" i="2"/>
  <c r="B44" i="2" s="1"/>
  <c r="K80" i="2"/>
  <c r="B80" i="2" s="1"/>
  <c r="K18" i="2"/>
  <c r="B18" i="2" s="1"/>
  <c r="K28" i="2"/>
  <c r="B28" i="2" s="1"/>
  <c r="K46" i="2"/>
  <c r="B46" i="2" s="1"/>
  <c r="K84" i="2"/>
  <c r="B84" i="2" s="1"/>
  <c r="K85" i="2"/>
  <c r="B85" i="2" s="1"/>
  <c r="K27" i="2"/>
  <c r="B27" i="2" s="1"/>
  <c r="K47" i="2"/>
  <c r="B47" i="2" s="1"/>
  <c r="K26" i="2"/>
  <c r="B26" i="2" s="1"/>
  <c r="K65" i="2"/>
  <c r="B65" i="2" s="1"/>
  <c r="K69" i="2"/>
  <c r="B69" i="2" s="1"/>
  <c r="K77" i="2"/>
  <c r="B77" i="2" s="1"/>
  <c r="K60" i="2"/>
  <c r="B60" i="2" s="1"/>
  <c r="K32" i="2"/>
  <c r="B32" i="2" s="1"/>
  <c r="K30" i="2"/>
  <c r="B30" i="2" s="1"/>
  <c r="K59" i="2"/>
  <c r="B59" i="2" s="1"/>
  <c r="K79" i="2"/>
  <c r="B79" i="2" s="1"/>
  <c r="K58" i="2"/>
  <c r="B58" i="2" s="1"/>
  <c r="K11" i="2"/>
  <c r="B11" i="2" s="1"/>
  <c r="K6" i="2"/>
  <c r="B6" i="2" s="1"/>
  <c r="K56" i="2"/>
  <c r="B56" i="2" s="1"/>
  <c r="K29" i="2"/>
  <c r="B29" i="2" s="1"/>
  <c r="K24" i="2"/>
  <c r="B24" i="2" s="1"/>
  <c r="K52" i="2"/>
  <c r="B52" i="2" s="1"/>
  <c r="K22" i="2"/>
  <c r="B22" i="2" s="1"/>
  <c r="K71" i="2"/>
  <c r="B71" i="2" s="1"/>
  <c r="K17" i="2"/>
  <c r="B17" i="2" s="1"/>
  <c r="K55" i="2"/>
  <c r="B55" i="2" s="1"/>
  <c r="K63" i="2"/>
  <c r="B63" i="2" s="1"/>
  <c r="K12" i="2"/>
  <c r="B12" i="2" s="1"/>
  <c r="K31" i="2"/>
  <c r="B31" i="2" s="1"/>
  <c r="K16" i="2"/>
  <c r="B16" i="2" s="1"/>
  <c r="K20" i="2"/>
  <c r="B20" i="2" s="1"/>
  <c r="K40" i="2"/>
  <c r="B40" i="2" s="1"/>
  <c r="K19" i="2"/>
  <c r="B19" i="2" s="1"/>
  <c r="K14" i="2"/>
  <c r="B14" i="2" s="1"/>
  <c r="K41" i="2"/>
  <c r="B41" i="2" s="1"/>
  <c r="K49" i="2"/>
  <c r="B49" i="2" s="1"/>
  <c r="K37" i="2"/>
  <c r="B37" i="2" s="1"/>
  <c r="K53" i="2"/>
  <c r="B53" i="2" s="1"/>
  <c r="K68" i="2"/>
  <c r="B68" i="2" s="1"/>
  <c r="K72" i="2"/>
  <c r="B72" i="2" s="1"/>
  <c r="K51" i="2"/>
  <c r="B51" i="2" s="1"/>
  <c r="K62" i="2"/>
  <c r="B62" i="2" s="1"/>
  <c r="K5" i="2"/>
  <c r="B5" i="2" s="1"/>
  <c r="K70" i="2"/>
  <c r="B70" i="2" s="1"/>
  <c r="K75" i="2"/>
  <c r="B75" i="2" s="1"/>
  <c r="K42" i="2"/>
  <c r="B42" i="2" s="1"/>
  <c r="K57" i="2"/>
  <c r="B57" i="2" s="1"/>
  <c r="K39" i="2"/>
  <c r="B39" i="2" s="1"/>
  <c r="K78" i="2"/>
  <c r="B78" i="2" s="1"/>
  <c r="K35" i="2"/>
  <c r="B35" i="2" s="1"/>
  <c r="K4" i="2"/>
  <c r="B4" i="2" s="1"/>
  <c r="K81" i="2"/>
  <c r="B81" i="2" s="1"/>
  <c r="K36" i="2"/>
  <c r="B36" i="2" s="1"/>
  <c r="AB10" i="2"/>
  <c r="AB9" i="2"/>
  <c r="AB11" i="2"/>
  <c r="AB8" i="2"/>
  <c r="AC3" i="2" l="1"/>
  <c r="AD3" i="2" s="1"/>
  <c r="H4" i="1" s="1"/>
  <c r="AE9" i="2"/>
  <c r="G17" i="1" s="1"/>
  <c r="AD9" i="2"/>
  <c r="B16" i="1" s="1"/>
  <c r="AF9" i="2"/>
  <c r="AD10" i="2"/>
  <c r="B25" i="1" s="1"/>
  <c r="AE10" i="2"/>
  <c r="G26" i="1" s="1"/>
  <c r="AF10" i="2"/>
  <c r="AF8" i="2"/>
  <c r="AD8" i="2"/>
  <c r="B7" i="1" s="1"/>
  <c r="AE8" i="2"/>
  <c r="G8" i="1" s="1"/>
  <c r="AE11" i="2"/>
  <c r="G35" i="1" s="1"/>
  <c r="AD11" i="2"/>
  <c r="B34" i="1" s="1"/>
  <c r="AF11" i="2"/>
</calcChain>
</file>

<file path=xl/sharedStrings.xml><?xml version="1.0" encoding="utf-8"?>
<sst xmlns="http://schemas.openxmlformats.org/spreadsheetml/2006/main" count="393" uniqueCount="167">
  <si>
    <t>RESPOSTA</t>
  </si>
  <si>
    <t>COD</t>
  </si>
  <si>
    <t>CODIFICAÇÃO</t>
  </si>
  <si>
    <t>ORDEM</t>
  </si>
  <si>
    <t>Quantidade Localizada</t>
  </si>
  <si>
    <t>Texto a Localizar</t>
  </si>
  <si>
    <t>Loc</t>
  </si>
  <si>
    <t>ORD</t>
  </si>
  <si>
    <t>Questão 01</t>
  </si>
  <si>
    <t>Questão 02</t>
  </si>
  <si>
    <t>Questão 03</t>
  </si>
  <si>
    <t>Questão 04</t>
  </si>
  <si>
    <t>Num da Questão</t>
  </si>
  <si>
    <t>Identificador</t>
  </si>
  <si>
    <t>Questão</t>
  </si>
  <si>
    <t>Resposta</t>
  </si>
  <si>
    <t>Quantidade Caracteres</t>
  </si>
  <si>
    <t>QUESTÕES</t>
  </si>
  <si>
    <t>Linha2</t>
  </si>
  <si>
    <t>Linha3</t>
  </si>
  <si>
    <t>Buscar com acentos?</t>
  </si>
  <si>
    <t xml:space="preserve"> </t>
  </si>
  <si>
    <t>Acentos? (S/N)</t>
  </si>
  <si>
    <t>Frase especifica? (S/N)</t>
  </si>
  <si>
    <t>S</t>
  </si>
  <si>
    <t>N</t>
  </si>
  <si>
    <t>↓ COLOQUE UMA FRASE DA SUA QUESTÃO OU PALAVRAS CHAVES ↓</t>
  </si>
  <si>
    <t>Quando fluxos de trabalho são usados para representar as etapas em um processo, às vezes são denominados fluxos de processo ou diagramas de fluxo de processo, e podem ser usados para melhoria de processos, bem como para identificar onde defeitos da qualidade podem ocorrer ou onde inserir verificações da qualidade</t>
  </si>
  <si>
    <t>Todo projeto é composto por diferentes pessoas e organizações. Pessoas de dentro ou de fora da equipe do projeto, assim como empresas, entidades e governos de diferentes escalas, podem ser denominadas ‘partes interessadas’ do seu projeto</t>
  </si>
  <si>
    <t>Planejamento estratégico nada mais é do que um processo pelo qual a organização se mobiliza para atingir o sucesso e construir o seu futuro, por meio de um comportamento proativo, considerando o ambiente que a cerca, tanto atual quanto o ambiente futuro. Devemos sempre planejar, não importando o tamanho da organização, pois o sucesso passado não garante o nosso futuro.</t>
  </si>
  <si>
    <t>Se formos observar a bibliografia mais atual em gerenciamento de projetos, acharemos facilmente diversas obras abordando lideranças, a importância das soft skills (entre elas liderança, gestão de conflitos e comunicação), sempre alinhadas com a figura do líder servidor. O conceito não coloca o líder como servo, mas sim como facilitador de uma série de coisas. [...] O líder servidor, portanto, serve a sociedade de uma forma geral, facilitando o crescimento pessoal e de todos que o cercam</t>
  </si>
  <si>
    <t>Mudanças são boas e bem-vindas quando apoiam e aumentam suas chances de sucesso, isto é, se uma mudança no seu planejamento ou na execução do projeto aumenta suas chances de atingir os objetivos do seu projeto ou melhora a performance dos objetivos mensuráveis do seu projeto, então, por favor, inclua a avaliação da mudança</t>
  </si>
  <si>
    <t>A transferência de conhecimento e a manutenção da documentação são partes essenciais das atividades do processo de gerenciamento de projetos. É fundamentado pelas duas principais funções da documentação: garantir que os requisitos do projeto sejam cumpridos e estabelecer a rastreabilidade em relação ao que foi feito, quem fez e quando foi feito. Assim, a documentação deve ser a base para a qualidade, a rastreabilidade e o histórico para o projeto em condução, bem como ser a base de conhecimento para todos os projetos da organização. Portanto, é extremamente importante que a documentação seja bem organizada, fácil de ler e adequada para o uso.</t>
  </si>
  <si>
    <t>Podemos enxergar o ‘ciclo PDCA’, como uma poderosa ferramenta para os Programas e processos da qualidade. É ordenado, e tem uma característica muito importante: a flexibilidade a ajustes. É um ciclo de análise e melhoria, criado por Walter Shewhart, na década de 20. Porém foi popularizado por Deming.</t>
  </si>
  <si>
    <t>A equipe do projeto normalmente realiza brainstorming, frequentemente com um conjunto multidisciplinar de especialistas que não fazem parte da equipe. As ideias são geradas sob a orientação de um facilitador, seja em uma sessão de brainstorming de forma livre ou uma que usa técnicas mais estruturadas.</t>
  </si>
  <si>
    <t>Benchmarking diz respeito à melhoria de desempenho, podendo ser visto como um processo formal que visa medir e comparar um processo, produto ou serviço existentes como aqueles reconhecidos como os melhores do mercado, tanto dentro como fora da organização.</t>
  </si>
  <si>
    <t>O 5S é uma metodologia de organização criada no Japão, visando simplificar procedimentos, otimizar recursos e tempo. O resultado é o melhor desempenho profissional e de serviços, com reflexo direto na satisfação de usuários e na produção</t>
  </si>
  <si>
    <t>Balanced Scorecard é uma ferramenta empresarial que traduz a missão (as razões de existirem) e a estratégia da organização em um conjunto compreensivo de medidas de desempenho, proporcionando a formação de uma estrutura de mensuração estratégica e de um sistema de gestão eficiente</t>
  </si>
  <si>
    <t>O gerente de projetos é responsável pela gestão e realização dos objetivos definidos no projeto, mas cabe também às organizações direcionarem suas estratégias de forma a contribuir para o sucesso.Considere a seguinte situação, um exemplo clássico: na mudança de diretoria, um projeto foi encerrado com muitas horas de desvio.</t>
  </si>
  <si>
    <t>Desconheço projetos nos quais o conflito de interesses individuais sobre a organização não tenha se manifestado, e não será um fator que poderemos eliminar no decorrer do projeto [...] As organizações estão estruturadas em matrizes que influenciam positiva ou negativamente o desenvolvimento do projeto. Considerando as informações e o conteúdo estudado, analise o tipo de matriz organizacional a seguir e associe-as com as respectivas influências que exercem nos projetos</t>
  </si>
  <si>
    <t>Um projeto é formado por um esforço, não-permanente, temporário, para criação de um produto ou serviço. Um erro comum é pensar que, por ser temporário, é de curta duração” O objetivo maior da gestão de projetos é a entrega final dentro do escopo, do prazo e do custo aprovado. Considerando o texto e o conteúdo estudado, analise as afirmativas a seguir sobre projetos e assinale V para a(s) verdadeira(s) e F para a(s) falsa(s).</t>
  </si>
  <si>
    <t>Na década de 1950, período da Guerra Fria, após ser surpreendido pelos soviéticos com o lançamento do satélite Sputnik, o Departamento de Defesa dos Estados Unidos decidiu acelerar e investir em inovação e implementações de projetos militares.” A partir dessa informação e do conteúdo estudado sobre as demandas estratégicas que viabilizam a criação de projetos, podemos afirmar que é uma demanda estratégica os avanços:</t>
  </si>
  <si>
    <t>Definidas as atividades e suas predecessoras, podemos calcular o tempo necessário para todo o projeto elaborando um diagrama de rede, que externaliza a sequência do trabalho que será feito e as dependências entre as atividades. O resultado é o prazo para conclusão do projeto, permitindo seu acompanhamento e controle. O ciclo de vida de projetos se caracteriza por atividades que ocorrem durante todo o projeto, criando as fases e suas variações de esforço. Considerando as informações e o conteúdo estudado, em relação ao tempo, indique o grau a seguir e associe-as à curva de custos das mudanças e dos riscos e incertezas:</t>
  </si>
  <si>
    <t>O mau tempo vem prejudicando um pouco o andamento das obras no Estádio Germano Krüger, mas a expectativa da diretoria do Operário Ferroviário é que tudo fique pronto até o início do Campeonato Paranaense, que começa no dia 20 de janeiro e vai até o final de abril. Muitos fatores, positivos e negativos, podem influenciar o resultado final do projeto. Considerando os fatores limitantes, analise as afirmativas a seguir e assinale V para a(s) verdadeira(s) e F para a(s) falsa(s).</t>
  </si>
  <si>
    <t>tecnológicos, pois as empresas precisam buscar inovações.</t>
  </si>
  <si>
    <t>mostra o sequenciamento das atividades, ramificações e decisões.</t>
  </si>
  <si>
    <t>3,2,1,3</t>
  </si>
  <si>
    <t>organizacional, que cria o centro de treinamento de funcionários.</t>
  </si>
  <si>
    <t>V,V,V,F,F</t>
  </si>
  <si>
    <t>V,V,F,F,V.</t>
  </si>
  <si>
    <t>incrementar a base de conhecimento de projetos</t>
  </si>
  <si>
    <t>Planejamento, Execução, Verificação e Agir</t>
  </si>
  <si>
    <t>V,V,F,F,V</t>
  </si>
  <si>
    <t>2,2,1,1,2</t>
  </si>
  <si>
    <t>Financeiro - Clientes - Processos Internos - Aprendizado e crescimento</t>
  </si>
  <si>
    <t>Classificar, Organizar, Limpar, Padronizar e Manter.</t>
  </si>
  <si>
    <t>ter comunicação eficiente com todos os níveis da organização, visando ao alinhamento e ao apoio dos envolvidos</t>
  </si>
  <si>
    <t>4,2,1,3</t>
  </si>
  <si>
    <t>F,V,V,F,V</t>
  </si>
  <si>
    <t>2, 2, 1, 2, 1.</t>
  </si>
  <si>
    <t>V, F, F, F, F.</t>
  </si>
  <si>
    <t>As organizações estão começando a visualizar que com a gestão de projetos industriais, estão tendo ganho de eficiência e resultados no investimento aplicado para a melhoria ou expansão de seus processos. O gerenciamento de projeto é indispensável para converter estratégias de negócios em resultados positivos. Considerando essas informações e o conteúdo estudado, analise as afirmativas a seguir e assinale V para a(s) verdadeira(s) e F para a(s) falsa(s).</t>
  </si>
  <si>
    <t>V, F, V, V, F.</t>
  </si>
  <si>
    <t>Para que a gestão de um projeto seja realizada de maneira adequada, é importante o entendimento de alguns conceitos imprescindíveis para conduzir o projeto, reconhecer limites, definir responsabilidades da equipe, fazer as considerações do planejamento, para que as etapas ocorram sem grandes surpresas. O gerenciamento eficaz de um projeto garante o seu sucesso. Considerando as informações e conteúdo estudado, ordene as etapas de acordo com as atividades de gerenciamento de projeto.</t>
  </si>
  <si>
    <t>gerar um grande volume de ideias</t>
  </si>
  <si>
    <t>A análise SWOT tem forte influência da escola militarista de formulação estratégica. Isso significa analisar detalhadamente o adversário e o ambiente em que se realiza o combate, para identificar as oportunidades e as ameaças e os pontos fortes e fracos da tropa. Assim, considerando as informações apresentadas e os conteúdos estudados, identifique as estratégias a seguir e associe-as com suas respectivas características.</t>
  </si>
  <si>
    <t>3, 4, 5, 2, 1, 6.</t>
  </si>
  <si>
    <t>As asserções I e II são proposições verdadeiras, e a II é uma justificativa correta da I.</t>
  </si>
  <si>
    <t>A Matriz de Responsabilidades ou Matriz de Designação de Responsabilidades é um instrumento muito eficiente que tem como principal objetivo a atribuição de funções e responsabilidades dentro de uma organização ou de um projeto. Sendo uma das mais importantes definições dentro de uma organização ou no gerenciamento de projetos, as atribuições de funções e responsabilidades devem ser formalizadas e documentadas a fim de se evitarem dúvidas e posteriores conflitos entre os membros da equipe. Estas definições devem estar intimamente ligadas às atividades da organização ou à definição do escopo de um projeto.</t>
  </si>
  <si>
    <t>As asserções I e II são proposições verdadeiras, e a II é uma justificativa correta da I</t>
  </si>
  <si>
    <t>O Brainstorming (ou ‘tempestade de ideias’), mais que uma técnica de dinâmica de grupo, é uma atividade desenvolvida para explorar a potencialidade criativa do indivíduo, colocando-a a serviço de seus objetivos. No Brasil, também é carinhosamente chamada de ‘toró de palpite’. Brainstorming é uma ferramenta e técnica utilizada no processo de identificar as partes interessadas para a coleta de dados.</t>
  </si>
  <si>
    <t>as perguntas são simples e de respostas rápidas, para procurar soluções de um problema.</t>
  </si>
  <si>
    <t>3, 1, 2, 1, 3.</t>
  </si>
  <si>
    <t>Os documentos de negócios são criados pelo patrocinador e são documentos fora do gerenciamento do projeto, pois representam as intenções estratégicas de negócio da organização e, para alcançá-las, justifica-se a autorização do projeto. Os documentos de negócio são o documento de business case e o de gerenciamento de benefício, e são utilizados como entradas para o processo de inicialização do projeto.</t>
  </si>
  <si>
    <t>F, F, V, V, V.</t>
  </si>
  <si>
    <t>Projetos são iniciados, planejados, executados, controlados e encerrados por pessoas, que são o elo fundamental do gerenciamento de projetos. O termo stake no mundo corporativo significa participação, interesse ou financiador de algum empreendimento. As partes interessadas são todas pessoas ou organizações envolvidas no projeto, que possam ser afetadas ou exercer alguma influência, positiva ou negativa, nos seus objetivos e resultados finais. No processo de iniciação do projeto, a aprovação do termo de abertura inicia oficialmente o projeto. Considerando a citação apresentada e os conteúdos abordados na unidade, analise as asserções a seguir e a relação entre elas.</t>
  </si>
  <si>
    <t>A asserção I é uma proposição verdadeira, e a II é uma proposição falsa.</t>
  </si>
  <si>
    <t>Stakeholders são as partes interessadas, envolvidas e afetadas pelo projeto. Em muitos casos, o sucesso está diretamente associado a importância que se dá a gestão de todos os stakeholders, tanto da equipe que está participando diretamente da execução do projeto quanto dos demais, que em algum momento poderão estar envolvidos direta ou indiretamente ou ser afetados pelos resultados do projeto. As partes interessadas podem influenciar positiva ou negativamente o projeto. Assim, considerando as informações apresentadas e o conteúdo estudado, analise os grupos de processos a seguir e associe-os com seus respectivos processos da área de conhecimento de gerenciamento das partes interessadas.</t>
  </si>
  <si>
    <t>3, 2, 1, 4.</t>
  </si>
  <si>
    <t>Todo projeto é composto por diferentes pessoas e organizações. Pessoas de dentro ou de fora da equipe do projeto, assim como empresas, entidades e governos de diferentes escalas, podem ser denominadas ‘partes interessadas’ do seu projeto. Identificar as partes interessadas é atribuir a cada participante do projeto um peso e uma responsabilidade. A matriz de responsabilidades produz uma visão de quem aprova o que, quem faz o que, quem deve ser consultado e em qual momento, como deve ser a comunicação e demais atividades que identificam suas influências, interesses e expectativas para os objetivos do projeto. Considerando essas informações e o conteúdo estudado, ordene as partes interessadas a seguir de acordo com o nível de responsabilidades.</t>
  </si>
  <si>
    <t>5, 3, 6, 4, 1, 2.</t>
  </si>
  <si>
    <t>iniciação, planejamento, execução, monitoramento e controle e encerramento.</t>
  </si>
  <si>
    <t xml:space="preserve">Grupo de processos de Planejamento: Esse processo define os caminhos para que os objetivos do projeto sejam alcançados. Nessa etapa é elaborado o Plano de Gerenciamento de Projetos (Project Charter), documento que deve contemplar todos os processos desse gerenciamento. A profundidade e complexidade do planejamento estão diretamente ligadas ao tamanho do projeto. O grupo de processo de planejamento distribui seus processos por todas as áreas de conhecimento. </t>
  </si>
  <si>
    <t xml:space="preserve">O planejamento, o monitoramento e controle são processos independentes e essenciais para o sucesso do projeto. Por meio de planejamento tem-se planos que orientam as ações de gerenciamento e nos dizem em que ponto deveremos estar, enquanto o monitoramento e controle nos informa em que ponto de fato estamos possibilitando a detecção de desvios e a implementação de medidas corretivas. Os processos são agrupados de forma a facilitar a visibilidade da fase que o projeto se encontra. </t>
  </si>
  <si>
    <t>De maneira simplificada, podemos dizer que os processos de gerenciamento de projetos estabelecem ciclos de planejamento, execução e controle. Esse ciclo pode ser repetido muitas vezes ao longo de um projeto. Existe um conjunto de processos que inicia a execução desse ciclo e outro que o encerra. Dessa forma, os processos de gerenciamento de projetos podem ser integrados de acordo com o momento em que são usados no processo.</t>
  </si>
  <si>
    <t xml:space="preserve">Ora, se boa parte dos projetos lida com incertezas, condições tecnológicas, condições de mercado e riscos, como prever que o documento inicial não será passível de mudanças? Como prever que todos os cenários foram contemplados nesse documento inicial? Como prever se o requisito que era imprescindível no início do projeto continuará sendo imprescindível? Como prever se uma mudança que agregue valor ao produto não surgirá no meio do caminho? </t>
  </si>
  <si>
    <t>Os grupos de processos não são fases, e sim agrupamentos de processos de gerenciamento de projetos, podendo todos eles se repetir dentro de cada uma das fases do projeto. Eles também podem existir em apenas algumas das fases do projeto, dependendo da prática de gerenciamento de projetos adotado em cada momento do seu projeto. Os processos de planejamento, execução e controle podem se repetir em diversas interações e ciclos de retroalimentação até que o resultado do projeto seja atingido.</t>
  </si>
  <si>
    <t>Grupos de processos de inicialização: Fase em que é realizado o levantamento de todas as necessidades físicas, financeiras e de pessoal para a concretização do projeto. As análises são feitas pela alta gerência da organização, que deve autorizar ou não a execução do projeto, balizada por um criterioso estudo de viabilidade. Devem ser autorizados somente os projetos sincronizados com as estratégias da organização e com altos índices de viabilidade, para serem executados com qualidade, prazos e custos competitivos.</t>
  </si>
  <si>
    <t>2, 2, 1, 3, 1.</t>
  </si>
  <si>
    <t>V, F, F, V, V.</t>
  </si>
  <si>
    <t>V, V, F, V, F.</t>
  </si>
  <si>
    <t>2, 1, 4, 5, 3.</t>
  </si>
  <si>
    <t>Identificar as Partes Interessadas é o processo de identificar regularmente as partes interessadas do projeto e analisar e documentar informações relevantes sobre seus interesses, envolvimento, interdependências, influencia e impacto potencial no sucesso do projeto. O principal benefício deste processo é que permite que a equipe do projeto identifique o direcionamento apropriado para engajamento de cada parte interessada ou grupo de partes interessadas.</t>
  </si>
  <si>
    <t>O planejamento, o monitoramento e controle são processos independentes e essenciais para o sucesso do projeto. Por meio de planejamento tem-se planos que orientam as ações de gerenciamento e nos dizem em que ponto deveremos estar, enquanto o monitoramento e controle nos informa em que ponto de fato estamos possibilitando a detecção de desvios e a implementação de medidas corretivas.</t>
  </si>
  <si>
    <t>Grupo de processos de Monitoramento e Controle: O controle garante a qualidade do projeto e sua conformidade com o planejamento durante a execução. Quanto mais tarde forem detectados os problemas, mais dispendiosas serão as correções.</t>
  </si>
  <si>
    <t>O sucesso exige a participação de todos os membros da equipe do projeto. A Gerencia, dentro de seu escopo de responsabilidade pela qualidade, detém a responsabilidade pelo fornecimento dos recursos adequados, com capacidades adequadas. Os processos visam garantir a inclusão de todo o trabalho necessário em um projeto para que seja concluído com sucesso. Considerando a citação apresentada e os conteúdos abordados na unidade, analise as asserções a seguir e a relação entre elas.</t>
  </si>
  <si>
    <t>o documento de termo de abertura, documentos de negócios, plano de gerenciamento do projeto, acordos, fatores ambientais e ativos de processos.</t>
  </si>
  <si>
    <t>2, 1, 2, 3, 3.</t>
  </si>
  <si>
    <t>3, 1, 2, 1.</t>
  </si>
  <si>
    <t>As asserções I e II são proposições verdadeiras, mas a II não é uma justificativa correta da I.</t>
  </si>
  <si>
    <r>
      <t xml:space="preserve">Os processos podem ser divididos em áreas, agrupados por requisitos de conhecimento, ou seja, processos que são tratados por um conjunto de técnicas em comum e que trabalham com o conjunto similar de entradas e saídas. </t>
    </r>
    <r>
      <rPr>
        <b/>
        <sz val="11"/>
        <color rgb="FF262626"/>
        <rFont val="Arial"/>
        <family val="2"/>
      </rPr>
      <t>As áreas de conhecimento distribuem os mesmos processos do grupo de processos de gerenciamento de projetos por requisitos de conhecimento. Assim, considerando as informações apresentadas e o conteúdo estudado, analise os grupos de processos a seguir e associe-os com seus respectivos processos das áreas de conhecimento.</t>
    </r>
  </si>
  <si>
    <r>
      <t>Os processos podem ser divididos em áreas, agrupados por requisitos de conhecimento, ou seja, processos que são tratados por um conjunto de técnicas em comum e que trabalham com o conjunto similar de entradas e saídas.</t>
    </r>
    <r>
      <rPr>
        <b/>
        <sz val="11"/>
        <color rgb="FF262626"/>
        <rFont val="Open Sans"/>
        <family val="2"/>
      </rPr>
      <t xml:space="preserve"> Os processos do projeto podem ser agrupados em cinco categorias denominadas de Grupo de Processos de Gerenciamento de Projetos e são classificados por área de conhecimento de Gerenciamento, que são dez. Considerando a citação apresentada e os conteúdos abordados na unidade, analise as asserções a seguir e a relação entre elas.</t>
    </r>
  </si>
  <si>
    <t>Os processos de planejamento desenvolvem o plano de gerenciamento do projeto. Esses processos também identificam, definem e amadurecem o escopo do projeto, o custo do projeto e agendam as atividades do projeto que ocorrem dentro dele. À medida que forem descobertas novas informações sobre o projeto, as dependências, os requisitos, os riscos, as oportunidades, as premissas e as restrições adicionais serão identificadas ou resolvidas.</t>
  </si>
  <si>
    <t xml:space="preserve">Stakeholders são as partes interessadas, envolvidas e afetadas pelo projeto. Em muitos casos, o sucesso está diretamente associado a importância que se dá a gestão de todos os stakeholders, tanto da equipe que está participando diretamente da execução do projeto quanto dos demais, que em algum momento poderão estar envolvidos direta ou indiretamente ou ser afetados pelos resultados do projeto. </t>
  </si>
  <si>
    <t>Em todos os processos do grupo de gerenciamento de projetos temos as entradas, ferramentas, técnicas e saídas. As entradas são documentos que fornecem informações para o início do processo, e as ferramentas e técnicas transformam ou modificam essas entradas para gerar as saídas do processo.</t>
  </si>
  <si>
    <t>planejar o gerenciamento do projeto, coletar de requisitos, definir atividades, estimar custos e identificar riscos.</t>
  </si>
  <si>
    <t>2, 1, 4, 3.</t>
  </si>
  <si>
    <t>As organizações agrupam os requisitos levantados de maneiras diversas, geralmente de modo relacionado com o seu negócio e com suas práticas e culturas. A partir dessa informação e do conteúdo estudado sobre a classificação de requisitos, podemos afirmar:</t>
  </si>
  <si>
    <t>Requisitos de negócios descrevem as necessidades gerenciais de alto nível da organização como oportunidades, reposicionamento de mercado e outros.</t>
  </si>
  <si>
    <t>Um dos aspectos mais importantes do escopo é definir claramente o que será feito e entregue como produto do projeto e definir, também, qual o trabalho necessário para incorporar e desenvolver esse produto e finalizar o projeto. A partir da leitura do fragmento apresentado, fica evidente o papel do escopo dentro do projeto. Assim, e considerando os conteúdos estudados no livro da disciplina, analise as afirmativas a seguir sobre os conceitos do escopo.</t>
  </si>
  <si>
    <t>I e II.</t>
  </si>
  <si>
    <t>A entrevista permite que o entrevistador perceba reações não verbais do entrevistado, provocando, assim, questionamentos e abordagens fora do roteiro preestabelecido. Isso, por sua vez, possibilita o levantamento de requisitos que possivelmente não seriam os óbvios, dentro das perguntas previamente estabelecidas.</t>
  </si>
  <si>
    <t>O planejamento de resposta a riscos é o processo de elaboração de um plano de ação que permita o aproveitamento das oportunidades e melhor proteção contra as ameaças. O custo da ação deve ser compatível com a exposição ao risco ou, pelo menos, com o impacto.</t>
  </si>
  <si>
    <t>Uma ação estratégia na ocorrência do risco negativo é a transferência, que não afeta a probabilidade nem o impacto. A ação preventiva é repassar a responsabilidade pelo impacto.</t>
  </si>
  <si>
    <t>Todos os requisitos serão submetidos a um comitê de controle dos requisitos. Esse comitê é um grupo multidisciplinar que deve contar com a participação de representantes de todos os grupos de stakeholders e que avalia as propostas dos requisitos, prioriza as sugestões e confere a viabilidade, relevância e verifica se existem conflitos com os demais requisitos aprovados para o projeto.</t>
  </si>
  <si>
    <t>V, V, F, V.</t>
  </si>
  <si>
    <t>A gestão do tempo e a gestão de custos, segundo o Guia PMBOK (Project Management Body of Knowledge), definem todos os processos essenciais para que possamos finalizar os projetos dentro dos prazos e custos estimados, o que exige um gerenciamento ativo, do planejamento até a entrega final, esse gerenciamento exige conceito, habilidades, disciplina e controle.</t>
  </si>
  <si>
    <t>Primeiramente, é importante que tenhamos o conhecimento detalhado de cada atividade que compõe determinada entrega. Depois, fazemos o levantamento dos recursos necessários e verificamos a disponibilidade desses recursos. Fique atento, porque nem sempre os recursos estão disponíveis! O gerenciamento dos recursos agrupa os processos de planejar, estimar, adquirir, desenvolver, gerenciar e controlar os recursos. A partir das informações e do conteúdo estudado, assinale a afirmativa correta sobre gerenciamento dos recursos.</t>
  </si>
  <si>
    <t>Os recursos humanos são todas as pessoas envolvidas no projeto, gerente, líderes e equipes envolvidas. São recursos de trabalho.</t>
  </si>
  <si>
    <t>Outra questão importante com relação à EAP (Estrutura Analítica de Projetos) é que os pacotes de trabalho representam entregas, e não atividades. As entregas são os pacotes finalizados, acabados. De acordo com PMI, no contexto de EAP (Estrutura Analítica de Projetos), o trabalho se refere a produtos de trabalho ou entregas que são o resultado da atividade e não a atividade propriamente dita. Sendo assim, ao atribuir um nome para um pacote de trabalho, evite nomes que denotam a execução de uma atividade.</t>
  </si>
  <si>
    <t>F, V, V, F.</t>
  </si>
  <si>
    <t xml:space="preserve">Gestão de riscos do projeto engloba os processos necessários para garantir a correta identificação, análise e resposta aos riscos, maximizando os efeitos positivos e minimizando as consequências dos efeitos negativos. Uma ferramenta usada para identificar riscos é a análise SWOT, que é um acrônimo de força (strengths), fraqueza (weaknesses), oportunidade (opportunities) e ameaças (threats). </t>
  </si>
  <si>
    <t>3, 2, 4, 1.</t>
  </si>
  <si>
    <t>É importante também refletir e salientar que, desde o início do projeto, já são tomadas decisões sobre quais entregas serão ‘feitas’ e quais serão ‘compradas’. Isso é função do cenário, natureza do negócio e expertise que a organização possui ou não possui. Esse tipo de decisão, se for tomada já nas etapas iniciais, deve ser acordado com os patrocinadores e principais stakeholders e precisa ser registrada no documento de escopo do projeto.</t>
  </si>
  <si>
    <t>2, 4, 1, 3.</t>
  </si>
  <si>
    <t>Os softwares de gestão auxiliam o gerente de projetos e respectiva equipe no gerenciamento do tempo. Serão especialmente úteis para distribuir os recursos entre as atividades e permitir o seu correto planejamento e controle de sua utilização.</t>
  </si>
  <si>
    <t>O detalhamento do trabalho é realizado por meio da decomposição das entregas em atividades, e isso só é possível se conhecermos o escopo em todas as suas dimensões. Ou seja, declaração do escopo, EAP (Estrutura Analítica de Projetos) e dicionário de EAP (Estrutura Analítica de Projetos). Sem o detalhamento do escopo do projeto, a definição das atividades é quase impossível.</t>
  </si>
  <si>
    <t>As antecipações das atividades, ou adiantamentos, podem ocorrer por motivos externos ou por decisão da equipe em antecipar alguma atividade sucessora antes da finalização da predecessora. Os retardos das atividades também devem ser considerados durante o planejamento e podem contemplar eventos internos ou externos à organização, como, por exemplo, aprovação de documentos do projeto (interno) e liberação de equipamentos pela alfândega (externo)</t>
  </si>
  <si>
    <t>Questionários e pesquisas são relativamente baratos de serem realizados quando comparados com a quantidade de informações que é possível obter de maneira rápida. Além disso, é possível tratar essas informações de maneira quantitativa por meio, por exemplo, de análises estatísticas.</t>
  </si>
  <si>
    <t>A asserção I é uma proposição falsa, e a II é uma proposição verdadeira.</t>
  </si>
  <si>
    <t>A definição do escopo é de fundamental importância para o planejamento do trabalho e das atividades das demais áreas de gestão. Se for mal definido, invariavelmente teremos problemas durante todo o planejamento, execução, controle, aceite e resultado do projeto, pois escopos adicionais e correções no projeto serão solicitados o tempo todo.</t>
  </si>
  <si>
    <t>o escopo do produto e do projeto e inclui as entregas, os critérios de aceitação e as exclusões do projeto.</t>
  </si>
  <si>
    <t>A decisão de executar um projeto internamente ou terceirizá-lo não é trivial. É necessário que se analisem as vantagens e desvantagens de cada opção, de modo a tomar uma decisão informada. Vários fatores devem ser levados em consideração: diferenças nos prazos, custos de desenvolvimento, custo de propriedade, qualidade, controle etc.</t>
  </si>
  <si>
    <t>Muitas organizações confiam na experiência dos gerentes e equipes para o fornecimento de estimativas confiáveis. Mas, em função da experiência profissional, na indústria e como educadores, podemos afirmar que não se deve confiar tanto assim na experiência desses atores. Muitas vezes, projetos similares são utilizados, mas os desvios são totalmente negligenciados e, dessa forma, os erros se propagam por muitos projetos.”</t>
  </si>
  <si>
    <t>Custos indiretos são despesas e gastos gerais incorridos em benefício de mais de um projeto, não identificados diretamente às suas atividades e referentes à continuidade do negócio. Podem ser alocados usando o critério de rateio.</t>
  </si>
  <si>
    <t xml:space="preserve">A análise quantitativa é o processo de analisar numericamente o efeito de um risco identificado sobre os objetivos gerais do projeto. Na análise quantitativa, usamos apenas a quantificação dos riscos, e nunca a qualificação. </t>
  </si>
  <si>
    <t>Custo de prevenção: custos relacionados com treinamento, documentação de processos, equipamentos.</t>
  </si>
  <si>
    <t>avaliar a probabilidade de se atingir um objetivo e suas probabilidades.</t>
  </si>
  <si>
    <t>A maior parte dos conceitos e princípios ágeis surgiu com foco em projetos de desenvolvimento de software e atualmente são utilizados em diversos tipos de projetos que possuem grandes incertezas, como campanhas publicitárias, novos produtos, planejamento de orçamento e muitas outras áreas</t>
  </si>
  <si>
    <t>O tamanho da Sprint é influenciado (ou pode ser alterado) dependendo do escopo, tamanho do time, disponibilidade do cliente, conhecimento do time sobre agilidade, conhecimento do time sobre a tecnologia, mudanças na formação do time. Porém, sempre que um novo tamanho é definido, as métricas de produtividade deverão ser revistas.</t>
  </si>
  <si>
    <t>O ciclo de vida do DSDM é tanto iterativo e incremental. Portanto, a solução não pode ser entregue à empresa de uma só vez, mas de uma série de incrementos que incrementam a solução com cada entrega. Desta forma, as necessidades de negócios urgentes podem ser priorizadas e abordadas cedo, enquanto características menos importantes são implementadas e entregues mais tarde.</t>
  </si>
  <si>
    <t>Ao se coletar os requisitos, o processo automaticamente posterior e de igual Importância é o detalhamento destes requisitos, obtendo-se o escopo detalhado que o produto deve atender ao final do projeto ou no momento da entrega. Este processo é conhecido pelo Guia PMBOK como definir o escopo. Já para o Scrum, definir o escopo nada mais é do que o detalhamento dos requisitos que vão formar o Backlog do produto.</t>
  </si>
  <si>
    <t>A incidência de erros identificados pelo colega costuma ser tão elevada que surpreende quem não está acostumado ao uso da técnica e as equipes que trabalham em par conseguem reduzir drasticamente a inserção de defeitos em seus códigos.</t>
  </si>
  <si>
    <t>O Time Scrum consiste em um Product Owner, o Time de Desenvolvimento e um Scrum Master. Times Scrum são auto-organizáveis e multifuncionais. Times auto-organizáveis escolhem qual a melhor forma para completarem seu trabalho, em vez de serem dirigidos por outros de fora do Time.</t>
  </si>
  <si>
    <t>No mundo dos projetos, criou-se indevidamente uma versão à palavra mudança. Entendo que a mudança deve ser controlada, senão o projeto se torna o caos. Mas mudanças necessárias para gerar valor ao produto final e ao cliente devem ser analisadas e, na medida do possível, encaixadas no desenvolvimento do projeto. Por esse motivo, é interessante utilizar um ciclo de vida iterativo e adaptativo em projetos regidos por incertezas e riscos</t>
  </si>
  <si>
    <t>Se entendermos que os projetos empenham os desejos por mudanças bem-sucedidas, podemos perceber que, independentemente da abordagem do posicionamento estratégico do escritório de projetos, ele é uma estrutura organizacional de vital importância para assegurar que os projetos sejam efetivos.</t>
  </si>
  <si>
    <t>O Product Owner pode ajudar a clarificar os itens de Backlog do Produto selecionados e nas decisões conflituosas de troca. Se o Time de desenvolvimento determina que tem excesso ou falta de trabalho, os itens do Backlog da Sprint podem ser renegociados com o Product Owner. O Time de desenvolvimento também pode convidar outras pessoas para participar desta reunião para fornecer opinião técnica ou de domínios específicos.</t>
  </si>
  <si>
    <t>Imagina o seguinte cenário: um cliente contrata consultoria externa para o desenvolvimento do projeto de um novo software. Estabelecem um contrato de preço fixo, com uma duração determinada, onde o cliente exerce toda a sua capacidade de prever o futuro e identifica todos os requisitos nos mínimos detalhes no início do projeto. Qualquer mudança no decorrer do projeto, mesmo que seja algo que agregue valor ao cliente ou provocado por mudanças no mercado, torna-se um drama! Surgem discussões sobre cobranças adicionais, responsabilidades, escassez de recursos para atuarem nas mudanças etc., etc., etc. E o principal, que é o VALOR, fica em segundo plano.</t>
  </si>
  <si>
    <t>3, 2, 1, 1.</t>
  </si>
  <si>
    <t>A organização tem uma melhor visualização dos projetos em andamento, seus resultados e desempenhos.</t>
  </si>
  <si>
    <t>Garantir que o Backlog do Produto seja visível, transparente e claro para todos, mostrar o que o Time Scrum vai trabalhar.</t>
  </si>
  <si>
    <t xml:space="preserve">O XP prega que os desenvolvedores precisam ter coragem para refatorar o código em prol de melhorias em clareza e design – e nada melhor para dar coragem do que testes automatizados. Coragem é também apagar o código, mesmo funcionalidades inteiras, não importa o trabalho que tenha sido empregado para desenvolvê-lo. Coragem para não tentar prever o futuro, mas sim focar no que é realmente necessário no momento. XP associa a essa ideia a sigla YAGNI </t>
  </si>
  <si>
    <t>Caso a inspeção detecte algum processo que precise ser ajustado ou melhorado, as adaptações deverão ser feitas o mais rápido possível. O quanto antes as mudanças sejam feitas, antes o novo processo proposto é testado e validado.</t>
  </si>
  <si>
    <t>Em cenários onde tudo é desconhecido [...], qualquer abordagem empregada dificilmente irá minimizar o grande risco de o projeto ultrapassar o prazo, o orçamento ou mesmo ser inviabilizado. Nessa situação o ideal é conhecer um pouco mais sobre os requisitos, as pessoas e a tecnologia para depois pensar qual a melhor abordagem a utilizar.</t>
  </si>
  <si>
    <t>Os ciclos de vida adaptativos são ágeis, iterativos ou incrementais. O escopo é detalhado e definido e aprovado antes do início de uma iteração. Os ciclos de vida adaptativos são também chamados ágeis ou de ciclos de vida orientados a mudanças.”</t>
  </si>
  <si>
    <t>conceitos não tangíveis como: simplicidade, comunicação, feedback, coragem e respeito.</t>
  </si>
  <si>
    <t>transparência, inspeção e adaptação.</t>
  </si>
  <si>
    <t>Uma equipe de projeto seguindo o método FDD irá primeiro desenvolver um modelo global para o produto, construir lista de recursos e planejar o trabalho. A equipe então se move através da concepção e construção de iterações para desenvolver cada recurso. O FDD busca apresentar resultados frequentes, tangíveis e funcionais.</t>
  </si>
  <si>
    <t>O Manifesto ágil, como passou a ser referenciado, não rejeita os processos e ferramentas, documentação, a negociação de contratos, o planejamento, mas simplesmente mostra que eles têm importância secundária quando comparados com os indivíduos e interações, com o software estar executável, com a colaboração do cliente e as respostas rápidas a mudanças e alterações. Esses conceitos aproximam-se melhor com a forma que pequenas e médias organizações trabalham e respondem a mudanças”</t>
  </si>
  <si>
    <t>4, 1, 2, 3.</t>
  </si>
  <si>
    <t xml:space="preserve">Ágeis e outros modelos leves de desenvolvimento foram criados em relação aos modelos pesados, portanto, faz sentido comparar as duas abordagens e usar os contrastes para entender suas diferenças. Os modelos pesados são as vezes chamados de modelos preditivos ou planejados. </t>
  </si>
  <si>
    <t>Para que o Product Owner tenha sucesso, toda a organização deve respeitar as decisões dele. As decisões do Product Owner são visíveis no conteúdo e na priorização do Backlog do Produto. Ninguém pode forçar o Time de desenvolvimento a trabalhar em um diferente conjunto de requerimentos.</t>
  </si>
  <si>
    <t>Mudanças são bem-vindas, mesmo no final do desenvolvimento. Processos ágeis se adaptam à mudança, dando vantagens competitivas ao cliente.</t>
  </si>
  <si>
    <t>As asserções I e II são proposições verdadeiras e a II é uma justificativa correta da I.</t>
  </si>
  <si>
    <t>O terceiro valor reforça a necessidade de ser flexível e eficiente, ao invés de rígidos e não cooperativos. É semelhante à diferença entre ‘estar certo’ e ‘fazer a coisa certa’. Poderíamos construir o produto exatamente como originalmente especificado, mas se o cliente mudar de ideia ou de prioridade, você não concorda que devemos ser flexíveis e trabalhar para a nova meta? É claro que sim, as mudanças e ajustes deverão ser refletidos em aditivos contratuais ou ajustes, mas não deve ser um impeditivo para a continuidade do desenvolvimento e entrega do software. Atualmente existem diversas novas formas de contratos para acolher projetos com características ágeis, como pagamento de preço fixo por interação (ou Sprint), pagamento por pontos, estórias, ou outras que permitem a flexibilidade necessária para projetos orientados ao valor.</t>
  </si>
  <si>
    <t>Se entendermos que os projetos empenham os desejos por mudanças bem-sucedidas, podemos perceber que, independentemente da abordagem do posicionamento estratégico do escritório de projetos, ele é uma estrutura organizacional de vital importância para assegurar que os projetos sejam efetivos</t>
  </si>
  <si>
    <t>dentro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</si>
</sst>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theme="4" tint="0.39997558519241921"/>
      <name val="Calibri"/>
      <family val="2"/>
      <scheme val="minor"/>
    </font>
    <font>
      <b/>
      <sz val="11"/>
      <color theme="7" tint="-0.249977111117893"/>
      <name val="Calibri"/>
      <family val="2"/>
      <scheme val="minor"/>
    </font>
    <font>
      <b/>
      <sz val="11"/>
      <color rgb="FFFFFF00"/>
      <name val="Calibri"/>
      <family val="2"/>
      <scheme val="minor"/>
    </font>
    <font>
      <b/>
      <sz val="12"/>
      <color rgb="FFFFFF00"/>
      <name val="Calibri"/>
      <family val="2"/>
      <scheme val="minor"/>
    </font>
    <font>
      <sz val="11"/>
      <color rgb="FF262626"/>
      <name val="Arial"/>
      <family val="2"/>
    </font>
    <font>
      <sz val="11"/>
      <color theme="1"/>
      <name val="Arial"/>
      <family val="2"/>
    </font>
    <font>
      <sz val="11"/>
      <name val="Arial"/>
      <family val="2"/>
    </font>
    <font>
      <b/>
      <sz val="11"/>
      <color theme="0"/>
      <name val="Arial"/>
      <family val="2"/>
    </font>
    <font>
      <b/>
      <i/>
      <sz val="10"/>
      <color theme="4" tint="-0.499984740745262"/>
      <name val="Arial"/>
      <family val="2"/>
    </font>
    <font>
      <b/>
      <sz val="11"/>
      <color rgb="FFFF0000"/>
      <name val="Arial"/>
      <family val="2"/>
    </font>
    <font>
      <b/>
      <sz val="11"/>
      <color theme="1"/>
      <name val="Arial"/>
      <family val="2"/>
    </font>
    <font>
      <b/>
      <i/>
      <sz val="9"/>
      <color rgb="FFFFFF00"/>
      <name val="Arial"/>
      <family val="2"/>
    </font>
    <font>
      <b/>
      <i/>
      <sz val="9"/>
      <color theme="6" tint="-0.499984740745262"/>
      <name val="Arial"/>
      <family val="2"/>
    </font>
    <font>
      <sz val="9"/>
      <color theme="1"/>
      <name val="Arial"/>
      <family val="2"/>
    </font>
    <font>
      <sz val="11"/>
      <color rgb="FF262626"/>
      <name val="Calibri"/>
      <family val="2"/>
      <scheme val="minor"/>
    </font>
    <font>
      <sz val="12"/>
      <color rgb="FF262626"/>
      <name val="Calibri"/>
      <family val="2"/>
      <scheme val="minor"/>
    </font>
    <font>
      <sz val="11"/>
      <color rgb="FF262626"/>
      <name val="Open Sans"/>
      <family val="2"/>
    </font>
    <font>
      <sz val="11"/>
      <color rgb="FF262626"/>
      <name val="Open Sans"/>
      <family val="2"/>
    </font>
    <font>
      <sz val="11"/>
      <color rgb="FF262626"/>
      <name val="Open Sans"/>
      <family val="2"/>
    </font>
    <font>
      <b/>
      <sz val="11"/>
      <color rgb="FF262626"/>
      <name val="Open Sans"/>
      <family val="2"/>
    </font>
    <font>
      <b/>
      <sz val="11"/>
      <color rgb="FF262626"/>
      <name val="Arial"/>
      <family val="2"/>
    </font>
    <font>
      <sz val="11"/>
      <color rgb="FF262626"/>
      <name val="Open Sans"/>
      <family val="2"/>
    </font>
  </fonts>
  <fills count="12">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C9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1" tint="4.9989318521683403E-2"/>
        <bgColor indexed="64"/>
      </patternFill>
    </fill>
    <fill>
      <patternFill patternType="solid">
        <fgColor theme="1"/>
        <bgColor indexed="64"/>
      </patternFill>
    </fill>
    <fill>
      <patternFill patternType="solid">
        <fgColor theme="8" tint="0.79998168889431442"/>
        <bgColor indexed="64"/>
      </patternFill>
    </fill>
  </fills>
  <borders count="26">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medium">
        <color theme="5" tint="-0.499984740745262"/>
      </right>
      <top style="medium">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medium">
        <color theme="5" tint="-0.499984740745262"/>
      </right>
      <top style="thin">
        <color theme="5" tint="-0.499984740745262"/>
      </top>
      <bottom style="medium">
        <color theme="5" tint="-0.499984740745262"/>
      </bottom>
      <diagonal/>
    </border>
    <border>
      <left style="medium">
        <color theme="7"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7" tint="-0.249977111117893"/>
      </right>
      <top style="thin">
        <color theme="3" tint="0.59999389629810485"/>
      </top>
      <bottom style="thin">
        <color theme="3" tint="0.59999389629810485"/>
      </bottom>
      <diagonal/>
    </border>
    <border>
      <left style="medium">
        <color theme="7" tint="-0.249977111117893"/>
      </left>
      <right style="thin">
        <color theme="3" tint="0.59999389629810485"/>
      </right>
      <top style="thin">
        <color theme="3" tint="0.59999389629810485"/>
      </top>
      <bottom style="medium">
        <color theme="7" tint="-0.249977111117893"/>
      </bottom>
      <diagonal/>
    </border>
    <border>
      <left style="thin">
        <color theme="3" tint="0.59999389629810485"/>
      </left>
      <right style="medium">
        <color theme="7" tint="-0.249977111117893"/>
      </right>
      <top style="thin">
        <color theme="3" tint="0.59999389629810485"/>
      </top>
      <bottom style="medium">
        <color theme="7" tint="-0.249977111117893"/>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medium">
        <color rgb="FFFFC000"/>
      </left>
      <right style="medium">
        <color rgb="FFFFC000"/>
      </right>
      <top style="medium">
        <color rgb="FFFFC000"/>
      </top>
      <bottom/>
      <diagonal/>
    </border>
    <border>
      <left style="medium">
        <color rgb="FFFFC000"/>
      </left>
      <right style="medium">
        <color rgb="FFFFC000"/>
      </right>
      <top/>
      <bottom style="medium">
        <color rgb="FFFFC000"/>
      </bottom>
      <diagonal/>
    </border>
  </borders>
  <cellStyleXfs count="1">
    <xf numFmtId="0" fontId="0" fillId="0" borderId="0"/>
  </cellStyleXfs>
  <cellXfs count="67">
    <xf numFmtId="0" fontId="0" fillId="0" borderId="0" xfId="0"/>
    <xf numFmtId="0" fontId="3" fillId="3" borderId="0" xfId="0" applyFont="1" applyFill="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2"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5" borderId="0" xfId="0" applyFill="1" applyAlignment="1">
      <alignment horizontal="center" vertical="center"/>
    </xf>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1" fillId="6" borderId="0" xfId="0" applyFont="1" applyFill="1" applyAlignment="1">
      <alignment horizontal="center" vertical="center"/>
    </xf>
    <xf numFmtId="0" fontId="4" fillId="6" borderId="0" xfId="0" applyFont="1" applyFill="1" applyAlignment="1">
      <alignment horizontal="center" vertical="center"/>
    </xf>
    <xf numFmtId="0" fontId="0" fillId="7" borderId="4" xfId="0" applyFill="1" applyBorder="1"/>
    <xf numFmtId="0" fontId="0" fillId="7" borderId="0" xfId="0" applyFill="1"/>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xf numFmtId="0" fontId="0" fillId="7" borderId="5" xfId="0" applyFill="1" applyBorder="1"/>
    <xf numFmtId="0" fontId="0" fillId="7" borderId="0" xfId="0" applyFill="1" applyAlignment="1">
      <alignment horizontal="center"/>
    </xf>
    <xf numFmtId="0" fontId="0" fillId="7" borderId="1" xfId="0" applyFill="1" applyBorder="1"/>
    <xf numFmtId="0" fontId="5" fillId="8" borderId="0" xfId="0" applyFont="1" applyFill="1" applyAlignment="1">
      <alignment horizontal="center" vertical="center"/>
    </xf>
    <xf numFmtId="0" fontId="6" fillId="9" borderId="22" xfId="0" applyFont="1" applyFill="1" applyBorder="1" applyAlignment="1">
      <alignment horizontal="center" vertical="center"/>
    </xf>
    <xf numFmtId="0" fontId="0" fillId="0" borderId="23" xfId="0" applyBorder="1"/>
    <xf numFmtId="0" fontId="7" fillId="0" borderId="0" xfId="0" applyFont="1"/>
    <xf numFmtId="0" fontId="9" fillId="0" borderId="0" xfId="0" applyFont="1"/>
    <xf numFmtId="0" fontId="9" fillId="0" borderId="0" xfId="0" applyFont="1" applyAlignment="1">
      <alignment horizontal="left" vertical="center"/>
    </xf>
    <xf numFmtId="0" fontId="8" fillId="0" borderId="19" xfId="0" applyFont="1" applyBorder="1"/>
    <xf numFmtId="0" fontId="8" fillId="0" borderId="0" xfId="0" applyFont="1"/>
    <xf numFmtId="0" fontId="10" fillId="6" borderId="0" xfId="0" applyFont="1" applyFill="1" applyAlignment="1">
      <alignment horizontal="center" vertical="center"/>
    </xf>
    <xf numFmtId="0" fontId="8" fillId="0" borderId="18" xfId="0" applyFont="1" applyBorder="1"/>
    <xf numFmtId="0" fontId="8" fillId="0" borderId="20" xfId="0" applyFont="1" applyBorder="1"/>
    <xf numFmtId="0" fontId="8" fillId="0" borderId="21" xfId="0" applyFont="1" applyBorder="1"/>
    <xf numFmtId="0" fontId="8" fillId="0" borderId="0" xfId="0" applyFont="1" applyAlignment="1">
      <alignment vertical="center"/>
    </xf>
    <xf numFmtId="0" fontId="14" fillId="10" borderId="24" xfId="0" applyFont="1" applyFill="1" applyBorder="1" applyAlignment="1">
      <alignment horizontal="center" vertical="center"/>
    </xf>
    <xf numFmtId="0" fontId="15" fillId="11" borderId="25" xfId="0" applyFont="1" applyFill="1" applyBorder="1" applyAlignment="1" applyProtection="1">
      <alignment horizontal="center" vertical="center"/>
      <protection locked="0"/>
    </xf>
    <xf numFmtId="0" fontId="16" fillId="0" borderId="0" xfId="0" applyFont="1"/>
    <xf numFmtId="0" fontId="17" fillId="0" borderId="0" xfId="0" applyFont="1"/>
    <xf numFmtId="0" fontId="18" fillId="0" borderId="0" xfId="0" applyFont="1"/>
    <xf numFmtId="0" fontId="18" fillId="0" borderId="0" xfId="0" applyFont="1" applyAlignment="1">
      <alignment horizontal="left"/>
    </xf>
    <xf numFmtId="0" fontId="19" fillId="0" borderId="0" xfId="0" applyFont="1"/>
    <xf numFmtId="0" fontId="20" fillId="0" borderId="0" xfId="0" applyFont="1"/>
    <xf numFmtId="0" fontId="21" fillId="0" borderId="0" xfId="0" applyFont="1"/>
    <xf numFmtId="0" fontId="24" fillId="0" borderId="0" xfId="0" applyFont="1"/>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3" fillId="4" borderId="0" xfId="0" applyFont="1" applyFill="1" applyAlignment="1">
      <alignment horizontal="center" vertical="center"/>
    </xf>
    <xf numFmtId="0" fontId="11" fillId="0" borderId="0" xfId="0" applyFont="1" applyAlignment="1">
      <alignment horizontal="center"/>
    </xf>
    <xf numFmtId="0" fontId="12" fillId="0" borderId="0" xfId="0" applyFont="1" applyAlignment="1">
      <alignment horizontal="center" vertical="center" wrapText="1"/>
    </xf>
    <xf numFmtId="0" fontId="8" fillId="2" borderId="0" xfId="0" applyFont="1" applyFill="1" applyAlignment="1" applyProtection="1">
      <alignment horizontal="center" vertical="center"/>
      <protection locked="0"/>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7A63-4B59-46ED-96AF-AB45A789DBB6}">
  <dimension ref="B1:XFA41"/>
  <sheetViews>
    <sheetView showGridLines="0" showRowColHeaders="0" tabSelected="1" topLeftCell="A13" zoomScaleNormal="100" workbookViewId="0">
      <selection activeCell="B5" sqref="B5"/>
    </sheetView>
  </sheetViews>
  <sheetFormatPr defaultColWidth="0" defaultRowHeight="15" zeroHeight="1"/>
  <cols>
    <col min="1" max="1" width="3" customWidth="1"/>
    <col min="2" max="2" width="55.42578125" customWidth="1"/>
    <col min="3" max="5" width="9.140625" customWidth="1"/>
    <col min="6" max="6" width="2.7109375" customWidth="1"/>
    <col min="7" max="12" width="8.5703125" customWidth="1"/>
    <col min="13" max="13" width="2.140625" customWidth="1"/>
    <col min="14" max="14" width="19.140625" bestFit="1" customWidth="1"/>
    <col min="15" max="16381" width="9.140625" hidden="1"/>
    <col min="16382" max="16382" width="1.85546875" customWidth="1"/>
    <col min="16383" max="16383" width="3.28515625" customWidth="1"/>
    <col min="16384" max="16384" width="0.85546875" customWidth="1"/>
  </cols>
  <sheetData>
    <row r="1" spans="2:14" ht="3" customHeight="1"/>
    <row r="2" spans="2:14" ht="3" customHeight="1"/>
    <row r="3" spans="2:14" ht="14.25" customHeight="1">
      <c r="B3" s="64" t="s">
        <v>26</v>
      </c>
      <c r="C3" s="64"/>
      <c r="D3" s="64"/>
      <c r="E3" s="64"/>
      <c r="F3" s="38"/>
      <c r="G3" s="38"/>
      <c r="H3" s="38"/>
      <c r="I3" s="38"/>
      <c r="J3" s="38"/>
      <c r="K3" s="38"/>
      <c r="L3" s="38"/>
      <c r="M3" s="38"/>
      <c r="N3" s="38"/>
    </row>
    <row r="4" spans="2:14" ht="41.25" customHeight="1">
      <c r="B4" s="66" t="s">
        <v>166</v>
      </c>
      <c r="C4" s="66"/>
      <c r="D4" s="66"/>
      <c r="E4" s="66"/>
      <c r="F4" s="38"/>
      <c r="G4" s="38"/>
      <c r="H4" s="65" t="str">
        <f>'Base de Questoes'!AD3</f>
        <v>Foram Localizadas 3 Questões</v>
      </c>
      <c r="I4" s="65"/>
      <c r="J4" s="65"/>
      <c r="K4" s="65"/>
      <c r="L4" s="65"/>
      <c r="M4" s="38"/>
      <c r="N4" s="38"/>
    </row>
    <row r="5" spans="2:14" ht="7.5" customHeight="1">
      <c r="B5" s="38"/>
      <c r="C5" s="38"/>
      <c r="D5" s="38"/>
      <c r="E5" s="38"/>
      <c r="F5" s="38"/>
      <c r="G5" s="38"/>
      <c r="H5" s="38"/>
      <c r="I5" s="38"/>
      <c r="J5" s="38"/>
      <c r="K5" s="38"/>
      <c r="L5" s="38"/>
      <c r="M5" s="38"/>
      <c r="N5" s="38"/>
    </row>
    <row r="6" spans="2:14" ht="4.5" customHeight="1" thickBot="1">
      <c r="B6" s="38"/>
      <c r="C6" s="38"/>
      <c r="D6" s="38"/>
      <c r="E6" s="38"/>
      <c r="F6" s="38"/>
      <c r="G6" s="38"/>
      <c r="H6" s="38"/>
      <c r="I6" s="38"/>
      <c r="J6" s="38"/>
      <c r="K6" s="38"/>
      <c r="L6" s="38"/>
      <c r="M6" s="38"/>
      <c r="N6" s="38"/>
    </row>
    <row r="7" spans="2:14" ht="15.75" thickBot="1">
      <c r="B7" s="54" t="str">
        <f>'Base de Questoes'!AD8</f>
        <v>Um projeto é formado por um esforço, não-permanente, temporário, para criação de um produto ou serviço. Um erro comum é pensar que, por ser temporário, é de curta duração” O objetivo maior da gestão de projetos é a entrega final dentro do escopo, do prazo e do custo aprovado. Considerando o texto e o conteúdo estudado, analise as afirmativas a seguir sobre projetos e assinale V para a(s) verdadeira(s) e F para a(s) falsa(s).</v>
      </c>
      <c r="C7" s="55"/>
      <c r="D7" s="55"/>
      <c r="E7" s="56"/>
      <c r="F7" s="43"/>
      <c r="G7" s="63" t="s">
        <v>0</v>
      </c>
      <c r="H7" s="63"/>
      <c r="I7" s="63"/>
      <c r="J7" s="63"/>
      <c r="K7" s="63"/>
      <c r="L7" s="63"/>
      <c r="M7" s="38"/>
      <c r="N7" s="44" t="s">
        <v>23</v>
      </c>
    </row>
    <row r="8" spans="2:14" ht="15.75" thickBot="1">
      <c r="B8" s="57"/>
      <c r="C8" s="58"/>
      <c r="D8" s="58"/>
      <c r="E8" s="59"/>
      <c r="F8" s="43"/>
      <c r="G8" s="54" t="str">
        <f>'Base de Questoes'!AE8</f>
        <v>F,V,V,F,V</v>
      </c>
      <c r="H8" s="55"/>
      <c r="I8" s="55"/>
      <c r="J8" s="55"/>
      <c r="K8" s="55"/>
      <c r="L8" s="56"/>
      <c r="M8" s="38"/>
      <c r="N8" s="45" t="s">
        <v>24</v>
      </c>
    </row>
    <row r="9" spans="2:14" ht="15.75" thickBot="1">
      <c r="B9" s="57"/>
      <c r="C9" s="58"/>
      <c r="D9" s="58"/>
      <c r="E9" s="59"/>
      <c r="F9" s="43"/>
      <c r="G9" s="57"/>
      <c r="H9" s="58"/>
      <c r="I9" s="58"/>
      <c r="J9" s="58"/>
      <c r="K9" s="58"/>
      <c r="L9" s="59"/>
      <c r="M9" s="38"/>
      <c r="N9" s="46"/>
    </row>
    <row r="10" spans="2:14">
      <c r="B10" s="57"/>
      <c r="C10" s="58"/>
      <c r="D10" s="58"/>
      <c r="E10" s="59"/>
      <c r="F10" s="43"/>
      <c r="G10" s="57"/>
      <c r="H10" s="58"/>
      <c r="I10" s="58"/>
      <c r="J10" s="58"/>
      <c r="K10" s="58"/>
      <c r="L10" s="59"/>
      <c r="M10" s="38"/>
      <c r="N10" s="44" t="s">
        <v>22</v>
      </c>
    </row>
    <row r="11" spans="2:14" ht="15.75" thickBot="1">
      <c r="B11" s="57"/>
      <c r="C11" s="58"/>
      <c r="D11" s="58"/>
      <c r="E11" s="59"/>
      <c r="F11" s="43"/>
      <c r="G11" s="57"/>
      <c r="H11" s="58"/>
      <c r="I11" s="58"/>
      <c r="J11" s="58"/>
      <c r="K11" s="58"/>
      <c r="L11" s="59"/>
      <c r="M11" s="38"/>
      <c r="N11" s="45" t="s">
        <v>25</v>
      </c>
    </row>
    <row r="12" spans="2:14">
      <c r="B12" s="57"/>
      <c r="C12" s="58"/>
      <c r="D12" s="58"/>
      <c r="E12" s="59"/>
      <c r="F12" s="43"/>
      <c r="G12" s="57"/>
      <c r="H12" s="58"/>
      <c r="I12" s="58"/>
      <c r="J12" s="58"/>
      <c r="K12" s="58"/>
      <c r="L12" s="59"/>
      <c r="M12" s="38"/>
      <c r="N12" s="38"/>
    </row>
    <row r="13" spans="2:14" ht="15.75" thickBot="1">
      <c r="B13" s="60"/>
      <c r="C13" s="61"/>
      <c r="D13" s="61"/>
      <c r="E13" s="62"/>
      <c r="F13" s="43"/>
      <c r="G13" s="60"/>
      <c r="H13" s="61"/>
      <c r="I13" s="61"/>
      <c r="J13" s="61"/>
      <c r="K13" s="61"/>
      <c r="L13" s="62"/>
      <c r="M13" s="38"/>
      <c r="N13" s="38"/>
    </row>
    <row r="14" spans="2:14" ht="3.75" customHeight="1">
      <c r="B14" s="43"/>
      <c r="C14" s="43"/>
      <c r="D14" s="43"/>
      <c r="E14" s="43"/>
      <c r="F14" s="43"/>
      <c r="G14" s="43"/>
      <c r="H14" s="43"/>
      <c r="I14" s="43"/>
      <c r="J14" s="43"/>
      <c r="K14" s="43"/>
      <c r="L14" s="43"/>
      <c r="M14" s="38"/>
      <c r="N14" s="38"/>
    </row>
    <row r="15" spans="2:14" ht="3.75" customHeight="1" thickBot="1">
      <c r="B15" s="43"/>
      <c r="C15" s="43"/>
      <c r="D15" s="43"/>
      <c r="E15" s="43"/>
      <c r="F15" s="43"/>
      <c r="G15" s="43"/>
      <c r="H15" s="43"/>
      <c r="I15" s="43"/>
      <c r="J15" s="43"/>
      <c r="K15" s="43"/>
      <c r="L15" s="43"/>
      <c r="M15" s="38"/>
      <c r="N15" s="38"/>
    </row>
    <row r="16" spans="2:14" ht="15.75" thickBot="1">
      <c r="B16" s="54" t="str">
        <f>'Base de Questoes'!AD9</f>
        <v>Um dos aspectos mais importantes do escopo é definir claramente o que será feito e entregue como produto do projeto e definir, também, qual o trabalho necessário para incorporar e desenvolver esse produto e finalizar o projeto. A partir da leitura do fragmento apresentado, fica evidente o papel do escopo dentro do projeto. Assim, e considerando os conteúdos estudados no livro da disciplina, analise as afirmativas a seguir sobre os conceitos do escopo.</v>
      </c>
      <c r="C16" s="55"/>
      <c r="D16" s="55"/>
      <c r="E16" s="56"/>
      <c r="F16" s="43"/>
      <c r="G16" s="63" t="s">
        <v>0</v>
      </c>
      <c r="H16" s="63"/>
      <c r="I16" s="63"/>
      <c r="J16" s="63"/>
      <c r="K16" s="63"/>
      <c r="L16" s="63"/>
      <c r="M16" s="38"/>
      <c r="N16" s="38"/>
    </row>
    <row r="17" spans="2:14">
      <c r="B17" s="57"/>
      <c r="C17" s="58"/>
      <c r="D17" s="58"/>
      <c r="E17" s="59"/>
      <c r="F17" s="43"/>
      <c r="G17" s="54" t="str">
        <f>'Base de Questoes'!AE9</f>
        <v>I e II.</v>
      </c>
      <c r="H17" s="55"/>
      <c r="I17" s="55"/>
      <c r="J17" s="55"/>
      <c r="K17" s="55"/>
      <c r="L17" s="56"/>
      <c r="M17" s="38"/>
      <c r="N17" s="38"/>
    </row>
    <row r="18" spans="2:14">
      <c r="B18" s="57"/>
      <c r="C18" s="58"/>
      <c r="D18" s="58"/>
      <c r="E18" s="59"/>
      <c r="F18" s="43"/>
      <c r="G18" s="57"/>
      <c r="H18" s="58"/>
      <c r="I18" s="58"/>
      <c r="J18" s="58"/>
      <c r="K18" s="58"/>
      <c r="L18" s="59"/>
      <c r="M18" s="38"/>
      <c r="N18" s="38"/>
    </row>
    <row r="19" spans="2:14">
      <c r="B19" s="57"/>
      <c r="C19" s="58"/>
      <c r="D19" s="58"/>
      <c r="E19" s="59"/>
      <c r="F19" s="43"/>
      <c r="G19" s="57"/>
      <c r="H19" s="58"/>
      <c r="I19" s="58"/>
      <c r="J19" s="58"/>
      <c r="K19" s="58"/>
      <c r="L19" s="59"/>
      <c r="M19" s="38"/>
      <c r="N19" s="38"/>
    </row>
    <row r="20" spans="2:14">
      <c r="B20" s="57"/>
      <c r="C20" s="58"/>
      <c r="D20" s="58"/>
      <c r="E20" s="59"/>
      <c r="F20" s="43"/>
      <c r="G20" s="57"/>
      <c r="H20" s="58"/>
      <c r="I20" s="58"/>
      <c r="J20" s="58"/>
      <c r="K20" s="58"/>
      <c r="L20" s="59"/>
      <c r="M20" s="38"/>
      <c r="N20" s="38"/>
    </row>
    <row r="21" spans="2:14">
      <c r="B21" s="57"/>
      <c r="C21" s="58"/>
      <c r="D21" s="58"/>
      <c r="E21" s="59"/>
      <c r="F21" s="43"/>
      <c r="G21" s="57"/>
      <c r="H21" s="58"/>
      <c r="I21" s="58"/>
      <c r="J21" s="58"/>
      <c r="K21" s="58"/>
      <c r="L21" s="59"/>
      <c r="M21" s="38"/>
      <c r="N21" s="38"/>
    </row>
    <row r="22" spans="2:14" ht="15.75" thickBot="1">
      <c r="B22" s="60"/>
      <c r="C22" s="61"/>
      <c r="D22" s="61"/>
      <c r="E22" s="62"/>
      <c r="F22" s="43"/>
      <c r="G22" s="60"/>
      <c r="H22" s="61"/>
      <c r="I22" s="61"/>
      <c r="J22" s="61"/>
      <c r="K22" s="61"/>
      <c r="L22" s="62"/>
      <c r="M22" s="38"/>
      <c r="N22" s="38"/>
    </row>
    <row r="23" spans="2:14" ht="3.75" customHeight="1">
      <c r="B23" s="43"/>
      <c r="C23" s="43"/>
      <c r="D23" s="43"/>
      <c r="E23" s="43"/>
      <c r="F23" s="43"/>
      <c r="G23" s="43"/>
      <c r="H23" s="43"/>
      <c r="I23" s="43"/>
      <c r="J23" s="43"/>
      <c r="K23" s="43"/>
      <c r="L23" s="43"/>
      <c r="M23" s="38"/>
      <c r="N23" s="38"/>
    </row>
    <row r="24" spans="2:14" ht="3.75" customHeight="1" thickBot="1">
      <c r="B24" s="43"/>
      <c r="C24" s="43"/>
      <c r="D24" s="43"/>
      <c r="E24" s="43"/>
      <c r="F24" s="43"/>
      <c r="G24" s="43"/>
      <c r="H24" s="43"/>
      <c r="I24" s="43"/>
      <c r="J24" s="43"/>
      <c r="K24" s="43"/>
      <c r="L24" s="43"/>
      <c r="M24" s="38"/>
      <c r="N24" s="38"/>
    </row>
    <row r="25" spans="2:14" ht="15.75" thickBot="1">
      <c r="B25" s="54" t="str">
        <f>'Base de Questoes'!AD10</f>
        <v>A gestão do tempo e a gestão de custos, segundo o Guia PMBOK (Project Management Body of Knowledge), definem todos os processos essenciais para que possamos finalizar os projetos dentro dos prazos e custos estimados, o que exige um gerenciamento ativo, do planejamento até a entrega final, esse gerenciamento exige conceito, habilidades, disciplina e controle.</v>
      </c>
      <c r="C25" s="55"/>
      <c r="D25" s="55"/>
      <c r="E25" s="56"/>
      <c r="F25" s="43"/>
      <c r="G25" s="63" t="s">
        <v>0</v>
      </c>
      <c r="H25" s="63"/>
      <c r="I25" s="63"/>
      <c r="J25" s="63"/>
      <c r="K25" s="63"/>
      <c r="L25" s="63"/>
      <c r="M25" s="38"/>
      <c r="N25" s="38"/>
    </row>
    <row r="26" spans="2:14">
      <c r="B26" s="57"/>
      <c r="C26" s="58"/>
      <c r="D26" s="58"/>
      <c r="E26" s="59"/>
      <c r="F26" s="43"/>
      <c r="G26" s="54" t="str">
        <f>'Base de Questoes'!AE10</f>
        <v>As asserções I e II são proposições verdadeiras, mas a II não é uma justificativa correta da I.</v>
      </c>
      <c r="H26" s="55"/>
      <c r="I26" s="55"/>
      <c r="J26" s="55"/>
      <c r="K26" s="55"/>
      <c r="L26" s="56"/>
      <c r="M26" s="38"/>
      <c r="N26" s="38"/>
    </row>
    <row r="27" spans="2:14">
      <c r="B27" s="57"/>
      <c r="C27" s="58"/>
      <c r="D27" s="58"/>
      <c r="E27" s="59"/>
      <c r="F27" s="43"/>
      <c r="G27" s="57"/>
      <c r="H27" s="58"/>
      <c r="I27" s="58"/>
      <c r="J27" s="58"/>
      <c r="K27" s="58"/>
      <c r="L27" s="59"/>
      <c r="M27" s="38"/>
      <c r="N27" s="38"/>
    </row>
    <row r="28" spans="2:14">
      <c r="B28" s="57"/>
      <c r="C28" s="58"/>
      <c r="D28" s="58"/>
      <c r="E28" s="59"/>
      <c r="F28" s="43"/>
      <c r="G28" s="57"/>
      <c r="H28" s="58"/>
      <c r="I28" s="58"/>
      <c r="J28" s="58"/>
      <c r="K28" s="58"/>
      <c r="L28" s="59"/>
      <c r="M28" s="38"/>
      <c r="N28" s="38"/>
    </row>
    <row r="29" spans="2:14">
      <c r="B29" s="57"/>
      <c r="C29" s="58"/>
      <c r="D29" s="58"/>
      <c r="E29" s="59"/>
      <c r="F29" s="43"/>
      <c r="G29" s="57"/>
      <c r="H29" s="58"/>
      <c r="I29" s="58"/>
      <c r="J29" s="58"/>
      <c r="K29" s="58"/>
      <c r="L29" s="59"/>
      <c r="M29" s="38"/>
      <c r="N29" s="38"/>
    </row>
    <row r="30" spans="2:14">
      <c r="B30" s="57"/>
      <c r="C30" s="58"/>
      <c r="D30" s="58"/>
      <c r="E30" s="59"/>
      <c r="F30" s="43"/>
      <c r="G30" s="57"/>
      <c r="H30" s="58"/>
      <c r="I30" s="58"/>
      <c r="J30" s="58"/>
      <c r="K30" s="58"/>
      <c r="L30" s="59"/>
      <c r="M30" s="38"/>
      <c r="N30" s="38"/>
    </row>
    <row r="31" spans="2:14" ht="15.75" thickBot="1">
      <c r="B31" s="60"/>
      <c r="C31" s="61"/>
      <c r="D31" s="61"/>
      <c r="E31" s="62"/>
      <c r="F31" s="43"/>
      <c r="G31" s="60"/>
      <c r="H31" s="61"/>
      <c r="I31" s="61"/>
      <c r="J31" s="61"/>
      <c r="K31" s="61"/>
      <c r="L31" s="62"/>
      <c r="M31" s="38"/>
      <c r="N31" s="38"/>
    </row>
    <row r="32" spans="2:14" ht="3.75" customHeight="1">
      <c r="B32" s="43"/>
      <c r="C32" s="43"/>
      <c r="D32" s="43"/>
      <c r="E32" s="43"/>
      <c r="F32" s="43"/>
      <c r="G32" s="43"/>
      <c r="H32" s="43"/>
      <c r="I32" s="43"/>
      <c r="J32" s="43"/>
      <c r="K32" s="43"/>
      <c r="L32" s="43"/>
      <c r="M32" s="38"/>
      <c r="N32" s="38"/>
    </row>
    <row r="33" spans="2:14" ht="3.75" customHeight="1" thickBot="1">
      <c r="B33" s="43"/>
      <c r="C33" s="43"/>
      <c r="D33" s="43"/>
      <c r="E33" s="43"/>
      <c r="F33" s="43"/>
      <c r="G33" s="43"/>
      <c r="H33" s="43"/>
      <c r="I33" s="43"/>
      <c r="J33" s="43"/>
      <c r="K33" s="43"/>
      <c r="L33" s="43"/>
      <c r="M33" s="38"/>
      <c r="N33" s="38"/>
    </row>
    <row r="34" spans="2:14" ht="15.75" thickBot="1">
      <c r="B34" s="54" t="str">
        <f>'Base de Questoes'!AD11</f>
        <v/>
      </c>
      <c r="C34" s="55"/>
      <c r="D34" s="55"/>
      <c r="E34" s="56"/>
      <c r="F34" s="43"/>
      <c r="G34" s="63" t="s">
        <v>0</v>
      </c>
      <c r="H34" s="63"/>
      <c r="I34" s="63"/>
      <c r="J34" s="63"/>
      <c r="K34" s="63"/>
      <c r="L34" s="63"/>
      <c r="M34" s="38"/>
      <c r="N34" s="38"/>
    </row>
    <row r="35" spans="2:14">
      <c r="B35" s="57"/>
      <c r="C35" s="58"/>
      <c r="D35" s="58"/>
      <c r="E35" s="59"/>
      <c r="F35" s="43"/>
      <c r="G35" s="54" t="str">
        <f>'Base de Questoes'!AE11</f>
        <v/>
      </c>
      <c r="H35" s="55"/>
      <c r="I35" s="55"/>
      <c r="J35" s="55"/>
      <c r="K35" s="55"/>
      <c r="L35" s="56"/>
      <c r="M35" s="38"/>
      <c r="N35" s="38"/>
    </row>
    <row r="36" spans="2:14">
      <c r="B36" s="57"/>
      <c r="C36" s="58"/>
      <c r="D36" s="58"/>
      <c r="E36" s="59"/>
      <c r="F36" s="43"/>
      <c r="G36" s="57"/>
      <c r="H36" s="58"/>
      <c r="I36" s="58"/>
      <c r="J36" s="58"/>
      <c r="K36" s="58"/>
      <c r="L36" s="59"/>
      <c r="M36" s="38"/>
      <c r="N36" s="38"/>
    </row>
    <row r="37" spans="2:14">
      <c r="B37" s="57"/>
      <c r="C37" s="58"/>
      <c r="D37" s="58"/>
      <c r="E37" s="59"/>
      <c r="F37" s="43"/>
      <c r="G37" s="57"/>
      <c r="H37" s="58"/>
      <c r="I37" s="58"/>
      <c r="J37" s="58"/>
      <c r="K37" s="58"/>
      <c r="L37" s="59"/>
      <c r="M37" s="38"/>
      <c r="N37" s="38"/>
    </row>
    <row r="38" spans="2:14">
      <c r="B38" s="57"/>
      <c r="C38" s="58"/>
      <c r="D38" s="58"/>
      <c r="E38" s="59"/>
      <c r="F38" s="43"/>
      <c r="G38" s="57"/>
      <c r="H38" s="58"/>
      <c r="I38" s="58"/>
      <c r="J38" s="58"/>
      <c r="K38" s="58"/>
      <c r="L38" s="59"/>
      <c r="M38" s="38"/>
      <c r="N38" s="38"/>
    </row>
    <row r="39" spans="2:14">
      <c r="B39" s="57"/>
      <c r="C39" s="58"/>
      <c r="D39" s="58"/>
      <c r="E39" s="59"/>
      <c r="F39" s="43"/>
      <c r="G39" s="57"/>
      <c r="H39" s="58"/>
      <c r="I39" s="58"/>
      <c r="J39" s="58"/>
      <c r="K39" s="58"/>
      <c r="L39" s="59"/>
      <c r="M39" s="38"/>
      <c r="N39" s="38"/>
    </row>
    <row r="40" spans="2:14" ht="15.75" thickBot="1">
      <c r="B40" s="60"/>
      <c r="C40" s="61"/>
      <c r="D40" s="61"/>
      <c r="E40" s="62"/>
      <c r="F40" s="43"/>
      <c r="G40" s="60"/>
      <c r="H40" s="61"/>
      <c r="I40" s="61"/>
      <c r="J40" s="61"/>
      <c r="K40" s="61"/>
      <c r="L40" s="62"/>
      <c r="M40" s="38"/>
      <c r="N40" s="38"/>
    </row>
    <row r="41" spans="2:14"/>
  </sheetData>
  <sheetProtection algorithmName="SHA-512" hashValue="ER/jzgyc5/W6apX+jg6xuR9R+tqx9KlTTpKA3XsLnIYz15o6v50n1XggfrObV/seLN2nEpxbyYHcVnx3kHYhOg==" saltValue="vBb5NgNSOc48RexIl+JrRw==" spinCount="100000" sheet="1" objects="1" scenarios="1"/>
  <mergeCells count="15">
    <mergeCell ref="B34:E40"/>
    <mergeCell ref="G34:L34"/>
    <mergeCell ref="G35:L40"/>
    <mergeCell ref="B3:E3"/>
    <mergeCell ref="B16:E22"/>
    <mergeCell ref="G16:L16"/>
    <mergeCell ref="G17:L22"/>
    <mergeCell ref="B25:E31"/>
    <mergeCell ref="G25:L25"/>
    <mergeCell ref="G26:L31"/>
    <mergeCell ref="H4:L4"/>
    <mergeCell ref="B7:E13"/>
    <mergeCell ref="G8:L13"/>
    <mergeCell ref="G7:L7"/>
    <mergeCell ref="B4:E4"/>
  </mergeCells>
  <dataValidations disablePrompts="1" count="1">
    <dataValidation type="list" allowBlank="1" showInputMessage="1" showErrorMessage="1" sqref="N11 N8" xr:uid="{EE137FF5-D36F-4D44-8D01-F405C9272C04}">
      <formula1>"S,N"</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C578-190E-450C-8D54-DF238D833F0B}">
  <dimension ref="A1:AH203"/>
  <sheetViews>
    <sheetView showGridLines="0" view="pageBreakPreview" topLeftCell="A70" zoomScale="80" zoomScaleNormal="80" zoomScaleSheetLayoutView="80" workbookViewId="0">
      <selection activeCell="D83" sqref="D83"/>
    </sheetView>
  </sheetViews>
  <sheetFormatPr defaultRowHeight="15" outlineLevelCol="1"/>
  <cols>
    <col min="1" max="1" width="9.140625" customWidth="1"/>
    <col min="2" max="2" width="7.7109375" customWidth="1"/>
    <col min="3" max="3" width="57.85546875" style="38" customWidth="1"/>
    <col min="4" max="4" width="33" style="38" customWidth="1"/>
    <col min="5" max="5" width="19.140625" customWidth="1"/>
    <col min="8" max="8" width="23.140625" bestFit="1" customWidth="1"/>
    <col min="10" max="10" width="3.85546875" hidden="1" customWidth="1" outlineLevel="1"/>
    <col min="11" max="11" width="4.85546875" hidden="1" customWidth="1" outlineLevel="1"/>
    <col min="12" max="12" width="16.5703125" hidden="1" customWidth="1" outlineLevel="1"/>
    <col min="13" max="26" width="6.5703125" hidden="1" customWidth="1" outlineLevel="1"/>
    <col min="27" max="27" width="11" hidden="1" customWidth="1" outlineLevel="1"/>
    <col min="28" max="28" width="21.140625" hidden="1" customWidth="1" outlineLevel="1"/>
    <col min="29" max="29" width="14" hidden="1" customWidth="1" outlineLevel="1"/>
    <col min="30" max="30" width="27.7109375" hidden="1" customWidth="1" outlineLevel="1"/>
    <col min="31" max="31" width="14" hidden="1" customWidth="1" outlineLevel="1"/>
    <col min="32" max="32" width="9.42578125" hidden="1" customWidth="1" outlineLevel="1"/>
    <col min="33" max="33" width="9.140625" hidden="1" customWidth="1" outlineLevel="1"/>
    <col min="34" max="34" width="9.140625" collapsed="1"/>
  </cols>
  <sheetData>
    <row r="1" spans="1:32" ht="16.5" customHeight="1">
      <c r="AB1" s="30" t="s">
        <v>5</v>
      </c>
      <c r="AC1" s="1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dentrodo</v>
      </c>
      <c r="AD1" s="12"/>
      <c r="AE1" s="12"/>
      <c r="AF1" s="13"/>
    </row>
    <row r="2" spans="1:32" ht="7.5" customHeight="1" thickBot="1">
      <c r="AB2" s="14"/>
      <c r="AF2" s="15"/>
    </row>
    <row r="3" spans="1:32" ht="28.5" customHeight="1" thickBot="1">
      <c r="A3" s="21" t="s">
        <v>1</v>
      </c>
      <c r="B3" s="21" t="s">
        <v>3</v>
      </c>
      <c r="C3" s="39" t="s">
        <v>17</v>
      </c>
      <c r="D3" s="39" t="s">
        <v>15</v>
      </c>
      <c r="E3" s="22" t="s">
        <v>18</v>
      </c>
      <c r="F3" s="22" t="s">
        <v>19</v>
      </c>
      <c r="H3" s="32" t="s">
        <v>20</v>
      </c>
      <c r="J3" s="31" t="s">
        <v>6</v>
      </c>
      <c r="K3" s="31" t="s">
        <v>7</v>
      </c>
      <c r="L3" s="31" t="s">
        <v>2</v>
      </c>
      <c r="AB3" s="23" t="s">
        <v>4</v>
      </c>
      <c r="AC3" s="29">
        <f>IF(AC4&gt;1,MAX(K:K),0)</f>
        <v>3</v>
      </c>
      <c r="AD3" s="16" t="str">
        <f>IF(AND(AC4&gt;1,AC3=0),"Não Localizado",IF(OR(AC1="0",AC4=0),"Inserir Uma frase ",IF(OR(AC3&gt;4,AC4=1),"Seja mais especifico!!!",IF(AND(AC4&gt;1,AC3=1),"Foi Localizada uma Questão",IF(AND(AC4&gt;1,AC3&gt;1),"Foram Localizadas "&amp;AC3&amp;" Questões","")))))</f>
        <v>Foram Localizadas 3 Questões</v>
      </c>
      <c r="AF3" s="15"/>
    </row>
    <row r="4" spans="1:32" ht="15.75" thickBot="1">
      <c r="A4">
        <v>1</v>
      </c>
      <c r="B4" s="1" t="str">
        <f>K4</f>
        <v/>
      </c>
      <c r="C4" s="47" t="s">
        <v>27</v>
      </c>
      <c r="D4" s="35" t="s">
        <v>45</v>
      </c>
      <c r="E4" t="s">
        <v>21</v>
      </c>
      <c r="H4" s="33" t="str">
        <f>Main!N11</f>
        <v>N</v>
      </c>
      <c r="J4" s="3" t="str">
        <f>IF(ISNUMBER(SEARCH($AC$1,L4)),1,"")</f>
        <v/>
      </c>
      <c r="K4" s="4" t="str">
        <f>IF(ISNUMBER(J4),_xlfn.RANK.EQ(J4,$J$4:$J$203,0)+COUNTIF($J$4:J4,J4)-1,"")</f>
        <v/>
      </c>
      <c r="L4" s="5" t="str">
        <f>IF($H$4="S",SUBSTITUTE(C4," ",""),SUBSTITUTE(SUBSTITUTE(SUBSTITUTE(SUBSTITUTE(SUBSTITUTE(SUBSTITUTE(SUBSTITUTE(SUBSTITUTE(SUBSTITUTE(SUBSTITUTE(SUBSTITUTE(SUBSTITUTE(SUBSTITUTE(SUBSTITUTE(C4," ",""),"ã","a"),"á","a"),"à","a"),"â","a"),"é","e"),"ê","e"),"í","i"),"ó","o"),"õ","o"),"ô","o"),"ú","u"),"ü","u"),"ç","c"))</f>
        <v>Quandofluxosdetrabalhosaousadospararepresentarasetapasemumprocesso,asvezessaodenominadosfluxosdeprocessooudiagramasdefluxodeprocesso,epodemserusadosparamelhoriadeprocessos,bemcomoparaidentificarondedefeitosdaqualidadepodemocorrerouondeinserirverificacoesdaqualidade</v>
      </c>
      <c r="AB4" s="23" t="s">
        <v>16</v>
      </c>
      <c r="AC4" s="24">
        <f>LEN(AC1)</f>
        <v>8</v>
      </c>
      <c r="AF4" s="15"/>
    </row>
    <row r="5" spans="1:32" ht="15.75" thickBot="1">
      <c r="A5">
        <v>2</v>
      </c>
      <c r="B5" s="1" t="str">
        <f t="shared" ref="B5:B68" si="0">K5</f>
        <v/>
      </c>
      <c r="C5" s="47" t="s">
        <v>28</v>
      </c>
      <c r="D5" s="35" t="s">
        <v>46</v>
      </c>
      <c r="E5" t="s">
        <v>21</v>
      </c>
      <c r="J5" s="6" t="str">
        <f t="shared" ref="J5:J203" si="1">IF(ISNUMBER(SEARCH($AC$1,L5)),1,"")</f>
        <v/>
      </c>
      <c r="K5" s="2" t="str">
        <f>IF(ISNUMBER(J5),_xlfn.RANK.EQ(J5,$J$4:$J$203,0)+COUNTIF($J$4:J5,J5)-1,"")</f>
        <v/>
      </c>
      <c r="L5" s="7" t="str">
        <f t="shared" ref="L5:L68" si="2">IF($H$4="S",SUBSTITUTE(C5," ",""),SUBSTITUTE(SUBSTITUTE(SUBSTITUTE(SUBSTITUTE(SUBSTITUTE(SUBSTITUTE(SUBSTITUTE(SUBSTITUTE(SUBSTITUTE(SUBSTITUTE(SUBSTITUTE(SUBSTITUTE(SUBSTITUTE(SUBSTITUTE(C5," ",""),"ã","a"),"á","a"),"à","a"),"â","a"),"é","e"),"ê","e"),"í","i"),"ó","o"),"õ","o"),"ô","o"),"ú","u"),"ü","u"),"ç","c"))</f>
        <v>Todoprojetoecompostopordiferentespessoaseorganizacoes.Pessoasdedentrooudeforadaequipedoprojeto,assimcomoempresas,entidadesegovernosdediferentesescalas,podemserdenominadas‘partesinteressadas’doseuprojeto</v>
      </c>
      <c r="AB5" s="14"/>
      <c r="AF5" s="15"/>
    </row>
    <row r="6" spans="1:32" ht="15.75">
      <c r="A6">
        <v>3</v>
      </c>
      <c r="B6" s="1" t="str">
        <f t="shared" si="0"/>
        <v/>
      </c>
      <c r="C6" s="47" t="s">
        <v>29</v>
      </c>
      <c r="D6" s="35" t="s">
        <v>47</v>
      </c>
      <c r="E6" t="s">
        <v>21</v>
      </c>
      <c r="H6" s="32" t="s">
        <v>23</v>
      </c>
      <c r="J6" s="6" t="str">
        <f t="shared" si="1"/>
        <v/>
      </c>
      <c r="K6" s="2" t="str">
        <f>IF(ISNUMBER(J6),_xlfn.RANK.EQ(J6,$J$4:$J$203,0)+COUNTIF($J$4:J6,J6)-1,"")</f>
        <v/>
      </c>
      <c r="L6" s="7" t="str">
        <f t="shared" si="2"/>
        <v>Planejamentoestrategiconadamaisedoqueumprocessopeloqualaorganizacaosemobilizaparaatingirosucessoeconstruiroseufuturo,pormeiodeumcomportamentoproativo,considerandooambientequeacerca,tantoatualquantooambientefuturo.Devemossempreplanejar,naoimportandootamanhodaorganizacao,poisosucessopassadonaogaranteonossofuturo.</v>
      </c>
      <c r="AB6" s="14"/>
      <c r="AF6" s="15"/>
    </row>
    <row r="7" spans="1:32" ht="15.75" thickBot="1">
      <c r="A7">
        <v>4</v>
      </c>
      <c r="B7" s="1" t="str">
        <f t="shared" si="0"/>
        <v/>
      </c>
      <c r="C7" s="47" t="s">
        <v>30</v>
      </c>
      <c r="D7" s="35" t="s">
        <v>48</v>
      </c>
      <c r="E7" t="s">
        <v>21</v>
      </c>
      <c r="H7" s="33" t="str">
        <f>Main!N8</f>
        <v>S</v>
      </c>
      <c r="J7" s="6" t="str">
        <f t="shared" si="1"/>
        <v/>
      </c>
      <c r="K7" s="2" t="str">
        <f>IF(ISNUMBER(J7),_xlfn.RANK.EQ(J7,$J$4:$J$203,0)+COUNTIF($J$4:J7,J7)-1,"")</f>
        <v/>
      </c>
      <c r="L7" s="7" t="str">
        <f t="shared" si="2"/>
        <v>Seformosobservarabibliografiamaisatualemgerenciamentodeprojetos,acharemosfacilmentediversasobrasabordandoliderancas,aimportanciadassoftskills(entreelaslideranca,gestaodeconflitosecomunicacao),semprealinhadascomafiguradoliderservidor.Oconceitonaocolocaolidercomoservo,massimcomofacilitadordeumaseriedecoisas.[...]Oliderservidor,portanto,serveasociedadedeumaformageral,facilitandoocrescimentopessoaledetodosqueocercam</v>
      </c>
      <c r="AB7" s="23" t="s">
        <v>12</v>
      </c>
      <c r="AC7" s="24" t="s">
        <v>13</v>
      </c>
      <c r="AD7" s="24" t="s">
        <v>14</v>
      </c>
      <c r="AE7" s="24" t="s">
        <v>15</v>
      </c>
      <c r="AF7" s="28" t="s">
        <v>15</v>
      </c>
    </row>
    <row r="8" spans="1:32">
      <c r="A8">
        <v>5</v>
      </c>
      <c r="B8" s="1" t="str">
        <f t="shared" si="0"/>
        <v/>
      </c>
      <c r="C8" s="47" t="s">
        <v>31</v>
      </c>
      <c r="D8" s="35" t="s">
        <v>49</v>
      </c>
      <c r="E8" t="s">
        <v>21</v>
      </c>
      <c r="J8" s="6" t="str">
        <f t="shared" si="1"/>
        <v/>
      </c>
      <c r="K8" s="2" t="str">
        <f>IF(ISNUMBER(J8),_xlfn.RANK.EQ(J8,$J$4:$J$203,0)+COUNTIF($J$4:J8,J8)-1,"")</f>
        <v/>
      </c>
      <c r="L8" s="7" t="str">
        <f t="shared" si="2"/>
        <v>Mudancassaoboasebem-vindasquandoapoiameaumentamsuaschancesdesucesso,istoe,seumamudancanoseuplanejamentoounaexecucaodoprojetoaumentasuaschancesdeatingirosobjetivosdoseuprojetooumelhoraaperformancedosobjetivosmensuraveisdoseuprojeto,entao,porfavor,incluaaavaliacaodamudanca</v>
      </c>
      <c r="AB8" s="25">
        <f>IF($AC$4&gt;1,"1","-")*1</f>
        <v>1</v>
      </c>
      <c r="AC8" s="24" t="s">
        <v>8</v>
      </c>
      <c r="AD8" s="17" t="str">
        <f>IFERROR(VLOOKUP(AB8,B:G,2,FALSE),"")</f>
        <v>Um projeto é formado por um esforço, não-permanente, temporário, para criação de um produto ou serviço. Um erro comum é pensar que, por ser temporário, é de curta duração” O objetivo maior da gestão de projetos é a entrega final dentro do escopo, do prazo e do custo aprovado. Considerando o texto e o conteúdo estudado, analise as afirmativas a seguir sobre projetos e assinale V para a(s) verdadeira(s) e F para a(s) falsa(s).</v>
      </c>
      <c r="AE8" s="17" t="str">
        <f>IFERROR(VLOOKUP(AB8,B:G,3,FALSE),"")</f>
        <v>F,V,V,F,V</v>
      </c>
      <c r="AF8" s="18" t="str">
        <f>IFERROR(VLOOKUP(AB8,B:G,4,FALSE),"")</f>
        <v xml:space="preserve"> </v>
      </c>
    </row>
    <row r="9" spans="1:32">
      <c r="A9">
        <v>6</v>
      </c>
      <c r="B9" s="1" t="str">
        <f t="shared" si="0"/>
        <v/>
      </c>
      <c r="C9" s="47" t="s">
        <v>32</v>
      </c>
      <c r="D9" s="35" t="s">
        <v>50</v>
      </c>
      <c r="E9" t="s">
        <v>21</v>
      </c>
      <c r="J9" s="6" t="str">
        <f t="shared" si="1"/>
        <v/>
      </c>
      <c r="K9" s="2" t="str">
        <f>IF(ISNUMBER(J9),_xlfn.RANK.EQ(J9,$J$4:$J$203,0)+COUNTIF($J$4:J9,J9)-1,"")</f>
        <v/>
      </c>
      <c r="L9" s="7" t="str">
        <f t="shared" si="2"/>
        <v>Atransferenciadeconhecimentoeamanutencaodadocumentacaosaopartesessenciaisdasatividadesdoprocessodegerenciamentodeprojetos.Éfundamentadopelasduasprincipaisfuncoesdadocumentacao:garantirqueosrequisitosdoprojetosejamcumpridoseestabelecerarastreabilidadeemrelacaoaoquefoifeito,quemfezequandofoifeito.Assim,adocumentacaodeveserabaseparaaqualidade,arastreabilidadeeohistoricoparaoprojetoemconducao,bemcomoserabasedeconhecimentoparatodososprojetosdaorganizacao.Portanto,eextremamenteimportantequeadocumentacaosejabemorganizada,facildelereadequadaparaouso.</v>
      </c>
      <c r="AB9" s="25">
        <f>IF($AC$4&gt;1,"2","-")*1</f>
        <v>2</v>
      </c>
      <c r="AC9" s="24" t="s">
        <v>9</v>
      </c>
      <c r="AD9" s="17" t="str">
        <f>IFERROR(VLOOKUP(AB9,B:G,2,FALSE),"")</f>
        <v>Um dos aspectos mais importantes do escopo é definir claramente o que será feito e entregue como produto do projeto e definir, também, qual o trabalho necessário para incorporar e desenvolver esse produto e finalizar o projeto. A partir da leitura do fragmento apresentado, fica evidente o papel do escopo dentro do projeto. Assim, e considerando os conteúdos estudados no livro da disciplina, analise as afirmativas a seguir sobre os conceitos do escopo.</v>
      </c>
      <c r="AE9" s="17" t="str">
        <f>IFERROR(VLOOKUP(AB9,B:G,3,FALSE),"")</f>
        <v>I e II.</v>
      </c>
      <c r="AF9" s="18" t="str">
        <f>IFERROR(VLOOKUP(AB9,B:G,4,FALSE),"")</f>
        <v xml:space="preserve"> </v>
      </c>
    </row>
    <row r="10" spans="1:32">
      <c r="A10">
        <v>7</v>
      </c>
      <c r="B10" s="1" t="str">
        <f t="shared" si="0"/>
        <v/>
      </c>
      <c r="C10" s="47" t="s">
        <v>33</v>
      </c>
      <c r="D10" s="35" t="s">
        <v>51</v>
      </c>
      <c r="E10" t="s">
        <v>21</v>
      </c>
      <c r="J10" s="6" t="str">
        <f t="shared" si="1"/>
        <v/>
      </c>
      <c r="K10" s="2" t="str">
        <f>IF(ISNUMBER(J10),_xlfn.RANK.EQ(J10,$J$4:$J$203,0)+COUNTIF($J$4:J10,J10)-1,"")</f>
        <v/>
      </c>
      <c r="L10" s="7" t="str">
        <f t="shared" si="2"/>
        <v>Podemosenxergaro‘cicloPDCA’,comoumapoderosaferramentaparaosProgramaseprocessosdaqualidade.Éordenado,etemumacaracteristicamuitoimportante:aflexibilidadeaajustes.Éumciclodeanaliseemelhoria,criadoporWalterShewhart,nadecadade20.PoremfoipopularizadoporDeming.</v>
      </c>
      <c r="AB10" s="25">
        <f>IF($AC$4&gt;1,"3","-")*1</f>
        <v>3</v>
      </c>
      <c r="AC10" s="24" t="s">
        <v>10</v>
      </c>
      <c r="AD10" s="17" t="str">
        <f>IFERROR(VLOOKUP(AB10,B:G,2,FALSE),"")</f>
        <v>A gestão do tempo e a gestão de custos, segundo o Guia PMBOK (Project Management Body of Knowledge), definem todos os processos essenciais para que possamos finalizar os projetos dentro dos prazos e custos estimados, o que exige um gerenciamento ativo, do planejamento até a entrega final, esse gerenciamento exige conceito, habilidades, disciplina e controle.</v>
      </c>
      <c r="AE10" s="17" t="str">
        <f>IFERROR(VLOOKUP(AB10,B:G,3,FALSE),"")</f>
        <v>As asserções I e II são proposições verdadeiras, mas a II não é uma justificativa correta da I.</v>
      </c>
      <c r="AF10" s="18" t="str">
        <f>IFERROR(VLOOKUP(AB10,B:G,4,FALSE),"")</f>
        <v xml:space="preserve"> </v>
      </c>
    </row>
    <row r="11" spans="1:32" ht="15.75" thickBot="1">
      <c r="A11">
        <v>8</v>
      </c>
      <c r="B11" s="1" t="str">
        <f t="shared" si="0"/>
        <v/>
      </c>
      <c r="C11" s="47" t="s">
        <v>34</v>
      </c>
      <c r="D11" s="35" t="s">
        <v>64</v>
      </c>
      <c r="E11" t="s">
        <v>21</v>
      </c>
      <c r="J11" s="6" t="str">
        <f t="shared" si="1"/>
        <v/>
      </c>
      <c r="K11" s="2" t="str">
        <f>IF(ISNUMBER(J11),_xlfn.RANK.EQ(J11,$J$4:$J$203,0)+COUNTIF($J$4:J11,J11)-1,"")</f>
        <v/>
      </c>
      <c r="L11" s="7" t="str">
        <f t="shared" si="2"/>
        <v>Aequipedoprojetonormalmenterealizabrainstorming,frequentementecomumconjuntomultidisciplinardeespecialistasquenaofazempartedaequipe.Asideiassaogeradassobaorientacaodeumfacilitador,sejaemumasessaodebrainstormingdeformalivreouumaqueusatecnicasmaisestruturadas.</v>
      </c>
      <c r="AB11" s="26">
        <f>IF($AC$4&gt;1,"4","-")*1</f>
        <v>4</v>
      </c>
      <c r="AC11" s="27" t="s">
        <v>11</v>
      </c>
      <c r="AD11" s="19" t="str">
        <f>IFERROR(VLOOKUP(AB11,B:G,2,FALSE),"")</f>
        <v/>
      </c>
      <c r="AE11" s="19" t="str">
        <f>IFERROR(VLOOKUP(AB11,B:G,3,FALSE),"")</f>
        <v/>
      </c>
      <c r="AF11" s="20" t="str">
        <f>IFERROR(VLOOKUP(AB11,B:G,4,FALSE),"")</f>
        <v/>
      </c>
    </row>
    <row r="12" spans="1:32">
      <c r="A12">
        <v>9</v>
      </c>
      <c r="B12" s="1" t="str">
        <f t="shared" si="0"/>
        <v/>
      </c>
      <c r="C12" s="47" t="s">
        <v>35</v>
      </c>
      <c r="D12" s="35" t="s">
        <v>52</v>
      </c>
      <c r="E12" t="s">
        <v>21</v>
      </c>
      <c r="J12" s="6" t="str">
        <f t="shared" si="1"/>
        <v/>
      </c>
      <c r="K12" s="2" t="str">
        <f>IF(ISNUMBER(J12),_xlfn.RANK.EQ(J12,$J$4:$J$203,0)+COUNTIF($J$4:J12,J12)-1,"")</f>
        <v/>
      </c>
      <c r="L12" s="7" t="str">
        <f t="shared" si="2"/>
        <v>Benchmarkingdizrespeitoamelhoriadedesempenho,podendoservistocomoumprocessoformalquevisamedirecompararumprocesso,produtoouservicoexistentescomoaquelesreconhecidoscomoosmelhoresdomercado,tantodentrocomoforadaorganizacao.</v>
      </c>
    </row>
    <row r="13" spans="1:32">
      <c r="A13">
        <v>10</v>
      </c>
      <c r="B13" s="1" t="str">
        <f t="shared" si="0"/>
        <v/>
      </c>
      <c r="C13" s="47" t="s">
        <v>65</v>
      </c>
      <c r="D13" s="35" t="s">
        <v>53</v>
      </c>
      <c r="E13" t="s">
        <v>21</v>
      </c>
      <c r="J13" s="6" t="str">
        <f t="shared" si="1"/>
        <v/>
      </c>
      <c r="K13" s="2" t="str">
        <f>IF(ISNUMBER(J13),_xlfn.RANK.EQ(J13,$J$4:$J$203,0)+COUNTIF($J$4:J13,J13)-1,"")</f>
        <v/>
      </c>
      <c r="L13" s="7" t="str">
        <f t="shared" si="2"/>
        <v>AanaliseSWOTtemforteinfluenciadaescolamilitaristadeformulacaoestrategica.Issosignificaanalisardetalhadamenteoadversarioeoambienteemqueserealizaocombate,paraidentificarasoportunidadeseasameacaseospontosfortesefracosdatropa.Assim,considerandoasinformacoesapresentadaseosconteudosestudados,identifiqueasestrategiasaseguireassocie-ascomsuasrespectivascaracteristicas.</v>
      </c>
    </row>
    <row r="14" spans="1:32" ht="15.75">
      <c r="A14">
        <v>11</v>
      </c>
      <c r="B14" s="1" t="str">
        <f t="shared" si="0"/>
        <v/>
      </c>
      <c r="C14" s="49" t="s">
        <v>37</v>
      </c>
      <c r="D14" s="36" t="s">
        <v>54</v>
      </c>
      <c r="E14" t="s">
        <v>21</v>
      </c>
      <c r="J14" s="6" t="str">
        <f t="shared" si="1"/>
        <v/>
      </c>
      <c r="K14" s="2" t="str">
        <f>IF(ISNUMBER(J14),_xlfn.RANK.EQ(J14,$J$4:$J$203,0)+COUNTIF($J$4:J14,J14)-1,"")</f>
        <v/>
      </c>
      <c r="L14" s="7" t="str">
        <f t="shared" si="2"/>
        <v>BalancedScorecardeumaferramentaempresarialquetraduzamissao(asrazoesdeexistirem)eaestrategiadaorganizacaoemumconjuntocompreensivodemedidasdedesempenho,proporcionandoaformacaodeumaestruturademensuracaoestrategicaedeumsistemadegestaoeficiente</v>
      </c>
    </row>
    <row r="15" spans="1:32" ht="15.75">
      <c r="A15">
        <v>12</v>
      </c>
      <c r="B15" s="1" t="str">
        <f t="shared" si="0"/>
        <v/>
      </c>
      <c r="C15" s="48" t="s">
        <v>36</v>
      </c>
      <c r="D15" s="36" t="s">
        <v>55</v>
      </c>
      <c r="E15" t="s">
        <v>21</v>
      </c>
      <c r="J15" s="6" t="str">
        <f t="shared" si="1"/>
        <v/>
      </c>
      <c r="K15" s="2" t="str">
        <f>IF(ISNUMBER(J15),_xlfn.RANK.EQ(J15,$J$4:$J$203,0)+COUNTIF($J$4:J15,J15)-1,"")</f>
        <v/>
      </c>
      <c r="L15" s="7" t="str">
        <f t="shared" si="2"/>
        <v>O5SeumametodologiadeorganizacaocriadanoJapao,visandosimplificarprocedimentos,otimizarrecursosetempo.Oresultadoeomelhordesempenhoprofissionaledeservicos,comreflexodiretonasatisfacaodeusuariosenaproducao</v>
      </c>
    </row>
    <row r="16" spans="1:32">
      <c r="A16">
        <v>13</v>
      </c>
      <c r="B16" s="1" t="str">
        <f t="shared" si="0"/>
        <v/>
      </c>
      <c r="C16" s="50" t="s">
        <v>38</v>
      </c>
      <c r="D16" s="35" t="s">
        <v>56</v>
      </c>
      <c r="E16" t="s">
        <v>21</v>
      </c>
      <c r="J16" s="6" t="str">
        <f t="shared" si="1"/>
        <v/>
      </c>
      <c r="K16" s="2" t="str">
        <f>IF(ISNUMBER(J16),_xlfn.RANK.EQ(J16,$J$4:$J$203,0)+COUNTIF($J$4:J16,J16)-1,"")</f>
        <v/>
      </c>
      <c r="L16" s="7" t="str">
        <f t="shared" si="2"/>
        <v>Ogerentedeprojetoseresponsavelpelagestaoerealizacaodosobjetivosdefinidosnoprojeto,mascabetambemasorganizacoesdirecionaremsuasestrategiasdeformaacontribuirparaosucesso.Considereaseguintesituacao,umexemploclassico:namudancadediretoria,umprojetofoiencerradocommuitashorasdedesvio.</v>
      </c>
    </row>
    <row r="17" spans="1:12">
      <c r="A17">
        <v>14</v>
      </c>
      <c r="B17" s="1" t="str">
        <f t="shared" si="0"/>
        <v/>
      </c>
      <c r="C17" s="50" t="s">
        <v>39</v>
      </c>
      <c r="D17" s="36" t="s">
        <v>57</v>
      </c>
      <c r="E17" t="s">
        <v>21</v>
      </c>
      <c r="J17" s="6" t="str">
        <f t="shared" si="1"/>
        <v/>
      </c>
      <c r="K17" s="2" t="str">
        <f>IF(ISNUMBER(J17),_xlfn.RANK.EQ(J17,$J$4:$J$203,0)+COUNTIF($J$4:J17,J17)-1,"")</f>
        <v/>
      </c>
      <c r="L17" s="7" t="str">
        <f t="shared" si="2"/>
        <v>Desconhecoprojetosnosquaisoconflitodeinteressesindividuaissobreaorganizacaonaotenhasemanifestado,enaoseraumfatorquepoderemoseliminarnodecorrerdoprojeto[...]Asorganizacoesestaoestruturadasemmatrizesqueinfluenciampositivaounegativamenteodesenvolvimentodoprojeto.Considerandoasinformacoeseoconteudoestudado,analiseotipodematrizorganizacionalaseguireassocie-ascomasrespectivasinfluenciasqueexercemnosprojetos</v>
      </c>
    </row>
    <row r="18" spans="1:12">
      <c r="A18">
        <v>15</v>
      </c>
      <c r="B18" s="1">
        <f t="shared" si="0"/>
        <v>1</v>
      </c>
      <c r="C18" s="50" t="s">
        <v>40</v>
      </c>
      <c r="D18" s="35" t="s">
        <v>58</v>
      </c>
      <c r="E18" t="s">
        <v>21</v>
      </c>
      <c r="J18" s="6">
        <f t="shared" si="1"/>
        <v>1</v>
      </c>
      <c r="K18" s="2">
        <f>IF(ISNUMBER(J18),_xlfn.RANK.EQ(J18,$J$4:$J$203,0)+COUNTIF($J$4:J18,J18)-1,"")</f>
        <v>1</v>
      </c>
      <c r="L18" s="7" t="str">
        <f t="shared" si="2"/>
        <v>Umprojetoeformadoporumesforco,nao-permanente,temporario,paracriacaodeumprodutoouservico.Umerrocomumepensarque,porsertemporario,edecurtaduracao”Oobjetivomaiordagestaodeprojetoseaentregafinaldentrodoescopo,doprazoedocustoaprovado.Considerandootextoeoconteudoestudado,analiseasafirmativasaseguirsobreprojetoseassinaleVparaa(s)verdadeira(s)eFparaa(s)falsa(s).</v>
      </c>
    </row>
    <row r="19" spans="1:12">
      <c r="A19">
        <v>16</v>
      </c>
      <c r="B19" s="1" t="str">
        <f t="shared" si="0"/>
        <v/>
      </c>
      <c r="C19" s="50" t="s">
        <v>41</v>
      </c>
      <c r="D19" s="35" t="s">
        <v>44</v>
      </c>
      <c r="E19" t="s">
        <v>21</v>
      </c>
      <c r="J19" s="6" t="str">
        <f t="shared" si="1"/>
        <v/>
      </c>
      <c r="K19" s="2" t="str">
        <f>IF(ISNUMBER(J19),_xlfn.RANK.EQ(J19,$J$4:$J$203,0)+COUNTIF($J$4:J19,J19)-1,"")</f>
        <v/>
      </c>
      <c r="L19" s="7" t="str">
        <f t="shared" si="2"/>
        <v>Nadecadade1950,periododaGuerraFria,apossersurpreendidopelossovieticoscomolancamentodosateliteSputnik,oDepartamentodeDefesadosEstadosUnidosdecidiuacelerareinvestireminovacaoeimplementacoesdeprojetosmilitares.”Apartirdessainformacaoedoconteudoestudadosobreasdemandasestrategicasqueviabilizamacriacaodeprojetos,podemosafirmarqueeumademandaestrategicaosavancos:</v>
      </c>
    </row>
    <row r="20" spans="1:12">
      <c r="A20">
        <v>17</v>
      </c>
      <c r="B20" s="1" t="str">
        <f t="shared" si="0"/>
        <v/>
      </c>
      <c r="C20" s="50" t="s">
        <v>42</v>
      </c>
      <c r="D20" s="35" t="s">
        <v>59</v>
      </c>
      <c r="E20" t="s">
        <v>21</v>
      </c>
      <c r="J20" s="6" t="str">
        <f t="shared" si="1"/>
        <v/>
      </c>
      <c r="K20" s="2" t="str">
        <f>IF(ISNUMBER(J20),_xlfn.RANK.EQ(J20,$J$4:$J$203,0)+COUNTIF($J$4:J20,J20)-1,"")</f>
        <v/>
      </c>
      <c r="L20" s="7" t="str">
        <f t="shared" si="2"/>
        <v>Definidasasatividadesesuaspredecessoras,podemoscalcularotemponecessarioparatodooprojetoelaborandoumdiagramaderede,queexternalizaasequenciadotrabalhoqueserafeitoeasdependenciasentreasatividades.Oresultadoeoprazoparaconclusaodoprojeto,permitindoseuacompanhamentoecontrole.Ociclodevidadeprojetossecaracterizaporatividadesqueocorremdurantetodooprojeto,criandoasfasesesuasvariacoesdeesforco.Considerandoasinformacoeseoconteudoestudado,emrelacaoaotempo,indiqueograuaseguireassocie-asacurvadecustosdasmudancasedosriscoseincertezas:</v>
      </c>
    </row>
    <row r="21" spans="1:12">
      <c r="A21">
        <v>18</v>
      </c>
      <c r="B21" s="1" t="str">
        <f t="shared" si="0"/>
        <v/>
      </c>
      <c r="C21" s="50" t="s">
        <v>43</v>
      </c>
      <c r="D21" s="35" t="s">
        <v>60</v>
      </c>
      <c r="E21" t="s">
        <v>21</v>
      </c>
      <c r="J21" s="6" t="str">
        <f t="shared" si="1"/>
        <v/>
      </c>
      <c r="K21" s="2" t="str">
        <f>IF(ISNUMBER(J21),_xlfn.RANK.EQ(J21,$J$4:$J$203,0)+COUNTIF($J$4:J21,J21)-1,"")</f>
        <v/>
      </c>
      <c r="L21" s="7" t="str">
        <f t="shared" si="2"/>
        <v>OmautempovemprejudicandoumpoucooandamentodasobrasnoEstadioGermanoKruger,masaexpectativadadiretoriadoOperarioFerroviarioequetudofiqueprontoateoiniciodoCampeonatoParanaense,quecomecanodia20dejaneiroevaiateofinaldeabril.Muitosfatores,positivosenegativos,podeminfluenciaroresultadofinaldoprojeto.Considerandoosfatoreslimitantes,analiseasafirmativasaseguireassinaleVparaa(s)verdadeira(s)eFparaa(s)falsa(s).</v>
      </c>
    </row>
    <row r="22" spans="1:12">
      <c r="A22">
        <v>19</v>
      </c>
      <c r="B22" s="1" t="str">
        <f t="shared" si="0"/>
        <v/>
      </c>
      <c r="C22" s="34" t="s">
        <v>61</v>
      </c>
      <c r="D22" s="35" t="s">
        <v>62</v>
      </c>
      <c r="E22" t="s">
        <v>21</v>
      </c>
      <c r="J22" s="6" t="str">
        <f t="shared" si="1"/>
        <v/>
      </c>
      <c r="K22" s="2" t="str">
        <f>IF(ISNUMBER(J22),_xlfn.RANK.EQ(J22,$J$4:$J$203,0)+COUNTIF($J$4:J22,J22)-1,"")</f>
        <v/>
      </c>
      <c r="L22" s="7" t="str">
        <f t="shared" si="2"/>
        <v>Asorganizacoesestaocomecandoavisualizarquecomagestaodeprojetosindustriais,estaotendoganhodeeficienciaeresultadosnoinvestimentoaplicadoparaamelhoriaouexpansaodeseusprocessos.Ogerenciamentodeprojetoeindispensavelparaconverterestrategiasdenegociosemresultadospositivos.Considerandoessasinformacoeseoconteudoestudado,analiseasafirmativasaseguireassinaleVparaa(s)verdadeira(s)eFparaa(s)falsa(s).</v>
      </c>
    </row>
    <row r="23" spans="1:12">
      <c r="A23">
        <v>20</v>
      </c>
      <c r="B23" s="1" t="str">
        <f t="shared" si="0"/>
        <v/>
      </c>
      <c r="C23" s="34" t="s">
        <v>63</v>
      </c>
      <c r="D23" s="35" t="s">
        <v>66</v>
      </c>
      <c r="E23" t="s">
        <v>21</v>
      </c>
      <c r="J23" s="6" t="str">
        <f t="shared" si="1"/>
        <v/>
      </c>
      <c r="K23" s="2" t="str">
        <f>IF(ISNUMBER(J23),_xlfn.RANK.EQ(J23,$J$4:$J$203,0)+COUNTIF($J$4:J23,J23)-1,"")</f>
        <v/>
      </c>
      <c r="L23" s="7" t="str">
        <f t="shared" si="2"/>
        <v>Paraqueagestaodeumprojetosejarealizadademaneiraadequada,eimportanteoentendimentodealgunsconceitosimprescindiveisparaconduziroprojeto,reconhecerlimites,definirresponsabilidadesdaequipe,fazerasconsideracoesdoplanejamento,paraqueasetapasocorramsemgrandessurpresas.Ogerenciamentoeficazdeumprojetogaranteoseusucesso.Considerandoasinformacoeseconteudoestudado,ordeneasetapasdeacordocomasatividadesdegerenciamentodeprojeto.</v>
      </c>
    </row>
    <row r="24" spans="1:12">
      <c r="A24">
        <v>21</v>
      </c>
      <c r="B24" s="1" t="str">
        <f t="shared" si="0"/>
        <v/>
      </c>
      <c r="C24" s="50" t="s">
        <v>101</v>
      </c>
      <c r="D24" s="51" t="s">
        <v>69</v>
      </c>
      <c r="E24" t="s">
        <v>21</v>
      </c>
      <c r="J24" s="6" t="str">
        <f t="shared" si="1"/>
        <v/>
      </c>
      <c r="K24" s="2" t="str">
        <f>IF(ISNUMBER(J24),_xlfn.RANK.EQ(J24,$J$4:$J$203,0)+COUNTIF($J$4:J24,J24)-1,"")</f>
        <v/>
      </c>
      <c r="L24" s="7" t="str">
        <f t="shared" si="2"/>
        <v>Osprocessospodemserdivididosemareas,agrupadosporrequisitosdeconhecimento,ouseja,processosquesaotratadosporumconjuntodetecnicasemcomumequetrabalhamcomoconjuntosimilardeentradasesaidas.OsprocessosdoprojetopodemseragrupadosemcincocategoriasdenominadasdeGrupodeProcessosdeGerenciamentodeProjetosesaoclassificadosporareadeconhecimentodeGerenciamento,quesaodez.Considerandoacitacaoapresentadaeosconteudosabordadosnaunidade,analiseasassercoesaseguirearelacaoentreelas.</v>
      </c>
    </row>
    <row r="25" spans="1:12">
      <c r="A25">
        <v>22</v>
      </c>
      <c r="B25" s="1" t="str">
        <f t="shared" si="0"/>
        <v/>
      </c>
      <c r="C25" s="50" t="s">
        <v>68</v>
      </c>
      <c r="D25" s="51" t="s">
        <v>67</v>
      </c>
      <c r="E25" t="s">
        <v>21</v>
      </c>
      <c r="J25" s="6" t="str">
        <f t="shared" si="1"/>
        <v/>
      </c>
      <c r="K25" s="2" t="str">
        <f>IF(ISNUMBER(J25),_xlfn.RANK.EQ(J25,$J$4:$J$203,0)+COUNTIF($J$4:J25,J25)-1,"")</f>
        <v/>
      </c>
      <c r="L25" s="7" t="str">
        <f t="shared" si="2"/>
        <v>AMatrizdeResponsabilidadesouMatrizdeDesignacaodeResponsabilidadeseuminstrumentomuitoeficientequetemcomoprincipalobjetivoaatribuicaodefuncoeseresponsabilidadesdentrodeumaorganizacaooudeumprojeto.Sendoumadasmaisimportantesdefinicoesdentrodeumaorganizacaoounogerenciamentodeprojetos,asatribuicoesdefuncoeseresponsabilidadesdevemserformalizadasedocumentadasafimdeseevitaremduvidaseposterioresconflitosentreosmembrosdaequipe.Estasdefinicoesdevemestarintimamenteligadasasatividadesdaorganizacaoouadefinicaodoescopodeumprojeto.</v>
      </c>
    </row>
    <row r="26" spans="1:12">
      <c r="A26">
        <v>23</v>
      </c>
      <c r="B26" s="1" t="str">
        <f t="shared" si="0"/>
        <v/>
      </c>
      <c r="C26" s="50" t="s">
        <v>70</v>
      </c>
      <c r="D26" s="51" t="s">
        <v>71</v>
      </c>
      <c r="E26" t="s">
        <v>21</v>
      </c>
      <c r="J26" s="6" t="str">
        <f t="shared" si="1"/>
        <v/>
      </c>
      <c r="K26" s="2" t="str">
        <f>IF(ISNUMBER(J26),_xlfn.RANK.EQ(J26,$J$4:$J$203,0)+COUNTIF($J$4:J26,J26)-1,"")</f>
        <v/>
      </c>
      <c r="L26" s="7" t="str">
        <f t="shared" si="2"/>
        <v>OBrainstorming(ou‘tempestadedeideias’),maisqueumatecnicadedinamicadegrupo,eumaatividadedesenvolvidaparaexplorarapotencialidadecriativadoindividuo,colocando-aaservicodeseusobjetivos.NoBrasil,tambemecarinhosamentechamadade‘torodepalpite’.Brainstormingeumaferramentaetecnicautilizadanoprocessodeidentificaraspartesinteressadasparaacoletadedados.</v>
      </c>
    </row>
    <row r="27" spans="1:12">
      <c r="A27">
        <v>24</v>
      </c>
      <c r="B27" s="1" t="str">
        <f t="shared" si="0"/>
        <v/>
      </c>
      <c r="C27" s="50" t="s">
        <v>82</v>
      </c>
      <c r="D27" s="51" t="s">
        <v>72</v>
      </c>
      <c r="E27" t="s">
        <v>21</v>
      </c>
      <c r="J27" s="6" t="str">
        <f t="shared" si="1"/>
        <v/>
      </c>
      <c r="K27" s="2" t="str">
        <f>IF(ISNUMBER(J27),_xlfn.RANK.EQ(J27,$J$4:$J$203,0)+COUNTIF($J$4:J27,J27)-1,"")</f>
        <v/>
      </c>
      <c r="L27" s="7" t="str">
        <f t="shared" si="2"/>
        <v>GrupodeprocessosdePlanejamento:Esseprocessodefineoscaminhosparaqueosobjetivosdoprojetosejamalcancados.NessaetapaeelaboradooPlanodeGerenciamentodeProjetos(ProjectCharter),documentoquedevecontemplartodososprocessosdessegerenciamento.Aprofundidadeecomplexidadedoplanejamentoestaodiretamenteligadasaotamanhodoprojeto.Ogrupodeprocessodeplanejamentodistribuiseusprocessosportodasasareasdeconhecimento.</v>
      </c>
    </row>
    <row r="28" spans="1:12">
      <c r="A28">
        <v>25</v>
      </c>
      <c r="B28" s="1" t="str">
        <f t="shared" si="0"/>
        <v/>
      </c>
      <c r="C28" s="50" t="s">
        <v>73</v>
      </c>
      <c r="D28" s="51" t="s">
        <v>74</v>
      </c>
      <c r="E28" t="s">
        <v>21</v>
      </c>
      <c r="J28" s="6" t="str">
        <f t="shared" si="1"/>
        <v/>
      </c>
      <c r="K28" s="2" t="str">
        <f>IF(ISNUMBER(J28),_xlfn.RANK.EQ(J28,$J$4:$J$203,0)+COUNTIF($J$4:J28,J28)-1,"")</f>
        <v/>
      </c>
      <c r="L28" s="7" t="str">
        <f t="shared" si="2"/>
        <v>Osdocumentosdenegociossaocriadospelopatrocinadoresaodocumentosforadogerenciamentodoprojeto,poisrepresentamasintencoesestrategicasdenegociodaorganizacaoe,paraalcanca-las,justifica-seaautorizacaodoprojeto.Osdocumentosdenegociosaoodocumentodebusinesscaseeodegerenciamentodebeneficio,esaoutilizadoscomoentradasparaoprocessodeinicializacaodoprojeto.</v>
      </c>
    </row>
    <row r="29" spans="1:12">
      <c r="A29">
        <v>26</v>
      </c>
      <c r="B29" s="1" t="str">
        <f t="shared" si="0"/>
        <v/>
      </c>
      <c r="C29" s="50" t="s">
        <v>75</v>
      </c>
      <c r="D29" s="51" t="s">
        <v>76</v>
      </c>
      <c r="E29" t="s">
        <v>21</v>
      </c>
      <c r="J29" s="6" t="str">
        <f t="shared" si="1"/>
        <v/>
      </c>
      <c r="K29" s="2" t="str">
        <f>IF(ISNUMBER(J29),_xlfn.RANK.EQ(J29,$J$4:$J$203,0)+COUNTIF($J$4:J29,J29)-1,"")</f>
        <v/>
      </c>
      <c r="L29" s="7" t="str">
        <f t="shared" si="2"/>
        <v>Projetossaoiniciados,planejados,executados,controladoseencerradosporpessoas,quesaooelofundamentaldogerenciamentodeprojetos.Otermostakenomundocorporativosignificaparticipacao,interesseoufinanciadordealgumempreendimento.Aspartesinteressadassaotodaspessoasouorganizacoesenvolvidasnoprojeto,quepossamserafetadasouexerceralgumainfluencia,positivaounegativa,nosseusobjetivoseresultadosfinais.Noprocessodeiniciacaodoprojeto,aaprovacaodotermodeaberturainiciaoficialmenteoprojeto.Considerandoacitacaoapresentadaeosconteudosabordadosnaunidade,analiseasassercoesaseguirearelacaoentreelas.</v>
      </c>
    </row>
    <row r="30" spans="1:12">
      <c r="A30">
        <v>27</v>
      </c>
      <c r="B30" s="1" t="str">
        <f t="shared" si="0"/>
        <v/>
      </c>
      <c r="C30" s="50" t="s">
        <v>77</v>
      </c>
      <c r="D30" s="51" t="s">
        <v>78</v>
      </c>
      <c r="E30" t="s">
        <v>21</v>
      </c>
      <c r="J30" s="6" t="str">
        <f t="shared" si="1"/>
        <v/>
      </c>
      <c r="K30" s="2" t="str">
        <f>IF(ISNUMBER(J30),_xlfn.RANK.EQ(J30,$J$4:$J$203,0)+COUNTIF($J$4:J30,J30)-1,"")</f>
        <v/>
      </c>
      <c r="L30" s="7" t="str">
        <f t="shared" si="2"/>
        <v>Stakeholderssaoaspartesinteressadas,envolvidaseafetadaspeloprojeto.Emmuitoscasos,osucessoestadiretamenteassociadoaimportanciaquesedaagestaodetodososstakeholders,tantodaequipequeestaparticipandodiretamentedaexecucaodoprojetoquantodosdemais,queemalgummomentopoderaoestarenvolvidosdiretaouindiretamenteouserafetadospelosresultadosdoprojeto.Aspartesinteressadaspodeminfluenciarpositivaounegativamenteoprojeto.Assim,considerandoasinformacoesapresentadaseoconteudoestudado,analiseosgruposdeprocessosaseguireassocie-oscomseusrespectivosprocessosdaareadeconhecimentodegerenciamentodaspartesinteressadas.</v>
      </c>
    </row>
    <row r="31" spans="1:12">
      <c r="A31">
        <v>28</v>
      </c>
      <c r="B31" s="1" t="str">
        <f t="shared" si="0"/>
        <v/>
      </c>
      <c r="C31" s="50" t="s">
        <v>79</v>
      </c>
      <c r="D31" s="51" t="s">
        <v>80</v>
      </c>
      <c r="E31" t="s">
        <v>21</v>
      </c>
      <c r="J31" s="6" t="str">
        <f t="shared" si="1"/>
        <v/>
      </c>
      <c r="K31" s="2" t="str">
        <f>IF(ISNUMBER(J31),_xlfn.RANK.EQ(J31,$J$4:$J$203,0)+COUNTIF($J$4:J31,J31)-1,"")</f>
        <v/>
      </c>
      <c r="L31" s="7" t="str">
        <f t="shared" si="2"/>
        <v>Todoprojetoecompostopordiferentespessoaseorganizacoes.Pessoasdedentrooudeforadaequipedoprojeto,assimcomoempresas,entidadesegovernosdediferentesescalas,podemserdenominadas‘partesinteressadas’doseuprojeto.Identificaraspartesinteressadaseatribuiracadaparticipantedoprojetoumpesoeumaresponsabilidade.Amatrizderesponsabilidadesproduzumavisaodequemaprovaoque,quemfazoque,quemdeveserconsultadoeemqualmomento,comodeveseracomunicacaoedemaisatividadesqueidentificamsuasinfluencias,interesseseexpectativasparaosobjetivosdoprojeto.Considerandoessasinformacoeseoconteudoestudado,ordeneaspartesinteressadasaseguirdeacordocomonivelderesponsabilidades.</v>
      </c>
    </row>
    <row r="32" spans="1:12">
      <c r="A32">
        <v>29</v>
      </c>
      <c r="B32" s="1" t="str">
        <f t="shared" si="0"/>
        <v/>
      </c>
      <c r="C32" s="50" t="s">
        <v>83</v>
      </c>
      <c r="D32" s="51" t="s">
        <v>81</v>
      </c>
      <c r="E32" t="s">
        <v>21</v>
      </c>
      <c r="J32" s="6" t="str">
        <f t="shared" si="1"/>
        <v/>
      </c>
      <c r="K32" s="2" t="str">
        <f>IF(ISNUMBER(J32),_xlfn.RANK.EQ(J32,$J$4:$J$203,0)+COUNTIF($J$4:J32,J32)-1,"")</f>
        <v/>
      </c>
      <c r="L32" s="7" t="str">
        <f t="shared" si="2"/>
        <v>Oplanejamento,omonitoramentoecontrolesaoprocessosindependenteseessenciaisparaosucessodoprojeto.Pormeiodeplanejamentotem-seplanosqueorientamasacoesdegerenciamentoenosdizememquepontodeveremosestar,enquantoomonitoramentoecontrolenosinformaemquepontodefatoestamospossibilitandoadeteccaodedesvioseaimplementacaodemedidascorretivas.Osprocessossaoagrupadosdeformaafacilitaravisibilidadedafasequeoprojetoseencontra.</v>
      </c>
    </row>
    <row r="33" spans="1:12">
      <c r="A33">
        <v>30</v>
      </c>
      <c r="B33" s="1" t="str">
        <f t="shared" si="0"/>
        <v/>
      </c>
      <c r="C33" s="50" t="s">
        <v>84</v>
      </c>
      <c r="D33" s="51" t="s">
        <v>91</v>
      </c>
      <c r="E33" t="s">
        <v>21</v>
      </c>
      <c r="J33" s="6" t="str">
        <f t="shared" si="1"/>
        <v/>
      </c>
      <c r="K33" s="2" t="str">
        <f>IF(ISNUMBER(J33),_xlfn.RANK.EQ(J33,$J$4:$J$203,0)+COUNTIF($J$4:J33,J33)-1,"")</f>
        <v/>
      </c>
      <c r="L33" s="7" t="str">
        <f t="shared" si="2"/>
        <v>Demaneirasimplificada,podemosdizerqueosprocessosdegerenciamentodeprojetosestabelecemciclosdeplanejamento,execucaoecontrole.Esseciclopodeserrepetidomuitasvezesaolongodeumprojeto.Existeumconjuntodeprocessosqueiniciaaexecucaodessecicloeoutroqueoencerra.Dessaforma,osprocessosdegerenciamentodeprojetospodemserintegradosdeacordocomomomentoemquesaousadosnoprocesso.</v>
      </c>
    </row>
    <row r="34" spans="1:12">
      <c r="A34">
        <v>31</v>
      </c>
      <c r="B34" s="1" t="str">
        <f t="shared" si="0"/>
        <v/>
      </c>
      <c r="C34" s="50" t="s">
        <v>92</v>
      </c>
      <c r="D34" s="50" t="s">
        <v>96</v>
      </c>
      <c r="E34" t="s">
        <v>21</v>
      </c>
      <c r="J34" s="6" t="str">
        <f t="shared" si="1"/>
        <v/>
      </c>
      <c r="K34" s="2" t="str">
        <f>IF(ISNUMBER(J34),_xlfn.RANK.EQ(J34,$J$4:$J$203,0)+COUNTIF($J$4:J34,J34)-1,"")</f>
        <v/>
      </c>
      <c r="L34" s="7" t="str">
        <f t="shared" si="2"/>
        <v>IdentificarasPartesInteressadaseoprocessodeidentificarregularmenteaspartesinteressadasdoprojetoeanalisaredocumentarinformacoesrelevantessobreseusinteresses,envolvimento,interdependencias,influenciaeimpactopotencialnosucessodoprojeto.Oprincipalbeneficiodesteprocessoequepermitequeaequipedoprojetoidentifiqueodirecionamentoapropriadoparaengajamentodecadaparteinteressadaougrupodepartesinteressadas.</v>
      </c>
    </row>
    <row r="35" spans="1:12">
      <c r="A35">
        <v>32</v>
      </c>
      <c r="B35" s="1" t="str">
        <f t="shared" si="0"/>
        <v/>
      </c>
      <c r="C35" s="50" t="s">
        <v>85</v>
      </c>
      <c r="D35" s="51" t="s">
        <v>90</v>
      </c>
      <c r="E35" t="s">
        <v>21</v>
      </c>
      <c r="J35" s="6" t="str">
        <f t="shared" si="1"/>
        <v/>
      </c>
      <c r="K35" s="2" t="str">
        <f>IF(ISNUMBER(J35),_xlfn.RANK.EQ(J35,$J$4:$J$203,0)+COUNTIF($J$4:J35,J35)-1,"")</f>
        <v/>
      </c>
      <c r="L35" s="7" t="str">
        <f t="shared" si="2"/>
        <v>Ora,seboapartedosprojetoslidacomincertezas,condicoestecnologicas,condicoesdemercadoeriscos,comopreverqueodocumentoinicialnaoserapassiveldemudancas?Comopreverquetodososcenariosforamcontempladosnessedocumentoinicial?Comopreverseorequisitoqueeraimprescindivelnoiniciodoprojetocontinuarasendoimprescindivel?Comopreverseumamudancaqueagreguevaloraoprodutonaosurgiranomeiodocaminho?</v>
      </c>
    </row>
    <row r="36" spans="1:12">
      <c r="A36">
        <v>33</v>
      </c>
      <c r="B36" s="1" t="str">
        <f t="shared" si="0"/>
        <v/>
      </c>
      <c r="C36" s="50" t="s">
        <v>86</v>
      </c>
      <c r="D36" s="51" t="s">
        <v>89</v>
      </c>
      <c r="E36" t="s">
        <v>21</v>
      </c>
      <c r="J36" s="6" t="str">
        <f t="shared" si="1"/>
        <v/>
      </c>
      <c r="K36" s="2" t="str">
        <f>IF(ISNUMBER(J36),_xlfn.RANK.EQ(J36,$J$4:$J$203,0)+COUNTIF($J$4:J36,J36)-1,"")</f>
        <v/>
      </c>
      <c r="L36" s="7" t="str">
        <f t="shared" si="2"/>
        <v>Osgruposdeprocessosnaosaofases,esimagrupamentosdeprocessosdegerenciamentodeprojetos,podendotodoselesserepetirdentrodecadaumadasfasesdoprojeto.Elestambempodemexistiremapenasalgumasdasfasesdoprojeto,dependendodapraticadegerenciamentodeprojetosadotadoemcadamomentodoseuprojeto.Osprocessosdeplanejamento,execucaoecontrolepodemserepetiremdiversasinteracoeseciclosderetroalimentacaoatequeoresultadodoprojetosejaatingido.</v>
      </c>
    </row>
    <row r="37" spans="1:12">
      <c r="A37">
        <v>34</v>
      </c>
      <c r="B37" s="1" t="str">
        <f t="shared" si="0"/>
        <v/>
      </c>
      <c r="C37" s="50" t="s">
        <v>87</v>
      </c>
      <c r="D37" s="51" t="s">
        <v>88</v>
      </c>
      <c r="E37" t="s">
        <v>21</v>
      </c>
      <c r="J37" s="6" t="str">
        <f t="shared" si="1"/>
        <v/>
      </c>
      <c r="K37" s="2" t="str">
        <f>IF(ISNUMBER(J37),_xlfn.RANK.EQ(J37,$J$4:$J$203,0)+COUNTIF($J$4:J37,J37)-1,"")</f>
        <v/>
      </c>
      <c r="L37" s="7" t="str">
        <f t="shared" si="2"/>
        <v>Gruposdeprocessosdeinicializacao:Faseemqueerealizadoolevantamentodetodasasnecessidadesfisicas,financeirasedepessoalparaaconcretizacaodoprojeto.Asanalisessaofeitaspelaaltagerenciadaorganizacao,quedeveautorizarounaoaexecucaodoprojeto,balizadaporumcriteriosoestudodeviabilidade.Devemserautorizadossomenteosprojetossincronizadoscomasestrategiasdaorganizacaoecomaltosindicesdeviabilidade,paraseremexecutadoscomqualidade,prazosecustoscompetitivos.</v>
      </c>
    </row>
    <row r="38" spans="1:12">
      <c r="A38">
        <v>35</v>
      </c>
      <c r="B38" s="1" t="str">
        <f t="shared" si="0"/>
        <v/>
      </c>
      <c r="C38" s="34" t="s">
        <v>100</v>
      </c>
      <c r="D38" s="50" t="s">
        <v>97</v>
      </c>
      <c r="E38" t="s">
        <v>21</v>
      </c>
      <c r="J38" s="6" t="str">
        <f t="shared" si="1"/>
        <v/>
      </c>
      <c r="K38" s="2" t="str">
        <f>IF(ISNUMBER(J38),_xlfn.RANK.EQ(J38,$J$4:$J$203,0)+COUNTIF($J$4:J38,J38)-1,"")</f>
        <v/>
      </c>
      <c r="L38" s="7" t="str">
        <f t="shared" si="2"/>
        <v>Osprocessospodemserdivididosemareas,agrupadosporrequisitosdeconhecimento,ouseja,processosquesaotratadosporumconjuntodetecnicasemcomumequetrabalhamcomoconjuntosimilardeentradasesaidas.Asareasdeconhecimentodistribuemosmesmosprocessosdogrupodeprocessosdegerenciamentodeprojetosporrequisitosdeconhecimento.Assim,considerandoasinformacoesapresentadaseoconteudoestudado,analiseosgruposdeprocessosaseguireassocie-oscomseusrespectivosprocessosdasareasdeconhecimento.</v>
      </c>
    </row>
    <row r="39" spans="1:12">
      <c r="A39">
        <v>36</v>
      </c>
      <c r="B39" s="1" t="str">
        <f t="shared" si="0"/>
        <v/>
      </c>
      <c r="C39" s="50" t="s">
        <v>93</v>
      </c>
      <c r="D39" s="52" t="s">
        <v>81</v>
      </c>
      <c r="E39" t="s">
        <v>21</v>
      </c>
      <c r="J39" s="6" t="str">
        <f t="shared" si="1"/>
        <v/>
      </c>
      <c r="K39" s="2" t="str">
        <f>IF(ISNUMBER(J39),_xlfn.RANK.EQ(J39,$J$4:$J$203,0)+COUNTIF($J$4:J39,J39)-1,"")</f>
        <v/>
      </c>
      <c r="L39" s="7" t="str">
        <f t="shared" si="2"/>
        <v>Oplanejamento,omonitoramentoecontrolesaoprocessosindependenteseessenciaisparaosucessodoprojeto.Pormeiodeplanejamentotem-seplanosqueorientamasacoesdegerenciamentoenosdizememquepontodeveremosestar,enquantoomonitoramentoecontrolenosinformaemquepontodefatoestamospossibilitandoadeteccaodedesvioseaimplementacaodemedidascorretivas.</v>
      </c>
    </row>
    <row r="40" spans="1:12">
      <c r="A40">
        <v>37</v>
      </c>
      <c r="B40" s="1" t="str">
        <f t="shared" si="0"/>
        <v/>
      </c>
      <c r="C40" s="50" t="s">
        <v>94</v>
      </c>
      <c r="D40" s="52" t="s">
        <v>98</v>
      </c>
      <c r="E40" t="s">
        <v>21</v>
      </c>
      <c r="J40" s="6" t="str">
        <f t="shared" si="1"/>
        <v/>
      </c>
      <c r="K40" s="2" t="str">
        <f>IF(ISNUMBER(J40),_xlfn.RANK.EQ(J40,$J$4:$J$203,0)+COUNTIF($J$4:J40,J40)-1,"")</f>
        <v/>
      </c>
      <c r="L40" s="7" t="str">
        <f t="shared" si="2"/>
        <v>GrupodeprocessosdeMonitoramentoeControle:Ocontrolegaranteaqualidadedoprojetoesuaconformidadecomoplanejamentoduranteaexecucao.Quantomaistardeforemdetectadososproblemas,maisdispendiosasseraoascorrecoes.</v>
      </c>
    </row>
    <row r="41" spans="1:12">
      <c r="A41">
        <v>38</v>
      </c>
      <c r="B41" s="1" t="str">
        <f t="shared" si="0"/>
        <v/>
      </c>
      <c r="C41" s="50" t="s">
        <v>95</v>
      </c>
      <c r="D41" s="52" t="s">
        <v>99</v>
      </c>
      <c r="E41" t="s">
        <v>21</v>
      </c>
      <c r="J41" s="6" t="str">
        <f t="shared" si="1"/>
        <v/>
      </c>
      <c r="K41" s="2" t="str">
        <f>IF(ISNUMBER(J41),_xlfn.RANK.EQ(J41,$J$4:$J$203,0)+COUNTIF($J$4:J41,J41)-1,"")</f>
        <v/>
      </c>
      <c r="L41" s="7" t="str">
        <f t="shared" si="2"/>
        <v>Osucessoexigeaparticipacaodetodososmembrosdaequipedoprojeto.AGerencia,dentrodeseuescopoderesponsabilidadepelaqualidade,detemaresponsabilidadepelofornecimentodosrecursosadequados,comcapacidadesadequadas.Osprocessosvisamgarantirainclusaodetodootrabalhonecessarioemumprojetoparaquesejaconcluidocomsucesso.Considerandoacitacaoapresentadaeosconteudosabordadosnaunidade,analiseasassercoesaseguirearelacaoentreelas.</v>
      </c>
    </row>
    <row r="42" spans="1:12">
      <c r="A42">
        <v>39</v>
      </c>
      <c r="B42" s="1" t="str">
        <f t="shared" si="0"/>
        <v/>
      </c>
      <c r="C42" s="50" t="s">
        <v>102</v>
      </c>
      <c r="D42" s="52" t="s">
        <v>105</v>
      </c>
      <c r="E42" t="s">
        <v>21</v>
      </c>
      <c r="J42" s="6" t="str">
        <f t="shared" si="1"/>
        <v/>
      </c>
      <c r="K42" s="2" t="str">
        <f>IF(ISNUMBER(J42),_xlfn.RANK.EQ(J42,$J$4:$J$203,0)+COUNTIF($J$4:J42,J42)-1,"")</f>
        <v/>
      </c>
      <c r="L42" s="7" t="str">
        <f t="shared" si="2"/>
        <v>Osprocessosdeplanejamentodesenvolvemoplanodegerenciamentodoprojeto.Essesprocessostambemidentificam,definemeamadurecemoescopodoprojeto,ocustodoprojetoeagendamasatividadesdoprojetoqueocorremdentrodele.Àmedidaqueforemdescobertasnovasinformacoessobreoprojeto,asdependencias,osrequisitos,osriscos,asoportunidades,aspremissaseasrestricoesadicionaisseraoidentificadasouresolvidas.</v>
      </c>
    </row>
    <row r="43" spans="1:12">
      <c r="A43">
        <v>40</v>
      </c>
      <c r="B43" s="1" t="str">
        <f t="shared" si="0"/>
        <v/>
      </c>
      <c r="C43" s="50" t="s">
        <v>103</v>
      </c>
      <c r="D43" s="52" t="s">
        <v>78</v>
      </c>
      <c r="E43" t="s">
        <v>21</v>
      </c>
      <c r="J43" s="6" t="str">
        <f t="shared" si="1"/>
        <v/>
      </c>
      <c r="K43" s="2" t="str">
        <f>IF(ISNUMBER(J43),_xlfn.RANK.EQ(J43,$J$4:$J$203,0)+COUNTIF($J$4:J43,J43)-1,"")</f>
        <v/>
      </c>
      <c r="L43" s="7" t="str">
        <f t="shared" si="2"/>
        <v>Stakeholderssaoaspartesinteressadas,envolvidaseafetadaspeloprojeto.Emmuitoscasos,osucessoestadiretamenteassociadoaimportanciaquesedaagestaodetodososstakeholders,tantodaequipequeestaparticipandodiretamentedaexecucaodoprojetoquantodosdemais,queemalgummomentopoderaoestarenvolvidosdiretaouindiretamenteouserafetadospelosresultadosdoprojeto.</v>
      </c>
    </row>
    <row r="44" spans="1:12">
      <c r="A44">
        <v>41</v>
      </c>
      <c r="B44" s="1" t="str">
        <f t="shared" si="0"/>
        <v/>
      </c>
      <c r="C44" s="50" t="s">
        <v>104</v>
      </c>
      <c r="D44" s="52" t="s">
        <v>106</v>
      </c>
      <c r="E44" t="s">
        <v>21</v>
      </c>
      <c r="J44" s="6" t="str">
        <f t="shared" si="1"/>
        <v/>
      </c>
      <c r="K44" s="2" t="str">
        <f>IF(ISNUMBER(J44),_xlfn.RANK.EQ(J44,$J$4:$J$203,0)+COUNTIF($J$4:J44,J44)-1,"")</f>
        <v/>
      </c>
      <c r="L44" s="7" t="str">
        <f t="shared" si="2"/>
        <v>Emtodososprocessosdogrupodegerenciamentodeprojetostemosasentradas,ferramentas,tecnicasesaidas.Asentradassaodocumentosqueforneceminformacoesparaoiniciodoprocesso,easferramentasetecnicastransformamoumodificamessasentradasparagerarassaidasdoprocesso.</v>
      </c>
    </row>
    <row r="45" spans="1:12">
      <c r="A45">
        <v>42</v>
      </c>
      <c r="B45" s="1" t="str">
        <f t="shared" si="0"/>
        <v/>
      </c>
      <c r="C45" s="50" t="s">
        <v>107</v>
      </c>
      <c r="D45" s="50" t="s">
        <v>108</v>
      </c>
      <c r="E45" t="s">
        <v>21</v>
      </c>
      <c r="J45" s="6" t="str">
        <f t="shared" si="1"/>
        <v/>
      </c>
      <c r="K45" s="2" t="str">
        <f>IF(ISNUMBER(J45),_xlfn.RANK.EQ(J45,$J$4:$J$203,0)+COUNTIF($J$4:J45,J45)-1,"")</f>
        <v/>
      </c>
      <c r="L45" s="7" t="str">
        <f t="shared" si="2"/>
        <v>Asorganizacoesagrupamosrequisitoslevantadosdemaneirasdiversas,geralmentedemodorelacionadocomoseunegocioecomsuaspraticaseculturas.Apartirdessainformacaoedoconteudoestudadosobreaclassificacaoderequisitos,podemosafirmar:</v>
      </c>
    </row>
    <row r="46" spans="1:12">
      <c r="A46">
        <v>43</v>
      </c>
      <c r="B46" s="1">
        <f t="shared" si="0"/>
        <v>2</v>
      </c>
      <c r="C46" s="50" t="s">
        <v>109</v>
      </c>
      <c r="D46" s="50" t="s">
        <v>110</v>
      </c>
      <c r="E46" t="s">
        <v>21</v>
      </c>
      <c r="J46" s="6">
        <f t="shared" si="1"/>
        <v>1</v>
      </c>
      <c r="K46" s="2">
        <f>IF(ISNUMBER(J46),_xlfn.RANK.EQ(J46,$J$4:$J$203,0)+COUNTIF($J$4:J46,J46)-1,"")</f>
        <v>2</v>
      </c>
      <c r="L46" s="7" t="str">
        <f t="shared" si="2"/>
        <v>Umdosaspectosmaisimportantesdoescopoedefinirclaramenteoqueserafeitoeentreguecomoprodutodoprojetoedefinir,tambem,qualotrabalhonecessarioparaincorporaredesenvolveresseprodutoefinalizaroprojeto.Apartirdaleituradofragmentoapresentado,ficaevidenteopapeldoescopodentrodoprojeto.Assim,econsiderandoosconteudosestudadosnolivrodadisciplina,analiseasafirmativasaseguirsobreosconceitosdoescopo.</v>
      </c>
    </row>
    <row r="47" spans="1:12">
      <c r="A47">
        <v>44</v>
      </c>
      <c r="B47" s="1" t="str">
        <f t="shared" si="0"/>
        <v/>
      </c>
      <c r="C47" s="50" t="s">
        <v>111</v>
      </c>
      <c r="D47" s="50" t="s">
        <v>67</v>
      </c>
      <c r="E47" t="s">
        <v>21</v>
      </c>
      <c r="J47" s="6" t="str">
        <f t="shared" si="1"/>
        <v/>
      </c>
      <c r="K47" s="2" t="str">
        <f>IF(ISNUMBER(J47),_xlfn.RANK.EQ(J47,$J$4:$J$203,0)+COUNTIF($J$4:J47,J47)-1,"")</f>
        <v/>
      </c>
      <c r="L47" s="7" t="str">
        <f t="shared" si="2"/>
        <v>Aentrevistapermitequeoentrevistadorpercebareacoesnaoverbaisdoentrevistado,provocando,assim,questionamentoseabordagensforadoroteiropreestabelecido.Isso,porsuavez,possibilitaolevantamentoderequisitosquepossivelmentenaoseriamosobvios,dentrodasperguntaspreviamenteestabelecidas.</v>
      </c>
    </row>
    <row r="48" spans="1:12">
      <c r="A48">
        <v>45</v>
      </c>
      <c r="B48" s="1" t="str">
        <f t="shared" si="0"/>
        <v/>
      </c>
      <c r="C48" s="50" t="s">
        <v>112</v>
      </c>
      <c r="D48" s="50" t="s">
        <v>113</v>
      </c>
      <c r="E48" t="s">
        <v>21</v>
      </c>
      <c r="J48" s="6" t="str">
        <f t="shared" si="1"/>
        <v/>
      </c>
      <c r="K48" s="2" t="str">
        <f>IF(ISNUMBER(J48),_xlfn.RANK.EQ(J48,$J$4:$J$203,0)+COUNTIF($J$4:J48,J48)-1,"")</f>
        <v/>
      </c>
      <c r="L48" s="7" t="str">
        <f t="shared" si="2"/>
        <v>Oplanejamentoderespostaariscoseoprocessodeelaboracaodeumplanodeacaoquepermitaoaproveitamentodasoportunidadesemelhorprotecaocontraasameacas.Ocustodaacaodevesercompativelcomaexposicaoaoriscoou,pelomenos,comoimpacto.</v>
      </c>
    </row>
    <row r="49" spans="1:12">
      <c r="A49">
        <v>46</v>
      </c>
      <c r="B49" s="1" t="str">
        <f t="shared" si="0"/>
        <v/>
      </c>
      <c r="C49" s="50" t="s">
        <v>114</v>
      </c>
      <c r="D49" s="50" t="s">
        <v>115</v>
      </c>
      <c r="E49" t="s">
        <v>21</v>
      </c>
      <c r="J49" s="6" t="str">
        <f t="shared" si="1"/>
        <v/>
      </c>
      <c r="K49" s="2" t="str">
        <f>IF(ISNUMBER(J49),_xlfn.RANK.EQ(J49,$J$4:$J$203,0)+COUNTIF($J$4:J49,J49)-1,"")</f>
        <v/>
      </c>
      <c r="L49" s="7" t="str">
        <f t="shared" si="2"/>
        <v>Todososrequisitosseraosubmetidosaumcomitedecontroledosrequisitos.Essecomiteeumgrupomultidisciplinarquedevecontarcomaparticipacaoderepresentantesdetodososgruposdestakeholdersequeavaliaaspropostasdosrequisitos,priorizaassugestoeseconfereaviabilidade,relevanciaeverificaseexistemconflitoscomosdemaisrequisitosaprovadosparaoprojeto.</v>
      </c>
    </row>
    <row r="50" spans="1:12">
      <c r="A50">
        <v>47</v>
      </c>
      <c r="B50" s="1">
        <f t="shared" si="0"/>
        <v>3</v>
      </c>
      <c r="C50" s="50" t="s">
        <v>116</v>
      </c>
      <c r="D50" s="50" t="s">
        <v>99</v>
      </c>
      <c r="E50" t="s">
        <v>21</v>
      </c>
      <c r="J50" s="6">
        <f t="shared" si="1"/>
        <v>1</v>
      </c>
      <c r="K50" s="2">
        <f>IF(ISNUMBER(J50),_xlfn.RANK.EQ(J50,$J$4:$J$203,0)+COUNTIF($J$4:J50,J50)-1,"")</f>
        <v>3</v>
      </c>
      <c r="L50" s="7" t="str">
        <f t="shared" si="2"/>
        <v>Agestaodotempoeagestaodecustos,segundooGuiaPMBOK(ProjectManagementBodyofKnowledge),definemtodososprocessosessenciaisparaquepossamosfinalizarosprojetosdentrodosprazosecustosestimados,oqueexigeumgerenciamentoativo,doplanejamentoateaentregafinal,essegerenciamentoexigeconceito,habilidades,disciplinaecontrole.</v>
      </c>
    </row>
    <row r="51" spans="1:12">
      <c r="A51">
        <v>48</v>
      </c>
      <c r="B51" s="1" t="str">
        <f t="shared" si="0"/>
        <v/>
      </c>
      <c r="C51" s="50" t="s">
        <v>117</v>
      </c>
      <c r="D51" s="50" t="s">
        <v>118</v>
      </c>
      <c r="E51" t="s">
        <v>21</v>
      </c>
      <c r="J51" s="6" t="str">
        <f t="shared" si="1"/>
        <v/>
      </c>
      <c r="K51" s="2" t="str">
        <f>IF(ISNUMBER(J51),_xlfn.RANK.EQ(J51,$J$4:$J$203,0)+COUNTIF($J$4:J51,J51)-1,"")</f>
        <v/>
      </c>
      <c r="L51" s="7" t="str">
        <f t="shared" si="2"/>
        <v>Primeiramente,eimportantequetenhamosoconhecimentodetalhadodecadaatividadequecompoedeterminadaentrega.Depois,fazemosolevantamentodosrecursosnecessarioseverificamosadisponibilidadedessesrecursos.Fiqueatento,porquenemsempreosrecursosestaodisponiveis!Ogerenciamentodosrecursosagrupaosprocessosdeplanejar,estimar,adquirir,desenvolver,gerenciarecontrolarosrecursos.Apartirdasinformacoesedoconteudoestudado,assinaleaafirmativacorretasobregerenciamentodosrecursos.</v>
      </c>
    </row>
    <row r="52" spans="1:12">
      <c r="A52">
        <v>49</v>
      </c>
      <c r="B52" s="1" t="str">
        <f t="shared" si="0"/>
        <v/>
      </c>
      <c r="C52" s="50" t="s">
        <v>119</v>
      </c>
      <c r="D52" s="50" t="s">
        <v>120</v>
      </c>
      <c r="E52" t="s">
        <v>21</v>
      </c>
      <c r="J52" s="6" t="str">
        <f t="shared" si="1"/>
        <v/>
      </c>
      <c r="K52" s="2" t="str">
        <f>IF(ISNUMBER(J52),_xlfn.RANK.EQ(J52,$J$4:$J$203,0)+COUNTIF($J$4:J52,J52)-1,"")</f>
        <v/>
      </c>
      <c r="L52" s="7" t="str">
        <f t="shared" si="2"/>
        <v>OutraquestaoimportantecomrelacaoaEAP(EstruturaAnaliticadeProjetos)equeospacotesdetrabalhorepresentamentregas,enaoatividades.Asentregassaoospacotesfinalizados,acabados.DeacordocomPMI,nocontextodeEAP(EstruturaAnaliticadeProjetos),otrabalhoserefereaprodutosdetrabalhoouentregasquesaooresultadodaatividadeenaoaatividadepropriamentedita.Sendoassim,aoatribuirumnomeparaumpacotedetrabalho,evitenomesquedenotamaexecucaodeumaatividade.</v>
      </c>
    </row>
    <row r="53" spans="1:12">
      <c r="A53">
        <v>50</v>
      </c>
      <c r="B53" s="1" t="str">
        <f t="shared" si="0"/>
        <v/>
      </c>
      <c r="C53" s="50" t="s">
        <v>121</v>
      </c>
      <c r="D53" s="50" t="s">
        <v>122</v>
      </c>
      <c r="E53" t="s">
        <v>21</v>
      </c>
      <c r="J53" s="6" t="str">
        <f t="shared" si="1"/>
        <v/>
      </c>
      <c r="K53" s="2" t="str">
        <f>IF(ISNUMBER(J53),_xlfn.RANK.EQ(J53,$J$4:$J$203,0)+COUNTIF($J$4:J53,J53)-1,"")</f>
        <v/>
      </c>
      <c r="L53" s="7" t="str">
        <f t="shared" si="2"/>
        <v>Gestaoderiscosdoprojetoenglobaosprocessosnecessariosparagarantiracorretaidentificacao,analiseerespostaaosriscos,maximizandoosefeitospositivoseminimizandoasconsequenciasdosefeitosnegativos.UmaferramentausadaparaidentificarriscoseaanaliseSWOT,queeumacronimodeforca(strengths),fraqueza(weaknesses),oportunidade(opportunities)eameacas(threats).</v>
      </c>
    </row>
    <row r="54" spans="1:12">
      <c r="A54">
        <v>51</v>
      </c>
      <c r="B54" s="1" t="str">
        <f t="shared" si="0"/>
        <v/>
      </c>
      <c r="C54" s="50" t="s">
        <v>135</v>
      </c>
      <c r="D54" s="50" t="s">
        <v>137</v>
      </c>
      <c r="E54" t="s">
        <v>21</v>
      </c>
      <c r="J54" s="6" t="str">
        <f t="shared" si="1"/>
        <v/>
      </c>
      <c r="K54" s="2" t="str">
        <f>IF(ISNUMBER(J54),_xlfn.RANK.EQ(J54,$J$4:$J$203,0)+COUNTIF($J$4:J54,J54)-1,"")</f>
        <v/>
      </c>
      <c r="L54" s="7" t="str">
        <f t="shared" si="2"/>
        <v>Aanalisequantitativaeoprocessodeanalisarnumericamenteoefeitodeumriscoidentificadosobreosobjetivosgeraisdoprojeto.Naanalisequantitativa,usamosapenasaquantificacaodosriscos,enuncaaqualificacao.</v>
      </c>
    </row>
    <row r="55" spans="1:12">
      <c r="A55">
        <v>52</v>
      </c>
      <c r="B55" s="1" t="str">
        <f t="shared" si="0"/>
        <v/>
      </c>
      <c r="C55" s="50" t="s">
        <v>125</v>
      </c>
      <c r="D55" s="50" t="s">
        <v>78</v>
      </c>
      <c r="E55" t="s">
        <v>21</v>
      </c>
      <c r="J55" s="6" t="str">
        <f t="shared" si="1"/>
        <v/>
      </c>
      <c r="K55" s="2" t="str">
        <f>IF(ISNUMBER(J55),_xlfn.RANK.EQ(J55,$J$4:$J$203,0)+COUNTIF($J$4:J55,J55)-1,"")</f>
        <v/>
      </c>
      <c r="L55" s="7" t="str">
        <f t="shared" si="2"/>
        <v>Ossoftwaresdegestaoauxiliamogerentedeprojetoserespectivaequipenogerenciamentodotempo.Seraoespecialmenteuteisparadistribuirosrecursosentreasatividadesepermitiroseucorretoplanejamentoecontroledesuautilizacao.</v>
      </c>
    </row>
    <row r="56" spans="1:12">
      <c r="A56">
        <v>53</v>
      </c>
      <c r="B56" s="1" t="str">
        <f t="shared" si="0"/>
        <v/>
      </c>
      <c r="C56" s="50" t="s">
        <v>126</v>
      </c>
      <c r="D56" s="50" t="s">
        <v>129</v>
      </c>
      <c r="E56" t="s">
        <v>21</v>
      </c>
      <c r="J56" s="6" t="str">
        <f t="shared" si="1"/>
        <v/>
      </c>
      <c r="K56" s="2" t="str">
        <f>IF(ISNUMBER(J56),_xlfn.RANK.EQ(J56,$J$4:$J$203,0)+COUNTIF($J$4:J56,J56)-1,"")</f>
        <v/>
      </c>
      <c r="L56" s="7" t="str">
        <f t="shared" si="2"/>
        <v>Odetalhamentodotrabalhoerealizadopormeiodadecomposicaodasentregasematividades,eissosoepossivelseconhecermosoescopoemtodasassuasdimensoes.Ouseja,declaracaodoescopo,EAP(EstruturaAnaliticadeProjetos)edicionariodeEAP(EstruturaAnaliticadeProjetos).Semodetalhamentodoescopodoprojeto,adefinicaodasatividadesequaseimpossivel.</v>
      </c>
    </row>
    <row r="57" spans="1:12">
      <c r="A57">
        <v>54</v>
      </c>
      <c r="B57" s="1" t="str">
        <f t="shared" si="0"/>
        <v/>
      </c>
      <c r="C57" s="50" t="s">
        <v>127</v>
      </c>
      <c r="D57" s="50" t="s">
        <v>67</v>
      </c>
      <c r="E57" t="s">
        <v>21</v>
      </c>
      <c r="J57" s="6" t="str">
        <f t="shared" si="1"/>
        <v/>
      </c>
      <c r="K57" s="2" t="str">
        <f>IF(ISNUMBER(J57),_xlfn.RANK.EQ(J57,$J$4:$J$203,0)+COUNTIF($J$4:J57,J57)-1,"")</f>
        <v/>
      </c>
      <c r="L57" s="7" t="str">
        <f t="shared" si="2"/>
        <v>Asantecipacoesdasatividades,ouadiantamentos,podemocorrerpormotivosexternosoupordecisaodaequipeemanteciparalgumaatividadesucessoraantesdafinalizacaodapredecessora.Osretardosdasatividadestambemdevemserconsideradosduranteoplanejamentoepodemcontemplareventosinternosouexternosaorganizacao,como,porexemplo,aprovacaodedocumentosdoprojeto(interno)eliberacaodeequipamentospelaalfandega(externo)</v>
      </c>
    </row>
    <row r="58" spans="1:12">
      <c r="A58">
        <v>55</v>
      </c>
      <c r="B58" s="1" t="str">
        <f t="shared" si="0"/>
        <v/>
      </c>
      <c r="C58" s="50" t="s">
        <v>128</v>
      </c>
      <c r="D58" s="50" t="s">
        <v>99</v>
      </c>
      <c r="E58" t="s">
        <v>21</v>
      </c>
      <c r="J58" s="6" t="str">
        <f t="shared" si="1"/>
        <v/>
      </c>
      <c r="K58" s="2" t="str">
        <f>IF(ISNUMBER(J58),_xlfn.RANK.EQ(J58,$J$4:$J$203,0)+COUNTIF($J$4:J58,J58)-1,"")</f>
        <v/>
      </c>
      <c r="L58" s="7" t="str">
        <f t="shared" si="2"/>
        <v>Questionariosepesquisassaorelativamentebaratosdeseremrealizadosquandocomparadoscomaquantidadedeinformacoesqueepossivelobterdemaneirarapida.Alemdisso,epossiveltrataressasinformacoesdemaneiraquantitativapormeio,porexemplo,deanalisesestatisticas.</v>
      </c>
    </row>
    <row r="59" spans="1:12">
      <c r="A59">
        <v>56</v>
      </c>
      <c r="B59" s="1" t="str">
        <f t="shared" si="0"/>
        <v/>
      </c>
      <c r="C59" s="50" t="s">
        <v>130</v>
      </c>
      <c r="D59" s="50" t="s">
        <v>131</v>
      </c>
      <c r="E59" t="s">
        <v>21</v>
      </c>
      <c r="J59" s="6" t="str">
        <f t="shared" si="1"/>
        <v/>
      </c>
      <c r="K59" s="2" t="str">
        <f>IF(ISNUMBER(J59),_xlfn.RANK.EQ(J59,$J$4:$J$203,0)+COUNTIF($J$4:J59,J59)-1,"")</f>
        <v/>
      </c>
      <c r="L59" s="7" t="str">
        <f t="shared" si="2"/>
        <v>Adefinicaodoescopoedefundamentalimportanciaparaoplanejamentodotrabalhoedasatividadesdasdemaisareasdegestao.Seformaldefinido,invariavelmenteteremosproblemasdurantetodooplanejamento,execucao,controle,aceiteeresultadodoprojeto,poisescoposadicionaisecorrecoesnoprojetoseraosolicitadosotempotodo.</v>
      </c>
    </row>
    <row r="60" spans="1:12">
      <c r="A60">
        <v>57</v>
      </c>
      <c r="B60" s="1" t="str">
        <f t="shared" si="0"/>
        <v/>
      </c>
      <c r="C60" s="50" t="s">
        <v>132</v>
      </c>
      <c r="D60" s="50" t="s">
        <v>67</v>
      </c>
      <c r="E60" t="s">
        <v>21</v>
      </c>
      <c r="J60" s="6" t="str">
        <f t="shared" si="1"/>
        <v/>
      </c>
      <c r="K60" s="2" t="str">
        <f>IF(ISNUMBER(J60),_xlfn.RANK.EQ(J60,$J$4:$J$203,0)+COUNTIF($J$4:J60,J60)-1,"")</f>
        <v/>
      </c>
      <c r="L60" s="7" t="str">
        <f t="shared" si="2"/>
        <v>Adecisaodeexecutarumprojetointernamenteouterceiriza-lonaoetrivial.Énecessarioqueseanalisemasvantagensedesvantagensdecadaopcao,demodoatomarumadecisaoinformada.Variosfatoresdevemserlevadosemconsideracao:diferencasnosprazos,custosdedesenvolvimento,custodepropriedade,qualidade,controleetc.</v>
      </c>
    </row>
    <row r="61" spans="1:12">
      <c r="A61">
        <v>58</v>
      </c>
      <c r="B61" s="1" t="str">
        <f t="shared" si="0"/>
        <v/>
      </c>
      <c r="C61" s="50" t="s">
        <v>133</v>
      </c>
      <c r="D61" s="50" t="s">
        <v>99</v>
      </c>
      <c r="E61" t="s">
        <v>21</v>
      </c>
      <c r="J61" s="6" t="str">
        <f t="shared" si="1"/>
        <v/>
      </c>
      <c r="K61" s="2" t="str">
        <f>IF(ISNUMBER(J61),_xlfn.RANK.EQ(J61,$J$4:$J$203,0)+COUNTIF($J$4:J61,J61)-1,"")</f>
        <v/>
      </c>
      <c r="L61" s="7" t="str">
        <f t="shared" si="2"/>
        <v>Muitasorganizacoesconfiamnaexperienciadosgerenteseequipesparaofornecimentodeestimativasconfiaveis.Mas,emfuncaodaexperienciaprofissional,naindustriaecomoeducadores,podemosafirmarquenaosedeveconfiartantoassimnaexperienciadessesatores.Muitasvezes,projetossimilaressaoutilizados,masosdesviossaototalmentenegligenciadose,dessaforma,oserrossepropagampormuitosprojetos.”</v>
      </c>
    </row>
    <row r="62" spans="1:12">
      <c r="A62">
        <v>59</v>
      </c>
      <c r="B62" s="1" t="str">
        <f t="shared" si="0"/>
        <v/>
      </c>
      <c r="C62" s="50" t="s">
        <v>123</v>
      </c>
      <c r="D62" s="50" t="s">
        <v>124</v>
      </c>
      <c r="E62" t="s">
        <v>21</v>
      </c>
      <c r="J62" s="6" t="str">
        <f t="shared" si="1"/>
        <v/>
      </c>
      <c r="K62" s="2" t="str">
        <f>IF(ISNUMBER(J62),_xlfn.RANK.EQ(J62,$J$4:$J$203,0)+COUNTIF($J$4:J62,J62)-1,"")</f>
        <v/>
      </c>
      <c r="L62" s="7" t="str">
        <f t="shared" si="2"/>
        <v>Éimportantetambemrefletiresalientarque,desdeoiniciodoprojeto,jasaotomadasdecisoessobrequaisentregasserao‘feitas’equaisserao‘compradas’.Issoefuncaodocenario,naturezadonegocioeexpertisequeaorganizacaopossuiounaopossui.Essetipodedecisao,sefortomadajanasetapasiniciais,deveseracordadocomospatrocinadoreseprincipaisstakeholderseprecisaserregistradanodocumentodeescopodoprojeto.</v>
      </c>
    </row>
    <row r="63" spans="1:12">
      <c r="A63">
        <v>60</v>
      </c>
      <c r="B63" s="1" t="str">
        <f t="shared" si="0"/>
        <v/>
      </c>
      <c r="C63" s="50" t="s">
        <v>134</v>
      </c>
      <c r="D63" s="50" t="s">
        <v>136</v>
      </c>
      <c r="E63" t="s">
        <v>21</v>
      </c>
      <c r="J63" s="6" t="str">
        <f t="shared" si="1"/>
        <v/>
      </c>
      <c r="K63" s="2" t="str">
        <f>IF(ISNUMBER(J63),_xlfn.RANK.EQ(J63,$J$4:$J$203,0)+COUNTIF($J$4:J63,J63)-1,"")</f>
        <v/>
      </c>
      <c r="L63" s="7" t="str">
        <f t="shared" si="2"/>
        <v>Custosindiretossaodespesasegastosgeraisincorridosembeneficiodemaisdeumprojeto,naoidentificadosdiretamenteassuasatividadesereferentesacontinuidadedonegocio.Podemseralocadosusandoocriterioderateio.</v>
      </c>
    </row>
    <row r="64" spans="1:12">
      <c r="A64">
        <v>61</v>
      </c>
      <c r="B64" s="1" t="str">
        <f t="shared" si="0"/>
        <v/>
      </c>
      <c r="C64" s="50" t="s">
        <v>138</v>
      </c>
      <c r="D64" s="53" t="s">
        <v>115</v>
      </c>
      <c r="E64" t="s">
        <v>21</v>
      </c>
      <c r="J64" s="6" t="str">
        <f t="shared" si="1"/>
        <v/>
      </c>
      <c r="K64" s="2" t="str">
        <f>IF(ISNUMBER(J64),_xlfn.RANK.EQ(J64,$J$4:$J$203,0)+COUNTIF($J$4:J64,J64)-1,"")</f>
        <v/>
      </c>
      <c r="L64" s="7" t="str">
        <f t="shared" si="2"/>
        <v>Amaiorpartedosconceitoseprincipiosageissurgiucomfocoemprojetosdedesenvolvimentodesoftwareeatualmentesaoutilizadosemdiversostiposdeprojetosquepossuemgrandesincertezas,comocampanhaspublicitarias,novosprodutos,planejamentodeorcamentoemuitasoutrasareas</v>
      </c>
    </row>
    <row r="65" spans="1:12">
      <c r="A65">
        <v>62</v>
      </c>
      <c r="B65" s="1" t="str">
        <f t="shared" si="0"/>
        <v/>
      </c>
      <c r="C65" s="50" t="s">
        <v>139</v>
      </c>
      <c r="D65" s="53" t="s">
        <v>99</v>
      </c>
      <c r="E65" t="s">
        <v>21</v>
      </c>
      <c r="J65" s="6" t="str">
        <f t="shared" si="1"/>
        <v/>
      </c>
      <c r="K65" s="2" t="str">
        <f>IF(ISNUMBER(J65),_xlfn.RANK.EQ(J65,$J$4:$J$203,0)+COUNTIF($J$4:J65,J65)-1,"")</f>
        <v/>
      </c>
      <c r="L65" s="7" t="str">
        <f t="shared" si="2"/>
        <v>OtamanhodaSprinteinfluenciado(oupodeseralterado)dependendodoescopo,tamanhodotime,disponibilidadedocliente,conhecimentodotimesobreagilidade,conhecimentodotimesobreatecnologia,mudancasnaformacaodotime.Porem,semprequeumnovotamanhoedefinido,asmetricasdeprodutividadedeveraoserrevistas.</v>
      </c>
    </row>
    <row r="66" spans="1:12">
      <c r="A66">
        <v>63</v>
      </c>
      <c r="B66" s="1" t="str">
        <f t="shared" si="0"/>
        <v/>
      </c>
      <c r="C66" s="50" t="s">
        <v>140</v>
      </c>
      <c r="D66" s="53" t="s">
        <v>120</v>
      </c>
      <c r="E66" t="s">
        <v>21</v>
      </c>
      <c r="J66" s="6" t="str">
        <f t="shared" si="1"/>
        <v/>
      </c>
      <c r="K66" s="2" t="str">
        <f>IF(ISNUMBER(J66),_xlfn.RANK.EQ(J66,$J$4:$J$203,0)+COUNTIF($J$4:J66,J66)-1,"")</f>
        <v/>
      </c>
      <c r="L66" s="7" t="str">
        <f t="shared" si="2"/>
        <v>OciclodevidadoDSDMetantoiterativoeincremental.Portanto,asolucaonaopodeserentregueaempresadeumasovez,masdeumaseriedeincrementosqueincrementamasolucaocomcadaentrega.Destaforma,asnecessidadesdenegociosurgentespodemserpriorizadaseabordadascedo,enquantocaracteristicasmenosimportantessaoimplementadaseentreguesmaistarde.</v>
      </c>
    </row>
    <row r="67" spans="1:12">
      <c r="A67">
        <v>64</v>
      </c>
      <c r="B67" s="1" t="str">
        <f t="shared" si="0"/>
        <v/>
      </c>
      <c r="C67" s="50" t="s">
        <v>141</v>
      </c>
      <c r="D67" s="53" t="s">
        <v>78</v>
      </c>
      <c r="E67" t="s">
        <v>21</v>
      </c>
      <c r="J67" s="6" t="str">
        <f t="shared" si="1"/>
        <v/>
      </c>
      <c r="K67" s="2" t="str">
        <f>IF(ISNUMBER(J67),_xlfn.RANK.EQ(J67,$J$4:$J$203,0)+COUNTIF($J$4:J67,J67)-1,"")</f>
        <v/>
      </c>
      <c r="L67" s="7" t="str">
        <f t="shared" si="2"/>
        <v>Aosecoletarosrequisitos,oprocessoautomaticamenteposterioredeigualImportanciaeodetalhamentodestesrequisitos,obtendo-seoescopodetalhadoqueoprodutodeveatenderaofinaldoprojetoounomomentodaentrega.EsteprocessoeconhecidopeloGuiaPMBOKcomodefiniroescopo.JaparaoScrum,definiroescoponadamaisedoqueodetalhamentodosrequisitosquevaoformaroBacklogdoproduto.</v>
      </c>
    </row>
    <row r="68" spans="1:12">
      <c r="A68">
        <v>65</v>
      </c>
      <c r="B68" s="1" t="str">
        <f t="shared" si="0"/>
        <v/>
      </c>
      <c r="C68" s="50" t="s">
        <v>142</v>
      </c>
      <c r="D68" s="53" t="s">
        <v>99</v>
      </c>
      <c r="E68" t="s">
        <v>21</v>
      </c>
      <c r="J68" s="6" t="str">
        <f t="shared" si="1"/>
        <v/>
      </c>
      <c r="K68" s="2" t="str">
        <f>IF(ISNUMBER(J68),_xlfn.RANK.EQ(J68,$J$4:$J$203,0)+COUNTIF($J$4:J68,J68)-1,"")</f>
        <v/>
      </c>
      <c r="L68" s="7" t="str">
        <f t="shared" si="2"/>
        <v>Aincidenciadeerrosidentificadospelocolegacostumasertaoelevadaquesurpreendequemnaoestaacostumadoaousodatecnicaeasequipesquetrabalhamemparconseguemreduzirdrasticamenteainsercaodedefeitosemseuscodigos.</v>
      </c>
    </row>
    <row r="69" spans="1:12">
      <c r="A69">
        <v>66</v>
      </c>
      <c r="B69" s="1" t="str">
        <f t="shared" ref="B69:B132" si="3">K69</f>
        <v/>
      </c>
      <c r="C69" s="50" t="s">
        <v>143</v>
      </c>
      <c r="D69" s="53" t="s">
        <v>148</v>
      </c>
      <c r="E69" t="s">
        <v>21</v>
      </c>
      <c r="J69" s="6" t="str">
        <f t="shared" si="1"/>
        <v/>
      </c>
      <c r="K69" s="2" t="str">
        <f>IF(ISNUMBER(J69),_xlfn.RANK.EQ(J69,$J$4:$J$203,0)+COUNTIF($J$4:J69,J69)-1,"")</f>
        <v/>
      </c>
      <c r="L69" s="7" t="str">
        <f t="shared" ref="L69:L132" si="4">IF($H$4="S",SUBSTITUTE(C69," ",""),SUBSTITUTE(SUBSTITUTE(SUBSTITUTE(SUBSTITUTE(SUBSTITUTE(SUBSTITUTE(SUBSTITUTE(SUBSTITUTE(SUBSTITUTE(SUBSTITUTE(SUBSTITUTE(SUBSTITUTE(SUBSTITUTE(SUBSTITUTE(C69," ",""),"ã","a"),"á","a"),"à","a"),"â","a"),"é","e"),"ê","e"),"í","i"),"ó","o"),"õ","o"),"ô","o"),"ú","u"),"ü","u"),"ç","c"))</f>
        <v>OTimeScrumconsisteemumProductOwner,oTimedeDesenvolvimentoeumScrumMaster.TimesScrumsaoauto-organizaveisemultifuncionais.Timesauto-organizaveisescolhemqualamelhorformaparacompletaremseutrabalho,emvezdeseremdirigidosporoutrosdeforadoTime.</v>
      </c>
    </row>
    <row r="70" spans="1:12">
      <c r="A70">
        <v>67</v>
      </c>
      <c r="B70" s="1" t="str">
        <f t="shared" si="3"/>
        <v/>
      </c>
      <c r="C70" s="50" t="s">
        <v>144</v>
      </c>
      <c r="D70" s="53" t="s">
        <v>76</v>
      </c>
      <c r="E70" t="s">
        <v>21</v>
      </c>
      <c r="J70" s="6" t="str">
        <f t="shared" si="1"/>
        <v/>
      </c>
      <c r="K70" s="2" t="str">
        <f>IF(ISNUMBER(J70),_xlfn.RANK.EQ(J70,$J$4:$J$203,0)+COUNTIF($J$4:J70,J70)-1,"")</f>
        <v/>
      </c>
      <c r="L70" s="7" t="str">
        <f t="shared" si="4"/>
        <v>Nomundodosprojetos,criou-seindevidamenteumaversaoapalavramudanca.Entendoqueamudancadevesercontrolada,senaooprojetosetornaocaos.Masmudancasnecessariasparagerarvaloraoprodutofinaleaoclientedevemseranalisadase,namedidadopossivel,encaixadasnodesenvolvimentodoprojeto.Poressemotivo,einteressanteutilizarumciclodevidaiterativoeadaptativoemprojetosregidosporincertezaseriscos</v>
      </c>
    </row>
    <row r="71" spans="1:12">
      <c r="A71">
        <v>68</v>
      </c>
      <c r="B71" s="1" t="str">
        <f t="shared" si="3"/>
        <v/>
      </c>
      <c r="C71" s="50" t="s">
        <v>145</v>
      </c>
      <c r="D71" s="53" t="s">
        <v>149</v>
      </c>
      <c r="E71" t="s">
        <v>21</v>
      </c>
      <c r="J71" s="6" t="str">
        <f t="shared" si="1"/>
        <v/>
      </c>
      <c r="K71" s="2" t="str">
        <f>IF(ISNUMBER(J71),_xlfn.RANK.EQ(J71,$J$4:$J$203,0)+COUNTIF($J$4:J71,J71)-1,"")</f>
        <v/>
      </c>
      <c r="L71" s="7" t="str">
        <f t="shared" si="4"/>
        <v>Seentendermosqueosprojetosempenhamosdesejospormudancasbem-sucedidas,podemosperceberque,independentementedaabordagemdoposicionamentoestrategicodoescritoriodeprojetos,eleeumaestruturaorganizacionaldevitalimportanciaparaassegurarqueosprojetossejamefetivos.</v>
      </c>
    </row>
    <row r="72" spans="1:12">
      <c r="A72">
        <v>69</v>
      </c>
      <c r="B72" s="1" t="str">
        <f t="shared" si="3"/>
        <v/>
      </c>
      <c r="C72" s="50" t="s">
        <v>146</v>
      </c>
      <c r="D72" s="53" t="s">
        <v>150</v>
      </c>
      <c r="E72" t="s">
        <v>21</v>
      </c>
      <c r="J72" s="6" t="str">
        <f t="shared" si="1"/>
        <v/>
      </c>
      <c r="K72" s="2" t="str">
        <f>IF(ISNUMBER(J72),_xlfn.RANK.EQ(J72,$J$4:$J$203,0)+COUNTIF($J$4:J72,J72)-1,"")</f>
        <v/>
      </c>
      <c r="L72" s="7" t="str">
        <f t="shared" si="4"/>
        <v>OProductOwnerpodeajudaraclarificarositensdeBacklogdoProdutoselecionadosenasdecisoesconflituosasdetroca.SeoTimededesenvolvimentodeterminaquetemexcessooufaltadetrabalho,ositensdoBacklogdaSprintpodemserrenegociadoscomoProductOwner.OTimededesenvolvimentotambempodeconvidaroutraspessoasparaparticipardestareuniaoparaforneceropiniaotecnicaoudedominiosespecificos.</v>
      </c>
    </row>
    <row r="73" spans="1:12">
      <c r="A73">
        <v>70</v>
      </c>
      <c r="B73" s="1" t="str">
        <f t="shared" si="3"/>
        <v/>
      </c>
      <c r="C73" s="50" t="s">
        <v>147</v>
      </c>
      <c r="D73" s="53" t="s">
        <v>67</v>
      </c>
      <c r="E73" t="s">
        <v>21</v>
      </c>
      <c r="J73" s="6" t="str">
        <f t="shared" si="1"/>
        <v/>
      </c>
      <c r="K73" s="2" t="str">
        <f>IF(ISNUMBER(J73),_xlfn.RANK.EQ(J73,$J$4:$J$203,0)+COUNTIF($J$4:J73,J73)-1,"")</f>
        <v/>
      </c>
      <c r="L73" s="7" t="str">
        <f t="shared" si="4"/>
        <v>Imaginaoseguintecenario:umclientecontrataconsultoriaexternaparaodesenvolvimentodoprojetodeumnovosoftware.Estabelecemumcontratodeprecofixo,comumaduracaodeterminada,ondeoclienteexercetodaasuacapacidadedepreverofuturoeidentificatodososrequisitosnosminimosdetalhesnoiniciodoprojeto.Qualquermudancanodecorrerdoprojeto,mesmoquesejaalgoqueagreguevaloraoclienteouprovocadopormudancasnomercado,torna-seumdrama!Surgemdiscussoessobrecobrancasadicionais,responsabilidades,escassezderecursosparaatuaremnasmudancasetc.,etc.,etc.Eoprincipal,queeoVALOR,ficaemsegundoplano.</v>
      </c>
    </row>
    <row r="74" spans="1:12">
      <c r="A74">
        <v>71</v>
      </c>
      <c r="B74" s="1" t="str">
        <f t="shared" si="3"/>
        <v/>
      </c>
      <c r="C74" s="50" t="s">
        <v>151</v>
      </c>
      <c r="D74" s="53" t="s">
        <v>155</v>
      </c>
      <c r="E74" t="s">
        <v>21</v>
      </c>
      <c r="J74" s="6" t="str">
        <f t="shared" si="1"/>
        <v/>
      </c>
      <c r="K74" s="2" t="str">
        <f>IF(ISNUMBER(J74),_xlfn.RANK.EQ(J74,$J$4:$J$203,0)+COUNTIF($J$4:J74,J74)-1,"")</f>
        <v/>
      </c>
      <c r="L74" s="7" t="str">
        <f t="shared" si="4"/>
        <v>OXPpregaqueosdesenvolvedoresprecisamtercoragempararefatorarocodigoemproldemelhoriasemclarezaedesign–enadamelhorparadarcoragemdoquetestesautomatizados.Coragemetambemapagarocodigo,mesmofuncionalidadesinteiras,naoimportaotrabalhoquetenhasidoempregadoparadesenvolve-lo.Coragemparanaotentarpreverofuturo,massimfocarnoqueerealmentenecessarionomomento.XPassociaaessaideiaasiglaYAGNI</v>
      </c>
    </row>
    <row r="75" spans="1:12">
      <c r="A75">
        <v>72</v>
      </c>
      <c r="B75" s="1" t="str">
        <f t="shared" si="3"/>
        <v/>
      </c>
      <c r="C75" s="50" t="s">
        <v>152</v>
      </c>
      <c r="D75" s="53" t="s">
        <v>156</v>
      </c>
      <c r="E75" t="s">
        <v>21</v>
      </c>
      <c r="J75" s="6" t="str">
        <f t="shared" si="1"/>
        <v/>
      </c>
      <c r="K75" s="2" t="str">
        <f>IF(ISNUMBER(J75),_xlfn.RANK.EQ(J75,$J$4:$J$203,0)+COUNTIF($J$4:J75,J75)-1,"")</f>
        <v/>
      </c>
      <c r="L75" s="7" t="str">
        <f t="shared" si="4"/>
        <v>Casoainspecaodetectealgumprocessoquepreciseserajustadooumelhorado,asadaptacoesdeveraoserfeitasomaisrapidopossivel.Oquantoantesasmudancassejamfeitas,antesonovoprocessopropostoetestadoevalidado.</v>
      </c>
    </row>
    <row r="76" spans="1:12">
      <c r="A76">
        <v>73</v>
      </c>
      <c r="B76" s="1" t="str">
        <f t="shared" si="3"/>
        <v/>
      </c>
      <c r="C76" s="50" t="s">
        <v>153</v>
      </c>
      <c r="D76" s="53" t="s">
        <v>110</v>
      </c>
      <c r="E76" t="s">
        <v>21</v>
      </c>
      <c r="J76" s="6" t="str">
        <f t="shared" si="1"/>
        <v/>
      </c>
      <c r="K76" s="2" t="str">
        <f>IF(ISNUMBER(J76),_xlfn.RANK.EQ(J76,$J$4:$J$203,0)+COUNTIF($J$4:J76,J76)-1,"")</f>
        <v/>
      </c>
      <c r="L76" s="7" t="str">
        <f t="shared" si="4"/>
        <v>Emcenariosondetudoedesconhecido[...],qualquerabordagemempregadadificilmenteiraminimizarogranderiscodeoprojetoultrapassaroprazo,oorcamentooumesmoserinviabilizado.Nessasituacaooidealeconhecerumpoucomaissobreosrequisitos,aspessoaseatecnologiaparadepoispensarqualamelhorabordagemautilizar.</v>
      </c>
    </row>
    <row r="77" spans="1:12">
      <c r="A77">
        <v>74</v>
      </c>
      <c r="B77" s="1" t="str">
        <f t="shared" si="3"/>
        <v/>
      </c>
      <c r="C77" s="50" t="s">
        <v>154</v>
      </c>
      <c r="D77" s="53" t="s">
        <v>99</v>
      </c>
      <c r="E77" t="s">
        <v>21</v>
      </c>
      <c r="J77" s="6" t="str">
        <f t="shared" si="1"/>
        <v/>
      </c>
      <c r="K77" s="2" t="str">
        <f>IF(ISNUMBER(J77),_xlfn.RANK.EQ(J77,$J$4:$J$203,0)+COUNTIF($J$4:J77,J77)-1,"")</f>
        <v/>
      </c>
      <c r="L77" s="7" t="str">
        <f t="shared" si="4"/>
        <v>Osciclosdevidaadaptativossaoageis,iterativosouincrementais.Oescopoedetalhadoedefinidoeaprovadoantesdoiniciodeumaiteracao.Osciclosdevidaadaptativossaotambemchamadosageisoudeciclosdevidaorientadosamudancas.”</v>
      </c>
    </row>
    <row r="78" spans="1:12">
      <c r="A78">
        <v>75</v>
      </c>
      <c r="B78" s="1" t="str">
        <f t="shared" si="3"/>
        <v/>
      </c>
      <c r="C78" s="50" t="s">
        <v>157</v>
      </c>
      <c r="D78" s="53" t="s">
        <v>124</v>
      </c>
      <c r="E78" t="s">
        <v>21</v>
      </c>
      <c r="J78" s="6" t="str">
        <f t="shared" si="1"/>
        <v/>
      </c>
      <c r="K78" s="2" t="str">
        <f>IF(ISNUMBER(J78),_xlfn.RANK.EQ(J78,$J$4:$J$203,0)+COUNTIF($J$4:J78,J78)-1,"")</f>
        <v/>
      </c>
      <c r="L78" s="7" t="str">
        <f t="shared" si="4"/>
        <v>UmaequipedeprojetoseguindoometodoFDDiraprimeirodesenvolverummodeloglobalparaoproduto,construirlistaderecursoseplanejarotrabalho.Aequipeentaosemoveatravesdaconcepcaoeconstrucaodeiteracoesparadesenvolvercadarecurso.OFDDbuscaapresentarresultadosfrequentes,tangiveisefuncionais.</v>
      </c>
    </row>
    <row r="79" spans="1:12">
      <c r="A79">
        <v>76</v>
      </c>
      <c r="B79" s="1" t="str">
        <f t="shared" si="3"/>
        <v/>
      </c>
      <c r="C79" s="50" t="s">
        <v>158</v>
      </c>
      <c r="D79" s="53" t="s">
        <v>159</v>
      </c>
      <c r="E79" t="s">
        <v>21</v>
      </c>
      <c r="J79" s="6" t="str">
        <f t="shared" si="1"/>
        <v/>
      </c>
      <c r="K79" s="2" t="str">
        <f>IF(ISNUMBER(J79),_xlfn.RANK.EQ(J79,$J$4:$J$203,0)+COUNTIF($J$4:J79,J79)-1,"")</f>
        <v/>
      </c>
      <c r="L79" s="7" t="str">
        <f t="shared" si="4"/>
        <v>OManifestoagil,comopassouaserreferenciado,naorejeitaosprocessoseferramentas,documentacao,anegociacaodecontratos,oplanejamento,massimplesmentemostraqueelestemimportanciasecundariaquandocomparadoscomosindividuoseinteracoes,comosoftwareestarexecutavel,comacolaboracaodoclienteeasrespostasrapidasamudancasealteracoes.Essesconceitosaproximam-semelhorcomaformaquepequenasemediasorganizacoestrabalhamerespondemamudancas”</v>
      </c>
    </row>
    <row r="80" spans="1:12">
      <c r="A80">
        <v>77</v>
      </c>
      <c r="B80" s="1" t="str">
        <f t="shared" si="3"/>
        <v/>
      </c>
      <c r="C80" s="50" t="s">
        <v>160</v>
      </c>
      <c r="D80" s="53" t="s">
        <v>162</v>
      </c>
      <c r="E80" t="s">
        <v>21</v>
      </c>
      <c r="J80" s="6" t="str">
        <f t="shared" si="1"/>
        <v/>
      </c>
      <c r="K80" s="2" t="str">
        <f>IF(ISNUMBER(J80),_xlfn.RANK.EQ(J80,$J$4:$J$203,0)+COUNTIF($J$4:J80,J80)-1,"")</f>
        <v/>
      </c>
      <c r="L80" s="7" t="str">
        <f t="shared" si="4"/>
        <v>Ágeiseoutrosmodeloslevesdedesenvolvimentoforamcriadosemrelacaoaosmodelospesados,portanto,fazsentidocompararasduasabordagenseusaroscontrastesparaentendersuasdiferencas.Osmodelospesadossaoasvezeschamadosdemodelospreditivosouplanejados.</v>
      </c>
    </row>
    <row r="81" spans="1:12">
      <c r="A81">
        <v>78</v>
      </c>
      <c r="B81" s="1" t="str">
        <f t="shared" si="3"/>
        <v/>
      </c>
      <c r="C81" s="50" t="s">
        <v>161</v>
      </c>
      <c r="D81" s="53" t="s">
        <v>163</v>
      </c>
      <c r="E81" t="s">
        <v>21</v>
      </c>
      <c r="J81" s="6" t="str">
        <f t="shared" si="1"/>
        <v/>
      </c>
      <c r="K81" s="2" t="str">
        <f>IF(ISNUMBER(J81),_xlfn.RANK.EQ(J81,$J$4:$J$203,0)+COUNTIF($J$4:J81,J81)-1,"")</f>
        <v/>
      </c>
      <c r="L81" s="7" t="str">
        <f t="shared" si="4"/>
        <v>ParaqueoProductOwnertenhasucesso,todaaorganizacaodeverespeitarasdecisoesdele.AsdecisoesdoProductOwnersaovisiveisnoconteudoenapriorizacaodoBacklogdoProduto.NinguempodeforcaroTimededesenvolvimentoatrabalharemumdiferenteconjuntoderequerimentos.</v>
      </c>
    </row>
    <row r="82" spans="1:12">
      <c r="A82">
        <v>79</v>
      </c>
      <c r="B82" s="1" t="str">
        <f t="shared" si="3"/>
        <v/>
      </c>
      <c r="C82" s="50" t="s">
        <v>164</v>
      </c>
      <c r="D82" s="53" t="s">
        <v>129</v>
      </c>
      <c r="E82" t="s">
        <v>21</v>
      </c>
      <c r="J82" s="6" t="str">
        <f t="shared" si="1"/>
        <v/>
      </c>
      <c r="K82" s="2" t="str">
        <f>IF(ISNUMBER(J82),_xlfn.RANK.EQ(J82,$J$4:$J$203,0)+COUNTIF($J$4:J82,J82)-1,"")</f>
        <v/>
      </c>
      <c r="L82" s="7" t="str">
        <f t="shared" si="4"/>
        <v>Oterceirovalorreforcaanecessidadedeserflexiveleeficiente,aoinvesderigidosenaocooperativos.Ésemelhanteadiferencaentre‘estarcerto’e‘fazeracoisacerta’.Poderiamosconstruiroprodutoexatamentecomooriginalmenteespecificado,masseoclientemudardeideiaoudeprioridade,vocenaoconcordaquedevemosserflexiveisetrabalharparaanovameta?Éclaroquesim,asmudancaseajustesdeveraoserrefletidosemaditivoscontratuaisouajustes,masnaodeveserumimpeditivoparaacontinuidadedodesenvolvimentoeentregadosoftware.Atualmenteexistemdiversasnovasformasdecontratosparaacolherprojetoscomcaracteristicasageis,comopagamentodeprecofixoporinteracao(ouSprint),pagamentoporpontos,estorias,ououtrasquepermitemaflexibilidadenecessariaparaprojetosorientadosaovalor.</v>
      </c>
    </row>
    <row r="83" spans="1:12">
      <c r="A83">
        <v>80</v>
      </c>
      <c r="B83" s="1" t="str">
        <f t="shared" si="3"/>
        <v/>
      </c>
      <c r="C83" s="50" t="s">
        <v>165</v>
      </c>
      <c r="D83" s="53" t="s">
        <v>149</v>
      </c>
      <c r="E83" t="s">
        <v>21</v>
      </c>
      <c r="J83" s="6" t="str">
        <f t="shared" si="1"/>
        <v/>
      </c>
      <c r="K83" s="2" t="str">
        <f>IF(ISNUMBER(J83),_xlfn.RANK.EQ(J83,$J$4:$J$203,0)+COUNTIF($J$4:J83,J83)-1,"")</f>
        <v/>
      </c>
      <c r="L83" s="7" t="str">
        <f t="shared" si="4"/>
        <v>Seentendermosqueosprojetosempenhamosdesejospormudancasbem-sucedidas,podemosperceberque,independentementedaabordagemdoposicionamentoestrategicodoescritoriodeprojetos,eleeumaestruturaorganizacionaldevitalimportanciaparaassegurarqueosprojetossejamefetivos</v>
      </c>
    </row>
    <row r="84" spans="1:12">
      <c r="A84">
        <v>81</v>
      </c>
      <c r="B84" s="1" t="str">
        <f t="shared" si="3"/>
        <v/>
      </c>
      <c r="C84" s="34"/>
      <c r="D84" s="34"/>
      <c r="E84" t="s">
        <v>21</v>
      </c>
      <c r="J84" s="6" t="str">
        <f t="shared" si="1"/>
        <v/>
      </c>
      <c r="K84" s="2" t="str">
        <f>IF(ISNUMBER(J84),_xlfn.RANK.EQ(J84,$J$4:$J$203,0)+COUNTIF($J$4:J84,J84)-1,"")</f>
        <v/>
      </c>
      <c r="L84" s="7" t="str">
        <f t="shared" si="4"/>
        <v/>
      </c>
    </row>
    <row r="85" spans="1:12">
      <c r="A85">
        <v>82</v>
      </c>
      <c r="B85" s="1" t="str">
        <f t="shared" si="3"/>
        <v/>
      </c>
      <c r="C85" s="34"/>
      <c r="D85" s="34"/>
      <c r="E85" t="s">
        <v>21</v>
      </c>
      <c r="J85" s="6" t="str">
        <f t="shared" si="1"/>
        <v/>
      </c>
      <c r="K85" s="2" t="str">
        <f>IF(ISNUMBER(J85),_xlfn.RANK.EQ(J85,$J$4:$J$203,0)+COUNTIF($J$4:J85,J85)-1,"")</f>
        <v/>
      </c>
      <c r="L85" s="7" t="str">
        <f t="shared" si="4"/>
        <v/>
      </c>
    </row>
    <row r="86" spans="1:12">
      <c r="A86">
        <v>83</v>
      </c>
      <c r="B86" s="1" t="str">
        <f t="shared" si="3"/>
        <v/>
      </c>
      <c r="C86" s="34"/>
      <c r="D86" s="34"/>
      <c r="E86" t="s">
        <v>21</v>
      </c>
      <c r="J86" s="6" t="str">
        <f t="shared" si="1"/>
        <v/>
      </c>
      <c r="K86" s="2" t="str">
        <f>IF(ISNUMBER(J86),_xlfn.RANK.EQ(J86,$J$4:$J$203,0)+COUNTIF($J$4:J86,J86)-1,"")</f>
        <v/>
      </c>
      <c r="L86" s="7" t="str">
        <f t="shared" si="4"/>
        <v/>
      </c>
    </row>
    <row r="87" spans="1:12">
      <c r="A87">
        <v>84</v>
      </c>
      <c r="B87" s="1" t="str">
        <f t="shared" si="3"/>
        <v/>
      </c>
      <c r="C87" s="34"/>
      <c r="D87" s="34"/>
      <c r="E87" t="s">
        <v>21</v>
      </c>
      <c r="J87" s="6" t="str">
        <f t="shared" si="1"/>
        <v/>
      </c>
      <c r="K87" s="2" t="str">
        <f>IF(ISNUMBER(J87),_xlfn.RANK.EQ(J87,$J$4:$J$203,0)+COUNTIF($J$4:J87,J87)-1,"")</f>
        <v/>
      </c>
      <c r="L87" s="7" t="str">
        <f t="shared" si="4"/>
        <v/>
      </c>
    </row>
    <row r="88" spans="1:12">
      <c r="A88">
        <v>85</v>
      </c>
      <c r="B88" s="1" t="str">
        <f t="shared" si="3"/>
        <v/>
      </c>
      <c r="C88" s="34"/>
      <c r="D88" s="34"/>
      <c r="E88" t="s">
        <v>21</v>
      </c>
      <c r="J88" s="6" t="str">
        <f t="shared" si="1"/>
        <v/>
      </c>
      <c r="K88" s="2" t="str">
        <f>IF(ISNUMBER(J88),_xlfn.RANK.EQ(J88,$J$4:$J$203,0)+COUNTIF($J$4:J88,J88)-1,"")</f>
        <v/>
      </c>
      <c r="L88" s="7" t="str">
        <f t="shared" si="4"/>
        <v/>
      </c>
    </row>
    <row r="89" spans="1:12">
      <c r="A89">
        <v>86</v>
      </c>
      <c r="B89" s="1" t="str">
        <f t="shared" si="3"/>
        <v/>
      </c>
      <c r="C89" s="34"/>
      <c r="D89" s="34"/>
      <c r="E89" t="s">
        <v>21</v>
      </c>
      <c r="J89" s="6" t="str">
        <f t="shared" si="1"/>
        <v/>
      </c>
      <c r="K89" s="2" t="str">
        <f>IF(ISNUMBER(J89),_xlfn.RANK.EQ(J89,$J$4:$J$203,0)+COUNTIF($J$4:J89,J89)-1,"")</f>
        <v/>
      </c>
      <c r="L89" s="7" t="str">
        <f t="shared" si="4"/>
        <v/>
      </c>
    </row>
    <row r="90" spans="1:12">
      <c r="A90">
        <v>87</v>
      </c>
      <c r="B90" s="1" t="str">
        <f t="shared" si="3"/>
        <v/>
      </c>
      <c r="C90" s="34"/>
      <c r="D90" s="34"/>
      <c r="E90" t="s">
        <v>21</v>
      </c>
      <c r="J90" s="6" t="str">
        <f t="shared" si="1"/>
        <v/>
      </c>
      <c r="K90" s="2" t="str">
        <f>IF(ISNUMBER(J90),_xlfn.RANK.EQ(J90,$J$4:$J$203,0)+COUNTIF($J$4:J90,J90)-1,"")</f>
        <v/>
      </c>
      <c r="L90" s="7" t="str">
        <f t="shared" si="4"/>
        <v/>
      </c>
    </row>
    <row r="91" spans="1:12">
      <c r="A91">
        <v>88</v>
      </c>
      <c r="B91" s="1" t="str">
        <f t="shared" si="3"/>
        <v/>
      </c>
      <c r="C91" s="34"/>
      <c r="D91" s="34"/>
      <c r="E91" t="s">
        <v>21</v>
      </c>
      <c r="J91" s="6" t="str">
        <f t="shared" si="1"/>
        <v/>
      </c>
      <c r="K91" s="2" t="str">
        <f>IF(ISNUMBER(J91),_xlfn.RANK.EQ(J91,$J$4:$J$203,0)+COUNTIF($J$4:J91,J91)-1,"")</f>
        <v/>
      </c>
      <c r="L91" s="7" t="str">
        <f t="shared" si="4"/>
        <v/>
      </c>
    </row>
    <row r="92" spans="1:12">
      <c r="A92">
        <v>89</v>
      </c>
      <c r="B92" s="1" t="str">
        <f t="shared" si="3"/>
        <v/>
      </c>
      <c r="C92" s="34"/>
      <c r="D92" s="34"/>
      <c r="E92" t="s">
        <v>21</v>
      </c>
      <c r="J92" s="6" t="str">
        <f t="shared" si="1"/>
        <v/>
      </c>
      <c r="K92" s="2" t="str">
        <f>IF(ISNUMBER(J92),_xlfn.RANK.EQ(J92,$J$4:$J$203,0)+COUNTIF($J$4:J92,J92)-1,"")</f>
        <v/>
      </c>
      <c r="L92" s="7" t="str">
        <f t="shared" si="4"/>
        <v/>
      </c>
    </row>
    <row r="93" spans="1:12">
      <c r="A93">
        <v>90</v>
      </c>
      <c r="B93" s="1" t="str">
        <f t="shared" si="3"/>
        <v/>
      </c>
      <c r="C93" s="34"/>
      <c r="D93" s="34"/>
      <c r="E93" t="s">
        <v>21</v>
      </c>
      <c r="J93" s="6" t="str">
        <f t="shared" si="1"/>
        <v/>
      </c>
      <c r="K93" s="2" t="str">
        <f>IF(ISNUMBER(J93),_xlfn.RANK.EQ(J93,$J$4:$J$203,0)+COUNTIF($J$4:J93,J93)-1,"")</f>
        <v/>
      </c>
      <c r="L93" s="7" t="str">
        <f t="shared" si="4"/>
        <v/>
      </c>
    </row>
    <row r="94" spans="1:12">
      <c r="A94">
        <v>91</v>
      </c>
      <c r="B94" s="1" t="str">
        <f t="shared" si="3"/>
        <v/>
      </c>
      <c r="C94" s="34"/>
      <c r="D94" s="34"/>
      <c r="E94" t="s">
        <v>21</v>
      </c>
      <c r="J94" s="6" t="str">
        <f t="shared" si="1"/>
        <v/>
      </c>
      <c r="K94" s="2" t="str">
        <f>IF(ISNUMBER(J94),_xlfn.RANK.EQ(J94,$J$4:$J$203,0)+COUNTIF($J$4:J94,J94)-1,"")</f>
        <v/>
      </c>
      <c r="L94" s="7" t="str">
        <f t="shared" si="4"/>
        <v/>
      </c>
    </row>
    <row r="95" spans="1:12">
      <c r="A95">
        <v>92</v>
      </c>
      <c r="B95" s="1" t="str">
        <f t="shared" si="3"/>
        <v/>
      </c>
      <c r="C95" s="34"/>
      <c r="D95" s="34"/>
      <c r="E95" t="s">
        <v>21</v>
      </c>
      <c r="J95" s="6" t="str">
        <f t="shared" si="1"/>
        <v/>
      </c>
      <c r="K95" s="2" t="str">
        <f>IF(ISNUMBER(J95),_xlfn.RANK.EQ(J95,$J$4:$J$203,0)+COUNTIF($J$4:J95,J95)-1,"")</f>
        <v/>
      </c>
      <c r="L95" s="7" t="str">
        <f t="shared" si="4"/>
        <v/>
      </c>
    </row>
    <row r="96" spans="1:12">
      <c r="A96">
        <v>93</v>
      </c>
      <c r="B96" s="1" t="str">
        <f t="shared" si="3"/>
        <v/>
      </c>
      <c r="C96" s="40"/>
      <c r="D96" s="37"/>
      <c r="E96" t="s">
        <v>21</v>
      </c>
      <c r="J96" s="6" t="str">
        <f t="shared" si="1"/>
        <v/>
      </c>
      <c r="K96" s="2" t="str">
        <f>IF(ISNUMBER(J96),_xlfn.RANK.EQ(J96,$J$4:$J$203,0)+COUNTIF($J$4:J96,J96)-1,"")</f>
        <v/>
      </c>
      <c r="L96" s="7" t="str">
        <f t="shared" si="4"/>
        <v/>
      </c>
    </row>
    <row r="97" spans="1:12">
      <c r="A97">
        <v>94</v>
      </c>
      <c r="B97" s="1" t="str">
        <f t="shared" si="3"/>
        <v/>
      </c>
      <c r="C97" s="40"/>
      <c r="D97" s="37"/>
      <c r="E97" t="s">
        <v>21</v>
      </c>
      <c r="J97" s="6" t="str">
        <f t="shared" si="1"/>
        <v/>
      </c>
      <c r="K97" s="2" t="str">
        <f>IF(ISNUMBER(J97),_xlfn.RANK.EQ(J97,$J$4:$J$203,0)+COUNTIF($J$4:J97,J97)-1,"")</f>
        <v/>
      </c>
      <c r="L97" s="7" t="str">
        <f t="shared" si="4"/>
        <v/>
      </c>
    </row>
    <row r="98" spans="1:12">
      <c r="A98">
        <v>95</v>
      </c>
      <c r="B98" s="1" t="str">
        <f t="shared" si="3"/>
        <v/>
      </c>
      <c r="C98" s="40"/>
      <c r="D98" s="37"/>
      <c r="E98" t="s">
        <v>21</v>
      </c>
      <c r="J98" s="6" t="str">
        <f t="shared" si="1"/>
        <v/>
      </c>
      <c r="K98" s="2" t="str">
        <f>IF(ISNUMBER(J98),_xlfn.RANK.EQ(J98,$J$4:$J$203,0)+COUNTIF($J$4:J98,J98)-1,"")</f>
        <v/>
      </c>
      <c r="L98" s="7" t="str">
        <f t="shared" si="4"/>
        <v/>
      </c>
    </row>
    <row r="99" spans="1:12">
      <c r="A99">
        <v>96</v>
      </c>
      <c r="B99" s="1" t="str">
        <f t="shared" si="3"/>
        <v/>
      </c>
      <c r="C99" s="40"/>
      <c r="D99" s="37"/>
      <c r="E99" t="s">
        <v>21</v>
      </c>
      <c r="J99" s="6" t="str">
        <f t="shared" si="1"/>
        <v/>
      </c>
      <c r="K99" s="2" t="str">
        <f>IF(ISNUMBER(J99),_xlfn.RANK.EQ(J99,$J$4:$J$203,0)+COUNTIF($J$4:J99,J99)-1,"")</f>
        <v/>
      </c>
      <c r="L99" s="7" t="str">
        <f t="shared" si="4"/>
        <v/>
      </c>
    </row>
    <row r="100" spans="1:12">
      <c r="A100">
        <v>97</v>
      </c>
      <c r="B100" s="1" t="str">
        <f t="shared" si="3"/>
        <v/>
      </c>
      <c r="C100" s="40"/>
      <c r="D100" s="37"/>
      <c r="E100" t="s">
        <v>21</v>
      </c>
      <c r="J100" s="6" t="str">
        <f t="shared" si="1"/>
        <v/>
      </c>
      <c r="K100" s="2" t="str">
        <f>IF(ISNUMBER(J100),_xlfn.RANK.EQ(J100,$J$4:$J$203,0)+COUNTIF($J$4:J100,J100)-1,"")</f>
        <v/>
      </c>
      <c r="L100" s="7" t="str">
        <f t="shared" si="4"/>
        <v/>
      </c>
    </row>
    <row r="101" spans="1:12">
      <c r="A101">
        <v>98</v>
      </c>
      <c r="B101" s="1" t="str">
        <f t="shared" si="3"/>
        <v/>
      </c>
      <c r="C101" s="40"/>
      <c r="D101" s="37"/>
      <c r="E101" t="s">
        <v>21</v>
      </c>
      <c r="J101" s="6" t="str">
        <f t="shared" si="1"/>
        <v/>
      </c>
      <c r="K101" s="2" t="str">
        <f>IF(ISNUMBER(J101),_xlfn.RANK.EQ(J101,$J$4:$J$203,0)+COUNTIF($J$4:J101,J101)-1,"")</f>
        <v/>
      </c>
      <c r="L101" s="7" t="str">
        <f t="shared" si="4"/>
        <v/>
      </c>
    </row>
    <row r="102" spans="1:12">
      <c r="A102">
        <v>99</v>
      </c>
      <c r="B102" s="1" t="str">
        <f t="shared" si="3"/>
        <v/>
      </c>
      <c r="C102" s="40"/>
      <c r="D102" s="37"/>
      <c r="E102" t="s">
        <v>21</v>
      </c>
      <c r="J102" s="6" t="str">
        <f t="shared" si="1"/>
        <v/>
      </c>
      <c r="K102" s="2" t="str">
        <f>IF(ISNUMBER(J102),_xlfn.RANK.EQ(J102,$J$4:$J$203,0)+COUNTIF($J$4:J102,J102)-1,"")</f>
        <v/>
      </c>
      <c r="L102" s="7" t="str">
        <f t="shared" si="4"/>
        <v/>
      </c>
    </row>
    <row r="103" spans="1:12">
      <c r="A103">
        <v>100</v>
      </c>
      <c r="B103" s="1" t="str">
        <f t="shared" si="3"/>
        <v/>
      </c>
      <c r="C103" s="40"/>
      <c r="D103" s="37"/>
      <c r="E103" t="s">
        <v>21</v>
      </c>
      <c r="J103" s="6" t="str">
        <f t="shared" si="1"/>
        <v/>
      </c>
      <c r="K103" s="2" t="str">
        <f>IF(ISNUMBER(J103),_xlfn.RANK.EQ(J103,$J$4:$J$203,0)+COUNTIF($J$4:J103,J103)-1,"")</f>
        <v/>
      </c>
      <c r="L103" s="7" t="str">
        <f t="shared" si="4"/>
        <v/>
      </c>
    </row>
    <row r="104" spans="1:12">
      <c r="A104">
        <v>101</v>
      </c>
      <c r="B104" s="1" t="str">
        <f t="shared" si="3"/>
        <v/>
      </c>
      <c r="C104" s="40"/>
      <c r="D104" s="37"/>
      <c r="E104" t="s">
        <v>21</v>
      </c>
      <c r="J104" s="6" t="str">
        <f t="shared" si="1"/>
        <v/>
      </c>
      <c r="K104" s="2" t="str">
        <f>IF(ISNUMBER(J104),_xlfn.RANK.EQ(J104,$J$4:$J$203,0)+COUNTIF($J$4:J104,J104)-1,"")</f>
        <v/>
      </c>
      <c r="L104" s="7" t="str">
        <f t="shared" si="4"/>
        <v/>
      </c>
    </row>
    <row r="105" spans="1:12">
      <c r="A105">
        <v>102</v>
      </c>
      <c r="B105" s="1" t="str">
        <f t="shared" si="3"/>
        <v/>
      </c>
      <c r="C105" s="40"/>
      <c r="D105" s="37"/>
      <c r="E105" t="s">
        <v>21</v>
      </c>
      <c r="J105" s="6" t="str">
        <f t="shared" si="1"/>
        <v/>
      </c>
      <c r="K105" s="2" t="str">
        <f>IF(ISNUMBER(J105),_xlfn.RANK.EQ(J105,$J$4:$J$203,0)+COUNTIF($J$4:J105,J105)-1,"")</f>
        <v/>
      </c>
      <c r="L105" s="7" t="str">
        <f t="shared" si="4"/>
        <v/>
      </c>
    </row>
    <row r="106" spans="1:12">
      <c r="A106">
        <v>103</v>
      </c>
      <c r="B106" s="1" t="str">
        <f t="shared" si="3"/>
        <v/>
      </c>
      <c r="C106" s="40"/>
      <c r="D106" s="37"/>
      <c r="E106" t="s">
        <v>21</v>
      </c>
      <c r="J106" s="6" t="str">
        <f t="shared" si="1"/>
        <v/>
      </c>
      <c r="K106" s="2" t="str">
        <f>IF(ISNUMBER(J106),_xlfn.RANK.EQ(J106,$J$4:$J$203,0)+COUNTIF($J$4:J106,J106)-1,"")</f>
        <v/>
      </c>
      <c r="L106" s="7" t="str">
        <f t="shared" si="4"/>
        <v/>
      </c>
    </row>
    <row r="107" spans="1:12">
      <c r="A107">
        <v>104</v>
      </c>
      <c r="B107" s="1" t="str">
        <f t="shared" si="3"/>
        <v/>
      </c>
      <c r="C107" s="40"/>
      <c r="D107" s="37"/>
      <c r="E107" t="s">
        <v>21</v>
      </c>
      <c r="J107" s="6" t="str">
        <f t="shared" si="1"/>
        <v/>
      </c>
      <c r="K107" s="2" t="str">
        <f>IF(ISNUMBER(J107),_xlfn.RANK.EQ(J107,$J$4:$J$203,0)+COUNTIF($J$4:J107,J107)-1,"")</f>
        <v/>
      </c>
      <c r="L107" s="7" t="str">
        <f t="shared" si="4"/>
        <v/>
      </c>
    </row>
    <row r="108" spans="1:12">
      <c r="A108">
        <v>105</v>
      </c>
      <c r="B108" s="1" t="str">
        <f t="shared" si="3"/>
        <v/>
      </c>
      <c r="C108" s="40"/>
      <c r="D108" s="37"/>
      <c r="E108" t="s">
        <v>21</v>
      </c>
      <c r="J108" s="6" t="str">
        <f t="shared" si="1"/>
        <v/>
      </c>
      <c r="K108" s="2" t="str">
        <f>IF(ISNUMBER(J108),_xlfn.RANK.EQ(J108,$J$4:$J$203,0)+COUNTIF($J$4:J108,J108)-1,"")</f>
        <v/>
      </c>
      <c r="L108" s="7" t="str">
        <f t="shared" si="4"/>
        <v/>
      </c>
    </row>
    <row r="109" spans="1:12">
      <c r="A109">
        <v>106</v>
      </c>
      <c r="B109" s="1" t="str">
        <f t="shared" si="3"/>
        <v/>
      </c>
      <c r="C109" s="40"/>
      <c r="D109" s="37"/>
      <c r="E109" t="s">
        <v>21</v>
      </c>
      <c r="J109" s="6" t="str">
        <f t="shared" si="1"/>
        <v/>
      </c>
      <c r="K109" s="2" t="str">
        <f>IF(ISNUMBER(J109),_xlfn.RANK.EQ(J109,$J$4:$J$203,0)+COUNTIF($J$4:J109,J109)-1,"")</f>
        <v/>
      </c>
      <c r="L109" s="7" t="str">
        <f t="shared" si="4"/>
        <v/>
      </c>
    </row>
    <row r="110" spans="1:12">
      <c r="A110">
        <v>107</v>
      </c>
      <c r="B110" s="1" t="str">
        <f t="shared" si="3"/>
        <v/>
      </c>
      <c r="C110" s="40"/>
      <c r="D110" s="37"/>
      <c r="E110" t="s">
        <v>21</v>
      </c>
      <c r="J110" s="6" t="str">
        <f t="shared" si="1"/>
        <v/>
      </c>
      <c r="K110" s="2" t="str">
        <f>IF(ISNUMBER(J110),_xlfn.RANK.EQ(J110,$J$4:$J$203,0)+COUNTIF($J$4:J110,J110)-1,"")</f>
        <v/>
      </c>
      <c r="L110" s="7" t="str">
        <f t="shared" si="4"/>
        <v/>
      </c>
    </row>
    <row r="111" spans="1:12">
      <c r="A111">
        <v>108</v>
      </c>
      <c r="B111" s="1" t="str">
        <f t="shared" si="3"/>
        <v/>
      </c>
      <c r="C111" s="40"/>
      <c r="D111" s="37"/>
      <c r="E111" t="s">
        <v>21</v>
      </c>
      <c r="J111" s="6" t="str">
        <f t="shared" si="1"/>
        <v/>
      </c>
      <c r="K111" s="2" t="str">
        <f>IF(ISNUMBER(J111),_xlfn.RANK.EQ(J111,$J$4:$J$203,0)+COUNTIF($J$4:J111,J111)-1,"")</f>
        <v/>
      </c>
      <c r="L111" s="7" t="str">
        <f t="shared" si="4"/>
        <v/>
      </c>
    </row>
    <row r="112" spans="1:12">
      <c r="A112">
        <v>109</v>
      </c>
      <c r="B112" s="1" t="str">
        <f t="shared" si="3"/>
        <v/>
      </c>
      <c r="C112" s="40"/>
      <c r="D112" s="37"/>
      <c r="E112" t="s">
        <v>21</v>
      </c>
      <c r="J112" s="6" t="str">
        <f t="shared" si="1"/>
        <v/>
      </c>
      <c r="K112" s="2" t="str">
        <f>IF(ISNUMBER(J112),_xlfn.RANK.EQ(J112,$J$4:$J$203,0)+COUNTIF($J$4:J112,J112)-1,"")</f>
        <v/>
      </c>
      <c r="L112" s="7" t="str">
        <f t="shared" si="4"/>
        <v/>
      </c>
    </row>
    <row r="113" spans="1:12">
      <c r="A113">
        <v>110</v>
      </c>
      <c r="B113" s="1" t="str">
        <f t="shared" si="3"/>
        <v/>
      </c>
      <c r="C113" s="40"/>
      <c r="D113" s="37"/>
      <c r="E113" t="s">
        <v>21</v>
      </c>
      <c r="J113" s="6" t="str">
        <f t="shared" si="1"/>
        <v/>
      </c>
      <c r="K113" s="2" t="str">
        <f>IF(ISNUMBER(J113),_xlfn.RANK.EQ(J113,$J$4:$J$203,0)+COUNTIF($J$4:J113,J113)-1,"")</f>
        <v/>
      </c>
      <c r="L113" s="7" t="str">
        <f t="shared" si="4"/>
        <v/>
      </c>
    </row>
    <row r="114" spans="1:12">
      <c r="A114">
        <v>111</v>
      </c>
      <c r="B114" s="1" t="str">
        <f t="shared" si="3"/>
        <v/>
      </c>
      <c r="C114" s="40"/>
      <c r="D114" s="37"/>
      <c r="E114" t="s">
        <v>21</v>
      </c>
      <c r="J114" s="6" t="str">
        <f t="shared" si="1"/>
        <v/>
      </c>
      <c r="K114" s="2" t="str">
        <f>IF(ISNUMBER(J114),_xlfn.RANK.EQ(J114,$J$4:$J$203,0)+COUNTIF($J$4:J114,J114)-1,"")</f>
        <v/>
      </c>
      <c r="L114" s="7" t="str">
        <f t="shared" si="4"/>
        <v/>
      </c>
    </row>
    <row r="115" spans="1:12">
      <c r="A115">
        <v>112</v>
      </c>
      <c r="B115" s="1" t="str">
        <f t="shared" si="3"/>
        <v/>
      </c>
      <c r="C115" s="40"/>
      <c r="D115" s="37"/>
      <c r="E115" t="s">
        <v>21</v>
      </c>
      <c r="J115" s="6" t="str">
        <f t="shared" si="1"/>
        <v/>
      </c>
      <c r="K115" s="2" t="str">
        <f>IF(ISNUMBER(J115),_xlfn.RANK.EQ(J115,$J$4:$J$203,0)+COUNTIF($J$4:J115,J115)-1,"")</f>
        <v/>
      </c>
      <c r="L115" s="7" t="str">
        <f t="shared" si="4"/>
        <v/>
      </c>
    </row>
    <row r="116" spans="1:12">
      <c r="A116">
        <v>113</v>
      </c>
      <c r="B116" s="1" t="str">
        <f t="shared" si="3"/>
        <v/>
      </c>
      <c r="C116" s="40"/>
      <c r="D116" s="37"/>
      <c r="E116" t="s">
        <v>21</v>
      </c>
      <c r="J116" s="6" t="str">
        <f t="shared" si="1"/>
        <v/>
      </c>
      <c r="K116" s="2" t="str">
        <f>IF(ISNUMBER(J116),_xlfn.RANK.EQ(J116,$J$4:$J$203,0)+COUNTIF($J$4:J116,J116)-1,"")</f>
        <v/>
      </c>
      <c r="L116" s="7" t="str">
        <f t="shared" si="4"/>
        <v/>
      </c>
    </row>
    <row r="117" spans="1:12">
      <c r="A117">
        <v>114</v>
      </c>
      <c r="B117" s="1" t="str">
        <f t="shared" si="3"/>
        <v/>
      </c>
      <c r="C117" s="40"/>
      <c r="D117" s="37"/>
      <c r="E117" t="s">
        <v>21</v>
      </c>
      <c r="J117" s="6" t="str">
        <f t="shared" si="1"/>
        <v/>
      </c>
      <c r="K117" s="2" t="str">
        <f>IF(ISNUMBER(J117),_xlfn.RANK.EQ(J117,$J$4:$J$203,0)+COUNTIF($J$4:J117,J117)-1,"")</f>
        <v/>
      </c>
      <c r="L117" s="7" t="str">
        <f t="shared" si="4"/>
        <v/>
      </c>
    </row>
    <row r="118" spans="1:12">
      <c r="A118">
        <v>115</v>
      </c>
      <c r="B118" s="1" t="str">
        <f t="shared" si="3"/>
        <v/>
      </c>
      <c r="C118" s="40"/>
      <c r="D118" s="37"/>
      <c r="E118" t="s">
        <v>21</v>
      </c>
      <c r="J118" s="6" t="str">
        <f t="shared" si="1"/>
        <v/>
      </c>
      <c r="K118" s="2" t="str">
        <f>IF(ISNUMBER(J118),_xlfn.RANK.EQ(J118,$J$4:$J$203,0)+COUNTIF($J$4:J118,J118)-1,"")</f>
        <v/>
      </c>
      <c r="L118" s="7" t="str">
        <f t="shared" si="4"/>
        <v/>
      </c>
    </row>
    <row r="119" spans="1:12">
      <c r="A119">
        <v>116</v>
      </c>
      <c r="B119" s="1" t="str">
        <f t="shared" si="3"/>
        <v/>
      </c>
      <c r="C119" s="40"/>
      <c r="D119" s="37"/>
      <c r="E119" t="s">
        <v>21</v>
      </c>
      <c r="J119" s="6" t="str">
        <f t="shared" si="1"/>
        <v/>
      </c>
      <c r="K119" s="2" t="str">
        <f>IF(ISNUMBER(J119),_xlfn.RANK.EQ(J119,$J$4:$J$203,0)+COUNTIF($J$4:J119,J119)-1,"")</f>
        <v/>
      </c>
      <c r="L119" s="7" t="str">
        <f t="shared" si="4"/>
        <v/>
      </c>
    </row>
    <row r="120" spans="1:12">
      <c r="A120">
        <v>117</v>
      </c>
      <c r="B120" s="1" t="str">
        <f t="shared" si="3"/>
        <v/>
      </c>
      <c r="C120" s="40"/>
      <c r="D120" s="37"/>
      <c r="E120" t="s">
        <v>21</v>
      </c>
      <c r="J120" s="6" t="str">
        <f t="shared" si="1"/>
        <v/>
      </c>
      <c r="K120" s="2" t="str">
        <f>IF(ISNUMBER(J120),_xlfn.RANK.EQ(J120,$J$4:$J$203,0)+COUNTIF($J$4:J120,J120)-1,"")</f>
        <v/>
      </c>
      <c r="L120" s="7" t="str">
        <f t="shared" si="4"/>
        <v/>
      </c>
    </row>
    <row r="121" spans="1:12">
      <c r="A121">
        <v>118</v>
      </c>
      <c r="B121" s="1" t="str">
        <f t="shared" si="3"/>
        <v/>
      </c>
      <c r="C121" s="40"/>
      <c r="D121" s="37"/>
      <c r="E121" t="s">
        <v>21</v>
      </c>
      <c r="J121" s="6" t="str">
        <f t="shared" si="1"/>
        <v/>
      </c>
      <c r="K121" s="2" t="str">
        <f>IF(ISNUMBER(J121),_xlfn.RANK.EQ(J121,$J$4:$J$203,0)+COUNTIF($J$4:J121,J121)-1,"")</f>
        <v/>
      </c>
      <c r="L121" s="7" t="str">
        <f t="shared" si="4"/>
        <v/>
      </c>
    </row>
    <row r="122" spans="1:12">
      <c r="A122">
        <v>119</v>
      </c>
      <c r="B122" s="1" t="str">
        <f t="shared" si="3"/>
        <v/>
      </c>
      <c r="C122" s="40"/>
      <c r="D122" s="37"/>
      <c r="E122" t="s">
        <v>21</v>
      </c>
      <c r="J122" s="6" t="str">
        <f t="shared" si="1"/>
        <v/>
      </c>
      <c r="K122" s="2" t="str">
        <f>IF(ISNUMBER(J122),_xlfn.RANK.EQ(J122,$J$4:$J$203,0)+COUNTIF($J$4:J122,J122)-1,"")</f>
        <v/>
      </c>
      <c r="L122" s="7" t="str">
        <f t="shared" si="4"/>
        <v/>
      </c>
    </row>
    <row r="123" spans="1:12">
      <c r="A123">
        <v>120</v>
      </c>
      <c r="B123" s="1" t="str">
        <f t="shared" si="3"/>
        <v/>
      </c>
      <c r="C123" s="40"/>
      <c r="D123" s="37"/>
      <c r="E123" t="s">
        <v>21</v>
      </c>
      <c r="J123" s="6" t="str">
        <f t="shared" si="1"/>
        <v/>
      </c>
      <c r="K123" s="2" t="str">
        <f>IF(ISNUMBER(J123),_xlfn.RANK.EQ(J123,$J$4:$J$203,0)+COUNTIF($J$4:J123,J123)-1,"")</f>
        <v/>
      </c>
      <c r="L123" s="7" t="str">
        <f t="shared" si="4"/>
        <v/>
      </c>
    </row>
    <row r="124" spans="1:12">
      <c r="A124">
        <v>121</v>
      </c>
      <c r="B124" s="1" t="str">
        <f t="shared" si="3"/>
        <v/>
      </c>
      <c r="C124" s="40"/>
      <c r="D124" s="37"/>
      <c r="E124" t="s">
        <v>21</v>
      </c>
      <c r="J124" s="6" t="str">
        <f t="shared" si="1"/>
        <v/>
      </c>
      <c r="K124" s="2" t="str">
        <f>IF(ISNUMBER(J124),_xlfn.RANK.EQ(J124,$J$4:$J$203,0)+COUNTIF($J$4:J124,J124)-1,"")</f>
        <v/>
      </c>
      <c r="L124" s="7" t="str">
        <f t="shared" si="4"/>
        <v/>
      </c>
    </row>
    <row r="125" spans="1:12">
      <c r="A125">
        <v>122</v>
      </c>
      <c r="B125" s="1" t="str">
        <f t="shared" si="3"/>
        <v/>
      </c>
      <c r="C125" s="40"/>
      <c r="D125" s="37"/>
      <c r="E125" t="s">
        <v>21</v>
      </c>
      <c r="J125" s="6" t="str">
        <f t="shared" si="1"/>
        <v/>
      </c>
      <c r="K125" s="2" t="str">
        <f>IF(ISNUMBER(J125),_xlfn.RANK.EQ(J125,$J$4:$J$203,0)+COUNTIF($J$4:J125,J125)-1,"")</f>
        <v/>
      </c>
      <c r="L125" s="7" t="str">
        <f t="shared" si="4"/>
        <v/>
      </c>
    </row>
    <row r="126" spans="1:12">
      <c r="A126">
        <v>123</v>
      </c>
      <c r="B126" s="1" t="str">
        <f t="shared" si="3"/>
        <v/>
      </c>
      <c r="C126" s="40"/>
      <c r="D126" s="37"/>
      <c r="E126" t="s">
        <v>21</v>
      </c>
      <c r="J126" s="6" t="str">
        <f t="shared" si="1"/>
        <v/>
      </c>
      <c r="K126" s="2" t="str">
        <f>IF(ISNUMBER(J126),_xlfn.RANK.EQ(J126,$J$4:$J$203,0)+COUNTIF($J$4:J126,J126)-1,"")</f>
        <v/>
      </c>
      <c r="L126" s="7" t="str">
        <f t="shared" si="4"/>
        <v/>
      </c>
    </row>
    <row r="127" spans="1:12">
      <c r="A127">
        <v>124</v>
      </c>
      <c r="B127" s="1" t="str">
        <f t="shared" si="3"/>
        <v/>
      </c>
      <c r="C127" s="40"/>
      <c r="D127" s="37"/>
      <c r="E127" t="s">
        <v>21</v>
      </c>
      <c r="J127" s="6" t="str">
        <f t="shared" si="1"/>
        <v/>
      </c>
      <c r="K127" s="2" t="str">
        <f>IF(ISNUMBER(J127),_xlfn.RANK.EQ(J127,$J$4:$J$203,0)+COUNTIF($J$4:J127,J127)-1,"")</f>
        <v/>
      </c>
      <c r="L127" s="7" t="str">
        <f t="shared" si="4"/>
        <v/>
      </c>
    </row>
    <row r="128" spans="1:12">
      <c r="A128">
        <v>125</v>
      </c>
      <c r="B128" s="1" t="str">
        <f t="shared" si="3"/>
        <v/>
      </c>
      <c r="C128" s="40"/>
      <c r="D128" s="37"/>
      <c r="E128" t="s">
        <v>21</v>
      </c>
      <c r="J128" s="6" t="str">
        <f t="shared" si="1"/>
        <v/>
      </c>
      <c r="K128" s="2" t="str">
        <f>IF(ISNUMBER(J128),_xlfn.RANK.EQ(J128,$J$4:$J$203,0)+COUNTIF($J$4:J128,J128)-1,"")</f>
        <v/>
      </c>
      <c r="L128" s="7" t="str">
        <f t="shared" si="4"/>
        <v/>
      </c>
    </row>
    <row r="129" spans="1:12">
      <c r="A129">
        <v>126</v>
      </c>
      <c r="B129" s="1" t="str">
        <f t="shared" si="3"/>
        <v/>
      </c>
      <c r="C129" s="40"/>
      <c r="D129" s="37"/>
      <c r="E129" t="s">
        <v>21</v>
      </c>
      <c r="J129" s="6" t="str">
        <f t="shared" si="1"/>
        <v/>
      </c>
      <c r="K129" s="2" t="str">
        <f>IF(ISNUMBER(J129),_xlfn.RANK.EQ(J129,$J$4:$J$203,0)+COUNTIF($J$4:J129,J129)-1,"")</f>
        <v/>
      </c>
      <c r="L129" s="7" t="str">
        <f t="shared" si="4"/>
        <v/>
      </c>
    </row>
    <row r="130" spans="1:12">
      <c r="A130">
        <v>127</v>
      </c>
      <c r="B130" s="1" t="str">
        <f t="shared" si="3"/>
        <v/>
      </c>
      <c r="C130" s="40"/>
      <c r="D130" s="37"/>
      <c r="E130" t="s">
        <v>21</v>
      </c>
      <c r="J130" s="6" t="str">
        <f t="shared" si="1"/>
        <v/>
      </c>
      <c r="K130" s="2" t="str">
        <f>IF(ISNUMBER(J130),_xlfn.RANK.EQ(J130,$J$4:$J$203,0)+COUNTIF($J$4:J130,J130)-1,"")</f>
        <v/>
      </c>
      <c r="L130" s="7" t="str">
        <f t="shared" si="4"/>
        <v/>
      </c>
    </row>
    <row r="131" spans="1:12">
      <c r="A131">
        <v>128</v>
      </c>
      <c r="B131" s="1" t="str">
        <f t="shared" si="3"/>
        <v/>
      </c>
      <c r="C131" s="40"/>
      <c r="D131" s="37"/>
      <c r="E131" t="s">
        <v>21</v>
      </c>
      <c r="J131" s="6" t="str">
        <f t="shared" si="1"/>
        <v/>
      </c>
      <c r="K131" s="2" t="str">
        <f>IF(ISNUMBER(J131),_xlfn.RANK.EQ(J131,$J$4:$J$203,0)+COUNTIF($J$4:J131,J131)-1,"")</f>
        <v/>
      </c>
      <c r="L131" s="7" t="str">
        <f t="shared" si="4"/>
        <v/>
      </c>
    </row>
    <row r="132" spans="1:12">
      <c r="A132">
        <v>129</v>
      </c>
      <c r="B132" s="1" t="str">
        <f t="shared" si="3"/>
        <v/>
      </c>
      <c r="C132" s="40"/>
      <c r="D132" s="37"/>
      <c r="E132" t="s">
        <v>21</v>
      </c>
      <c r="J132" s="6" t="str">
        <f t="shared" si="1"/>
        <v/>
      </c>
      <c r="K132" s="2" t="str">
        <f>IF(ISNUMBER(J132),_xlfn.RANK.EQ(J132,$J$4:$J$203,0)+COUNTIF($J$4:J132,J132)-1,"")</f>
        <v/>
      </c>
      <c r="L132" s="7" t="str">
        <f t="shared" si="4"/>
        <v/>
      </c>
    </row>
    <row r="133" spans="1:12">
      <c r="A133">
        <v>130</v>
      </c>
      <c r="B133" s="1" t="str">
        <f t="shared" ref="B133:B196" si="5">K133</f>
        <v/>
      </c>
      <c r="C133" s="40"/>
      <c r="D133" s="37"/>
      <c r="E133" t="s">
        <v>21</v>
      </c>
      <c r="J133" s="6" t="str">
        <f t="shared" si="1"/>
        <v/>
      </c>
      <c r="K133" s="2" t="str">
        <f>IF(ISNUMBER(J133),_xlfn.RANK.EQ(J133,$J$4:$J$203,0)+COUNTIF($J$4:J133,J133)-1,"")</f>
        <v/>
      </c>
      <c r="L133" s="7" t="str">
        <f t="shared" ref="L133:L196" si="6">IF($H$4="S",SUBSTITUTE(C133," ",""),SUBSTITUTE(SUBSTITUTE(SUBSTITUTE(SUBSTITUTE(SUBSTITUTE(SUBSTITUTE(SUBSTITUTE(SUBSTITUTE(SUBSTITUTE(SUBSTITUTE(SUBSTITUTE(SUBSTITUTE(SUBSTITUTE(SUBSTITUTE(C133," ",""),"ã","a"),"á","a"),"à","a"),"â","a"),"é","e"),"ê","e"),"í","i"),"ó","o"),"õ","o"),"ô","o"),"ú","u"),"ü","u"),"ç","c"))</f>
        <v/>
      </c>
    </row>
    <row r="134" spans="1:12">
      <c r="A134">
        <v>131</v>
      </c>
      <c r="B134" s="1" t="str">
        <f t="shared" si="5"/>
        <v/>
      </c>
      <c r="C134" s="40"/>
      <c r="D134" s="37"/>
      <c r="E134" t="s">
        <v>21</v>
      </c>
      <c r="J134" s="6" t="str">
        <f t="shared" si="1"/>
        <v/>
      </c>
      <c r="K134" s="2" t="str">
        <f>IF(ISNUMBER(J134),_xlfn.RANK.EQ(J134,$J$4:$J$203,0)+COUNTIF($J$4:J134,J134)-1,"")</f>
        <v/>
      </c>
      <c r="L134" s="7" t="str">
        <f t="shared" si="6"/>
        <v/>
      </c>
    </row>
    <row r="135" spans="1:12">
      <c r="A135">
        <v>132</v>
      </c>
      <c r="B135" s="1" t="str">
        <f t="shared" si="5"/>
        <v/>
      </c>
      <c r="C135" s="40"/>
      <c r="D135" s="37"/>
      <c r="E135" t="s">
        <v>21</v>
      </c>
      <c r="J135" s="6" t="str">
        <f t="shared" si="1"/>
        <v/>
      </c>
      <c r="K135" s="2" t="str">
        <f>IF(ISNUMBER(J135),_xlfn.RANK.EQ(J135,$J$4:$J$203,0)+COUNTIF($J$4:J135,J135)-1,"")</f>
        <v/>
      </c>
      <c r="L135" s="7" t="str">
        <f t="shared" si="6"/>
        <v/>
      </c>
    </row>
    <row r="136" spans="1:12">
      <c r="A136">
        <v>133</v>
      </c>
      <c r="B136" s="1" t="str">
        <f t="shared" si="5"/>
        <v/>
      </c>
      <c r="C136" s="40"/>
      <c r="D136" s="37"/>
      <c r="E136" t="s">
        <v>21</v>
      </c>
      <c r="J136" s="6" t="str">
        <f t="shared" si="1"/>
        <v/>
      </c>
      <c r="K136" s="2" t="str">
        <f>IF(ISNUMBER(J136),_xlfn.RANK.EQ(J136,$J$4:$J$203,0)+COUNTIF($J$4:J136,J136)-1,"")</f>
        <v/>
      </c>
      <c r="L136" s="7" t="str">
        <f t="shared" si="6"/>
        <v/>
      </c>
    </row>
    <row r="137" spans="1:12">
      <c r="A137">
        <v>134</v>
      </c>
      <c r="B137" s="1" t="str">
        <f t="shared" si="5"/>
        <v/>
      </c>
      <c r="C137" s="40"/>
      <c r="D137" s="37"/>
      <c r="E137" t="s">
        <v>21</v>
      </c>
      <c r="J137" s="6" t="str">
        <f t="shared" si="1"/>
        <v/>
      </c>
      <c r="K137" s="2" t="str">
        <f>IF(ISNUMBER(J137),_xlfn.RANK.EQ(J137,$J$4:$J$203,0)+COUNTIF($J$4:J137,J137)-1,"")</f>
        <v/>
      </c>
      <c r="L137" s="7" t="str">
        <f t="shared" si="6"/>
        <v/>
      </c>
    </row>
    <row r="138" spans="1:12">
      <c r="A138">
        <v>135</v>
      </c>
      <c r="B138" s="1" t="str">
        <f t="shared" si="5"/>
        <v/>
      </c>
      <c r="C138" s="40"/>
      <c r="D138" s="37"/>
      <c r="E138" t="s">
        <v>21</v>
      </c>
      <c r="J138" s="6" t="str">
        <f t="shared" si="1"/>
        <v/>
      </c>
      <c r="K138" s="2" t="str">
        <f>IF(ISNUMBER(J138),_xlfn.RANK.EQ(J138,$J$4:$J$203,0)+COUNTIF($J$4:J138,J138)-1,"")</f>
        <v/>
      </c>
      <c r="L138" s="7" t="str">
        <f t="shared" si="6"/>
        <v/>
      </c>
    </row>
    <row r="139" spans="1:12">
      <c r="A139">
        <v>136</v>
      </c>
      <c r="B139" s="1" t="str">
        <f t="shared" si="5"/>
        <v/>
      </c>
      <c r="C139" s="40"/>
      <c r="D139" s="37"/>
      <c r="E139" t="s">
        <v>21</v>
      </c>
      <c r="J139" s="6" t="str">
        <f t="shared" si="1"/>
        <v/>
      </c>
      <c r="K139" s="2" t="str">
        <f>IF(ISNUMBER(J139),_xlfn.RANK.EQ(J139,$J$4:$J$203,0)+COUNTIF($J$4:J139,J139)-1,"")</f>
        <v/>
      </c>
      <c r="L139" s="7" t="str">
        <f t="shared" si="6"/>
        <v/>
      </c>
    </row>
    <row r="140" spans="1:12">
      <c r="A140">
        <v>137</v>
      </c>
      <c r="B140" s="1" t="str">
        <f t="shared" si="5"/>
        <v/>
      </c>
      <c r="C140" s="40"/>
      <c r="D140" s="37"/>
      <c r="E140" t="s">
        <v>21</v>
      </c>
      <c r="J140" s="6" t="str">
        <f t="shared" si="1"/>
        <v/>
      </c>
      <c r="K140" s="2" t="str">
        <f>IF(ISNUMBER(J140),_xlfn.RANK.EQ(J140,$J$4:$J$203,0)+COUNTIF($J$4:J140,J140)-1,"")</f>
        <v/>
      </c>
      <c r="L140" s="7" t="str">
        <f t="shared" si="6"/>
        <v/>
      </c>
    </row>
    <row r="141" spans="1:12">
      <c r="A141">
        <v>138</v>
      </c>
      <c r="B141" s="1" t="str">
        <f t="shared" si="5"/>
        <v/>
      </c>
      <c r="C141" s="40"/>
      <c r="D141" s="37"/>
      <c r="E141" t="s">
        <v>21</v>
      </c>
      <c r="J141" s="6" t="str">
        <f t="shared" si="1"/>
        <v/>
      </c>
      <c r="K141" s="2" t="str">
        <f>IF(ISNUMBER(J141),_xlfn.RANK.EQ(J141,$J$4:$J$203,0)+COUNTIF($J$4:J141,J141)-1,"")</f>
        <v/>
      </c>
      <c r="L141" s="7" t="str">
        <f t="shared" si="6"/>
        <v/>
      </c>
    </row>
    <row r="142" spans="1:12">
      <c r="A142">
        <v>139</v>
      </c>
      <c r="B142" s="1" t="str">
        <f t="shared" si="5"/>
        <v/>
      </c>
      <c r="C142" s="40"/>
      <c r="D142" s="37"/>
      <c r="E142" t="s">
        <v>21</v>
      </c>
      <c r="J142" s="6" t="str">
        <f t="shared" si="1"/>
        <v/>
      </c>
      <c r="K142" s="2" t="str">
        <f>IF(ISNUMBER(J142),_xlfn.RANK.EQ(J142,$J$4:$J$203,0)+COUNTIF($J$4:J142,J142)-1,"")</f>
        <v/>
      </c>
      <c r="L142" s="7" t="str">
        <f t="shared" si="6"/>
        <v/>
      </c>
    </row>
    <row r="143" spans="1:12">
      <c r="A143">
        <v>140</v>
      </c>
      <c r="B143" s="1" t="str">
        <f t="shared" si="5"/>
        <v/>
      </c>
      <c r="C143" s="40"/>
      <c r="D143" s="37"/>
      <c r="E143" t="s">
        <v>21</v>
      </c>
      <c r="J143" s="6" t="str">
        <f t="shared" si="1"/>
        <v/>
      </c>
      <c r="K143" s="2" t="str">
        <f>IF(ISNUMBER(J143),_xlfn.RANK.EQ(J143,$J$4:$J$203,0)+COUNTIF($J$4:J143,J143)-1,"")</f>
        <v/>
      </c>
      <c r="L143" s="7" t="str">
        <f t="shared" si="6"/>
        <v/>
      </c>
    </row>
    <row r="144" spans="1:12">
      <c r="A144">
        <v>141</v>
      </c>
      <c r="B144" s="1" t="str">
        <f t="shared" si="5"/>
        <v/>
      </c>
      <c r="C144" s="40"/>
      <c r="D144" s="37"/>
      <c r="E144" t="s">
        <v>21</v>
      </c>
      <c r="J144" s="6" t="str">
        <f t="shared" si="1"/>
        <v/>
      </c>
      <c r="K144" s="2" t="str">
        <f>IF(ISNUMBER(J144),_xlfn.RANK.EQ(J144,$J$4:$J$203,0)+COUNTIF($J$4:J144,J144)-1,"")</f>
        <v/>
      </c>
      <c r="L144" s="7" t="str">
        <f t="shared" si="6"/>
        <v/>
      </c>
    </row>
    <row r="145" spans="1:12">
      <c r="A145">
        <v>142</v>
      </c>
      <c r="B145" s="1" t="str">
        <f t="shared" si="5"/>
        <v/>
      </c>
      <c r="C145" s="40"/>
      <c r="D145" s="37"/>
      <c r="E145" t="s">
        <v>21</v>
      </c>
      <c r="J145" s="6" t="str">
        <f t="shared" si="1"/>
        <v/>
      </c>
      <c r="K145" s="2" t="str">
        <f>IF(ISNUMBER(J145),_xlfn.RANK.EQ(J145,$J$4:$J$203,0)+COUNTIF($J$4:J145,J145)-1,"")</f>
        <v/>
      </c>
      <c r="L145" s="7" t="str">
        <f t="shared" si="6"/>
        <v/>
      </c>
    </row>
    <row r="146" spans="1:12">
      <c r="A146">
        <v>143</v>
      </c>
      <c r="B146" s="1" t="str">
        <f t="shared" si="5"/>
        <v/>
      </c>
      <c r="C146" s="40"/>
      <c r="D146" s="37"/>
      <c r="E146" t="s">
        <v>21</v>
      </c>
      <c r="J146" s="6" t="str">
        <f t="shared" si="1"/>
        <v/>
      </c>
      <c r="K146" s="2" t="str">
        <f>IF(ISNUMBER(J146),_xlfn.RANK.EQ(J146,$J$4:$J$203,0)+COUNTIF($J$4:J146,J146)-1,"")</f>
        <v/>
      </c>
      <c r="L146" s="7" t="str">
        <f t="shared" si="6"/>
        <v/>
      </c>
    </row>
    <row r="147" spans="1:12">
      <c r="A147">
        <v>144</v>
      </c>
      <c r="B147" s="1" t="str">
        <f t="shared" si="5"/>
        <v/>
      </c>
      <c r="C147" s="40"/>
      <c r="D147" s="37"/>
      <c r="E147" t="s">
        <v>21</v>
      </c>
      <c r="J147" s="6" t="str">
        <f t="shared" si="1"/>
        <v/>
      </c>
      <c r="K147" s="2" t="str">
        <f>IF(ISNUMBER(J147),_xlfn.RANK.EQ(J147,$J$4:$J$203,0)+COUNTIF($J$4:J147,J147)-1,"")</f>
        <v/>
      </c>
      <c r="L147" s="7" t="str">
        <f t="shared" si="6"/>
        <v/>
      </c>
    </row>
    <row r="148" spans="1:12">
      <c r="A148">
        <v>145</v>
      </c>
      <c r="B148" s="1" t="str">
        <f t="shared" si="5"/>
        <v/>
      </c>
      <c r="C148" s="40"/>
      <c r="D148" s="37"/>
      <c r="E148" t="s">
        <v>21</v>
      </c>
      <c r="J148" s="6" t="str">
        <f t="shared" si="1"/>
        <v/>
      </c>
      <c r="K148" s="2" t="str">
        <f>IF(ISNUMBER(J148),_xlfn.RANK.EQ(J148,$J$4:$J$203,0)+COUNTIF($J$4:J148,J148)-1,"")</f>
        <v/>
      </c>
      <c r="L148" s="7" t="str">
        <f t="shared" si="6"/>
        <v/>
      </c>
    </row>
    <row r="149" spans="1:12">
      <c r="A149">
        <v>146</v>
      </c>
      <c r="B149" s="1" t="str">
        <f t="shared" si="5"/>
        <v/>
      </c>
      <c r="C149" s="40"/>
      <c r="D149" s="37"/>
      <c r="E149" t="s">
        <v>21</v>
      </c>
      <c r="J149" s="6" t="str">
        <f t="shared" si="1"/>
        <v/>
      </c>
      <c r="K149" s="2" t="str">
        <f>IF(ISNUMBER(J149),_xlfn.RANK.EQ(J149,$J$4:$J$203,0)+COUNTIF($J$4:J149,J149)-1,"")</f>
        <v/>
      </c>
      <c r="L149" s="7" t="str">
        <f t="shared" si="6"/>
        <v/>
      </c>
    </row>
    <row r="150" spans="1:12">
      <c r="A150">
        <v>147</v>
      </c>
      <c r="B150" s="1" t="str">
        <f t="shared" si="5"/>
        <v/>
      </c>
      <c r="C150" s="40"/>
      <c r="D150" s="37"/>
      <c r="E150" t="s">
        <v>21</v>
      </c>
      <c r="J150" s="6" t="str">
        <f t="shared" si="1"/>
        <v/>
      </c>
      <c r="K150" s="2" t="str">
        <f>IF(ISNUMBER(J150),_xlfn.RANK.EQ(J150,$J$4:$J$203,0)+COUNTIF($J$4:J150,J150)-1,"")</f>
        <v/>
      </c>
      <c r="L150" s="7" t="str">
        <f t="shared" si="6"/>
        <v/>
      </c>
    </row>
    <row r="151" spans="1:12">
      <c r="A151">
        <v>148</v>
      </c>
      <c r="B151" s="1" t="str">
        <f t="shared" si="5"/>
        <v/>
      </c>
      <c r="C151" s="40"/>
      <c r="D151" s="37"/>
      <c r="E151" t="s">
        <v>21</v>
      </c>
      <c r="J151" s="6" t="str">
        <f t="shared" si="1"/>
        <v/>
      </c>
      <c r="K151" s="2" t="str">
        <f>IF(ISNUMBER(J151),_xlfn.RANK.EQ(J151,$J$4:$J$203,0)+COUNTIF($J$4:J151,J151)-1,"")</f>
        <v/>
      </c>
      <c r="L151" s="7" t="str">
        <f t="shared" si="6"/>
        <v/>
      </c>
    </row>
    <row r="152" spans="1:12">
      <c r="A152">
        <v>149</v>
      </c>
      <c r="B152" s="1" t="str">
        <f t="shared" si="5"/>
        <v/>
      </c>
      <c r="C152" s="40"/>
      <c r="D152" s="37"/>
      <c r="E152" t="s">
        <v>21</v>
      </c>
      <c r="J152" s="6" t="str">
        <f t="shared" si="1"/>
        <v/>
      </c>
      <c r="K152" s="2" t="str">
        <f>IF(ISNUMBER(J152),_xlfn.RANK.EQ(J152,$J$4:$J$203,0)+COUNTIF($J$4:J152,J152)-1,"")</f>
        <v/>
      </c>
      <c r="L152" s="7" t="str">
        <f t="shared" si="6"/>
        <v/>
      </c>
    </row>
    <row r="153" spans="1:12">
      <c r="A153">
        <v>150</v>
      </c>
      <c r="B153" s="1" t="str">
        <f t="shared" si="5"/>
        <v/>
      </c>
      <c r="C153" s="40"/>
      <c r="D153" s="37"/>
      <c r="E153" t="s">
        <v>21</v>
      </c>
      <c r="J153" s="6" t="str">
        <f t="shared" si="1"/>
        <v/>
      </c>
      <c r="K153" s="2" t="str">
        <f>IF(ISNUMBER(J153),_xlfn.RANK.EQ(J153,$J$4:$J$203,0)+COUNTIF($J$4:J153,J153)-1,"")</f>
        <v/>
      </c>
      <c r="L153" s="7" t="str">
        <f t="shared" si="6"/>
        <v/>
      </c>
    </row>
    <row r="154" spans="1:12">
      <c r="A154">
        <v>151</v>
      </c>
      <c r="B154" s="1" t="str">
        <f t="shared" si="5"/>
        <v/>
      </c>
      <c r="C154" s="40"/>
      <c r="D154" s="37"/>
      <c r="E154" t="s">
        <v>21</v>
      </c>
      <c r="J154" s="6" t="str">
        <f t="shared" si="1"/>
        <v/>
      </c>
      <c r="K154" s="2" t="str">
        <f>IF(ISNUMBER(J154),_xlfn.RANK.EQ(J154,$J$4:$J$203,0)+COUNTIF($J$4:J154,J154)-1,"")</f>
        <v/>
      </c>
      <c r="L154" s="7" t="str">
        <f t="shared" si="6"/>
        <v/>
      </c>
    </row>
    <row r="155" spans="1:12">
      <c r="A155">
        <v>152</v>
      </c>
      <c r="B155" s="1" t="str">
        <f t="shared" si="5"/>
        <v/>
      </c>
      <c r="C155" s="40"/>
      <c r="D155" s="37"/>
      <c r="E155" t="s">
        <v>21</v>
      </c>
      <c r="J155" s="6" t="str">
        <f t="shared" si="1"/>
        <v/>
      </c>
      <c r="K155" s="2" t="str">
        <f>IF(ISNUMBER(J155),_xlfn.RANK.EQ(J155,$J$4:$J$203,0)+COUNTIF($J$4:J155,J155)-1,"")</f>
        <v/>
      </c>
      <c r="L155" s="7" t="str">
        <f t="shared" si="6"/>
        <v/>
      </c>
    </row>
    <row r="156" spans="1:12">
      <c r="A156">
        <v>153</v>
      </c>
      <c r="B156" s="1" t="str">
        <f t="shared" si="5"/>
        <v/>
      </c>
      <c r="C156" s="40"/>
      <c r="D156" s="37"/>
      <c r="E156" t="s">
        <v>21</v>
      </c>
      <c r="J156" s="6" t="str">
        <f t="shared" si="1"/>
        <v/>
      </c>
      <c r="K156" s="2" t="str">
        <f>IF(ISNUMBER(J156),_xlfn.RANK.EQ(J156,$J$4:$J$203,0)+COUNTIF($J$4:J156,J156)-1,"")</f>
        <v/>
      </c>
      <c r="L156" s="7" t="str">
        <f t="shared" si="6"/>
        <v/>
      </c>
    </row>
    <row r="157" spans="1:12">
      <c r="A157">
        <v>154</v>
      </c>
      <c r="B157" s="1" t="str">
        <f t="shared" si="5"/>
        <v/>
      </c>
      <c r="C157" s="40"/>
      <c r="D157" s="37"/>
      <c r="E157" t="s">
        <v>21</v>
      </c>
      <c r="J157" s="6" t="str">
        <f t="shared" si="1"/>
        <v/>
      </c>
      <c r="K157" s="2" t="str">
        <f>IF(ISNUMBER(J157),_xlfn.RANK.EQ(J157,$J$4:$J$203,0)+COUNTIF($J$4:J157,J157)-1,"")</f>
        <v/>
      </c>
      <c r="L157" s="7" t="str">
        <f t="shared" si="6"/>
        <v/>
      </c>
    </row>
    <row r="158" spans="1:12">
      <c r="A158">
        <v>155</v>
      </c>
      <c r="B158" s="1" t="str">
        <f t="shared" si="5"/>
        <v/>
      </c>
      <c r="C158" s="40"/>
      <c r="D158" s="37"/>
      <c r="E158" t="s">
        <v>21</v>
      </c>
      <c r="J158" s="6" t="str">
        <f t="shared" si="1"/>
        <v/>
      </c>
      <c r="K158" s="2" t="str">
        <f>IF(ISNUMBER(J158),_xlfn.RANK.EQ(J158,$J$4:$J$203,0)+COUNTIF($J$4:J158,J158)-1,"")</f>
        <v/>
      </c>
      <c r="L158" s="7" t="str">
        <f t="shared" si="6"/>
        <v/>
      </c>
    </row>
    <row r="159" spans="1:12">
      <c r="A159">
        <v>156</v>
      </c>
      <c r="B159" s="1" t="str">
        <f t="shared" si="5"/>
        <v/>
      </c>
      <c r="C159" s="40"/>
      <c r="D159" s="37"/>
      <c r="E159" t="s">
        <v>21</v>
      </c>
      <c r="J159" s="6" t="str">
        <f t="shared" si="1"/>
        <v/>
      </c>
      <c r="K159" s="2" t="str">
        <f>IF(ISNUMBER(J159),_xlfn.RANK.EQ(J159,$J$4:$J$203,0)+COUNTIF($J$4:J159,J159)-1,"")</f>
        <v/>
      </c>
      <c r="L159" s="7" t="str">
        <f t="shared" si="6"/>
        <v/>
      </c>
    </row>
    <row r="160" spans="1:12">
      <c r="A160">
        <v>157</v>
      </c>
      <c r="B160" s="1" t="str">
        <f t="shared" si="5"/>
        <v/>
      </c>
      <c r="C160" s="40"/>
      <c r="D160" s="37"/>
      <c r="E160" t="s">
        <v>21</v>
      </c>
      <c r="J160" s="6" t="str">
        <f t="shared" si="1"/>
        <v/>
      </c>
      <c r="K160" s="2" t="str">
        <f>IF(ISNUMBER(J160),_xlfn.RANK.EQ(J160,$J$4:$J$203,0)+COUNTIF($J$4:J160,J160)-1,"")</f>
        <v/>
      </c>
      <c r="L160" s="7" t="str">
        <f t="shared" si="6"/>
        <v/>
      </c>
    </row>
    <row r="161" spans="1:12">
      <c r="A161">
        <v>158</v>
      </c>
      <c r="B161" s="1" t="str">
        <f t="shared" si="5"/>
        <v/>
      </c>
      <c r="C161" s="40"/>
      <c r="D161" s="37"/>
      <c r="E161" t="s">
        <v>21</v>
      </c>
      <c r="J161" s="6" t="str">
        <f t="shared" si="1"/>
        <v/>
      </c>
      <c r="K161" s="2" t="str">
        <f>IF(ISNUMBER(J161),_xlfn.RANK.EQ(J161,$J$4:$J$203,0)+COUNTIF($J$4:J161,J161)-1,"")</f>
        <v/>
      </c>
      <c r="L161" s="7" t="str">
        <f t="shared" si="6"/>
        <v/>
      </c>
    </row>
    <row r="162" spans="1:12">
      <c r="A162">
        <v>159</v>
      </c>
      <c r="B162" s="1" t="str">
        <f t="shared" si="5"/>
        <v/>
      </c>
      <c r="C162" s="40"/>
      <c r="D162" s="37"/>
      <c r="E162" t="s">
        <v>21</v>
      </c>
      <c r="J162" s="6" t="str">
        <f t="shared" si="1"/>
        <v/>
      </c>
      <c r="K162" s="2" t="str">
        <f>IF(ISNUMBER(J162),_xlfn.RANK.EQ(J162,$J$4:$J$203,0)+COUNTIF($J$4:J162,J162)-1,"")</f>
        <v/>
      </c>
      <c r="L162" s="7" t="str">
        <f t="shared" si="6"/>
        <v/>
      </c>
    </row>
    <row r="163" spans="1:12">
      <c r="A163">
        <v>160</v>
      </c>
      <c r="B163" s="1" t="str">
        <f t="shared" si="5"/>
        <v/>
      </c>
      <c r="C163" s="40"/>
      <c r="D163" s="37"/>
      <c r="E163" t="s">
        <v>21</v>
      </c>
      <c r="J163" s="6" t="str">
        <f t="shared" si="1"/>
        <v/>
      </c>
      <c r="K163" s="2" t="str">
        <f>IF(ISNUMBER(J163),_xlfn.RANK.EQ(J163,$J$4:$J$203,0)+COUNTIF($J$4:J163,J163)-1,"")</f>
        <v/>
      </c>
      <c r="L163" s="7" t="str">
        <f t="shared" si="6"/>
        <v/>
      </c>
    </row>
    <row r="164" spans="1:12">
      <c r="A164">
        <v>161</v>
      </c>
      <c r="B164" s="1" t="str">
        <f t="shared" si="5"/>
        <v/>
      </c>
      <c r="C164" s="40"/>
      <c r="D164" s="37"/>
      <c r="E164" t="s">
        <v>21</v>
      </c>
      <c r="J164" s="6" t="str">
        <f t="shared" si="1"/>
        <v/>
      </c>
      <c r="K164" s="2" t="str">
        <f>IF(ISNUMBER(J164),_xlfn.RANK.EQ(J164,$J$4:$J$203,0)+COUNTIF($J$4:J164,J164)-1,"")</f>
        <v/>
      </c>
      <c r="L164" s="7" t="str">
        <f t="shared" si="6"/>
        <v/>
      </c>
    </row>
    <row r="165" spans="1:12">
      <c r="A165">
        <v>162</v>
      </c>
      <c r="B165" s="1" t="str">
        <f t="shared" si="5"/>
        <v/>
      </c>
      <c r="C165" s="40"/>
      <c r="D165" s="37"/>
      <c r="E165" t="s">
        <v>21</v>
      </c>
      <c r="J165" s="6" t="str">
        <f t="shared" si="1"/>
        <v/>
      </c>
      <c r="K165" s="2" t="str">
        <f>IF(ISNUMBER(J165),_xlfn.RANK.EQ(J165,$J$4:$J$203,0)+COUNTIF($J$4:J165,J165)-1,"")</f>
        <v/>
      </c>
      <c r="L165" s="7" t="str">
        <f t="shared" si="6"/>
        <v/>
      </c>
    </row>
    <row r="166" spans="1:12">
      <c r="A166">
        <v>163</v>
      </c>
      <c r="B166" s="1" t="str">
        <f t="shared" si="5"/>
        <v/>
      </c>
      <c r="C166" s="40"/>
      <c r="D166" s="37"/>
      <c r="E166" t="s">
        <v>21</v>
      </c>
      <c r="J166" s="6" t="str">
        <f t="shared" si="1"/>
        <v/>
      </c>
      <c r="K166" s="2" t="str">
        <f>IF(ISNUMBER(J166),_xlfn.RANK.EQ(J166,$J$4:$J$203,0)+COUNTIF($J$4:J166,J166)-1,"")</f>
        <v/>
      </c>
      <c r="L166" s="7" t="str">
        <f t="shared" si="6"/>
        <v/>
      </c>
    </row>
    <row r="167" spans="1:12">
      <c r="A167">
        <v>164</v>
      </c>
      <c r="B167" s="1" t="str">
        <f t="shared" si="5"/>
        <v/>
      </c>
      <c r="C167" s="40"/>
      <c r="D167" s="37"/>
      <c r="E167" t="s">
        <v>21</v>
      </c>
      <c r="J167" s="6" t="str">
        <f t="shared" si="1"/>
        <v/>
      </c>
      <c r="K167" s="2" t="str">
        <f>IF(ISNUMBER(J167),_xlfn.RANK.EQ(J167,$J$4:$J$203,0)+COUNTIF($J$4:J167,J167)-1,"")</f>
        <v/>
      </c>
      <c r="L167" s="7" t="str">
        <f t="shared" si="6"/>
        <v/>
      </c>
    </row>
    <row r="168" spans="1:12">
      <c r="A168">
        <v>165</v>
      </c>
      <c r="B168" s="1" t="str">
        <f t="shared" si="5"/>
        <v/>
      </c>
      <c r="C168" s="40"/>
      <c r="D168" s="37"/>
      <c r="E168" t="s">
        <v>21</v>
      </c>
      <c r="J168" s="6" t="str">
        <f t="shared" si="1"/>
        <v/>
      </c>
      <c r="K168" s="2" t="str">
        <f>IF(ISNUMBER(J168),_xlfn.RANK.EQ(J168,$J$4:$J$203,0)+COUNTIF($J$4:J168,J168)-1,"")</f>
        <v/>
      </c>
      <c r="L168" s="7" t="str">
        <f t="shared" si="6"/>
        <v/>
      </c>
    </row>
    <row r="169" spans="1:12">
      <c r="A169">
        <v>166</v>
      </c>
      <c r="B169" s="1" t="str">
        <f t="shared" si="5"/>
        <v/>
      </c>
      <c r="C169" s="40"/>
      <c r="D169" s="37"/>
      <c r="E169" t="s">
        <v>21</v>
      </c>
      <c r="J169" s="6" t="str">
        <f t="shared" si="1"/>
        <v/>
      </c>
      <c r="K169" s="2" t="str">
        <f>IF(ISNUMBER(J169),_xlfn.RANK.EQ(J169,$J$4:$J$203,0)+COUNTIF($J$4:J169,J169)-1,"")</f>
        <v/>
      </c>
      <c r="L169" s="7" t="str">
        <f t="shared" si="6"/>
        <v/>
      </c>
    </row>
    <row r="170" spans="1:12">
      <c r="A170">
        <v>167</v>
      </c>
      <c r="B170" s="1" t="str">
        <f t="shared" si="5"/>
        <v/>
      </c>
      <c r="C170" s="40"/>
      <c r="D170" s="37"/>
      <c r="E170" t="s">
        <v>21</v>
      </c>
      <c r="J170" s="6" t="str">
        <f t="shared" si="1"/>
        <v/>
      </c>
      <c r="K170" s="2" t="str">
        <f>IF(ISNUMBER(J170),_xlfn.RANK.EQ(J170,$J$4:$J$203,0)+COUNTIF($J$4:J170,J170)-1,"")</f>
        <v/>
      </c>
      <c r="L170" s="7" t="str">
        <f t="shared" si="6"/>
        <v/>
      </c>
    </row>
    <row r="171" spans="1:12">
      <c r="A171">
        <v>168</v>
      </c>
      <c r="B171" s="1" t="str">
        <f t="shared" si="5"/>
        <v/>
      </c>
      <c r="C171" s="40"/>
      <c r="D171" s="37"/>
      <c r="E171" t="s">
        <v>21</v>
      </c>
      <c r="J171" s="6" t="str">
        <f t="shared" si="1"/>
        <v/>
      </c>
      <c r="K171" s="2" t="str">
        <f>IF(ISNUMBER(J171),_xlfn.RANK.EQ(J171,$J$4:$J$203,0)+COUNTIF($J$4:J171,J171)-1,"")</f>
        <v/>
      </c>
      <c r="L171" s="7" t="str">
        <f t="shared" si="6"/>
        <v/>
      </c>
    </row>
    <row r="172" spans="1:12">
      <c r="A172">
        <v>169</v>
      </c>
      <c r="B172" s="1" t="str">
        <f t="shared" si="5"/>
        <v/>
      </c>
      <c r="C172" s="40"/>
      <c r="D172" s="37"/>
      <c r="E172" t="s">
        <v>21</v>
      </c>
      <c r="J172" s="6" t="str">
        <f t="shared" si="1"/>
        <v/>
      </c>
      <c r="K172" s="2" t="str">
        <f>IF(ISNUMBER(J172),_xlfn.RANK.EQ(J172,$J$4:$J$203,0)+COUNTIF($J$4:J172,J172)-1,"")</f>
        <v/>
      </c>
      <c r="L172" s="7" t="str">
        <f t="shared" si="6"/>
        <v/>
      </c>
    </row>
    <row r="173" spans="1:12">
      <c r="A173">
        <v>170</v>
      </c>
      <c r="B173" s="1" t="str">
        <f t="shared" si="5"/>
        <v/>
      </c>
      <c r="C173" s="40"/>
      <c r="D173" s="37"/>
      <c r="E173" t="s">
        <v>21</v>
      </c>
      <c r="J173" s="6" t="str">
        <f t="shared" si="1"/>
        <v/>
      </c>
      <c r="K173" s="2" t="str">
        <f>IF(ISNUMBER(J173),_xlfn.RANK.EQ(J173,$J$4:$J$203,0)+COUNTIF($J$4:J173,J173)-1,"")</f>
        <v/>
      </c>
      <c r="L173" s="7" t="str">
        <f t="shared" si="6"/>
        <v/>
      </c>
    </row>
    <row r="174" spans="1:12">
      <c r="A174">
        <v>171</v>
      </c>
      <c r="B174" s="1" t="str">
        <f t="shared" si="5"/>
        <v/>
      </c>
      <c r="C174" s="40"/>
      <c r="D174" s="37"/>
      <c r="E174" t="s">
        <v>21</v>
      </c>
      <c r="J174" s="6" t="str">
        <f t="shared" si="1"/>
        <v/>
      </c>
      <c r="K174" s="2" t="str">
        <f>IF(ISNUMBER(J174),_xlfn.RANK.EQ(J174,$J$4:$J$203,0)+COUNTIF($J$4:J174,J174)-1,"")</f>
        <v/>
      </c>
      <c r="L174" s="7" t="str">
        <f t="shared" si="6"/>
        <v/>
      </c>
    </row>
    <row r="175" spans="1:12">
      <c r="A175">
        <v>172</v>
      </c>
      <c r="B175" s="1" t="str">
        <f t="shared" si="5"/>
        <v/>
      </c>
      <c r="C175" s="40"/>
      <c r="D175" s="37"/>
      <c r="E175" t="s">
        <v>21</v>
      </c>
      <c r="J175" s="6" t="str">
        <f t="shared" si="1"/>
        <v/>
      </c>
      <c r="K175" s="2" t="str">
        <f>IF(ISNUMBER(J175),_xlfn.RANK.EQ(J175,$J$4:$J$203,0)+COUNTIF($J$4:J175,J175)-1,"")</f>
        <v/>
      </c>
      <c r="L175" s="7" t="str">
        <f t="shared" si="6"/>
        <v/>
      </c>
    </row>
    <row r="176" spans="1:12">
      <c r="A176">
        <v>173</v>
      </c>
      <c r="B176" s="1" t="str">
        <f t="shared" si="5"/>
        <v/>
      </c>
      <c r="C176" s="40"/>
      <c r="D176" s="37"/>
      <c r="E176" t="s">
        <v>21</v>
      </c>
      <c r="J176" s="6" t="str">
        <f t="shared" si="1"/>
        <v/>
      </c>
      <c r="K176" s="2" t="str">
        <f>IF(ISNUMBER(J176),_xlfn.RANK.EQ(J176,$J$4:$J$203,0)+COUNTIF($J$4:J176,J176)-1,"")</f>
        <v/>
      </c>
      <c r="L176" s="7" t="str">
        <f t="shared" si="6"/>
        <v/>
      </c>
    </row>
    <row r="177" spans="1:12">
      <c r="A177">
        <v>174</v>
      </c>
      <c r="B177" s="1" t="str">
        <f t="shared" si="5"/>
        <v/>
      </c>
      <c r="C177" s="40"/>
      <c r="D177" s="37"/>
      <c r="E177" t="s">
        <v>21</v>
      </c>
      <c r="J177" s="6" t="str">
        <f t="shared" si="1"/>
        <v/>
      </c>
      <c r="K177" s="2" t="str">
        <f>IF(ISNUMBER(J177),_xlfn.RANK.EQ(J177,$J$4:$J$203,0)+COUNTIF($J$4:J177,J177)-1,"")</f>
        <v/>
      </c>
      <c r="L177" s="7" t="str">
        <f t="shared" si="6"/>
        <v/>
      </c>
    </row>
    <row r="178" spans="1:12">
      <c r="A178">
        <v>175</v>
      </c>
      <c r="B178" s="1" t="str">
        <f t="shared" si="5"/>
        <v/>
      </c>
      <c r="C178" s="40"/>
      <c r="D178" s="37"/>
      <c r="E178" t="s">
        <v>21</v>
      </c>
      <c r="J178" s="6" t="str">
        <f t="shared" si="1"/>
        <v/>
      </c>
      <c r="K178" s="2" t="str">
        <f>IF(ISNUMBER(J178),_xlfn.RANK.EQ(J178,$J$4:$J$203,0)+COUNTIF($J$4:J178,J178)-1,"")</f>
        <v/>
      </c>
      <c r="L178" s="7" t="str">
        <f t="shared" si="6"/>
        <v/>
      </c>
    </row>
    <row r="179" spans="1:12">
      <c r="A179">
        <v>176</v>
      </c>
      <c r="B179" s="1" t="str">
        <f t="shared" si="5"/>
        <v/>
      </c>
      <c r="C179" s="40"/>
      <c r="D179" s="37"/>
      <c r="E179" t="s">
        <v>21</v>
      </c>
      <c r="J179" s="6" t="str">
        <f t="shared" si="1"/>
        <v/>
      </c>
      <c r="K179" s="2" t="str">
        <f>IF(ISNUMBER(J179),_xlfn.RANK.EQ(J179,$J$4:$J$203,0)+COUNTIF($J$4:J179,J179)-1,"")</f>
        <v/>
      </c>
      <c r="L179" s="7" t="str">
        <f t="shared" si="6"/>
        <v/>
      </c>
    </row>
    <row r="180" spans="1:12">
      <c r="A180">
        <v>177</v>
      </c>
      <c r="B180" s="1" t="str">
        <f t="shared" si="5"/>
        <v/>
      </c>
      <c r="C180" s="40"/>
      <c r="D180" s="37"/>
      <c r="E180" t="s">
        <v>21</v>
      </c>
      <c r="J180" s="6" t="str">
        <f t="shared" si="1"/>
        <v/>
      </c>
      <c r="K180" s="2" t="str">
        <f>IF(ISNUMBER(J180),_xlfn.RANK.EQ(J180,$J$4:$J$203,0)+COUNTIF($J$4:J180,J180)-1,"")</f>
        <v/>
      </c>
      <c r="L180" s="7" t="str">
        <f t="shared" si="6"/>
        <v/>
      </c>
    </row>
    <row r="181" spans="1:12">
      <c r="A181">
        <v>178</v>
      </c>
      <c r="B181" s="1" t="str">
        <f t="shared" si="5"/>
        <v/>
      </c>
      <c r="C181" s="40"/>
      <c r="D181" s="37"/>
      <c r="E181" t="s">
        <v>21</v>
      </c>
      <c r="J181" s="6" t="str">
        <f t="shared" si="1"/>
        <v/>
      </c>
      <c r="K181" s="2" t="str">
        <f>IF(ISNUMBER(J181),_xlfn.RANK.EQ(J181,$J$4:$J$203,0)+COUNTIF($J$4:J181,J181)-1,"")</f>
        <v/>
      </c>
      <c r="L181" s="7" t="str">
        <f t="shared" si="6"/>
        <v/>
      </c>
    </row>
    <row r="182" spans="1:12">
      <c r="A182">
        <v>179</v>
      </c>
      <c r="B182" s="1" t="str">
        <f t="shared" si="5"/>
        <v/>
      </c>
      <c r="C182" s="40"/>
      <c r="D182" s="37"/>
      <c r="E182" t="s">
        <v>21</v>
      </c>
      <c r="J182" s="6" t="str">
        <f t="shared" si="1"/>
        <v/>
      </c>
      <c r="K182" s="2" t="str">
        <f>IF(ISNUMBER(J182),_xlfn.RANK.EQ(J182,$J$4:$J$203,0)+COUNTIF($J$4:J182,J182)-1,"")</f>
        <v/>
      </c>
      <c r="L182" s="7" t="str">
        <f t="shared" si="6"/>
        <v/>
      </c>
    </row>
    <row r="183" spans="1:12">
      <c r="A183">
        <v>180</v>
      </c>
      <c r="B183" s="1" t="str">
        <f t="shared" si="5"/>
        <v/>
      </c>
      <c r="C183" s="40"/>
      <c r="D183" s="37"/>
      <c r="E183" t="s">
        <v>21</v>
      </c>
      <c r="J183" s="6" t="str">
        <f t="shared" si="1"/>
        <v/>
      </c>
      <c r="K183" s="2" t="str">
        <f>IF(ISNUMBER(J183),_xlfn.RANK.EQ(J183,$J$4:$J$203,0)+COUNTIF($J$4:J183,J183)-1,"")</f>
        <v/>
      </c>
      <c r="L183" s="7" t="str">
        <f t="shared" si="6"/>
        <v/>
      </c>
    </row>
    <row r="184" spans="1:12">
      <c r="A184">
        <v>181</v>
      </c>
      <c r="B184" s="1" t="str">
        <f t="shared" si="5"/>
        <v/>
      </c>
      <c r="C184" s="40"/>
      <c r="D184" s="37"/>
      <c r="E184" t="s">
        <v>21</v>
      </c>
      <c r="J184" s="6" t="str">
        <f t="shared" si="1"/>
        <v/>
      </c>
      <c r="K184" s="2" t="str">
        <f>IF(ISNUMBER(J184),_xlfn.RANK.EQ(J184,$J$4:$J$203,0)+COUNTIF($J$4:J184,J184)-1,"")</f>
        <v/>
      </c>
      <c r="L184" s="7" t="str">
        <f t="shared" si="6"/>
        <v/>
      </c>
    </row>
    <row r="185" spans="1:12">
      <c r="A185">
        <v>182</v>
      </c>
      <c r="B185" s="1" t="str">
        <f t="shared" si="5"/>
        <v/>
      </c>
      <c r="C185" s="40"/>
      <c r="D185" s="37"/>
      <c r="E185" t="s">
        <v>21</v>
      </c>
      <c r="J185" s="6" t="str">
        <f t="shared" si="1"/>
        <v/>
      </c>
      <c r="K185" s="2" t="str">
        <f>IF(ISNUMBER(J185),_xlfn.RANK.EQ(J185,$J$4:$J$203,0)+COUNTIF($J$4:J185,J185)-1,"")</f>
        <v/>
      </c>
      <c r="L185" s="7" t="str">
        <f t="shared" si="6"/>
        <v/>
      </c>
    </row>
    <row r="186" spans="1:12">
      <c r="A186">
        <v>183</v>
      </c>
      <c r="B186" s="1" t="str">
        <f t="shared" si="5"/>
        <v/>
      </c>
      <c r="C186" s="40"/>
      <c r="D186" s="37"/>
      <c r="E186" t="s">
        <v>21</v>
      </c>
      <c r="J186" s="6" t="str">
        <f t="shared" si="1"/>
        <v/>
      </c>
      <c r="K186" s="2" t="str">
        <f>IF(ISNUMBER(J186),_xlfn.RANK.EQ(J186,$J$4:$J$203,0)+COUNTIF($J$4:J186,J186)-1,"")</f>
        <v/>
      </c>
      <c r="L186" s="7" t="str">
        <f t="shared" si="6"/>
        <v/>
      </c>
    </row>
    <row r="187" spans="1:12">
      <c r="A187">
        <v>184</v>
      </c>
      <c r="B187" s="1" t="str">
        <f t="shared" si="5"/>
        <v/>
      </c>
      <c r="C187" s="40"/>
      <c r="D187" s="37"/>
      <c r="E187" t="s">
        <v>21</v>
      </c>
      <c r="J187" s="6" t="str">
        <f t="shared" si="1"/>
        <v/>
      </c>
      <c r="K187" s="2" t="str">
        <f>IF(ISNUMBER(J187),_xlfn.RANK.EQ(J187,$J$4:$J$203,0)+COUNTIF($J$4:J187,J187)-1,"")</f>
        <v/>
      </c>
      <c r="L187" s="7" t="str">
        <f t="shared" si="6"/>
        <v/>
      </c>
    </row>
    <row r="188" spans="1:12">
      <c r="A188">
        <v>185</v>
      </c>
      <c r="B188" s="1" t="str">
        <f t="shared" si="5"/>
        <v/>
      </c>
      <c r="C188" s="40"/>
      <c r="D188" s="37"/>
      <c r="E188" t="s">
        <v>21</v>
      </c>
      <c r="J188" s="6" t="str">
        <f t="shared" si="1"/>
        <v/>
      </c>
      <c r="K188" s="2" t="str">
        <f>IF(ISNUMBER(J188),_xlfn.RANK.EQ(J188,$J$4:$J$203,0)+COUNTIF($J$4:J188,J188)-1,"")</f>
        <v/>
      </c>
      <c r="L188" s="7" t="str">
        <f t="shared" si="6"/>
        <v/>
      </c>
    </row>
    <row r="189" spans="1:12">
      <c r="A189">
        <v>186</v>
      </c>
      <c r="B189" s="1" t="str">
        <f t="shared" si="5"/>
        <v/>
      </c>
      <c r="C189" s="40"/>
      <c r="D189" s="37"/>
      <c r="E189" t="s">
        <v>21</v>
      </c>
      <c r="J189" s="6" t="str">
        <f t="shared" si="1"/>
        <v/>
      </c>
      <c r="K189" s="2" t="str">
        <f>IF(ISNUMBER(J189),_xlfn.RANK.EQ(J189,$J$4:$J$203,0)+COUNTIF($J$4:J189,J189)-1,"")</f>
        <v/>
      </c>
      <c r="L189" s="7" t="str">
        <f t="shared" si="6"/>
        <v/>
      </c>
    </row>
    <row r="190" spans="1:12">
      <c r="A190">
        <v>187</v>
      </c>
      <c r="B190" s="1" t="str">
        <f t="shared" si="5"/>
        <v/>
      </c>
      <c r="C190" s="40"/>
      <c r="D190" s="37"/>
      <c r="E190" t="s">
        <v>21</v>
      </c>
      <c r="J190" s="6" t="str">
        <f t="shared" si="1"/>
        <v/>
      </c>
      <c r="K190" s="2" t="str">
        <f>IF(ISNUMBER(J190),_xlfn.RANK.EQ(J190,$J$4:$J$203,0)+COUNTIF($J$4:J190,J190)-1,"")</f>
        <v/>
      </c>
      <c r="L190" s="7" t="str">
        <f t="shared" si="6"/>
        <v/>
      </c>
    </row>
    <row r="191" spans="1:12">
      <c r="A191">
        <v>188</v>
      </c>
      <c r="B191" s="1" t="str">
        <f t="shared" si="5"/>
        <v/>
      </c>
      <c r="C191" s="40"/>
      <c r="D191" s="37"/>
      <c r="E191" t="s">
        <v>21</v>
      </c>
      <c r="J191" s="6" t="str">
        <f t="shared" si="1"/>
        <v/>
      </c>
      <c r="K191" s="2" t="str">
        <f>IF(ISNUMBER(J191),_xlfn.RANK.EQ(J191,$J$4:$J$203,0)+COUNTIF($J$4:J191,J191)-1,"")</f>
        <v/>
      </c>
      <c r="L191" s="7" t="str">
        <f t="shared" si="6"/>
        <v/>
      </c>
    </row>
    <row r="192" spans="1:12">
      <c r="A192">
        <v>189</v>
      </c>
      <c r="B192" s="1" t="str">
        <f t="shared" si="5"/>
        <v/>
      </c>
      <c r="C192" s="40"/>
      <c r="D192" s="37"/>
      <c r="E192" t="s">
        <v>21</v>
      </c>
      <c r="J192" s="6" t="str">
        <f t="shared" si="1"/>
        <v/>
      </c>
      <c r="K192" s="2" t="str">
        <f>IF(ISNUMBER(J192),_xlfn.RANK.EQ(J192,$J$4:$J$203,0)+COUNTIF($J$4:J192,J192)-1,"")</f>
        <v/>
      </c>
      <c r="L192" s="7" t="str">
        <f t="shared" si="6"/>
        <v/>
      </c>
    </row>
    <row r="193" spans="1:12">
      <c r="A193">
        <v>190</v>
      </c>
      <c r="B193" s="1" t="str">
        <f t="shared" si="5"/>
        <v/>
      </c>
      <c r="C193" s="40"/>
      <c r="D193" s="37"/>
      <c r="E193" t="s">
        <v>21</v>
      </c>
      <c r="J193" s="6" t="str">
        <f t="shared" si="1"/>
        <v/>
      </c>
      <c r="K193" s="2" t="str">
        <f>IF(ISNUMBER(J193),_xlfn.RANK.EQ(J193,$J$4:$J$203,0)+COUNTIF($J$4:J193,J193)-1,"")</f>
        <v/>
      </c>
      <c r="L193" s="7" t="str">
        <f t="shared" si="6"/>
        <v/>
      </c>
    </row>
    <row r="194" spans="1:12">
      <c r="A194">
        <v>191</v>
      </c>
      <c r="B194" s="1" t="str">
        <f t="shared" si="5"/>
        <v/>
      </c>
      <c r="C194" s="40"/>
      <c r="D194" s="37"/>
      <c r="E194" t="s">
        <v>21</v>
      </c>
      <c r="J194" s="6" t="str">
        <f t="shared" si="1"/>
        <v/>
      </c>
      <c r="K194" s="2" t="str">
        <f>IF(ISNUMBER(J194),_xlfn.RANK.EQ(J194,$J$4:$J$203,0)+COUNTIF($J$4:J194,J194)-1,"")</f>
        <v/>
      </c>
      <c r="L194" s="7" t="str">
        <f t="shared" si="6"/>
        <v/>
      </c>
    </row>
    <row r="195" spans="1:12">
      <c r="A195">
        <v>192</v>
      </c>
      <c r="B195" s="1" t="str">
        <f t="shared" si="5"/>
        <v/>
      </c>
      <c r="C195" s="40"/>
      <c r="D195" s="37"/>
      <c r="E195" t="s">
        <v>21</v>
      </c>
      <c r="J195" s="6" t="str">
        <f t="shared" si="1"/>
        <v/>
      </c>
      <c r="K195" s="2" t="str">
        <f>IF(ISNUMBER(J195),_xlfn.RANK.EQ(J195,$J$4:$J$203,0)+COUNTIF($J$4:J195,J195)-1,"")</f>
        <v/>
      </c>
      <c r="L195" s="7" t="str">
        <f t="shared" si="6"/>
        <v/>
      </c>
    </row>
    <row r="196" spans="1:12">
      <c r="A196">
        <v>193</v>
      </c>
      <c r="B196" s="1" t="str">
        <f t="shared" si="5"/>
        <v/>
      </c>
      <c r="C196" s="40"/>
      <c r="D196" s="37"/>
      <c r="E196" t="s">
        <v>21</v>
      </c>
      <c r="J196" s="6" t="str">
        <f t="shared" si="1"/>
        <v/>
      </c>
      <c r="K196" s="2" t="str">
        <f>IF(ISNUMBER(J196),_xlfn.RANK.EQ(J196,$J$4:$J$203,0)+COUNTIF($J$4:J196,J196)-1,"")</f>
        <v/>
      </c>
      <c r="L196" s="7" t="str">
        <f t="shared" si="6"/>
        <v/>
      </c>
    </row>
    <row r="197" spans="1:12">
      <c r="A197">
        <v>194</v>
      </c>
      <c r="B197" s="1" t="str">
        <f t="shared" ref="B197:B203" si="7">K197</f>
        <v/>
      </c>
      <c r="C197" s="40"/>
      <c r="D197" s="37"/>
      <c r="E197" t="s">
        <v>21</v>
      </c>
      <c r="J197" s="6" t="str">
        <f t="shared" si="1"/>
        <v/>
      </c>
      <c r="K197" s="2" t="str">
        <f>IF(ISNUMBER(J197),_xlfn.RANK.EQ(J197,$J$4:$J$203,0)+COUNTIF($J$4:J197,J197)-1,"")</f>
        <v/>
      </c>
      <c r="L197" s="7" t="str">
        <f t="shared" ref="L197:L203" si="8">IF($H$4="S",SUBSTITUTE(C197," ",""),SUBSTITUTE(SUBSTITUTE(SUBSTITUTE(SUBSTITUTE(SUBSTITUTE(SUBSTITUTE(SUBSTITUTE(SUBSTITUTE(SUBSTITUTE(SUBSTITUTE(SUBSTITUTE(SUBSTITUTE(SUBSTITUTE(SUBSTITUTE(C197," ",""),"ã","a"),"á","a"),"à","a"),"â","a"),"é","e"),"ê","e"),"í","i"),"ó","o"),"õ","o"),"ô","o"),"ú","u"),"ü","u"),"ç","c"))</f>
        <v/>
      </c>
    </row>
    <row r="198" spans="1:12">
      <c r="A198">
        <v>195</v>
      </c>
      <c r="B198" s="1" t="str">
        <f t="shared" si="7"/>
        <v/>
      </c>
      <c r="C198" s="40"/>
      <c r="D198" s="37"/>
      <c r="E198" t="s">
        <v>21</v>
      </c>
      <c r="J198" s="6" t="str">
        <f t="shared" si="1"/>
        <v/>
      </c>
      <c r="K198" s="2" t="str">
        <f>IF(ISNUMBER(J198),_xlfn.RANK.EQ(J198,$J$4:$J$203,0)+COUNTIF($J$4:J198,J198)-1,"")</f>
        <v/>
      </c>
      <c r="L198" s="7" t="str">
        <f t="shared" si="8"/>
        <v/>
      </c>
    </row>
    <row r="199" spans="1:12">
      <c r="A199">
        <v>196</v>
      </c>
      <c r="B199" s="1" t="str">
        <f t="shared" si="7"/>
        <v/>
      </c>
      <c r="C199" s="40"/>
      <c r="D199" s="37"/>
      <c r="E199" t="s">
        <v>21</v>
      </c>
      <c r="J199" s="6" t="str">
        <f t="shared" si="1"/>
        <v/>
      </c>
      <c r="K199" s="2" t="str">
        <f>IF(ISNUMBER(J199),_xlfn.RANK.EQ(J199,$J$4:$J$203,0)+COUNTIF($J$4:J199,J199)-1,"")</f>
        <v/>
      </c>
      <c r="L199" s="7" t="str">
        <f t="shared" si="8"/>
        <v/>
      </c>
    </row>
    <row r="200" spans="1:12">
      <c r="A200">
        <v>197</v>
      </c>
      <c r="B200" s="1" t="str">
        <f t="shared" si="7"/>
        <v/>
      </c>
      <c r="C200" s="40"/>
      <c r="D200" s="37"/>
      <c r="E200" t="s">
        <v>21</v>
      </c>
      <c r="J200" s="6" t="str">
        <f t="shared" si="1"/>
        <v/>
      </c>
      <c r="K200" s="2" t="str">
        <f>IF(ISNUMBER(J200),_xlfn.RANK.EQ(J200,$J$4:$J$203,0)+COUNTIF($J$4:J200,J200)-1,"")</f>
        <v/>
      </c>
      <c r="L200" s="7" t="str">
        <f t="shared" si="8"/>
        <v/>
      </c>
    </row>
    <row r="201" spans="1:12">
      <c r="A201">
        <v>198</v>
      </c>
      <c r="B201" s="1" t="str">
        <f t="shared" si="7"/>
        <v/>
      </c>
      <c r="C201" s="40"/>
      <c r="D201" s="37"/>
      <c r="E201" t="s">
        <v>21</v>
      </c>
      <c r="J201" s="6" t="str">
        <f t="shared" si="1"/>
        <v/>
      </c>
      <c r="K201" s="2" t="str">
        <f>IF(ISNUMBER(J201),_xlfn.RANK.EQ(J201,$J$4:$J$203,0)+COUNTIF($J$4:J201,J201)-1,"")</f>
        <v/>
      </c>
      <c r="L201" s="7" t="str">
        <f t="shared" si="8"/>
        <v/>
      </c>
    </row>
    <row r="202" spans="1:12">
      <c r="A202">
        <v>199</v>
      </c>
      <c r="B202" s="1" t="str">
        <f t="shared" si="7"/>
        <v/>
      </c>
      <c r="C202" s="40"/>
      <c r="D202" s="37"/>
      <c r="E202" t="s">
        <v>21</v>
      </c>
      <c r="J202" s="6" t="str">
        <f t="shared" si="1"/>
        <v/>
      </c>
      <c r="K202" s="2" t="str">
        <f>IF(ISNUMBER(J202),_xlfn.RANK.EQ(J202,$J$4:$J$203,0)+COUNTIF($J$4:J202,J202)-1,"")</f>
        <v/>
      </c>
      <c r="L202" s="7" t="str">
        <f t="shared" si="8"/>
        <v/>
      </c>
    </row>
    <row r="203" spans="1:12" ht="15.75" thickBot="1">
      <c r="A203">
        <v>200</v>
      </c>
      <c r="B203" s="1" t="str">
        <f t="shared" si="7"/>
        <v/>
      </c>
      <c r="C203" s="41"/>
      <c r="D203" s="42"/>
      <c r="E203" t="s">
        <v>21</v>
      </c>
      <c r="J203" s="8" t="str">
        <f t="shared" si="1"/>
        <v/>
      </c>
      <c r="K203" s="9" t="str">
        <f>IF(ISNUMBER(J203),_xlfn.RANK.EQ(J203,$J$4:$J$203,0)+COUNTIF($J$4:J203,J203)-1,"")</f>
        <v/>
      </c>
      <c r="L203" s="10" t="str">
        <f t="shared" si="8"/>
        <v/>
      </c>
    </row>
  </sheetData>
  <phoneticPr fontId="2" type="noConversion"/>
  <conditionalFormatting sqref="D1:D19 D84:D1048576">
    <cfRule type="duplicateValues" dxfId="1" priority="2"/>
  </conditionalFormatting>
  <conditionalFormatting sqref="C1:C19 C22:C23 C38 C84:C1048576">
    <cfRule type="duplicateValues" dxfId="0" priority="1"/>
  </conditionalFormatting>
  <dataValidations disablePrompts="1" count="1">
    <dataValidation type="list" allowBlank="1" showInputMessage="1" showErrorMessage="1" sqref="H4 H7" xr:uid="{26527C15-09A5-473D-88FA-2C768327DB60}">
      <formula1>"S, N"</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Main</vt:lpstr>
      <vt:lpstr>Base de Questoes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iBytec</dc:creator>
  <cp:lastModifiedBy>SEARCH</cp:lastModifiedBy>
  <dcterms:created xsi:type="dcterms:W3CDTF">2022-06-13T20:46:31Z</dcterms:created>
  <dcterms:modified xsi:type="dcterms:W3CDTF">2022-09-15T18:58:21Z</dcterms:modified>
</cp:coreProperties>
</file>