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poCD\Desktop\"/>
    </mc:Choice>
  </mc:AlternateContent>
  <xr:revisionPtr revIDLastSave="0" documentId="8_{6A480A67-05E3-4F6A-A4A4-6810A2535798}" xr6:coauthVersionLast="47" xr6:coauthVersionMax="47" xr10:uidLastSave="{00000000-0000-0000-0000-000000000000}"/>
  <bookViews>
    <workbookView xWindow="-120" yWindow="-120" windowWidth="20730" windowHeight="11040" xr2:uid="{E0BA769C-357F-439C-9821-BBB9E5750B9A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" l="1"/>
  <c r="D111" i="1" s="1"/>
  <c r="C110" i="1"/>
  <c r="D110" i="1" s="1"/>
  <c r="C109" i="1"/>
  <c r="C108" i="1" s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D94" i="1"/>
  <c r="C94" i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D86" i="1"/>
  <c r="C86" i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D78" i="1"/>
  <c r="C78" i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D70" i="1"/>
  <c r="C70" i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09" i="1" l="1"/>
</calcChain>
</file>

<file path=xl/sharedStrings.xml><?xml version="1.0" encoding="utf-8"?>
<sst xmlns="http://schemas.openxmlformats.org/spreadsheetml/2006/main" count="114" uniqueCount="114">
  <si>
    <t>DESCRICAO_PRODUTO</t>
  </si>
  <si>
    <t>ABACATE</t>
  </si>
  <si>
    <t>ABACAXI KG</t>
  </si>
  <si>
    <t>ABACAXI UN</t>
  </si>
  <si>
    <t>ABOBORA JACARE / BAIANA</t>
  </si>
  <si>
    <t>ABOBORA MORANGA</t>
  </si>
  <si>
    <t>ABOBORA PESCOCO</t>
  </si>
  <si>
    <t>ABOBORA SERGIPANA</t>
  </si>
  <si>
    <t>ABOBRINHA</t>
  </si>
  <si>
    <t>ABOBRINHA BRASILEIRA</t>
  </si>
  <si>
    <t>AIPIM / MANDIOCA</t>
  </si>
  <si>
    <t>ALHO</t>
  </si>
  <si>
    <t xml:space="preserve">ALHO DESCASCADO </t>
  </si>
  <si>
    <t>ALHO PORO FRESCO</t>
  </si>
  <si>
    <t>AMEIXA</t>
  </si>
  <si>
    <t>AMEIXA IMPORTADA</t>
  </si>
  <si>
    <t>ASPARGO FRESCO</t>
  </si>
  <si>
    <t>BANANA DA TERRA</t>
  </si>
  <si>
    <t>BANANA DAGUA / NANICA</t>
  </si>
  <si>
    <t>BANANA MACA</t>
  </si>
  <si>
    <t>BANANA PACOVAM</t>
  </si>
  <si>
    <t>BANANA PRATA</t>
  </si>
  <si>
    <t>BATATA ASTERIX</t>
  </si>
  <si>
    <t>BATATA BAROA</t>
  </si>
  <si>
    <t>BATATA DOCE</t>
  </si>
  <si>
    <t>BATATA DOCE ROXA</t>
  </si>
  <si>
    <t>BATATA INGLESA</t>
  </si>
  <si>
    <t>BERINJELA</t>
  </si>
  <si>
    <t>BETERRABA</t>
  </si>
  <si>
    <t>BROTO DE FEIJAO</t>
  </si>
  <si>
    <t>CARA</t>
  </si>
  <si>
    <t>CEBOLA</t>
  </si>
  <si>
    <t>CEBOLA BRANCA</t>
  </si>
  <si>
    <t>CEBOLA ROXA</t>
  </si>
  <si>
    <t>CENOURA</t>
  </si>
  <si>
    <t>CHUCHU</t>
  </si>
  <si>
    <t>COCO SECO KG</t>
  </si>
  <si>
    <t>COCO SECO UNIDADE</t>
  </si>
  <si>
    <t>COCO VERDE FRESCO UN</t>
  </si>
  <si>
    <t>COGUMELO FRESCO SHIMEJI</t>
  </si>
  <si>
    <t>COGUMELO SHIITAKE FRESCO</t>
  </si>
  <si>
    <t>ERVILHA VERDE FRESCA</t>
  </si>
  <si>
    <t>GENGIBRE</t>
  </si>
  <si>
    <t>GOIABA VERMELHA</t>
  </si>
  <si>
    <t>GRAPEFRUIT</t>
  </si>
  <si>
    <t>INHAME</t>
  </si>
  <si>
    <t>JILO</t>
  </si>
  <si>
    <t>KIWI</t>
  </si>
  <si>
    <t>LARANJA BAHIA</t>
  </si>
  <si>
    <t>LARANJA PERA</t>
  </si>
  <si>
    <t>LIMAO AMARELO</t>
  </si>
  <si>
    <t>LIMAO SICILIANO</t>
  </si>
  <si>
    <t>LIMAO VERDE</t>
  </si>
  <si>
    <t>MACA VERDE</t>
  </si>
  <si>
    <t>MACA VERMELHA ARGENTINA</t>
  </si>
  <si>
    <t>MACA VERMELHA GALA</t>
  </si>
  <si>
    <t>MAMAO FORMOSA</t>
  </si>
  <si>
    <t>MAMAO PAPAYA/HAVAI</t>
  </si>
  <si>
    <t>MANGA ESPADA</t>
  </si>
  <si>
    <t>MANGA ROSA</t>
  </si>
  <si>
    <t>MANGA TOMMY</t>
  </si>
  <si>
    <t>MARACUJA</t>
  </si>
  <si>
    <t>MAXIXE</t>
  </si>
  <si>
    <t>MELANCIA</t>
  </si>
  <si>
    <t>MELAO AMARELO</t>
  </si>
  <si>
    <t>MELÃO ESPANHOL KG</t>
  </si>
  <si>
    <t>MELAO GALIA</t>
  </si>
  <si>
    <t>MELAO ORANGE</t>
  </si>
  <si>
    <t>MELAO ORANGE CANTALOUPE</t>
  </si>
  <si>
    <t>MELAO PELE DE SAPO</t>
  </si>
  <si>
    <t>MELAO SAO CAETANO</t>
  </si>
  <si>
    <t>MILHO EM ESPIGA</t>
  </si>
  <si>
    <t xml:space="preserve">MILHO EM ESPIGA BDJ </t>
  </si>
  <si>
    <t>MORANGO FRESCO</t>
  </si>
  <si>
    <t>MORANGO FRESCO BDJ</t>
  </si>
  <si>
    <t>NABO BRANCO</t>
  </si>
  <si>
    <t>NABO BRANCO UND</t>
  </si>
  <si>
    <t>NECTARINA</t>
  </si>
  <si>
    <t>OVO DE CODORNA EM CONSERVA 440G</t>
  </si>
  <si>
    <t>OVOS BRANCOS EMBALADOS DZ (ISOPOR/ACRILICO)</t>
  </si>
  <si>
    <t>PALMITO IN NATURA BDJ 500G</t>
  </si>
  <si>
    <t>PEPINO</t>
  </si>
  <si>
    <t>PEPINO JAPONES</t>
  </si>
  <si>
    <t>PERA D'ANJOU</t>
  </si>
  <si>
    <t>PERA PORTUGUESA</t>
  </si>
  <si>
    <t xml:space="preserve">PERA WILLIANS </t>
  </si>
  <si>
    <t>PESSEGO</t>
  </si>
  <si>
    <t>PESSEGO IMPORTADO</t>
  </si>
  <si>
    <t>PIMENTA DE CHEIRO</t>
  </si>
  <si>
    <t>PIMENTA DEDO DE MOCA VERDE</t>
  </si>
  <si>
    <t xml:space="preserve">PIMENTA DEDO DE MOCA VERMELHA </t>
  </si>
  <si>
    <t>PIMENTA MALAGUETA</t>
  </si>
  <si>
    <t>PIMENTAO AMARELO</t>
  </si>
  <si>
    <t>PIMENTAO VERDE</t>
  </si>
  <si>
    <t>PIMENTAO VERMELHO</t>
  </si>
  <si>
    <t>PITAIA</t>
  </si>
  <si>
    <t>QUIABO</t>
  </si>
  <si>
    <t>RABANETE</t>
  </si>
  <si>
    <t>REPOLHO BRANCO / VERDE</t>
  </si>
  <si>
    <t>REPOLHO ROXO</t>
  </si>
  <si>
    <t>TANGERINA / MEXERICA</t>
  </si>
  <si>
    <t>TOMATE CEREJA</t>
  </si>
  <si>
    <t>TOMATE SALADA</t>
  </si>
  <si>
    <t>UVA ISABEL / VERMELHA</t>
  </si>
  <si>
    <t>UVA ITALIA / VERDE</t>
  </si>
  <si>
    <t>UVA VERDE SEM CAROCO / THOMPSON</t>
  </si>
  <si>
    <t>UVA VERMELHA SEM CAROCO / CRIMSON</t>
  </si>
  <si>
    <t xml:space="preserve">UVA VITORIA/ PRETA S/SEMENTE </t>
  </si>
  <si>
    <t>UVA VITORIA/ PRETA S/SEMENTE BDJ 500G</t>
  </si>
  <si>
    <t>VAGEM COMUM / MANTEIGA</t>
  </si>
  <si>
    <t>VAGEM FRANCESA</t>
  </si>
  <si>
    <t>[Referência Produto]</t>
  </si>
  <si>
    <t>NOVO OFF</t>
  </si>
  <si>
    <t>NOVO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</si>
</sst>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Tahoma"/>
      <family val="2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5" fillId="0" borderId="1" xfId="1" applyFont="1" applyBorder="1" applyAlignment="1" applyProtection="1">
      <alignment horizontal="center" vertical="center"/>
      <protection locked="0"/>
    </xf>
    <xf numFmtId="44" fontId="0" fillId="0" borderId="1" xfId="1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2">
    <cellStyle name="Moeda 2 2" xfId="1" xr:uid="{8BC50326-1D60-4535-8303-25BE5625D30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poCD\Desktop\COTACAO%2010-02-2025.xlsx" TargetMode="External"/><Relationship Id="rId1" Type="http://schemas.openxmlformats.org/officeDocument/2006/relationships/externalLinkPath" Target="COTACAO%2010-02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s"/>
      <sheetName val="Prod por cliente"/>
      <sheetName val="Margens"/>
      <sheetName val="Fretes"/>
      <sheetName val="Boa Praça"/>
      <sheetName val="Cotação"/>
    </sheetNames>
    <sheetDataSet>
      <sheetData sheetId="0"/>
      <sheetData sheetId="1"/>
      <sheetData sheetId="2">
        <row r="5">
          <cell r="B5">
            <v>0.25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D5F4-16C1-41E4-8806-AFD24C3BBA18}">
  <dimension ref="A1:D111"/>
  <sheetViews>
    <sheetView tabSelected="1" workbookViewId="0">
      <selection activeCell="C1" sqref="C1"/>
    </sheetView>
  </sheetViews>
  <sheetFormatPr defaultRowHeight="15" x14ac:dyDescent="0.25"/>
  <cols>
    <col min="1" max="1" width="10.5703125" bestFit="1" customWidth="1"/>
    <col min="2" max="2" width="47.140625" bestFit="1" customWidth="1"/>
    <col min="3" max="4" width="14.7109375" bestFit="1" customWidth="1"/>
  </cols>
  <sheetData>
    <row r="1" spans="1:4" x14ac:dyDescent="0.25">
      <c r="A1" s="8" t="s">
        <v>111</v>
      </c>
      <c r="B1" s="1" t="s">
        <v>0</v>
      </c>
      <c r="C1" s="2" t="s">
        <v>112</v>
      </c>
      <c r="D1" s="2" t="s">
        <v>113</v>
      </c>
    </row>
    <row r="2" spans="1:4" x14ac:dyDescent="0.25">
      <c r="A2" s="3">
        <v>1661</v>
      </c>
      <c r="B2" s="4" t="s">
        <v>1</v>
      </c>
      <c r="C2" s="5">
        <f>_xlfn.XLOOKUP(A2,[1]!Tabela1[BP],[1]!Tabela1[Custo])/_xlfn.XLOOKUP(A2,[1]!Tabela1[BP],[1]!Tabela1[Peso])*(1+[1]Margens!$B$5)+_xlfn.XLOOKUP(A2,[1]!Tabela1[BP],[1]!Tabela1[Frete])/_xlfn.XLOOKUP(A2,[1]!Tabela1[BP],[1]!Tabela1[Peso])</f>
        <v>4.8166666666666664</v>
      </c>
      <c r="D2" s="6">
        <f t="shared" ref="D2:D65" si="0">C2/1.3*1.25</f>
        <v>4.6314102564102564</v>
      </c>
    </row>
    <row r="3" spans="1:4" x14ac:dyDescent="0.25">
      <c r="A3" s="3">
        <v>1662</v>
      </c>
      <c r="B3" s="4" t="s">
        <v>2</v>
      </c>
      <c r="C3" s="5" t="e">
        <f>_xlfn.XLOOKUP(A3,[1]!Tabela1[BP],[1]!Tabela1[Custo])/_xlfn.XLOOKUP(A3,[1]!Tabela1[BP],[1]!Tabela1[Peso])*(1+[1]Margens!$B$5)+_xlfn.XLOOKUP(A3,[1]!Tabela1[BP],[1]!Tabela1[Frete])/_xlfn.XLOOKUP(A3,[1]!Tabela1[BP],[1]!Tabela1[Peso])</f>
        <v>#N/A</v>
      </c>
      <c r="D3" s="6" t="e">
        <f t="shared" si="0"/>
        <v>#N/A</v>
      </c>
    </row>
    <row r="4" spans="1:4" x14ac:dyDescent="0.25">
      <c r="A4" s="3">
        <v>18786</v>
      </c>
      <c r="B4" s="4" t="s">
        <v>3</v>
      </c>
      <c r="C4" s="5">
        <f>_xlfn.XLOOKUP(A4,[1]!Tabela1[BP],[1]!Tabela1[Custo])/_xlfn.XLOOKUP(A4,[1]!Tabela1[BP],[1]!Tabela1[Peso])*(1+[1]Margens!$B$5)+_xlfn.XLOOKUP(A4,[1]!Tabela1[BP],[1]!Tabela1[Frete])/_xlfn.XLOOKUP(A4,[1]!Tabela1[BP],[1]!Tabela1[Peso])</f>
        <v>10.1</v>
      </c>
      <c r="D4" s="6">
        <f t="shared" si="0"/>
        <v>9.7115384615384599</v>
      </c>
    </row>
    <row r="5" spans="1:4" x14ac:dyDescent="0.25">
      <c r="A5" s="3">
        <v>1663</v>
      </c>
      <c r="B5" s="4" t="s">
        <v>4</v>
      </c>
      <c r="C5" s="5">
        <f>_xlfn.XLOOKUP(A5,[1]!Tabela1[BP],[1]!Tabela1[Custo])/_xlfn.XLOOKUP(A5,[1]!Tabela1[BP],[1]!Tabela1[Peso])*(1+[1]Margens!$B$5)+_xlfn.XLOOKUP(A5,[1]!Tabela1[BP],[1]!Tabela1[Frete])/_xlfn.XLOOKUP(A5,[1]!Tabela1[BP],[1]!Tabela1[Peso])</f>
        <v>3.8625000000000003</v>
      </c>
      <c r="D5" s="6">
        <f t="shared" si="0"/>
        <v>3.7139423076923079</v>
      </c>
    </row>
    <row r="6" spans="1:4" x14ac:dyDescent="0.25">
      <c r="A6" s="3">
        <v>9910</v>
      </c>
      <c r="B6" s="4" t="s">
        <v>5</v>
      </c>
      <c r="C6" s="5">
        <f>_xlfn.XLOOKUP(A6,[1]!Tabela1[BP],[1]!Tabela1[Custo])/_xlfn.XLOOKUP(A6,[1]!Tabela1[BP],[1]!Tabela1[Peso])*(1+[1]Margens!$B$5)+_xlfn.XLOOKUP(A6,[1]!Tabela1[BP],[1]!Tabela1[Frete])/_xlfn.XLOOKUP(A6,[1]!Tabela1[BP],[1]!Tabela1[Peso])</f>
        <v>2.2250000000000001</v>
      </c>
      <c r="D6" s="6">
        <f t="shared" si="0"/>
        <v>2.1394230769230766</v>
      </c>
    </row>
    <row r="7" spans="1:4" x14ac:dyDescent="0.25">
      <c r="A7" s="3">
        <v>34960</v>
      </c>
      <c r="B7" s="4" t="s">
        <v>6</v>
      </c>
      <c r="C7" s="5">
        <f>_xlfn.XLOOKUP(A7,[1]!Tabela1[BP],[1]!Tabela1[Custo])/_xlfn.XLOOKUP(A7,[1]!Tabela1[BP],[1]!Tabela1[Peso])*(1+[1]Margens!$B$5)+_xlfn.XLOOKUP(A7,[1]!Tabela1[BP],[1]!Tabela1[Frete])/_xlfn.XLOOKUP(A7,[1]!Tabela1[BP],[1]!Tabela1[Peso])</f>
        <v>2.8</v>
      </c>
      <c r="D7" s="6">
        <f t="shared" si="0"/>
        <v>2.6923076923076921</v>
      </c>
    </row>
    <row r="8" spans="1:4" x14ac:dyDescent="0.25">
      <c r="A8" s="3">
        <v>1664</v>
      </c>
      <c r="B8" s="4" t="s">
        <v>7</v>
      </c>
      <c r="C8" s="5">
        <f>_xlfn.XLOOKUP(A8,[1]!Tabela1[BP],[1]!Tabela1[Custo])/_xlfn.XLOOKUP(A8,[1]!Tabela1[BP],[1]!Tabela1[Peso])*(1+[1]Margens!$B$5)+_xlfn.XLOOKUP(A8,[1]!Tabela1[BP],[1]!Tabela1[Frete])/_xlfn.XLOOKUP(A8,[1]!Tabela1[BP],[1]!Tabela1[Peso])</f>
        <v>3.1250000000000004</v>
      </c>
      <c r="D8" s="6">
        <f t="shared" si="0"/>
        <v>3.0048076923076925</v>
      </c>
    </row>
    <row r="9" spans="1:4" x14ac:dyDescent="0.25">
      <c r="A9" s="3">
        <v>1665</v>
      </c>
      <c r="B9" s="4" t="s">
        <v>8</v>
      </c>
      <c r="C9" s="5">
        <f>_xlfn.XLOOKUP(A9,[1]!Tabela1[BP],[1]!Tabela1[Custo])/_xlfn.XLOOKUP(A9,[1]!Tabela1[BP],[1]!Tabela1[Peso])*(1+[1]Margens!$B$5)+_xlfn.XLOOKUP(A9,[1]!Tabela1[BP],[1]!Tabela1[Frete])/_xlfn.XLOOKUP(A9,[1]!Tabela1[BP],[1]!Tabela1[Peso])</f>
        <v>3.882352941176471</v>
      </c>
      <c r="D9" s="6">
        <f t="shared" si="0"/>
        <v>3.7330316742081449</v>
      </c>
    </row>
    <row r="10" spans="1:4" x14ac:dyDescent="0.25">
      <c r="A10" s="3">
        <v>31547</v>
      </c>
      <c r="B10" s="4" t="s">
        <v>9</v>
      </c>
      <c r="C10" s="5" t="e">
        <f>_xlfn.XLOOKUP(A10,[1]!Tabela1[BP],[1]!Tabela1[Custo])/_xlfn.XLOOKUP(A10,[1]!Tabela1[BP],[1]!Tabela1[Peso])*(1+[1]Margens!$B$5)+_xlfn.XLOOKUP(A10,[1]!Tabela1[BP],[1]!Tabela1[Frete])/_xlfn.XLOOKUP(A10,[1]!Tabela1[BP],[1]!Tabela1[Peso])</f>
        <v>#N/A</v>
      </c>
      <c r="D10" s="6" t="e">
        <f t="shared" si="0"/>
        <v>#N/A</v>
      </c>
    </row>
    <row r="11" spans="1:4" x14ac:dyDescent="0.25">
      <c r="A11" s="3">
        <v>1668</v>
      </c>
      <c r="B11" s="4" t="s">
        <v>10</v>
      </c>
      <c r="C11" s="5">
        <f>_xlfn.XLOOKUP(A11,[1]!Tabela1[BP],[1]!Tabela1[Custo])/_xlfn.XLOOKUP(A11,[1]!Tabela1[BP],[1]!Tabela1[Peso])*(1+[1]Margens!$B$5)+_xlfn.XLOOKUP(A11,[1]!Tabela1[BP],[1]!Tabela1[Frete])/_xlfn.XLOOKUP(A11,[1]!Tabela1[BP],[1]!Tabela1[Peso])</f>
        <v>1.925</v>
      </c>
      <c r="D11" s="6">
        <f t="shared" si="0"/>
        <v>1.8509615384615385</v>
      </c>
    </row>
    <row r="12" spans="1:4" x14ac:dyDescent="0.25">
      <c r="A12" s="3">
        <v>1677</v>
      </c>
      <c r="B12" s="4" t="s">
        <v>11</v>
      </c>
      <c r="C12" s="5">
        <f>_xlfn.XLOOKUP(A12,[1]!Tabela1[BP],[1]!Tabela1[Custo])/_xlfn.XLOOKUP(A12,[1]!Tabela1[BP],[1]!Tabela1[Peso])*(1+[1]Margens!$B$5)+_xlfn.XLOOKUP(A12,[1]!Tabela1[BP],[1]!Tabela1[Frete])/_xlfn.XLOOKUP(A12,[1]!Tabela1[BP],[1]!Tabela1[Peso])</f>
        <v>30.35</v>
      </c>
      <c r="D12" s="6">
        <f t="shared" si="0"/>
        <v>29.182692307692307</v>
      </c>
    </row>
    <row r="13" spans="1:4" x14ac:dyDescent="0.25">
      <c r="A13" s="3">
        <v>26655</v>
      </c>
      <c r="B13" s="4" t="s">
        <v>12</v>
      </c>
      <c r="C13" s="5">
        <f>_xlfn.XLOOKUP(A13,[1]!Tabela1[BP],[1]!Tabela1[Custo])/_xlfn.XLOOKUP(A13,[1]!Tabela1[BP],[1]!Tabela1[Peso])*(1+[1]Margens!$B$5)+_xlfn.XLOOKUP(A13,[1]!Tabela1[BP],[1]!Tabela1[Frete])/_xlfn.XLOOKUP(A13,[1]!Tabela1[BP],[1]!Tabela1[Peso])</f>
        <v>24.725000000000001</v>
      </c>
      <c r="D13" s="6">
        <f t="shared" si="0"/>
        <v>23.774038461538463</v>
      </c>
    </row>
    <row r="14" spans="1:4" x14ac:dyDescent="0.25">
      <c r="A14" s="3">
        <v>1678</v>
      </c>
      <c r="B14" s="4" t="s">
        <v>13</v>
      </c>
      <c r="C14" s="5">
        <f>_xlfn.XLOOKUP(A14,[1]!Tabela1[BP],[1]!Tabela1[Custo])/_xlfn.XLOOKUP(A14,[1]!Tabela1[BP],[1]!Tabela1[Peso])*(1+[1]Margens!$B$5)+_xlfn.XLOOKUP(A14,[1]!Tabela1[BP],[1]!Tabela1[Frete])/_xlfn.XLOOKUP(A14,[1]!Tabela1[BP],[1]!Tabela1[Peso])</f>
        <v>3.5249999999999999</v>
      </c>
      <c r="D14" s="6">
        <f t="shared" si="0"/>
        <v>3.3894230769230766</v>
      </c>
    </row>
    <row r="15" spans="1:4" x14ac:dyDescent="0.25">
      <c r="A15" s="3">
        <v>1679</v>
      </c>
      <c r="B15" s="4" t="s">
        <v>14</v>
      </c>
      <c r="C15" s="5" t="e">
        <f>_xlfn.XLOOKUP(A15,[1]!Tabela1[BP],[1]!Tabela1[Custo])/_xlfn.XLOOKUP(A15,[1]!Tabela1[BP],[1]!Tabela1[Peso])*(1+[1]Margens!$B$5)+_xlfn.XLOOKUP(A15,[1]!Tabela1[BP],[1]!Tabela1[Frete])/_xlfn.XLOOKUP(A15,[1]!Tabela1[BP],[1]!Tabela1[Peso])</f>
        <v>#N/A</v>
      </c>
      <c r="D15" s="6" t="e">
        <f t="shared" si="0"/>
        <v>#N/A</v>
      </c>
    </row>
    <row r="16" spans="1:4" x14ac:dyDescent="0.25">
      <c r="A16" s="3">
        <v>24700</v>
      </c>
      <c r="B16" s="4" t="s">
        <v>15</v>
      </c>
      <c r="C16" s="5" t="e">
        <f>_xlfn.XLOOKUP(A16,[1]!Tabela1[BP],[1]!Tabela1[Custo])/_xlfn.XLOOKUP(A16,[1]!Tabela1[BP],[1]!Tabela1[Peso])*(1+[1]Margens!$B$5)+_xlfn.XLOOKUP(A16,[1]!Tabela1[BP],[1]!Tabela1[Frete])/_xlfn.XLOOKUP(A16,[1]!Tabela1[BP],[1]!Tabela1[Peso])</f>
        <v>#VALUE!</v>
      </c>
      <c r="D16" s="6" t="e">
        <f t="shared" si="0"/>
        <v>#VALUE!</v>
      </c>
    </row>
    <row r="17" spans="1:4" x14ac:dyDescent="0.25">
      <c r="A17" s="3">
        <v>1680</v>
      </c>
      <c r="B17" s="4" t="s">
        <v>16</v>
      </c>
      <c r="C17" s="5">
        <f>_xlfn.XLOOKUP(A17,[1]!Tabela1[BP],[1]!Tabela1[Custo])/_xlfn.XLOOKUP(A17,[1]!Tabela1[BP],[1]!Tabela1[Peso])*(1+[1]Margens!$B$5)+_xlfn.XLOOKUP(A17,[1]!Tabela1[BP],[1]!Tabela1[Frete])/_xlfn.XLOOKUP(A17,[1]!Tabela1[BP],[1]!Tabela1[Peso])</f>
        <v>63.2</v>
      </c>
      <c r="D17" s="6">
        <f t="shared" si="0"/>
        <v>60.769230769230766</v>
      </c>
    </row>
    <row r="18" spans="1:4" x14ac:dyDescent="0.25">
      <c r="A18" s="3">
        <v>3054</v>
      </c>
      <c r="B18" s="4" t="s">
        <v>17</v>
      </c>
      <c r="C18" s="5">
        <f>_xlfn.XLOOKUP(A18,[1]!Tabela1[BP],[1]!Tabela1[Custo])/_xlfn.XLOOKUP(A18,[1]!Tabela1[BP],[1]!Tabela1[Peso])*(1+[1]Margens!$B$5)+_xlfn.XLOOKUP(A18,[1]!Tabela1[BP],[1]!Tabela1[Frete])/_xlfn.XLOOKUP(A18,[1]!Tabela1[BP],[1]!Tabela1[Peso])</f>
        <v>6.080000000000001</v>
      </c>
      <c r="D18" s="6">
        <f t="shared" si="0"/>
        <v>5.8461538461538467</v>
      </c>
    </row>
    <row r="19" spans="1:4" x14ac:dyDescent="0.25">
      <c r="A19" s="3">
        <v>1681</v>
      </c>
      <c r="B19" s="4" t="s">
        <v>18</v>
      </c>
      <c r="C19" s="5">
        <f>_xlfn.XLOOKUP(A19,[1]!Tabela1[BP],[1]!Tabela1[Custo])/_xlfn.XLOOKUP(A19,[1]!Tabela1[BP],[1]!Tabela1[Peso])*(1+[1]Margens!$B$5)+_xlfn.XLOOKUP(A19,[1]!Tabela1[BP],[1]!Tabela1[Frete])/_xlfn.XLOOKUP(A19,[1]!Tabela1[BP],[1]!Tabela1[Peso])</f>
        <v>6.1124999999999998</v>
      </c>
      <c r="D19" s="6">
        <f t="shared" si="0"/>
        <v>5.8774038461538458</v>
      </c>
    </row>
    <row r="20" spans="1:4" x14ac:dyDescent="0.25">
      <c r="A20" s="3">
        <v>33702</v>
      </c>
      <c r="B20" s="4" t="s">
        <v>19</v>
      </c>
      <c r="C20" s="5">
        <f>_xlfn.XLOOKUP(A20,[1]!Tabela1[BP],[1]!Tabela1[Custo])/_xlfn.XLOOKUP(A20,[1]!Tabela1[BP],[1]!Tabela1[Peso])*(1+[1]Margens!$B$5)+_xlfn.XLOOKUP(A20,[1]!Tabela1[BP],[1]!Tabela1[Frete])/_xlfn.XLOOKUP(A20,[1]!Tabela1[BP],[1]!Tabela1[Peso])</f>
        <v>8.6225000000000005</v>
      </c>
      <c r="D20" s="6">
        <f t="shared" si="0"/>
        <v>8.290865384615385</v>
      </c>
    </row>
    <row r="21" spans="1:4" x14ac:dyDescent="0.25">
      <c r="A21" s="3">
        <v>61046</v>
      </c>
      <c r="B21" s="4" t="s">
        <v>20</v>
      </c>
      <c r="C21" s="5" t="e">
        <f>_xlfn.XLOOKUP(A21,[1]!Tabela1[BP],[1]!Tabela1[Custo])/_xlfn.XLOOKUP(A21,[1]!Tabela1[BP],[1]!Tabela1[Peso])*(1+[1]Margens!$B$5)+_xlfn.XLOOKUP(A21,[1]!Tabela1[BP],[1]!Tabela1[Frete])/_xlfn.XLOOKUP(A21,[1]!Tabela1[BP],[1]!Tabela1[Peso])</f>
        <v>#N/A</v>
      </c>
      <c r="D21" s="6" t="e">
        <f t="shared" si="0"/>
        <v>#N/A</v>
      </c>
    </row>
    <row r="22" spans="1:4" x14ac:dyDescent="0.25">
      <c r="A22" s="3">
        <v>1682</v>
      </c>
      <c r="B22" s="4" t="s">
        <v>21</v>
      </c>
      <c r="C22" s="5">
        <f>_xlfn.XLOOKUP(A22,[1]!Tabela1[BP],[1]!Tabela1[Custo])/_xlfn.XLOOKUP(A22,[1]!Tabela1[BP],[1]!Tabela1[Peso])*(1+[1]Margens!$B$5)+_xlfn.XLOOKUP(A22,[1]!Tabela1[BP],[1]!Tabela1[Frete])/_xlfn.XLOOKUP(A22,[1]!Tabela1[BP],[1]!Tabela1[Peso])</f>
        <v>6.4249999999999998</v>
      </c>
      <c r="D22" s="6">
        <f t="shared" si="0"/>
        <v>6.177884615384615</v>
      </c>
    </row>
    <row r="23" spans="1:4" x14ac:dyDescent="0.25">
      <c r="A23" s="3">
        <v>17459</v>
      </c>
      <c r="B23" s="4" t="s">
        <v>22</v>
      </c>
      <c r="C23" s="5">
        <f>_xlfn.XLOOKUP(A23,[1]!Tabela1[BP],[1]!Tabela1[Custo])/_xlfn.XLOOKUP(A23,[1]!Tabela1[BP],[1]!Tabela1[Peso])*(1+[1]Margens!$B$5)+_xlfn.XLOOKUP(A23,[1]!Tabela1[BP],[1]!Tabela1[Frete])/_xlfn.XLOOKUP(A23,[1]!Tabela1[BP],[1]!Tabela1[Peso])</f>
        <v>3.0104166666666665</v>
      </c>
      <c r="D23" s="6">
        <f t="shared" si="0"/>
        <v>2.8946314102564101</v>
      </c>
    </row>
    <row r="24" spans="1:4" x14ac:dyDescent="0.25">
      <c r="A24" s="3">
        <v>4751</v>
      </c>
      <c r="B24" s="4" t="s">
        <v>23</v>
      </c>
      <c r="C24" s="5">
        <f>_xlfn.XLOOKUP(A24,[1]!Tabela1[BP],[1]!Tabela1[Custo])/_xlfn.XLOOKUP(A24,[1]!Tabela1[BP],[1]!Tabela1[Peso])*(1+[1]Margens!$B$5)+_xlfn.XLOOKUP(A24,[1]!Tabela1[BP],[1]!Tabela1[Frete])/_xlfn.XLOOKUP(A24,[1]!Tabela1[BP],[1]!Tabela1[Peso])</f>
        <v>18.925000000000001</v>
      </c>
      <c r="D24" s="6">
        <f t="shared" si="0"/>
        <v>18.197115384615387</v>
      </c>
    </row>
    <row r="25" spans="1:4" x14ac:dyDescent="0.25">
      <c r="A25" s="3">
        <v>1683</v>
      </c>
      <c r="B25" s="4" t="s">
        <v>24</v>
      </c>
      <c r="C25" s="5">
        <f>_xlfn.XLOOKUP(A25,[1]!Tabela1[BP],[1]!Tabela1[Custo])/_xlfn.XLOOKUP(A25,[1]!Tabela1[BP],[1]!Tabela1[Peso])*(1+[1]Margens!$B$5)+_xlfn.XLOOKUP(A25,[1]!Tabela1[BP],[1]!Tabela1[Frete])/_xlfn.XLOOKUP(A25,[1]!Tabela1[BP],[1]!Tabela1[Peso])</f>
        <v>2.8624999999999998</v>
      </c>
      <c r="D25" s="6">
        <f t="shared" si="0"/>
        <v>2.7524038461538458</v>
      </c>
    </row>
    <row r="26" spans="1:4" x14ac:dyDescent="0.25">
      <c r="A26" s="3">
        <v>25970</v>
      </c>
      <c r="B26" s="4" t="s">
        <v>25</v>
      </c>
      <c r="C26" s="5" t="e">
        <f>_xlfn.XLOOKUP(A26,[1]!Tabela1[BP],[1]!Tabela1[Custo])/_xlfn.XLOOKUP(A26,[1]!Tabela1[BP],[1]!Tabela1[Peso])*(1+[1]Margens!$B$5)+_xlfn.XLOOKUP(A26,[1]!Tabela1[BP],[1]!Tabela1[Frete])/_xlfn.XLOOKUP(A26,[1]!Tabela1[BP],[1]!Tabela1[Peso])</f>
        <v>#VALUE!</v>
      </c>
      <c r="D26" s="6" t="e">
        <f t="shared" si="0"/>
        <v>#VALUE!</v>
      </c>
    </row>
    <row r="27" spans="1:4" x14ac:dyDescent="0.25">
      <c r="A27" s="3">
        <v>1684</v>
      </c>
      <c r="B27" s="4" t="s">
        <v>26</v>
      </c>
      <c r="C27" s="5">
        <f>_xlfn.XLOOKUP(A27,[1]!Tabela1[BP],[1]!Tabela1[Custo])/_xlfn.XLOOKUP(A27,[1]!Tabela1[BP],[1]!Tabela1[Peso])*(1+[1]Margens!$B$5)+_xlfn.XLOOKUP(A27,[1]!Tabela1[BP],[1]!Tabela1[Frete])/_xlfn.XLOOKUP(A27,[1]!Tabela1[BP],[1]!Tabela1[Peso])</f>
        <v>3.1666666666666665</v>
      </c>
      <c r="D27" s="6">
        <f t="shared" si="0"/>
        <v>3.0448717948717947</v>
      </c>
    </row>
    <row r="28" spans="1:4" x14ac:dyDescent="0.25">
      <c r="A28" s="3">
        <v>1685</v>
      </c>
      <c r="B28" s="4" t="s">
        <v>27</v>
      </c>
      <c r="C28" s="5">
        <f>_xlfn.XLOOKUP(A28,[1]!Tabela1[BP],[1]!Tabela1[Custo])/_xlfn.XLOOKUP(A28,[1]!Tabela1[BP],[1]!Tabela1[Peso])*(1+[1]Margens!$B$5)+_xlfn.XLOOKUP(A28,[1]!Tabela1[BP],[1]!Tabela1[Frete])/_xlfn.XLOOKUP(A28,[1]!Tabela1[BP],[1]!Tabela1[Peso])</f>
        <v>6.6</v>
      </c>
      <c r="D28" s="6">
        <f t="shared" si="0"/>
        <v>6.3461538461538458</v>
      </c>
    </row>
    <row r="29" spans="1:4" x14ac:dyDescent="0.25">
      <c r="A29" s="3">
        <v>1686</v>
      </c>
      <c r="B29" s="4" t="s">
        <v>28</v>
      </c>
      <c r="C29" s="5">
        <f>_xlfn.XLOOKUP(A29,[1]!Tabela1[BP],[1]!Tabela1[Custo])/_xlfn.XLOOKUP(A29,[1]!Tabela1[BP],[1]!Tabela1[Peso])*(1+[1]Margens!$B$5)+_xlfn.XLOOKUP(A29,[1]!Tabela1[BP],[1]!Tabela1[Frete])/_xlfn.XLOOKUP(A29,[1]!Tabela1[BP],[1]!Tabela1[Peso])</f>
        <v>2.5499999999999998</v>
      </c>
      <c r="D29" s="6">
        <f t="shared" si="0"/>
        <v>2.4519230769230766</v>
      </c>
    </row>
    <row r="30" spans="1:4" x14ac:dyDescent="0.25">
      <c r="A30" s="3">
        <v>1689</v>
      </c>
      <c r="B30" s="4" t="s">
        <v>29</v>
      </c>
      <c r="C30" s="5">
        <f>_xlfn.XLOOKUP(A30,[1]!Tabela1[BP],[1]!Tabela1[Custo])/_xlfn.XLOOKUP(A30,[1]!Tabela1[BP],[1]!Tabela1[Peso])*(1+[1]Margens!$B$5)+_xlfn.XLOOKUP(A30,[1]!Tabela1[BP],[1]!Tabela1[Frete])/_xlfn.XLOOKUP(A30,[1]!Tabela1[BP],[1]!Tabela1[Peso])</f>
        <v>25.75</v>
      </c>
      <c r="D30" s="6">
        <f t="shared" si="0"/>
        <v>24.759615384615383</v>
      </c>
    </row>
    <row r="31" spans="1:4" x14ac:dyDescent="0.25">
      <c r="A31" s="3">
        <v>3566</v>
      </c>
      <c r="B31" s="4" t="s">
        <v>30</v>
      </c>
      <c r="C31" s="5">
        <f>_xlfn.XLOOKUP(A31,[1]!Tabela1[BP],[1]!Tabela1[Custo])/_xlfn.XLOOKUP(A31,[1]!Tabela1[BP],[1]!Tabela1[Peso])*(1+[1]Margens!$B$5)+_xlfn.XLOOKUP(A31,[1]!Tabela1[BP],[1]!Tabela1[Frete])/_xlfn.XLOOKUP(A31,[1]!Tabela1[BP],[1]!Tabela1[Peso])</f>
        <v>11.483333333333333</v>
      </c>
      <c r="D31" s="6">
        <f t="shared" si="0"/>
        <v>11.041666666666664</v>
      </c>
    </row>
    <row r="32" spans="1:4" x14ac:dyDescent="0.25">
      <c r="A32" s="3">
        <v>1692</v>
      </c>
      <c r="B32" s="4" t="s">
        <v>31</v>
      </c>
      <c r="C32" s="5">
        <f>_xlfn.XLOOKUP(A32,[1]!Tabela1[BP],[1]!Tabela1[Custo])/_xlfn.XLOOKUP(A32,[1]!Tabela1[BP],[1]!Tabela1[Peso])*(1+[1]Margens!$B$5)+_xlfn.XLOOKUP(A32,[1]!Tabela1[BP],[1]!Tabela1[Frete])/_xlfn.XLOOKUP(A32,[1]!Tabela1[BP],[1]!Tabela1[Peso])</f>
        <v>2.3552631578947367</v>
      </c>
      <c r="D32" s="6">
        <f t="shared" si="0"/>
        <v>2.2646761133603239</v>
      </c>
    </row>
    <row r="33" spans="1:4" x14ac:dyDescent="0.25">
      <c r="A33" s="3">
        <v>28037</v>
      </c>
      <c r="B33" s="4" t="s">
        <v>32</v>
      </c>
      <c r="C33" s="5" t="e">
        <f>_xlfn.XLOOKUP(A33,[1]!Tabela1[BP],[1]!Tabela1[Custo])/_xlfn.XLOOKUP(A33,[1]!Tabela1[BP],[1]!Tabela1[Peso])*(1+[1]Margens!$B$5)+_xlfn.XLOOKUP(A33,[1]!Tabela1[BP],[1]!Tabela1[Frete])/_xlfn.XLOOKUP(A33,[1]!Tabela1[BP],[1]!Tabela1[Peso])</f>
        <v>#VALUE!</v>
      </c>
      <c r="D33" s="6" t="e">
        <f t="shared" si="0"/>
        <v>#VALUE!</v>
      </c>
    </row>
    <row r="34" spans="1:4" x14ac:dyDescent="0.25">
      <c r="A34" s="3">
        <v>1693</v>
      </c>
      <c r="B34" s="4" t="s">
        <v>33</v>
      </c>
      <c r="C34" s="5">
        <f>_xlfn.XLOOKUP(A34,[1]!Tabela1[BP],[1]!Tabela1[Custo])/_xlfn.XLOOKUP(A34,[1]!Tabela1[BP],[1]!Tabela1[Peso])*(1+[1]Margens!$B$5)+_xlfn.XLOOKUP(A34,[1]!Tabela1[BP],[1]!Tabela1[Frete])/_xlfn.XLOOKUP(A34,[1]!Tabela1[BP],[1]!Tabela1[Peso])</f>
        <v>4.1315789473684212</v>
      </c>
      <c r="D34" s="6">
        <f t="shared" si="0"/>
        <v>3.9726720647773277</v>
      </c>
    </row>
    <row r="35" spans="1:4" x14ac:dyDescent="0.25">
      <c r="A35" s="3">
        <v>1695</v>
      </c>
      <c r="B35" s="4" t="s">
        <v>34</v>
      </c>
      <c r="C35" s="5">
        <f>_xlfn.XLOOKUP(A35,[1]!Tabela1[BP],[1]!Tabela1[Custo])/_xlfn.XLOOKUP(A35,[1]!Tabela1[BP],[1]!Tabela1[Peso])*(1+[1]Margens!$B$5)+_xlfn.XLOOKUP(A35,[1]!Tabela1[BP],[1]!Tabela1[Frete])/_xlfn.XLOOKUP(A35,[1]!Tabela1[BP],[1]!Tabela1[Peso])</f>
        <v>4.3</v>
      </c>
      <c r="D35" s="6">
        <f t="shared" si="0"/>
        <v>4.1346153846153841</v>
      </c>
    </row>
    <row r="36" spans="1:4" x14ac:dyDescent="0.25">
      <c r="A36" s="3">
        <v>1697</v>
      </c>
      <c r="B36" s="4" t="s">
        <v>35</v>
      </c>
      <c r="C36" s="5">
        <f>_xlfn.XLOOKUP(A36,[1]!Tabela1[BP],[1]!Tabela1[Custo])/_xlfn.XLOOKUP(A36,[1]!Tabela1[BP],[1]!Tabela1[Peso])*(1+[1]Margens!$B$5)+_xlfn.XLOOKUP(A36,[1]!Tabela1[BP],[1]!Tabela1[Frete])/_xlfn.XLOOKUP(A36,[1]!Tabela1[BP],[1]!Tabela1[Peso])</f>
        <v>3.666666666666667</v>
      </c>
      <c r="D36" s="6">
        <f t="shared" si="0"/>
        <v>3.525641025641026</v>
      </c>
    </row>
    <row r="37" spans="1:4" x14ac:dyDescent="0.25">
      <c r="A37" s="3">
        <v>1699</v>
      </c>
      <c r="B37" s="4" t="s">
        <v>36</v>
      </c>
      <c r="C37" s="5">
        <f>_xlfn.XLOOKUP(A37,[1]!Tabela1[BP],[1]!Tabela1[Custo])/_xlfn.XLOOKUP(A37,[1]!Tabela1[BP],[1]!Tabela1[Peso])*(1+[1]Margens!$B$5)+_xlfn.XLOOKUP(A37,[1]!Tabela1[BP],[1]!Tabela1[Frete])/_xlfn.XLOOKUP(A37,[1]!Tabela1[BP],[1]!Tabela1[Peso])</f>
        <v>7.746666666666667</v>
      </c>
      <c r="D37" s="6">
        <f t="shared" si="0"/>
        <v>7.4487179487179489</v>
      </c>
    </row>
    <row r="38" spans="1:4" x14ac:dyDescent="0.25">
      <c r="A38" s="3">
        <v>35342</v>
      </c>
      <c r="B38" s="4" t="s">
        <v>37</v>
      </c>
      <c r="C38" s="5" t="e">
        <f>_xlfn.XLOOKUP(A38,[1]!Tabela1[BP],[1]!Tabela1[Custo])/_xlfn.XLOOKUP(A38,[1]!Tabela1[BP],[1]!Tabela1[Peso])*(1+[1]Margens!$B$5)+_xlfn.XLOOKUP(A38,[1]!Tabela1[BP],[1]!Tabela1[Frete])/_xlfn.XLOOKUP(A38,[1]!Tabela1[BP],[1]!Tabela1[Peso])</f>
        <v>#N/A</v>
      </c>
      <c r="D38" s="6" t="e">
        <f t="shared" si="0"/>
        <v>#N/A</v>
      </c>
    </row>
    <row r="39" spans="1:4" x14ac:dyDescent="0.25">
      <c r="A39" s="3">
        <v>1698</v>
      </c>
      <c r="B39" s="4" t="s">
        <v>38</v>
      </c>
      <c r="C39" s="5">
        <f>_xlfn.XLOOKUP(A39,[1]!Tabela1[BP],[1]!Tabela1[Custo])/_xlfn.XLOOKUP(A39,[1]!Tabela1[BP],[1]!Tabela1[Peso])*(1+[1]Margens!$B$5)+_xlfn.XLOOKUP(A39,[1]!Tabela1[BP],[1]!Tabela1[Frete])/_xlfn.XLOOKUP(A39,[1]!Tabela1[BP],[1]!Tabela1[Peso])</f>
        <v>5.2374999999999998</v>
      </c>
      <c r="D39" s="6">
        <f t="shared" si="0"/>
        <v>5.0360576923076916</v>
      </c>
    </row>
    <row r="40" spans="1:4" x14ac:dyDescent="0.25">
      <c r="A40" s="3">
        <v>33962</v>
      </c>
      <c r="B40" s="4" t="s">
        <v>39</v>
      </c>
      <c r="C40" s="5" t="e">
        <f>_xlfn.XLOOKUP(A40,[1]!Tabela1[BP],[1]!Tabela1[Custo])/_xlfn.XLOOKUP(A40,[1]!Tabela1[BP],[1]!Tabela1[Peso])*(1+[1]Margens!$B$5)+_xlfn.XLOOKUP(A40,[1]!Tabela1[BP],[1]!Tabela1[Frete])/_xlfn.XLOOKUP(A40,[1]!Tabela1[BP],[1]!Tabela1[Peso])</f>
        <v>#N/A</v>
      </c>
      <c r="D40" s="6" t="e">
        <f t="shared" si="0"/>
        <v>#N/A</v>
      </c>
    </row>
    <row r="41" spans="1:4" x14ac:dyDescent="0.25">
      <c r="A41" s="3">
        <v>1701</v>
      </c>
      <c r="B41" s="4" t="s">
        <v>40</v>
      </c>
      <c r="C41" s="5" t="e">
        <f>_xlfn.XLOOKUP(A41,[1]!Tabela1[BP],[1]!Tabela1[Custo])/_xlfn.XLOOKUP(A41,[1]!Tabela1[BP],[1]!Tabela1[Peso])*(1+[1]Margens!$B$5)+_xlfn.XLOOKUP(A41,[1]!Tabela1[BP],[1]!Tabela1[Frete])/_xlfn.XLOOKUP(A41,[1]!Tabela1[BP],[1]!Tabela1[Peso])</f>
        <v>#N/A</v>
      </c>
      <c r="D41" s="6" t="e">
        <f t="shared" si="0"/>
        <v>#N/A</v>
      </c>
    </row>
    <row r="42" spans="1:4" x14ac:dyDescent="0.25">
      <c r="A42" s="3">
        <v>1704</v>
      </c>
      <c r="B42" s="4" t="s">
        <v>41</v>
      </c>
      <c r="C42" s="5" t="e">
        <f>_xlfn.XLOOKUP(A42,[1]!Tabela1[BP],[1]!Tabela1[Custo])/_xlfn.XLOOKUP(A42,[1]!Tabela1[BP],[1]!Tabela1[Peso])*(1+[1]Margens!$B$5)+_xlfn.XLOOKUP(A42,[1]!Tabela1[BP],[1]!Tabela1[Frete])/_xlfn.XLOOKUP(A42,[1]!Tabela1[BP],[1]!Tabela1[Peso])</f>
        <v>#VALUE!</v>
      </c>
      <c r="D42" s="6" t="e">
        <f t="shared" si="0"/>
        <v>#VALUE!</v>
      </c>
    </row>
    <row r="43" spans="1:4" x14ac:dyDescent="0.25">
      <c r="A43" s="3">
        <v>1706</v>
      </c>
      <c r="B43" s="4" t="s">
        <v>42</v>
      </c>
      <c r="C43" s="5">
        <f>_xlfn.XLOOKUP(A43,[1]!Tabela1[BP],[1]!Tabela1[Custo])/_xlfn.XLOOKUP(A43,[1]!Tabela1[BP],[1]!Tabela1[Peso])*(1+[1]Margens!$B$5)+_xlfn.XLOOKUP(A43,[1]!Tabela1[BP],[1]!Tabela1[Frete])/_xlfn.XLOOKUP(A43,[1]!Tabela1[BP],[1]!Tabela1[Peso])</f>
        <v>8.625</v>
      </c>
      <c r="D43" s="6">
        <f t="shared" si="0"/>
        <v>8.2932692307692299</v>
      </c>
    </row>
    <row r="44" spans="1:4" x14ac:dyDescent="0.25">
      <c r="A44" s="3">
        <v>1707</v>
      </c>
      <c r="B44" s="4" t="s">
        <v>43</v>
      </c>
      <c r="C44" s="5">
        <f>_xlfn.XLOOKUP(A44,[1]!Tabela1[BP],[1]!Tabela1[Custo])/_xlfn.XLOOKUP(A44,[1]!Tabela1[BP],[1]!Tabela1[Peso])*(1+[1]Margens!$B$5)+_xlfn.XLOOKUP(A44,[1]!Tabela1[BP],[1]!Tabela1[Frete])/_xlfn.XLOOKUP(A44,[1]!Tabela1[BP],[1]!Tabela1[Peso])</f>
        <v>9.9583333333333339</v>
      </c>
      <c r="D44" s="6">
        <f t="shared" si="0"/>
        <v>9.5753205128205128</v>
      </c>
    </row>
    <row r="45" spans="1:4" x14ac:dyDescent="0.25">
      <c r="A45" s="3">
        <v>1708</v>
      </c>
      <c r="B45" s="4" t="s">
        <v>44</v>
      </c>
      <c r="C45" s="5">
        <f>_xlfn.XLOOKUP(A45,[1]!Tabela1[BP],[1]!Tabela1[Custo])/_xlfn.XLOOKUP(A45,[1]!Tabela1[BP],[1]!Tabela1[Peso])*(1+[1]Margens!$B$5)+_xlfn.XLOOKUP(A45,[1]!Tabela1[BP],[1]!Tabela1[Frete])/_xlfn.XLOOKUP(A45,[1]!Tabela1[BP],[1]!Tabela1[Peso])</f>
        <v>12.399999999999999</v>
      </c>
      <c r="D45" s="6">
        <f t="shared" si="0"/>
        <v>11.92307692307692</v>
      </c>
    </row>
    <row r="46" spans="1:4" x14ac:dyDescent="0.25">
      <c r="A46" s="3">
        <v>1710</v>
      </c>
      <c r="B46" s="4" t="s">
        <v>45</v>
      </c>
      <c r="C46" s="5">
        <f>_xlfn.XLOOKUP(A46,[1]!Tabela1[BP],[1]!Tabela1[Custo])/_xlfn.XLOOKUP(A46,[1]!Tabela1[BP],[1]!Tabela1[Peso])*(1+[1]Margens!$B$5)+_xlfn.XLOOKUP(A46,[1]!Tabela1[BP],[1]!Tabela1[Frete])/_xlfn.XLOOKUP(A46,[1]!Tabela1[BP],[1]!Tabela1[Peso])</f>
        <v>4.55</v>
      </c>
      <c r="D46" s="6">
        <f t="shared" si="0"/>
        <v>4.3749999999999991</v>
      </c>
    </row>
    <row r="47" spans="1:4" x14ac:dyDescent="0.25">
      <c r="A47" s="3">
        <v>4865</v>
      </c>
      <c r="B47" s="4" t="s">
        <v>46</v>
      </c>
      <c r="C47" s="5">
        <f>_xlfn.XLOOKUP(A47,[1]!Tabela1[BP],[1]!Tabela1[Custo])/_xlfn.XLOOKUP(A47,[1]!Tabela1[BP],[1]!Tabela1[Peso])*(1+[1]Margens!$B$5)+_xlfn.XLOOKUP(A47,[1]!Tabela1[BP],[1]!Tabela1[Frete])/_xlfn.XLOOKUP(A47,[1]!Tabela1[BP],[1]!Tabela1[Peso])</f>
        <v>8.2857142857142865</v>
      </c>
      <c r="D47" s="6">
        <f t="shared" si="0"/>
        <v>7.9670329670329672</v>
      </c>
    </row>
    <row r="48" spans="1:4" x14ac:dyDescent="0.25">
      <c r="A48" s="3">
        <v>1711</v>
      </c>
      <c r="B48" s="4" t="s">
        <v>47</v>
      </c>
      <c r="C48" s="5">
        <f>_xlfn.XLOOKUP(A48,[1]!Tabela1[BP],[1]!Tabela1[Custo])/_xlfn.XLOOKUP(A48,[1]!Tabela1[BP],[1]!Tabela1[Peso])*(1+[1]Margens!$B$5)+_xlfn.XLOOKUP(A48,[1]!Tabela1[BP],[1]!Tabela1[Frete])/_xlfn.XLOOKUP(A48,[1]!Tabela1[BP],[1]!Tabela1[Peso])</f>
        <v>24</v>
      </c>
      <c r="D48" s="6">
        <f t="shared" si="0"/>
        <v>23.076923076923073</v>
      </c>
    </row>
    <row r="49" spans="1:4" x14ac:dyDescent="0.25">
      <c r="A49" s="3">
        <v>25641</v>
      </c>
      <c r="B49" s="4" t="s">
        <v>48</v>
      </c>
      <c r="C49" s="5">
        <f>_xlfn.XLOOKUP(A49,[1]!Tabela1[BP],[1]!Tabela1[Custo])/_xlfn.XLOOKUP(A49,[1]!Tabela1[BP],[1]!Tabela1[Peso])*(1+[1]Margens!$B$5)+_xlfn.XLOOKUP(A49,[1]!Tabela1[BP],[1]!Tabela1[Frete])/_xlfn.XLOOKUP(A49,[1]!Tabela1[BP],[1]!Tabela1[Peso])</f>
        <v>8.5666666666666664</v>
      </c>
      <c r="D49" s="6">
        <f t="shared" si="0"/>
        <v>8.2371794871794872</v>
      </c>
    </row>
    <row r="50" spans="1:4" x14ac:dyDescent="0.25">
      <c r="A50" s="3">
        <v>1713</v>
      </c>
      <c r="B50" s="4" t="s">
        <v>49</v>
      </c>
      <c r="C50" s="5">
        <f>_xlfn.XLOOKUP(A50,[1]!Tabela1[BP],[1]!Tabela1[Custo])/_xlfn.XLOOKUP(A50,[1]!Tabela1[BP],[1]!Tabela1[Peso])*(1+[1]Margens!$B$5)+_xlfn.XLOOKUP(A50,[1]!Tabela1[BP],[1]!Tabela1[Frete])/_xlfn.XLOOKUP(A50,[1]!Tabela1[BP],[1]!Tabela1[Peso])</f>
        <v>5.1749999999999998</v>
      </c>
      <c r="D50" s="6">
        <f t="shared" si="0"/>
        <v>4.9759615384615383</v>
      </c>
    </row>
    <row r="51" spans="1:4" x14ac:dyDescent="0.25">
      <c r="A51" s="3">
        <v>1714</v>
      </c>
      <c r="B51" s="4" t="s">
        <v>50</v>
      </c>
      <c r="C51" s="5">
        <f>_xlfn.XLOOKUP(A51,[1]!Tabela1[BP],[1]!Tabela1[Custo])/_xlfn.XLOOKUP(A51,[1]!Tabela1[BP],[1]!Tabela1[Peso])*(1+[1]Margens!$B$5)+_xlfn.XLOOKUP(A51,[1]!Tabela1[BP],[1]!Tabela1[Frete])/_xlfn.XLOOKUP(A51,[1]!Tabela1[BP],[1]!Tabela1[Peso])</f>
        <v>9.2333333333333325</v>
      </c>
      <c r="D51" s="6">
        <f t="shared" si="0"/>
        <v>8.878205128205126</v>
      </c>
    </row>
    <row r="52" spans="1:4" x14ac:dyDescent="0.25">
      <c r="A52" s="3">
        <v>61746</v>
      </c>
      <c r="B52" s="4" t="s">
        <v>51</v>
      </c>
      <c r="C52" s="5">
        <f>C51</f>
        <v>9.2333333333333325</v>
      </c>
      <c r="D52" s="6">
        <f t="shared" si="0"/>
        <v>8.878205128205126</v>
      </c>
    </row>
    <row r="53" spans="1:4" x14ac:dyDescent="0.25">
      <c r="A53" s="3">
        <v>1715</v>
      </c>
      <c r="B53" s="4" t="s">
        <v>52</v>
      </c>
      <c r="C53" s="5">
        <f>_xlfn.XLOOKUP(A53,[1]!Tabela1[BP],[1]!Tabela1[Custo])/_xlfn.XLOOKUP(A53,[1]!Tabela1[BP],[1]!Tabela1[Peso])*(1+[1]Margens!$B$5)+_xlfn.XLOOKUP(A53,[1]!Tabela1[BP],[1]!Tabela1[Frete])/_xlfn.XLOOKUP(A53,[1]!Tabela1[BP],[1]!Tabela1[Peso])</f>
        <v>2.5499999999999998</v>
      </c>
      <c r="D53" s="6">
        <f t="shared" si="0"/>
        <v>2.4519230769230766</v>
      </c>
    </row>
    <row r="54" spans="1:4" x14ac:dyDescent="0.25">
      <c r="A54" s="3">
        <v>1717</v>
      </c>
      <c r="B54" s="4" t="s">
        <v>53</v>
      </c>
      <c r="C54" s="5">
        <f>_xlfn.XLOOKUP(A54,[1]!Tabela1[BP],[1]!Tabela1[Custo])/_xlfn.XLOOKUP(A54,[1]!Tabela1[BP],[1]!Tabela1[Peso])*(1+[1]Margens!$B$5)+_xlfn.XLOOKUP(A54,[1]!Tabela1[BP],[1]!Tabela1[Frete])/_xlfn.XLOOKUP(A54,[1]!Tabela1[BP],[1]!Tabela1[Peso])</f>
        <v>12.416666666666668</v>
      </c>
      <c r="D54" s="6">
        <f t="shared" si="0"/>
        <v>11.939102564102564</v>
      </c>
    </row>
    <row r="55" spans="1:4" x14ac:dyDescent="0.25">
      <c r="A55" s="3">
        <v>5226</v>
      </c>
      <c r="B55" s="4" t="s">
        <v>54</v>
      </c>
      <c r="C55" s="5">
        <f>_xlfn.XLOOKUP(A55,[1]!Tabela1[BP],[1]!Tabela1[Custo])/_xlfn.XLOOKUP(A55,[1]!Tabela1[BP],[1]!Tabela1[Peso])*(1+[1]Margens!$B$5)+_xlfn.XLOOKUP(A55,[1]!Tabela1[BP],[1]!Tabela1[Frete])/_xlfn.XLOOKUP(A55,[1]!Tabela1[BP],[1]!Tabela1[Peso])</f>
        <v>13.041666666666668</v>
      </c>
      <c r="D55" s="6">
        <f t="shared" si="0"/>
        <v>12.540064102564104</v>
      </c>
    </row>
    <row r="56" spans="1:4" x14ac:dyDescent="0.25">
      <c r="A56" s="3">
        <v>1718</v>
      </c>
      <c r="B56" s="4" t="s">
        <v>55</v>
      </c>
      <c r="C56" s="5">
        <f>_xlfn.XLOOKUP(A56,[1]!Tabela1[BP],[1]!Tabela1[Custo])/_xlfn.XLOOKUP(A56,[1]!Tabela1[BP],[1]!Tabela1[Peso])*(1+[1]Margens!$B$5)+_xlfn.XLOOKUP(A56,[1]!Tabela1[BP],[1]!Tabela1[Frete])/_xlfn.XLOOKUP(A56,[1]!Tabela1[BP],[1]!Tabela1[Peso])</f>
        <v>13.319444444444445</v>
      </c>
      <c r="D56" s="6">
        <f t="shared" si="0"/>
        <v>12.807158119658119</v>
      </c>
    </row>
    <row r="57" spans="1:4" x14ac:dyDescent="0.25">
      <c r="A57" s="3">
        <v>6115</v>
      </c>
      <c r="B57" s="4" t="s">
        <v>56</v>
      </c>
      <c r="C57" s="5">
        <f>_xlfn.XLOOKUP(A57,[1]!Tabela1[BP],[1]!Tabela1[Custo])/_xlfn.XLOOKUP(A57,[1]!Tabela1[BP],[1]!Tabela1[Peso])*(1+[1]Margens!$B$5)+_xlfn.XLOOKUP(A57,[1]!Tabela1[BP],[1]!Tabela1[Frete])/_xlfn.XLOOKUP(A57,[1]!Tabela1[BP],[1]!Tabela1[Peso])</f>
        <v>7.7249999999999996</v>
      </c>
      <c r="D57" s="6">
        <f t="shared" si="0"/>
        <v>7.427884615384615</v>
      </c>
    </row>
    <row r="58" spans="1:4" x14ac:dyDescent="0.25">
      <c r="A58" s="3">
        <v>1719</v>
      </c>
      <c r="B58" s="4" t="s">
        <v>57</v>
      </c>
      <c r="C58" s="5">
        <f>_xlfn.XLOOKUP(A58,[1]!Tabela1[BP],[1]!Tabela1[Custo])/_xlfn.XLOOKUP(A58,[1]!Tabela1[BP],[1]!Tabela1[Peso])*(1+[1]Margens!$B$5)+_xlfn.XLOOKUP(A58,[1]!Tabela1[BP],[1]!Tabela1[Frete])/_xlfn.XLOOKUP(A58,[1]!Tabela1[BP],[1]!Tabela1[Peso])</f>
        <v>9.7249999999999996</v>
      </c>
      <c r="D58" s="6">
        <f t="shared" si="0"/>
        <v>9.3509615384615365</v>
      </c>
    </row>
    <row r="59" spans="1:4" x14ac:dyDescent="0.25">
      <c r="A59" s="3">
        <v>21670</v>
      </c>
      <c r="B59" s="4" t="s">
        <v>58</v>
      </c>
      <c r="C59" s="5">
        <f>_xlfn.XLOOKUP(A59,[1]!Tabela1[BP],[1]!Tabela1[Custo])/_xlfn.XLOOKUP(A59,[1]!Tabela1[BP],[1]!Tabela1[Peso])*(1+[1]Margens!$B$5)+_xlfn.XLOOKUP(A59,[1]!Tabela1[BP],[1]!Tabela1[Frete])/_xlfn.XLOOKUP(A59,[1]!Tabela1[BP],[1]!Tabela1[Peso])</f>
        <v>3.4416666666666669</v>
      </c>
      <c r="D59" s="6">
        <f t="shared" si="0"/>
        <v>3.3092948717948718</v>
      </c>
    </row>
    <row r="60" spans="1:4" x14ac:dyDescent="0.25">
      <c r="A60" s="3">
        <v>34294</v>
      </c>
      <c r="B60" s="4" t="s">
        <v>59</v>
      </c>
      <c r="C60" s="5" t="e">
        <f>_xlfn.XLOOKUP(A60,[1]!Tabela1[BP],[1]!Tabela1[Custo])/_xlfn.XLOOKUP(A60,[1]!Tabela1[BP],[1]!Tabela1[Peso])*(1+[1]Margens!$B$5)+_xlfn.XLOOKUP(A60,[1]!Tabela1[BP],[1]!Tabela1[Frete])/_xlfn.XLOOKUP(A60,[1]!Tabela1[BP],[1]!Tabela1[Peso])</f>
        <v>#N/A</v>
      </c>
      <c r="D60" s="6" t="e">
        <f t="shared" si="0"/>
        <v>#N/A</v>
      </c>
    </row>
    <row r="61" spans="1:4" x14ac:dyDescent="0.25">
      <c r="A61" s="3">
        <v>5</v>
      </c>
      <c r="B61" s="4" t="s">
        <v>60</v>
      </c>
      <c r="C61" s="5">
        <f>_xlfn.XLOOKUP(A61,[1]!Tabela1[BP],[1]!Tabela1[Custo])/_xlfn.XLOOKUP(A61,[1]!Tabela1[BP],[1]!Tabela1[Peso])*(1+[1]Margens!$B$5)+_xlfn.XLOOKUP(A61,[1]!Tabela1[BP],[1]!Tabela1[Frete])/_xlfn.XLOOKUP(A61,[1]!Tabela1[BP],[1]!Tabela1[Peso])</f>
        <v>6.0000000000000009</v>
      </c>
      <c r="D61" s="6">
        <f t="shared" si="0"/>
        <v>5.7692307692307701</v>
      </c>
    </row>
    <row r="62" spans="1:4" x14ac:dyDescent="0.25">
      <c r="A62" s="3">
        <v>1722</v>
      </c>
      <c r="B62" s="4" t="s">
        <v>61</v>
      </c>
      <c r="C62" s="5">
        <f>_xlfn.XLOOKUP(A62,[1]!Tabela1[BP],[1]!Tabela1[Custo])/_xlfn.XLOOKUP(A62,[1]!Tabela1[BP],[1]!Tabela1[Peso])*(1+[1]Margens!$B$5)+_xlfn.XLOOKUP(A62,[1]!Tabela1[BP],[1]!Tabela1[Frete])/_xlfn.XLOOKUP(A62,[1]!Tabela1[BP],[1]!Tabela1[Peso])</f>
        <v>7.4749999999999996</v>
      </c>
      <c r="D62" s="6">
        <f t="shared" si="0"/>
        <v>7.1874999999999991</v>
      </c>
    </row>
    <row r="63" spans="1:4" x14ac:dyDescent="0.25">
      <c r="A63" s="3">
        <v>3521</v>
      </c>
      <c r="B63" s="4" t="s">
        <v>62</v>
      </c>
      <c r="C63" s="5">
        <f>_xlfn.XLOOKUP(A63,[1]!Tabela1[BP],[1]!Tabela1[Custo])/_xlfn.XLOOKUP(A63,[1]!Tabela1[BP],[1]!Tabela1[Peso])*(1+[1]Margens!$B$5)+_xlfn.XLOOKUP(A63,[1]!Tabela1[BP],[1]!Tabela1[Frete])/_xlfn.XLOOKUP(A63,[1]!Tabela1[BP],[1]!Tabela1[Peso])</f>
        <v>9.1</v>
      </c>
      <c r="D63" s="6">
        <f t="shared" si="0"/>
        <v>8.7499999999999982</v>
      </c>
    </row>
    <row r="64" spans="1:4" x14ac:dyDescent="0.25">
      <c r="A64" s="3">
        <v>1723</v>
      </c>
      <c r="B64" s="4" t="s">
        <v>63</v>
      </c>
      <c r="C64" s="5">
        <f>_xlfn.XLOOKUP(A64,[1]!Tabela1[BP],[1]!Tabela1[Custo])/_xlfn.XLOOKUP(A64,[1]!Tabela1[BP],[1]!Tabela1[Peso])*(1+[1]Margens!$B$5)+_xlfn.XLOOKUP(A64,[1]!Tabela1[BP],[1]!Tabela1[Frete])/_xlfn.XLOOKUP(A64,[1]!Tabela1[BP],[1]!Tabela1[Peso])</f>
        <v>2.7875000000000001</v>
      </c>
      <c r="D64" s="6">
        <f t="shared" si="0"/>
        <v>2.6802884615384617</v>
      </c>
    </row>
    <row r="65" spans="1:4" x14ac:dyDescent="0.25">
      <c r="A65" s="3">
        <v>1724</v>
      </c>
      <c r="B65" s="4" t="s">
        <v>64</v>
      </c>
      <c r="C65" s="5">
        <f>_xlfn.XLOOKUP(A65,[1]!Tabela1[BP],[1]!Tabela1[Custo])/_xlfn.XLOOKUP(A65,[1]!Tabela1[BP],[1]!Tabela1[Peso])*(1+[1]Margens!$B$5)+_xlfn.XLOOKUP(A65,[1]!Tabela1[BP],[1]!Tabela1[Frete])/_xlfn.XLOOKUP(A65,[1]!Tabela1[BP],[1]!Tabela1[Peso])</f>
        <v>4.3076923076923075</v>
      </c>
      <c r="D65" s="6">
        <f t="shared" si="0"/>
        <v>4.1420118343195265</v>
      </c>
    </row>
    <row r="66" spans="1:4" x14ac:dyDescent="0.25">
      <c r="A66" s="3">
        <v>61937</v>
      </c>
      <c r="B66" s="4" t="s">
        <v>65</v>
      </c>
      <c r="C66" s="5" t="e">
        <f>_xlfn.XLOOKUP(A66,[1]!Tabela1[BP],[1]!Tabela1[Custo])/_xlfn.XLOOKUP(A66,[1]!Tabela1[BP],[1]!Tabela1[Peso])*(1+[1]Margens!$B$5)+_xlfn.XLOOKUP(A66,[1]!Tabela1[BP],[1]!Tabela1[Frete])/_xlfn.XLOOKUP(A66,[1]!Tabela1[BP],[1]!Tabela1[Peso])</f>
        <v>#N/A</v>
      </c>
      <c r="D66" s="6" t="e">
        <f t="shared" ref="D66:D111" si="1">C66/1.3*1.25</f>
        <v>#N/A</v>
      </c>
    </row>
    <row r="67" spans="1:4" x14ac:dyDescent="0.25">
      <c r="A67" s="3">
        <v>23996</v>
      </c>
      <c r="B67" s="4" t="s">
        <v>66</v>
      </c>
      <c r="C67" s="5" t="e">
        <f>_xlfn.XLOOKUP(A67,[1]!Tabela1[BP],[1]!Tabela1[Custo])/_xlfn.XLOOKUP(A67,[1]!Tabela1[BP],[1]!Tabela1[Peso])*(1+[1]Margens!$B$5)+_xlfn.XLOOKUP(A67,[1]!Tabela1[BP],[1]!Tabela1[Frete])/_xlfn.XLOOKUP(A67,[1]!Tabela1[BP],[1]!Tabela1[Peso])</f>
        <v>#N/A</v>
      </c>
      <c r="D67" s="6" t="e">
        <f t="shared" si="1"/>
        <v>#N/A</v>
      </c>
    </row>
    <row r="68" spans="1:4" x14ac:dyDescent="0.25">
      <c r="A68" s="3">
        <v>29017</v>
      </c>
      <c r="B68" s="4" t="s">
        <v>67</v>
      </c>
      <c r="C68" s="5">
        <f>_xlfn.XLOOKUP(A68,[1]!Tabela1[BP],[1]!Tabela1[Custo])/_xlfn.XLOOKUP(A68,[1]!Tabela1[BP],[1]!Tabela1[Peso])*(1+[1]Margens!$B$5)+_xlfn.XLOOKUP(A68,[1]!Tabela1[BP],[1]!Tabela1[Frete])/_xlfn.XLOOKUP(A68,[1]!Tabela1[BP],[1]!Tabela1[Peso])</f>
        <v>9.9583333333333339</v>
      </c>
      <c r="D68" s="6">
        <f t="shared" si="1"/>
        <v>9.5753205128205128</v>
      </c>
    </row>
    <row r="69" spans="1:4" x14ac:dyDescent="0.25">
      <c r="A69" s="3">
        <v>1725</v>
      </c>
      <c r="B69" s="4" t="s">
        <v>68</v>
      </c>
      <c r="C69" s="5" t="e">
        <f>_xlfn.XLOOKUP(A69,[1]!Tabela1[BP],[1]!Tabela1[Custo])/_xlfn.XLOOKUP(A69,[1]!Tabela1[BP],[1]!Tabela1[Peso])*(1+[1]Margens!$B$5)+_xlfn.XLOOKUP(A69,[1]!Tabela1[BP],[1]!Tabela1[Frete])/_xlfn.XLOOKUP(A69,[1]!Tabela1[BP],[1]!Tabela1[Peso])</f>
        <v>#VALUE!</v>
      </c>
      <c r="D69" s="6" t="e">
        <f t="shared" si="1"/>
        <v>#VALUE!</v>
      </c>
    </row>
    <row r="70" spans="1:4" x14ac:dyDescent="0.25">
      <c r="A70" s="3">
        <v>1726</v>
      </c>
      <c r="B70" s="4" t="s">
        <v>69</v>
      </c>
      <c r="C70" s="5">
        <f>_xlfn.XLOOKUP(A70,[1]!Tabela1[BP],[1]!Tabela1[Custo])/_xlfn.XLOOKUP(A70,[1]!Tabela1[BP],[1]!Tabela1[Peso])*(1+[1]Margens!$B$5)+_xlfn.XLOOKUP(A70,[1]!Tabela1[BP],[1]!Tabela1[Frete])/_xlfn.XLOOKUP(A70,[1]!Tabela1[BP],[1]!Tabela1[Peso])</f>
        <v>4.884615384615385</v>
      </c>
      <c r="D70" s="6">
        <f t="shared" si="1"/>
        <v>4.6967455621301779</v>
      </c>
    </row>
    <row r="71" spans="1:4" x14ac:dyDescent="0.25">
      <c r="A71" s="3">
        <v>36198</v>
      </c>
      <c r="B71" s="4" t="s">
        <v>70</v>
      </c>
      <c r="C71" s="5">
        <f>_xlfn.XLOOKUP(A71,[1]!Tabela1[BP],[1]!Tabela1[Custo])/_xlfn.XLOOKUP(A71,[1]!Tabela1[BP],[1]!Tabela1[Peso])*(1+[1]Margens!$B$5)+_xlfn.XLOOKUP(A71,[1]!Tabela1[BP],[1]!Tabela1[Frete])/_xlfn.XLOOKUP(A71,[1]!Tabela1[BP],[1]!Tabela1[Peso])</f>
        <v>16.55</v>
      </c>
      <c r="D71" s="6">
        <f t="shared" si="1"/>
        <v>15.91346153846154</v>
      </c>
    </row>
    <row r="72" spans="1:4" x14ac:dyDescent="0.25">
      <c r="A72" s="3">
        <v>1727</v>
      </c>
      <c r="B72" s="4" t="s">
        <v>71</v>
      </c>
      <c r="C72" s="5">
        <f>_xlfn.XLOOKUP(A72,[1]!Tabela1[BP],[1]!Tabela1[Custo])/_xlfn.XLOOKUP(A72,[1]!Tabela1[BP],[1]!Tabela1[Peso])*(1+[1]Margens!$B$5)+_xlfn.XLOOKUP(A72,[1]!Tabela1[BP],[1]!Tabela1[Frete])/_xlfn.XLOOKUP(A72,[1]!Tabela1[BP],[1]!Tabela1[Peso])</f>
        <v>7.8</v>
      </c>
      <c r="D72" s="6">
        <f t="shared" si="1"/>
        <v>7.5</v>
      </c>
    </row>
    <row r="73" spans="1:4" x14ac:dyDescent="0.25">
      <c r="A73" s="3">
        <v>3756</v>
      </c>
      <c r="B73" s="4" t="s">
        <v>72</v>
      </c>
      <c r="C73" s="5" t="e">
        <f>_xlfn.XLOOKUP(A73,[1]!Tabela1[BP],[1]!Tabela1[Custo])/_xlfn.XLOOKUP(A73,[1]!Tabela1[BP],[1]!Tabela1[Peso])*(1+[1]Margens!$B$5)+_xlfn.XLOOKUP(A73,[1]!Tabela1[BP],[1]!Tabela1[Frete])/_xlfn.XLOOKUP(A73,[1]!Tabela1[BP],[1]!Tabela1[Peso])</f>
        <v>#N/A</v>
      </c>
      <c r="D73" s="6" t="e">
        <f t="shared" si="1"/>
        <v>#N/A</v>
      </c>
    </row>
    <row r="74" spans="1:4" x14ac:dyDescent="0.25">
      <c r="A74" s="3">
        <v>1728</v>
      </c>
      <c r="B74" s="4" t="s">
        <v>73</v>
      </c>
      <c r="C74" s="5">
        <f>C75*4</f>
        <v>26.4</v>
      </c>
      <c r="D74" s="6">
        <f t="shared" si="1"/>
        <v>25.384615384615383</v>
      </c>
    </row>
    <row r="75" spans="1:4" x14ac:dyDescent="0.25">
      <c r="A75" s="3">
        <v>4130</v>
      </c>
      <c r="B75" s="4" t="s">
        <v>74</v>
      </c>
      <c r="C75" s="5">
        <f>_xlfn.XLOOKUP(A75,[1]!Tabela1[BP],[1]!Tabela1[Custo])/_xlfn.XLOOKUP(A75,[1]!Tabela1[BP],[1]!Tabela1[Peso])*(1+[1]Margens!$B$5)+_xlfn.XLOOKUP(A75,[1]!Tabela1[BP],[1]!Tabela1[Frete])/_xlfn.XLOOKUP(A75,[1]!Tabela1[BP],[1]!Tabela1[Peso])</f>
        <v>6.6</v>
      </c>
      <c r="D75" s="6">
        <f t="shared" si="1"/>
        <v>6.3461538461538458</v>
      </c>
    </row>
    <row r="76" spans="1:4" x14ac:dyDescent="0.25">
      <c r="A76" s="3">
        <v>1730</v>
      </c>
      <c r="B76" s="4" t="s">
        <v>75</v>
      </c>
      <c r="C76" s="5">
        <f>_xlfn.XLOOKUP(A76,[1]!Tabela1[BP],[1]!Tabela1[Custo])/_xlfn.XLOOKUP(A76,[1]!Tabela1[BP],[1]!Tabela1[Peso])*(1+[1]Margens!$B$5)+_xlfn.XLOOKUP(A76,[1]!Tabela1[BP],[1]!Tabela1[Frete])/_xlfn.XLOOKUP(A76,[1]!Tabela1[BP],[1]!Tabela1[Peso])</f>
        <v>7.375</v>
      </c>
      <c r="D76" s="6">
        <f t="shared" si="1"/>
        <v>7.0913461538461533</v>
      </c>
    </row>
    <row r="77" spans="1:4" x14ac:dyDescent="0.25">
      <c r="A77" s="3">
        <v>59154</v>
      </c>
      <c r="B77" s="4" t="s">
        <v>76</v>
      </c>
      <c r="C77" s="5">
        <f>_xlfn.XLOOKUP(A77,[1]!Tabela1[BP],[1]!Tabela1[Custo])/_xlfn.XLOOKUP(A77,[1]!Tabela1[BP],[1]!Tabela1[Peso])*(1+[1]Margens!$B$5)+_xlfn.XLOOKUP(A77,[1]!Tabela1[BP],[1]!Tabela1[Frete])/_xlfn.XLOOKUP(A77,[1]!Tabela1[BP],[1]!Tabela1[Peso])</f>
        <v>5.3</v>
      </c>
      <c r="D77" s="6">
        <f t="shared" si="1"/>
        <v>5.0961538461538458</v>
      </c>
    </row>
    <row r="78" spans="1:4" x14ac:dyDescent="0.25">
      <c r="A78" s="3">
        <v>1732</v>
      </c>
      <c r="B78" s="4" t="s">
        <v>77</v>
      </c>
      <c r="C78" s="5">
        <f>_xlfn.XLOOKUP(A78,[1]!Tabela1[BP],[1]!Tabela1[Custo])/_xlfn.XLOOKUP(A78,[1]!Tabela1[BP],[1]!Tabela1[Peso])*(1+[1]Margens!$B$5)+_xlfn.XLOOKUP(A78,[1]!Tabela1[BP],[1]!Tabela1[Frete])/_xlfn.XLOOKUP(A78,[1]!Tabela1[BP],[1]!Tabela1[Peso])</f>
        <v>17.65625</v>
      </c>
      <c r="D78" s="6">
        <f t="shared" si="1"/>
        <v>16.97716346153846</v>
      </c>
    </row>
    <row r="79" spans="1:4" x14ac:dyDescent="0.25">
      <c r="A79" s="3">
        <v>60272</v>
      </c>
      <c r="B79" s="4" t="s">
        <v>78</v>
      </c>
      <c r="C79" s="5" t="e">
        <f>_xlfn.XLOOKUP(A79,[1]!Tabela1[BP],[1]!Tabela1[Custo])/_xlfn.XLOOKUP(A79,[1]!Tabela1[BP],[1]!Tabela1[Peso])*(1+[1]Margens!$B$5)+_xlfn.XLOOKUP(A79,[1]!Tabela1[BP],[1]!Tabela1[Frete])/_xlfn.XLOOKUP(A79,[1]!Tabela1[BP],[1]!Tabela1[Peso])</f>
        <v>#N/A</v>
      </c>
      <c r="D79" s="6" t="e">
        <f t="shared" si="1"/>
        <v>#N/A</v>
      </c>
    </row>
    <row r="80" spans="1:4" x14ac:dyDescent="0.25">
      <c r="A80" s="3">
        <v>31043</v>
      </c>
      <c r="B80" s="4" t="s">
        <v>79</v>
      </c>
      <c r="C80" s="5">
        <f>_xlfn.XLOOKUP(A80,[1]!Tabela1[BP],[1]!Tabela1[Custo])/_xlfn.XLOOKUP(A80,[1]!Tabela1[BP],[1]!Tabela1[Peso])*(1+[1]Margens!$B$5)+_xlfn.XLOOKUP(A80,[1]!Tabela1[BP],[1]!Tabela1[Frete])/_xlfn.XLOOKUP(A80,[1]!Tabela1[BP],[1]!Tabela1[Peso])</f>
        <v>9.8166666666666664</v>
      </c>
      <c r="D80" s="6">
        <f t="shared" si="1"/>
        <v>9.4391025641025639</v>
      </c>
    </row>
    <row r="81" spans="1:4" x14ac:dyDescent="0.25">
      <c r="A81" s="3">
        <v>61355</v>
      </c>
      <c r="B81" s="4" t="s">
        <v>80</v>
      </c>
      <c r="C81" s="5" t="e">
        <f>_xlfn.XLOOKUP(A81,[1]!Tabela1[BP],[1]!Tabela1[Custo])/_xlfn.XLOOKUP(A81,[1]!Tabela1[BP],[1]!Tabela1[Peso])*(1+[1]Margens!$B$5)+_xlfn.XLOOKUP(A81,[1]!Tabela1[BP],[1]!Tabela1[Frete])/_xlfn.XLOOKUP(A81,[1]!Tabela1[BP],[1]!Tabela1[Peso])</f>
        <v>#VALUE!</v>
      </c>
      <c r="D81" s="6" t="e">
        <f t="shared" si="1"/>
        <v>#VALUE!</v>
      </c>
    </row>
    <row r="82" spans="1:4" x14ac:dyDescent="0.25">
      <c r="A82" s="3">
        <v>1734</v>
      </c>
      <c r="B82" s="4" t="s">
        <v>81</v>
      </c>
      <c r="C82" s="5">
        <f>_xlfn.XLOOKUP(A82,[1]!Tabela1[BP],[1]!Tabela1[Custo])/_xlfn.XLOOKUP(A82,[1]!Tabela1[BP],[1]!Tabela1[Peso])*(1+[1]Margens!$B$5)+_xlfn.XLOOKUP(A82,[1]!Tabela1[BP],[1]!Tabela1[Frete])/_xlfn.XLOOKUP(A82,[1]!Tabela1[BP],[1]!Tabela1[Peso])</f>
        <v>3.666666666666667</v>
      </c>
      <c r="D82" s="6">
        <f t="shared" si="1"/>
        <v>3.525641025641026</v>
      </c>
    </row>
    <row r="83" spans="1:4" x14ac:dyDescent="0.25">
      <c r="A83" s="3">
        <v>4270</v>
      </c>
      <c r="B83" s="4" t="s">
        <v>82</v>
      </c>
      <c r="C83" s="5">
        <f>_xlfn.XLOOKUP(A83,[1]!Tabela1[BP],[1]!Tabela1[Custo])/_xlfn.XLOOKUP(A83,[1]!Tabela1[BP],[1]!Tabela1[Peso])*(1+[1]Margens!$B$5)+_xlfn.XLOOKUP(A83,[1]!Tabela1[BP],[1]!Tabela1[Frete])/_xlfn.XLOOKUP(A83,[1]!Tabela1[BP],[1]!Tabela1[Peso])</f>
        <v>5.6111111111111107</v>
      </c>
      <c r="D83" s="6">
        <f t="shared" si="1"/>
        <v>5.3952991452991448</v>
      </c>
    </row>
    <row r="84" spans="1:4" x14ac:dyDescent="0.25">
      <c r="A84" s="7">
        <v>31517</v>
      </c>
      <c r="B84" s="4" t="s">
        <v>83</v>
      </c>
      <c r="C84" s="5" t="e">
        <f>_xlfn.XLOOKUP(A84,[1]!Tabela1[BP],[1]!Tabela1[Custo])/_xlfn.XLOOKUP(A84,[1]!Tabela1[BP],[1]!Tabela1[Peso])*(1+[1]Margens!$B$5)+_xlfn.XLOOKUP(A84,[1]!Tabela1[BP],[1]!Tabela1[Frete])/_xlfn.XLOOKUP(A84,[1]!Tabela1[BP],[1]!Tabela1[Peso])</f>
        <v>#VALUE!</v>
      </c>
      <c r="D84" s="6" t="e">
        <f t="shared" si="1"/>
        <v>#VALUE!</v>
      </c>
    </row>
    <row r="85" spans="1:4" x14ac:dyDescent="0.25">
      <c r="A85" s="3">
        <v>1735</v>
      </c>
      <c r="B85" s="4" t="s">
        <v>84</v>
      </c>
      <c r="C85" s="5">
        <f>_xlfn.XLOOKUP(A85,[1]!Tabela1[BP],[1]!Tabela1[Custo])/_xlfn.XLOOKUP(A85,[1]!Tabela1[BP],[1]!Tabela1[Peso])*(1+[1]Margens!$B$5)+_xlfn.XLOOKUP(A85,[1]!Tabela1[BP],[1]!Tabela1[Frete])/_xlfn.XLOOKUP(A85,[1]!Tabela1[BP],[1]!Tabela1[Peso])</f>
        <v>19.122222222222224</v>
      </c>
      <c r="D85" s="6">
        <f t="shared" si="1"/>
        <v>18.386752136752136</v>
      </c>
    </row>
    <row r="86" spans="1:4" x14ac:dyDescent="0.25">
      <c r="A86" s="3">
        <v>1736</v>
      </c>
      <c r="B86" s="4" t="s">
        <v>85</v>
      </c>
      <c r="C86" s="5">
        <f>_xlfn.XLOOKUP(A86,[1]!Tabela1[BP],[1]!Tabela1[Custo])/_xlfn.XLOOKUP(A86,[1]!Tabela1[BP],[1]!Tabela1[Peso])*(1+[1]Margens!$B$5)+_xlfn.XLOOKUP(A86,[1]!Tabela1[BP],[1]!Tabela1[Frete])/_xlfn.XLOOKUP(A86,[1]!Tabela1[BP],[1]!Tabela1[Peso])</f>
        <v>9.5694444444444446</v>
      </c>
      <c r="D86" s="6">
        <f t="shared" si="1"/>
        <v>9.2013888888888893</v>
      </c>
    </row>
    <row r="87" spans="1:4" x14ac:dyDescent="0.25">
      <c r="A87" s="3">
        <v>1737</v>
      </c>
      <c r="B87" s="4" t="s">
        <v>86</v>
      </c>
      <c r="C87" s="5" t="e">
        <f>_xlfn.XLOOKUP(A87,[1]!Tabela1[BP],[1]!Tabela1[Custo])/_xlfn.XLOOKUP(A87,[1]!Tabela1[BP],[1]!Tabela1[Peso])*(1+[1]Margens!$B$5)+_xlfn.XLOOKUP(A87,[1]!Tabela1[BP],[1]!Tabela1[Frete])/_xlfn.XLOOKUP(A87,[1]!Tabela1[BP],[1]!Tabela1[Peso])</f>
        <v>#VALUE!</v>
      </c>
      <c r="D87" s="6" t="e">
        <f t="shared" si="1"/>
        <v>#VALUE!</v>
      </c>
    </row>
    <row r="88" spans="1:4" x14ac:dyDescent="0.25">
      <c r="A88" s="3">
        <v>25944</v>
      </c>
      <c r="B88" s="4" t="s">
        <v>87</v>
      </c>
      <c r="C88" s="5">
        <f>_xlfn.XLOOKUP(A88,[1]!Tabela1[BP],[1]!Tabela1[Custo])/_xlfn.XLOOKUP(A88,[1]!Tabela1[BP],[1]!Tabela1[Peso])*(1+[1]Margens!$B$5)+_xlfn.XLOOKUP(A88,[1]!Tabela1[BP],[1]!Tabela1[Frete])/_xlfn.XLOOKUP(A88,[1]!Tabela1[BP],[1]!Tabela1[Peso])</f>
        <v>17.5</v>
      </c>
      <c r="D88" s="6">
        <f t="shared" si="1"/>
        <v>16.826923076923077</v>
      </c>
    </row>
    <row r="89" spans="1:4" x14ac:dyDescent="0.25">
      <c r="A89" s="7">
        <v>49976</v>
      </c>
      <c r="B89" s="4" t="s">
        <v>88</v>
      </c>
      <c r="C89" s="5">
        <f>_xlfn.XLOOKUP(A89,[1]!Tabela1[BP],[1]!Tabela1[Custo])/_xlfn.XLOOKUP(A89,[1]!Tabela1[BP],[1]!Tabela1[Peso])*(1+[1]Margens!$B$5)+_xlfn.XLOOKUP(A89,[1]!Tabela1[BP],[1]!Tabela1[Frete])/_xlfn.XLOOKUP(A89,[1]!Tabela1[BP],[1]!Tabela1[Peso])</f>
        <v>25.3</v>
      </c>
      <c r="D89" s="6">
        <f t="shared" si="1"/>
        <v>24.326923076923073</v>
      </c>
    </row>
    <row r="90" spans="1:4" x14ac:dyDescent="0.25">
      <c r="A90" s="3">
        <v>65099</v>
      </c>
      <c r="B90" s="4" t="s">
        <v>89</v>
      </c>
      <c r="C90" s="5">
        <f>_xlfn.XLOOKUP(A90,[1]!Tabela1[BP],[1]!Tabela1[Custo])/_xlfn.XLOOKUP(A90,[1]!Tabela1[BP],[1]!Tabela1[Peso])*(1+[1]Margens!$B$5)+_xlfn.XLOOKUP(A90,[1]!Tabela1[BP],[1]!Tabela1[Frete])/_xlfn.XLOOKUP(A90,[1]!Tabela1[BP],[1]!Tabela1[Peso])</f>
        <v>44.05</v>
      </c>
      <c r="D90" s="6">
        <f t="shared" si="1"/>
        <v>42.355769230769226</v>
      </c>
    </row>
    <row r="91" spans="1:4" x14ac:dyDescent="0.25">
      <c r="A91" s="3">
        <v>1738</v>
      </c>
      <c r="B91" s="4" t="s">
        <v>90</v>
      </c>
      <c r="C91" s="5">
        <f>_xlfn.XLOOKUP(A91,[1]!Tabela1[BP],[1]!Tabela1[Custo])/_xlfn.XLOOKUP(A91,[1]!Tabela1[BP],[1]!Tabela1[Peso])*(1+[1]Margens!$B$5)+_xlfn.XLOOKUP(A91,[1]!Tabela1[BP],[1]!Tabela1[Frete])/_xlfn.XLOOKUP(A91,[1]!Tabela1[BP],[1]!Tabela1[Peso])</f>
        <v>16.600000000000001</v>
      </c>
      <c r="D91" s="6">
        <f t="shared" si="1"/>
        <v>15.961538461538463</v>
      </c>
    </row>
    <row r="92" spans="1:4" x14ac:dyDescent="0.25">
      <c r="A92" s="7">
        <v>1739</v>
      </c>
      <c r="B92" s="4" t="s">
        <v>91</v>
      </c>
      <c r="C92" s="5">
        <f>_xlfn.XLOOKUP(A92,[1]!Tabela1[BP],[1]!Tabela1[Custo])/_xlfn.XLOOKUP(A92,[1]!Tabela1[BP],[1]!Tabela1[Peso])*(1+[1]Margens!$B$5)+_xlfn.XLOOKUP(A92,[1]!Tabela1[BP],[1]!Tabela1[Frete])/_xlfn.XLOOKUP(A92,[1]!Tabela1[BP],[1]!Tabela1[Peso])</f>
        <v>31.6</v>
      </c>
      <c r="D92" s="6">
        <f t="shared" si="1"/>
        <v>30.384615384615383</v>
      </c>
    </row>
    <row r="93" spans="1:4" x14ac:dyDescent="0.25">
      <c r="A93" s="3">
        <v>1740</v>
      </c>
      <c r="B93" s="4" t="s">
        <v>92</v>
      </c>
      <c r="C93" s="5">
        <f>_xlfn.XLOOKUP(A93,[1]!Tabela1[BP],[1]!Tabela1[Custo])/_xlfn.XLOOKUP(A93,[1]!Tabela1[BP],[1]!Tabela1[Peso])*(1+[1]Margens!$B$5)+_xlfn.XLOOKUP(A93,[1]!Tabela1[BP],[1]!Tabela1[Frete])/_xlfn.XLOOKUP(A93,[1]!Tabela1[BP],[1]!Tabela1[Peso])</f>
        <v>5.9749999999999996</v>
      </c>
      <c r="D93" s="6">
        <f t="shared" si="1"/>
        <v>5.7451923076923075</v>
      </c>
    </row>
    <row r="94" spans="1:4" x14ac:dyDescent="0.25">
      <c r="A94" s="3">
        <v>1741</v>
      </c>
      <c r="B94" s="4" t="s">
        <v>93</v>
      </c>
      <c r="C94" s="5">
        <f>_xlfn.XLOOKUP(A94,[1]!Tabela1[BP],[1]!Tabela1[Custo])/_xlfn.XLOOKUP(A94,[1]!Tabela1[BP],[1]!Tabela1[Peso])*(1+[1]Margens!$B$5)+_xlfn.XLOOKUP(A94,[1]!Tabela1[BP],[1]!Tabela1[Frete])/_xlfn.XLOOKUP(A94,[1]!Tabela1[BP],[1]!Tabela1[Peso])</f>
        <v>7.85</v>
      </c>
      <c r="D94" s="6">
        <f t="shared" si="1"/>
        <v>7.5480769230769234</v>
      </c>
    </row>
    <row r="95" spans="1:4" x14ac:dyDescent="0.25">
      <c r="A95" s="3">
        <v>1742</v>
      </c>
      <c r="B95" s="4" t="s">
        <v>94</v>
      </c>
      <c r="C95" s="5">
        <f>_xlfn.XLOOKUP(A95,[1]!Tabela1[BP],[1]!Tabela1[Custo])/_xlfn.XLOOKUP(A95,[1]!Tabela1[BP],[1]!Tabela1[Peso])*(1+[1]Margens!$B$5)+_xlfn.XLOOKUP(A95,[1]!Tabela1[BP],[1]!Tabela1[Frete])/_xlfn.XLOOKUP(A95,[1]!Tabela1[BP],[1]!Tabela1[Peso])</f>
        <v>5.9749999999999996</v>
      </c>
      <c r="D95" s="6">
        <f t="shared" si="1"/>
        <v>5.7451923076923075</v>
      </c>
    </row>
    <row r="96" spans="1:4" x14ac:dyDescent="0.25">
      <c r="A96" s="3">
        <v>16449</v>
      </c>
      <c r="B96" s="4" t="s">
        <v>95</v>
      </c>
      <c r="C96" s="5">
        <f>_xlfn.XLOOKUP(A96,[1]!Tabela1[BP],[1]!Tabela1[Custo])/_xlfn.XLOOKUP(A96,[1]!Tabela1[BP],[1]!Tabela1[Peso])*(1+[1]Margens!$B$5)+_xlfn.XLOOKUP(A96,[1]!Tabela1[BP],[1]!Tabela1[Frete])/_xlfn.XLOOKUP(A96,[1]!Tabela1[BP],[1]!Tabela1[Peso])</f>
        <v>17.787500000000001</v>
      </c>
      <c r="D96" s="6">
        <f t="shared" si="1"/>
        <v>17.103365384615387</v>
      </c>
    </row>
    <row r="97" spans="1:4" x14ac:dyDescent="0.25">
      <c r="A97" s="3">
        <v>1743</v>
      </c>
      <c r="B97" s="4" t="s">
        <v>96</v>
      </c>
      <c r="C97" s="5">
        <f>_xlfn.XLOOKUP(A97,[1]!Tabela1[BP],[1]!Tabela1[Custo])/_xlfn.XLOOKUP(A97,[1]!Tabela1[BP],[1]!Tabela1[Peso])*(1+[1]Margens!$B$5)+_xlfn.XLOOKUP(A97,[1]!Tabela1[BP],[1]!Tabela1[Frete])/_xlfn.XLOOKUP(A97,[1]!Tabela1[BP],[1]!Tabela1[Peso])</f>
        <v>0.17499999999999999</v>
      </c>
      <c r="D97" s="6">
        <f t="shared" si="1"/>
        <v>0.16826923076923075</v>
      </c>
    </row>
    <row r="98" spans="1:4" x14ac:dyDescent="0.25">
      <c r="A98" s="3">
        <v>1744</v>
      </c>
      <c r="B98" s="4" t="s">
        <v>97</v>
      </c>
      <c r="C98" s="5" t="e">
        <f>_xlfn.XLOOKUP(A98,[1]!Tabela1[BP],[1]!Tabela1[Custo])/_xlfn.XLOOKUP(A98,[1]!Tabela1[BP],[1]!Tabela1[Peso])*(1+[1]Margens!$B$5)+_xlfn.XLOOKUP(A98,[1]!Tabela1[BP],[1]!Tabela1[Frete])/_xlfn.XLOOKUP(A98,[1]!Tabela1[BP],[1]!Tabela1[Peso])</f>
        <v>#N/A</v>
      </c>
      <c r="D98" s="6" t="e">
        <f t="shared" si="1"/>
        <v>#N/A</v>
      </c>
    </row>
    <row r="99" spans="1:4" x14ac:dyDescent="0.25">
      <c r="A99" s="3">
        <v>1745</v>
      </c>
      <c r="B99" s="4" t="s">
        <v>98</v>
      </c>
      <c r="C99" s="5">
        <f>_xlfn.XLOOKUP(A99,[1]!Tabela1[BP],[1]!Tabela1[Custo])/_xlfn.XLOOKUP(A99,[1]!Tabela1[BP],[1]!Tabela1[Peso])*(1+[1]Margens!$B$5)+_xlfn.XLOOKUP(A99,[1]!Tabela1[BP],[1]!Tabela1[Frete])/_xlfn.XLOOKUP(A99,[1]!Tabela1[BP],[1]!Tabela1[Peso])</f>
        <v>3.5666666666666664</v>
      </c>
      <c r="D99" s="6">
        <f t="shared" si="1"/>
        <v>3.4294871794871788</v>
      </c>
    </row>
    <row r="100" spans="1:4" x14ac:dyDescent="0.25">
      <c r="A100" s="3">
        <v>1746</v>
      </c>
      <c r="B100" s="4" t="s">
        <v>99</v>
      </c>
      <c r="C100" s="5">
        <f>_xlfn.XLOOKUP(A100,[1]!Tabela1[BP],[1]!Tabela1[Custo])/_xlfn.XLOOKUP(A100,[1]!Tabela1[BP],[1]!Tabela1[Peso])*(1+[1]Margens!$B$5)+_xlfn.XLOOKUP(A100,[1]!Tabela1[BP],[1]!Tabela1[Frete])/_xlfn.XLOOKUP(A100,[1]!Tabela1[BP],[1]!Tabela1[Peso])</f>
        <v>5.6499999999999995</v>
      </c>
      <c r="D100" s="6">
        <f t="shared" si="1"/>
        <v>5.4326923076923075</v>
      </c>
    </row>
    <row r="101" spans="1:4" x14ac:dyDescent="0.25">
      <c r="A101" s="3">
        <v>1750</v>
      </c>
      <c r="B101" s="4" t="s">
        <v>100</v>
      </c>
      <c r="C101" s="5">
        <f>_xlfn.XLOOKUP(A101,[1]!Tabela1[BP],[1]!Tabela1[Custo])/_xlfn.XLOOKUP(A101,[1]!Tabela1[BP],[1]!Tabela1[Peso])*(1+[1]Margens!$B$5)+_xlfn.XLOOKUP(A101,[1]!Tabela1[BP],[1]!Tabela1[Frete])/_xlfn.XLOOKUP(A101,[1]!Tabela1[BP],[1]!Tabela1[Peso])</f>
        <v>8.35</v>
      </c>
      <c r="D101" s="6">
        <f t="shared" si="1"/>
        <v>8.0288461538461533</v>
      </c>
    </row>
    <row r="102" spans="1:4" x14ac:dyDescent="0.25">
      <c r="A102" s="3">
        <v>1752</v>
      </c>
      <c r="B102" s="4" t="s">
        <v>101</v>
      </c>
      <c r="C102" s="5">
        <f>_xlfn.XLOOKUP(A102,[1]!Tabela1[BP],[1]!Tabela1[Custo])/_xlfn.XLOOKUP(A102,[1]!Tabela1[BP],[1]!Tabela1[Peso])*(1+[1]Margens!$B$5)+_xlfn.XLOOKUP(A102,[1]!Tabela1[BP],[1]!Tabela1[Frete])/_xlfn.XLOOKUP(A102,[1]!Tabela1[BP],[1]!Tabela1[Peso])</f>
        <v>22</v>
      </c>
      <c r="D102" s="6">
        <f t="shared" si="1"/>
        <v>21.153846153846153</v>
      </c>
    </row>
    <row r="103" spans="1:4" x14ac:dyDescent="0.25">
      <c r="A103" s="3">
        <v>1751</v>
      </c>
      <c r="B103" s="4" t="s">
        <v>102</v>
      </c>
      <c r="C103" s="5">
        <f>_xlfn.XLOOKUP(A103,[1]!Tabela1[BP],[1]!Tabela1[Custo])/_xlfn.XLOOKUP(A103,[1]!Tabela1[BP],[1]!Tabela1[Peso])*(1+[1]Margens!$B$5)+_xlfn.XLOOKUP(A103,[1]!Tabela1[BP],[1]!Tabela1[Frete])/_xlfn.XLOOKUP(A103,[1]!Tabela1[BP],[1]!Tabela1[Peso])</f>
        <v>7.05</v>
      </c>
      <c r="D103" s="6">
        <f t="shared" si="1"/>
        <v>6.7788461538461533</v>
      </c>
    </row>
    <row r="104" spans="1:4" x14ac:dyDescent="0.25">
      <c r="A104" s="3">
        <v>56240</v>
      </c>
      <c r="B104" s="4" t="s">
        <v>103</v>
      </c>
      <c r="C104" s="5" t="e">
        <f>_xlfn.XLOOKUP(A104,[1]!Tabela1[BP],[1]!Tabela1[Custo])/_xlfn.XLOOKUP(A104,[1]!Tabela1[BP],[1]!Tabela1[Peso])*(1+[1]Margens!$B$5)+_xlfn.XLOOKUP(A104,[1]!Tabela1[BP],[1]!Tabela1[Frete])/_xlfn.XLOOKUP(A104,[1]!Tabela1[BP],[1]!Tabela1[Peso])</f>
        <v>#VALUE!</v>
      </c>
      <c r="D104" s="6" t="e">
        <f t="shared" si="1"/>
        <v>#VALUE!</v>
      </c>
    </row>
    <row r="105" spans="1:4" x14ac:dyDescent="0.25">
      <c r="A105" s="3">
        <v>1753</v>
      </c>
      <c r="B105" s="4" t="s">
        <v>104</v>
      </c>
      <c r="C105" s="5">
        <f>_xlfn.XLOOKUP(A105,[1]!Tabela1[BP],[1]!Tabela1[Custo])/_xlfn.XLOOKUP(A105,[1]!Tabela1[BP],[1]!Tabela1[Peso])*(1+[1]Margens!$B$5)+_xlfn.XLOOKUP(A105,[1]!Tabela1[BP],[1]!Tabela1[Frete])/_xlfn.XLOOKUP(A105,[1]!Tabela1[BP],[1]!Tabela1[Peso])</f>
        <v>9.0950000000000006</v>
      </c>
      <c r="D105" s="6">
        <f t="shared" si="1"/>
        <v>8.7451923076923084</v>
      </c>
    </row>
    <row r="106" spans="1:4" x14ac:dyDescent="0.25">
      <c r="A106" s="3">
        <v>1755</v>
      </c>
      <c r="B106" s="4" t="s">
        <v>105</v>
      </c>
      <c r="C106" s="5">
        <f>_xlfn.XLOOKUP(A106,[1]!Tabela1[BP],[1]!Tabela1[Custo])/_xlfn.XLOOKUP(A106,[1]!Tabela1[BP],[1]!Tabela1[Peso])*(1+[1]Margens!$B$5)+_xlfn.XLOOKUP(A106,[1]!Tabela1[BP],[1]!Tabela1[Frete])/_xlfn.XLOOKUP(A106,[1]!Tabela1[BP],[1]!Tabela1[Peso])</f>
        <v>9.3450000000000006</v>
      </c>
      <c r="D106" s="6">
        <f t="shared" si="1"/>
        <v>8.9855769230769234</v>
      </c>
    </row>
    <row r="107" spans="1:4" x14ac:dyDescent="0.25">
      <c r="A107" s="3">
        <v>1756</v>
      </c>
      <c r="B107" s="4" t="s">
        <v>106</v>
      </c>
      <c r="C107" s="5" t="e">
        <f>_xlfn.XLOOKUP(A107,[1]!Tabela1[BP],[1]!Tabela1[Custo])/_xlfn.XLOOKUP(A107,[1]!Tabela1[BP],[1]!Tabela1[Peso])*(1+[1]Margens!$B$5)+_xlfn.XLOOKUP(A107,[1]!Tabela1[BP],[1]!Tabela1[Frete])/_xlfn.XLOOKUP(A107,[1]!Tabela1[BP],[1]!Tabela1[Peso])</f>
        <v>#VALUE!</v>
      </c>
      <c r="D107" s="6" t="e">
        <f t="shared" si="1"/>
        <v>#VALUE!</v>
      </c>
    </row>
    <row r="108" spans="1:4" x14ac:dyDescent="0.25">
      <c r="A108" s="3">
        <v>62602</v>
      </c>
      <c r="B108" s="4" t="s">
        <v>107</v>
      </c>
      <c r="C108" s="5">
        <f>C109*2</f>
        <v>15.6</v>
      </c>
      <c r="D108" s="6">
        <f t="shared" si="1"/>
        <v>15</v>
      </c>
    </row>
    <row r="109" spans="1:4" x14ac:dyDescent="0.25">
      <c r="A109" s="3">
        <v>59155</v>
      </c>
      <c r="B109" s="4" t="s">
        <v>108</v>
      </c>
      <c r="C109" s="5">
        <f>_xlfn.XLOOKUP(A109,[1]!Tabela1[BP],[1]!Tabela1[Custo])/_xlfn.XLOOKUP(A109,[1]!Tabela1[BP],[1]!Tabela1[Peso])*(1+[1]Margens!$B$5)+_xlfn.XLOOKUP(A109,[1]!Tabela1[BP],[1]!Tabela1[Frete])/_xlfn.XLOOKUP(A109,[1]!Tabela1[BP],[1]!Tabela1[Peso])</f>
        <v>7.8</v>
      </c>
      <c r="D109" s="6">
        <f t="shared" si="1"/>
        <v>7.5</v>
      </c>
    </row>
    <row r="110" spans="1:4" x14ac:dyDescent="0.25">
      <c r="A110" s="3">
        <v>1757</v>
      </c>
      <c r="B110" s="4" t="s">
        <v>109</v>
      </c>
      <c r="C110" s="5">
        <f>_xlfn.XLOOKUP(A110,[1]!Tabela1[BP],[1]!Tabela1[Custo])/_xlfn.XLOOKUP(A110,[1]!Tabela1[BP],[1]!Tabela1[Peso])*(1+[1]Margens!$B$5)+_xlfn.XLOOKUP(A110,[1]!Tabela1[BP],[1]!Tabela1[Frete])/_xlfn.XLOOKUP(A110,[1]!Tabela1[BP],[1]!Tabela1[Peso])</f>
        <v>11.749999999999998</v>
      </c>
      <c r="D110" s="6">
        <f t="shared" si="1"/>
        <v>11.29807692307692</v>
      </c>
    </row>
    <row r="111" spans="1:4" x14ac:dyDescent="0.25">
      <c r="A111" s="3">
        <v>1759</v>
      </c>
      <c r="B111" s="4" t="s">
        <v>110</v>
      </c>
      <c r="C111" s="5">
        <f>_xlfn.XLOOKUP(A111,[1]!Tabela1[BP],[1]!Tabela1[Custo])/_xlfn.XLOOKUP(A111,[1]!Tabela1[BP],[1]!Tabela1[Peso])*(1+[1]Margens!$B$5)+_xlfn.XLOOKUP(A111,[1]!Tabela1[BP],[1]!Tabela1[Frete])/_xlfn.XLOOKUP(A111,[1]!Tabela1[BP],[1]!Tabela1[Peso])</f>
        <v>2.8</v>
      </c>
      <c r="D111" s="6">
        <f t="shared" si="1"/>
        <v>2.6923076923076921</v>
      </c>
    </row>
  </sheetData>
  <autoFilter ref="A1:D111" xr:uid="{9A82D5F4-16C1-41E4-8806-AFD24C3BBA1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NipoCD</dc:creator>
  <cp:lastModifiedBy>NipoCD</cp:lastModifiedBy>
  <dcterms:created xsi:type="dcterms:W3CDTF">2025-03-26T11:30:03Z</dcterms:created>
  <dcterms:modified xsi:type="dcterms:W3CDTF">2025-03-26T11:31:06Z</dcterms:modified>
</cp:coreProperties>
</file>