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398" documentId="8_{D0BF2C62-6C53-42BC-8F11-EACCC5E617D7}" xr6:coauthVersionLast="47" xr6:coauthVersionMax="47" xr10:uidLastSave="{822B3585-4723-41C2-AB58-BC3ABAA9D768}"/>
  <bookViews>
    <workbookView xWindow="57480" yWindow="-120" windowWidth="29040" windowHeight="15720" tabRatio="748" activeTab="2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3" l="1"/>
  <c r="L49" i="23"/>
  <c r="K49" i="23"/>
  <c r="J49" i="23"/>
  <c r="I49" i="23"/>
  <c r="H49" i="23"/>
  <c r="G49" i="23"/>
  <c r="F49" i="23"/>
  <c r="E49" i="23"/>
  <c r="D49" i="23"/>
  <c r="C49" i="23"/>
  <c r="B4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9" i="23"/>
  <c r="L9" i="23"/>
  <c r="K9" i="23"/>
  <c r="J9" i="23"/>
  <c r="I9" i="23"/>
  <c r="H9" i="23"/>
  <c r="G9" i="23"/>
  <c r="F9" i="23"/>
  <c r="E9" i="23"/>
  <c r="D9" i="23"/>
  <c r="C9" i="23"/>
  <c r="B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L9" i="14"/>
  <c r="M9" i="14"/>
  <c r="M19" i="14"/>
  <c r="L19" i="14"/>
  <c r="L29" i="14"/>
  <c r="M29" i="14"/>
  <c r="L39" i="14"/>
  <c r="M39" i="14"/>
  <c r="L49" i="14"/>
  <c r="M49" i="14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K9" i="14"/>
  <c r="J9" i="14"/>
  <c r="I9" i="14"/>
  <c r="H9" i="14"/>
  <c r="G9" i="14"/>
  <c r="F9" i="14"/>
  <c r="E9" i="14"/>
  <c r="D9" i="14"/>
  <c r="C9" i="14"/>
  <c r="B9" i="14"/>
  <c r="K49" i="25"/>
  <c r="J49" i="25"/>
  <c r="I49" i="25"/>
  <c r="H49" i="25"/>
  <c r="G49" i="25"/>
  <c r="F49" i="25"/>
  <c r="E49" i="25"/>
  <c r="D49" i="25"/>
  <c r="C49" i="25"/>
  <c r="B49" i="25"/>
  <c r="K39" i="25"/>
  <c r="J39" i="25"/>
  <c r="I39" i="25"/>
  <c r="H39" i="25"/>
  <c r="G39" i="25"/>
  <c r="F39" i="25"/>
  <c r="E39" i="25"/>
  <c r="D39" i="25"/>
  <c r="C39" i="25"/>
  <c r="B39" i="25"/>
  <c r="K29" i="25"/>
  <c r="J29" i="25"/>
  <c r="I29" i="25"/>
  <c r="H29" i="25"/>
  <c r="G29" i="25"/>
  <c r="F29" i="25"/>
  <c r="E29" i="25"/>
  <c r="D29" i="25"/>
  <c r="C29" i="25"/>
  <c r="B29" i="25"/>
  <c r="K19" i="25"/>
  <c r="J19" i="25"/>
  <c r="I19" i="25"/>
  <c r="H19" i="25"/>
  <c r="G19" i="25"/>
  <c r="F19" i="25"/>
  <c r="E19" i="25"/>
  <c r="D19" i="25"/>
  <c r="C19" i="25"/>
  <c r="B19" i="25"/>
  <c r="K9" i="25"/>
  <c r="J9" i="25"/>
  <c r="I9" i="25"/>
  <c r="H9" i="25"/>
  <c r="G9" i="25"/>
  <c r="F9" i="25"/>
  <c r="E9" i="25"/>
  <c r="D9" i="25"/>
  <c r="C9" i="25"/>
  <c r="B9" i="25"/>
  <c r="K49" i="22"/>
  <c r="J49" i="22"/>
  <c r="I49" i="22"/>
  <c r="H49" i="22"/>
  <c r="G49" i="22"/>
  <c r="F49" i="22"/>
  <c r="E49" i="22"/>
  <c r="D49" i="22"/>
  <c r="C49" i="22"/>
  <c r="B49" i="22"/>
  <c r="K39" i="22"/>
  <c r="J39" i="22"/>
  <c r="I39" i="22"/>
  <c r="H39" i="22"/>
  <c r="G39" i="22"/>
  <c r="F39" i="22"/>
  <c r="E39" i="22"/>
  <c r="D39" i="22"/>
  <c r="C39" i="22"/>
  <c r="B39" i="22"/>
  <c r="K29" i="22"/>
  <c r="J29" i="22"/>
  <c r="I29" i="22"/>
  <c r="H29" i="22"/>
  <c r="G29" i="22"/>
  <c r="F29" i="22"/>
  <c r="E29" i="22"/>
  <c r="D29" i="22"/>
  <c r="C29" i="22"/>
  <c r="B29" i="22"/>
  <c r="K19" i="22"/>
  <c r="J19" i="22"/>
  <c r="I19" i="22"/>
  <c r="H19" i="22"/>
  <c r="G19" i="22"/>
  <c r="F19" i="22"/>
  <c r="E19" i="22"/>
  <c r="D19" i="22"/>
  <c r="C19" i="22"/>
  <c r="B19" i="22"/>
  <c r="K9" i="22"/>
  <c r="J9" i="22"/>
  <c r="I9" i="22"/>
  <c r="H9" i="22"/>
  <c r="G9" i="22"/>
  <c r="F9" i="22"/>
  <c r="E9" i="22"/>
  <c r="D9" i="22"/>
  <c r="C9" i="22"/>
  <c r="B9" i="22"/>
  <c r="K49" i="24"/>
  <c r="J49" i="24"/>
  <c r="I49" i="24"/>
  <c r="H49" i="24"/>
  <c r="G49" i="24"/>
  <c r="F49" i="24"/>
  <c r="E49" i="24"/>
  <c r="D49" i="24"/>
  <c r="C49" i="24"/>
  <c r="B49" i="24"/>
  <c r="K39" i="24"/>
  <c r="J39" i="24"/>
  <c r="I39" i="24"/>
  <c r="H39" i="24"/>
  <c r="G39" i="24"/>
  <c r="F39" i="24"/>
  <c r="E39" i="24"/>
  <c r="D39" i="24"/>
  <c r="C39" i="24"/>
  <c r="B39" i="24"/>
  <c r="K29" i="24"/>
  <c r="J29" i="24"/>
  <c r="I29" i="24"/>
  <c r="H29" i="24"/>
  <c r="G29" i="24"/>
  <c r="F29" i="24"/>
  <c r="E29" i="24"/>
  <c r="D29" i="24"/>
  <c r="C29" i="24"/>
  <c r="B29" i="24"/>
  <c r="K19" i="24"/>
  <c r="J19" i="24"/>
  <c r="I19" i="24"/>
  <c r="H19" i="24"/>
  <c r="G19" i="24"/>
  <c r="F19" i="24"/>
  <c r="E19" i="24"/>
  <c r="D19" i="24"/>
  <c r="C19" i="24"/>
  <c r="B19" i="24"/>
  <c r="K9" i="24"/>
  <c r="J9" i="24"/>
  <c r="I9" i="24"/>
  <c r="H9" i="24"/>
  <c r="G9" i="24"/>
  <c r="F9" i="24"/>
  <c r="E9" i="24"/>
  <c r="D9" i="24"/>
  <c r="C9" i="24"/>
  <c r="B9" i="24"/>
  <c r="K49" i="19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<sst xmlns="http://schemas.openxmlformats.org/spreadsheetml/2006/main" count="673" uniqueCount="41">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</sst>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COPY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AllocAPI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SYNC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5B-42D9-A108-BA68092B4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4185196979722645E-2"/>
              <c:y val="0.366616423611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(Kmeans100!$I$9,Kmeans100!$I$19,Kmeans100!$I$29,Kmeans100!$I$39,Kmeans100!$I$49)</c:f>
              <c:numCache>
                <c:formatCode>0.0000</c:formatCode>
                <c:ptCount val="5"/>
                <c:pt idx="0">
                  <c:v>1</c:v>
                </c:pt>
                <c:pt idx="1">
                  <c:v>1.2217250799857298</c:v>
                </c:pt>
                <c:pt idx="2">
                  <c:v>1.0561144489099137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(Kmeans100!$J$9,Kmeans100!$J$19,Kmeans100!$J$29,Kmeans100!$J$39,Kmeans100!$J$49)</c:f>
              <c:numCache>
                <c:formatCode>0.0000</c:formatCode>
                <c:ptCount val="5"/>
                <c:pt idx="0">
                  <c:v>1</c:v>
                </c:pt>
                <c:pt idx="1">
                  <c:v>0.99029594529410092</c:v>
                </c:pt>
                <c:pt idx="2">
                  <c:v>1.0055140973621239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(Kmeans100!$L$9,Kmeans100!$L$19,Kmeans100!$L$29,Kmeans100!$L$39,Kmeans100!$L$49)</c:f>
              <c:numCache>
                <c:formatCode>0.0000</c:formatCode>
                <c:ptCount val="5"/>
                <c:pt idx="0">
                  <c:v>1</c:v>
                </c:pt>
                <c:pt idx="1">
                  <c:v>1.7218679470867675</c:v>
                </c:pt>
                <c:pt idx="2">
                  <c:v>1.01557347177556</c:v>
                </c:pt>
                <c:pt idx="3">
                  <c:v>1.7701573458988411</c:v>
                </c:pt>
                <c:pt idx="4">
                  <c:v>1.9662674944216052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(Kmeans100!$K$9,Kmeans100!$K$19,Kmeans100!$K$29,Kmeans100!$K$39,Kmeans100!$K$49)</c:f>
              <c:numCache>
                <c:formatCode>0.0000</c:formatCode>
                <c:ptCount val="5"/>
                <c:pt idx="0">
                  <c:v>1</c:v>
                </c:pt>
                <c:pt idx="1">
                  <c:v>1.4196577180673573</c:v>
                </c:pt>
                <c:pt idx="2">
                  <c:v>0.97489826310633998</c:v>
                </c:pt>
                <c:pt idx="3">
                  <c:v>2.8943130868287557</c:v>
                </c:pt>
                <c:pt idx="4">
                  <c:v>2.6100789207527337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4129750327751E-2"/>
              <c:y val="0.28005415156748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(Kmeans819200!$C$9,Kmeans819200!$C$19,Kmeans819200!$C$29,Kmeans819200!$C$39,Kmeans819200!$C$49)</c:f>
              <c:numCache>
                <c:formatCode>0.0000</c:formatCode>
                <c:ptCount val="5"/>
                <c:pt idx="0">
                  <c:v>1</c:v>
                </c:pt>
                <c:pt idx="1">
                  <c:v>0.77053233516943287</c:v>
                </c:pt>
                <c:pt idx="2">
                  <c:v>0.95440582016154918</c:v>
                </c:pt>
                <c:pt idx="3">
                  <c:v>1.1642744754200129</c:v>
                </c:pt>
                <c:pt idx="4">
                  <c:v>1.1165033460913831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(Kmeans819200!$D$9,Kmeans819200!$D$19,Kmeans819200!$D$29,Kmeans819200!$D$39,Kmeans819200!$D$49)</c:f>
              <c:numCache>
                <c:formatCode>0.0000</c:formatCode>
                <c:ptCount val="5"/>
                <c:pt idx="0">
                  <c:v>1</c:v>
                </c:pt>
                <c:pt idx="1">
                  <c:v>1.3960562010446962</c:v>
                </c:pt>
                <c:pt idx="2">
                  <c:v>0.59091559324160492</c:v>
                </c:pt>
                <c:pt idx="3">
                  <c:v>0.35974856707166186</c:v>
                </c:pt>
                <c:pt idx="4">
                  <c:v>0.36852424104180997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(Kmeans819200!$M$9,Kmeans819200!$M$19,Kmeans819200!$M$29,Kmeans819200!$M$39,Kmeans819200!$M$49)</c:f>
              <c:numCache>
                <c:formatCode>0.0000</c:formatCode>
                <c:ptCount val="5"/>
                <c:pt idx="0">
                  <c:v>1</c:v>
                </c:pt>
                <c:pt idx="1">
                  <c:v>0.93968466422781205</c:v>
                </c:pt>
                <c:pt idx="2">
                  <c:v>1.0086442295937497</c:v>
                </c:pt>
                <c:pt idx="3">
                  <c:v>0.9894049273356057</c:v>
                </c:pt>
                <c:pt idx="4">
                  <c:v>0.98187135006021575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(Kmeans819200!$F$9,Kmeans819200!$F$19,Kmeans819200!$F$29,Kmeans819200!$F$39,Kmeans819200!$F$49)</c:f>
              <c:numCache>
                <c:formatCode>0.0000</c:formatCode>
                <c:ptCount val="5"/>
                <c:pt idx="0">
                  <c:v>1</c:v>
                </c:pt>
                <c:pt idx="1">
                  <c:v>7.8370614930064315</c:v>
                </c:pt>
                <c:pt idx="2">
                  <c:v>0.76856129660839401</c:v>
                </c:pt>
                <c:pt idx="3">
                  <c:v>15.683472147134347</c:v>
                </c:pt>
                <c:pt idx="4">
                  <c:v>12.68491837127293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554040693136285E-2"/>
              <c:y val="0.310403957439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(Kmeans819200!$I$9,Kmeans819200!$I$19,Kmeans819200!$I$29,Kmeans819200!$I$39,Kmeans819200!$I$49)</c:f>
              <c:numCache>
                <c:formatCode>0.0000</c:formatCode>
                <c:ptCount val="5"/>
                <c:pt idx="0">
                  <c:v>1</c:v>
                </c:pt>
                <c:pt idx="1">
                  <c:v>0.78383132099201636</c:v>
                </c:pt>
                <c:pt idx="2">
                  <c:v>0.80209931748387597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(Kmeans819200!$J$9,Kmeans819200!$J$19,Kmeans819200!$J$29,Kmeans819200!$J$39,Kmeans819200!$J$49)</c:f>
              <c:numCache>
                <c:formatCode>0.0000</c:formatCode>
                <c:ptCount val="5"/>
                <c:pt idx="0">
                  <c:v>1</c:v>
                </c:pt>
                <c:pt idx="1">
                  <c:v>0.74526765405460393</c:v>
                </c:pt>
                <c:pt idx="2">
                  <c:v>0.66112337650733688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(Kmeans819200!$K$9,Kmeans819200!$K$19,Kmeans819200!$K$29,Kmeans819200!$K$39,Kmeans819200!$K$49)</c:f>
              <c:numCache>
                <c:formatCode>0.0000</c:formatCode>
                <c:ptCount val="5"/>
                <c:pt idx="0">
                  <c:v>1</c:v>
                </c:pt>
                <c:pt idx="1">
                  <c:v>0.33545357693140404</c:v>
                </c:pt>
                <c:pt idx="2">
                  <c:v>0.37013805427603302</c:v>
                </c:pt>
                <c:pt idx="3">
                  <c:v>1.0128600905118872</c:v>
                </c:pt>
                <c:pt idx="4">
                  <c:v>0.34668687683469823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(Kmeans819200!$L$9,Kmeans819200!$L$19,Kmeans819200!$L$29,Kmeans819200!$L$39,Kmeans819200!$L$49)</c:f>
              <c:numCache>
                <c:formatCode>0.0000</c:formatCode>
                <c:ptCount val="5"/>
                <c:pt idx="0">
                  <c:v>1</c:v>
                </c:pt>
                <c:pt idx="1">
                  <c:v>0.67162316105120978</c:v>
                </c:pt>
                <c:pt idx="2">
                  <c:v>0.43750040527469392</c:v>
                </c:pt>
                <c:pt idx="3">
                  <c:v>1.3110993597239959</c:v>
                </c:pt>
                <c:pt idx="4">
                  <c:v>0.72450887325371549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396031213587095E-2"/>
              <c:y val="0.3053359906773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0.0000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0.0000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0.0000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0.0000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(gaussian1024!$D$9,gaussian1024!$D$19,gaussian1024!$D$29,gaussian1024!$D$39,gaussian1024!$D$49)</c:f>
              <c:numCache>
                <c:formatCode>0.0000</c:formatCode>
                <c:ptCount val="5"/>
                <c:pt idx="0">
                  <c:v>1</c:v>
                </c:pt>
                <c:pt idx="1">
                  <c:v>2.5046897946854592</c:v>
                </c:pt>
                <c:pt idx="2">
                  <c:v>1.005976256336202E-2</c:v>
                </c:pt>
                <c:pt idx="3">
                  <c:v>5.2413297765839466E-2</c:v>
                </c:pt>
                <c:pt idx="4">
                  <c:v>5.19060212759027E-2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COPY 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(gaussian1024!$E$9,gaussian1024!$E$19,gaussian1024!$E$29,gaussian1024!$E$39,gaussian1024!$E$49)</c:f>
              <c:numCache>
                <c:formatCode>0.0000</c:formatCode>
                <c:ptCount val="5"/>
                <c:pt idx="0">
                  <c:v>1</c:v>
                </c:pt>
                <c:pt idx="1">
                  <c:v>1.0796199003459837</c:v>
                </c:pt>
                <c:pt idx="2">
                  <c:v>0.99923382149141415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(gaussian1024!$K$9,gaussian1024!$K$19,gaussian1024!$K$29,gaussian1024!$K$39,gaussian1024!$K$49)</c:f>
              <c:numCache>
                <c:formatCode>0.0000</c:formatCode>
                <c:ptCount val="5"/>
                <c:pt idx="0">
                  <c:v>1</c:v>
                </c:pt>
                <c:pt idx="1">
                  <c:v>1.0146750792693375</c:v>
                </c:pt>
                <c:pt idx="2">
                  <c:v>1.2300317818639621</c:v>
                </c:pt>
                <c:pt idx="3">
                  <c:v>1.0178573065986021</c:v>
                </c:pt>
                <c:pt idx="4">
                  <c:v>1.8894207030865107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(gaussian1024!$C$9,gaussian1024!$C$19,gaussian1024!$C$29,gaussian1024!$C$39,gaussian1024!$C$49)</c:f>
              <c:numCache>
                <c:formatCode>0.0000</c:formatCode>
                <c:ptCount val="5"/>
                <c:pt idx="0">
                  <c:v>1</c:v>
                </c:pt>
                <c:pt idx="1">
                  <c:v>1.0123884174964863</c:v>
                </c:pt>
                <c:pt idx="2">
                  <c:v>0.89595804876494023</c:v>
                </c:pt>
                <c:pt idx="3">
                  <c:v>1.1191156754814064</c:v>
                </c:pt>
                <c:pt idx="4">
                  <c:v>5.0118502837174415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F-44C6-9345-B374360E1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9.9884094555552569E-2"/>
              <c:y val="0.3527248609864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(gaussian1024!$G$9,gaussian1024!$G$19,gaussian1024!$G$29,gaussian1024!$G$39,gaussian1024!$G$49)</c:f>
              <c:numCache>
                <c:formatCode>0.0000</c:formatCode>
                <c:ptCount val="5"/>
                <c:pt idx="0">
                  <c:v>1</c:v>
                </c:pt>
                <c:pt idx="1">
                  <c:v>0.83587851652857537</c:v>
                </c:pt>
                <c:pt idx="2">
                  <c:v>0.94415899923276481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(gaussian1024!$H$9,gaussian1024!$H$19,gaussian1024!$H$29,gaussian1024!$H$39,gaussian1024!$H$49)</c:f>
              <c:numCache>
                <c:formatCode>0.0000</c:formatCode>
                <c:ptCount val="5"/>
                <c:pt idx="0">
                  <c:v>1</c:v>
                </c:pt>
                <c:pt idx="1">
                  <c:v>1.0165412757700745</c:v>
                </c:pt>
                <c:pt idx="2">
                  <c:v>1.0407597425503847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(gaussian1024!$I$9,gaussian1024!$I$19,gaussian1024!$I$29,gaussian1024!$I$39,gaussian1024!$I$49)</c:f>
              <c:numCache>
                <c:formatCode>0.0000</c:formatCode>
                <c:ptCount val="5"/>
                <c:pt idx="0">
                  <c:v>1</c:v>
                </c:pt>
                <c:pt idx="1">
                  <c:v>1.0516998858305915</c:v>
                </c:pt>
                <c:pt idx="2">
                  <c:v>1.194829360569438</c:v>
                </c:pt>
                <c:pt idx="3">
                  <c:v>1.1052049537580952</c:v>
                </c:pt>
                <c:pt idx="4">
                  <c:v>1.4513684652392393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(gaussian1024!$J$9,gaussian1024!$J$19,gaussian1024!$J$29,gaussian1024!$J$39,gaussian1024!$J$49)</c:f>
              <c:numCache>
                <c:formatCode>0.0000</c:formatCode>
                <c:ptCount val="5"/>
                <c:pt idx="0">
                  <c:v>1</c:v>
                </c:pt>
                <c:pt idx="1">
                  <c:v>1.082825531352086</c:v>
                </c:pt>
                <c:pt idx="2">
                  <c:v>1.183230063978074</c:v>
                </c:pt>
                <c:pt idx="3">
                  <c:v>1.113471612482966</c:v>
                </c:pt>
                <c:pt idx="4">
                  <c:v>1.0646954757044798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1493624421641675E-2"/>
              <c:y val="0.3398351751939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('LUD64'!$D$9,'LUD64'!$D$19,'LUD64'!$D$29,'LUD64'!$D$39,'LUD64'!$D$49)</c:f>
              <c:numCache>
                <c:formatCode>0.0000</c:formatCode>
                <c:ptCount val="5"/>
                <c:pt idx="0">
                  <c:v>1</c:v>
                </c:pt>
                <c:pt idx="1">
                  <c:v>0.93316071708176118</c:v>
                </c:pt>
                <c:pt idx="2">
                  <c:v>2.1546531340515653E-3</c:v>
                </c:pt>
                <c:pt idx="3">
                  <c:v>6.5378917099964259E-3</c:v>
                </c:pt>
                <c:pt idx="4">
                  <c:v>1.8630696603862483E-3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TOTAL EXEC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('LUD64'!$K$9,'LUD64'!$K$19,'LUD64'!$K$29,'LUD64'!$K$39,'LUD64'!$K$49)</c:f>
              <c:numCache>
                <c:formatCode>0.0000</c:formatCode>
                <c:ptCount val="5"/>
                <c:pt idx="0">
                  <c:v>1</c:v>
                </c:pt>
                <c:pt idx="1">
                  <c:v>0.83535163160721038</c:v>
                </c:pt>
                <c:pt idx="2">
                  <c:v>0.98737767679781274</c:v>
                </c:pt>
                <c:pt idx="3">
                  <c:v>1.2892626531734424</c:v>
                </c:pt>
                <c:pt idx="4">
                  <c:v>0.8515307983752195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('LUD64'!$C$9,'LUD64'!$C$19,'LUD64'!$C$29,'LUD64'!$C$39,'LUD64'!$C$49)</c:f>
              <c:numCache>
                <c:formatCode>0.0000</c:formatCode>
                <c:ptCount val="5"/>
                <c:pt idx="0">
                  <c:v>1</c:v>
                </c:pt>
                <c:pt idx="1">
                  <c:v>0.99170157643099544</c:v>
                </c:pt>
                <c:pt idx="2">
                  <c:v>1.5229879983561982</c:v>
                </c:pt>
                <c:pt idx="3">
                  <c:v>1.2009999442957244</c:v>
                </c:pt>
                <c:pt idx="4">
                  <c:v>0.9555207666589941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('LUD64'!$E$9,'LUD64'!$E$19,'LUD64'!$E$29,'LUD64'!$E$39,'LUD64'!$E$49)</c:f>
              <c:numCache>
                <c:formatCode>0.0000</c:formatCode>
                <c:ptCount val="5"/>
                <c:pt idx="0">
                  <c:v>1</c:v>
                </c:pt>
                <c:pt idx="1">
                  <c:v>1.4087362570743289</c:v>
                </c:pt>
                <c:pt idx="2">
                  <c:v>0.99609583957172587</c:v>
                </c:pt>
                <c:pt idx="3">
                  <c:v>1.1404781262118282</c:v>
                </c:pt>
                <c:pt idx="4">
                  <c:v>2.198626780797051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4-49F3-9B07-9839198F2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SYNC API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90-4208-93DC-0834A68FB2C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3037246438952E-2"/>
              <c:y val="0.326097262983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('LUD64'!$F$9,'LUD64'!$F$19,'LUD64'!$F$29,'LUD64'!$F$39,'LUD64'!$F$49)</c:f>
              <c:numCache>
                <c:formatCode>0.0000</c:formatCode>
                <c:ptCount val="5"/>
                <c:pt idx="0">
                  <c:v>1</c:v>
                </c:pt>
                <c:pt idx="1">
                  <c:v>1.2176082421559029</c:v>
                </c:pt>
                <c:pt idx="2">
                  <c:v>1.0597386010472987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('LUD64'!$G$9,'LUD64'!$G$19,'LUD64'!$G$29,'LUD64'!$G$39,'LUD64'!$G$49)</c:f>
              <c:numCache>
                <c:formatCode>0.0000</c:formatCode>
                <c:ptCount val="5"/>
                <c:pt idx="0">
                  <c:v>1</c:v>
                </c:pt>
                <c:pt idx="1">
                  <c:v>1.3968857318970322</c:v>
                </c:pt>
                <c:pt idx="2">
                  <c:v>0.90100971557721088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('LUD64'!$J$9,'LUD64'!$J$19,'LUD64'!$J$29,'LUD64'!$J$39,'LUD64'!$J$49)</c:f>
              <c:numCache>
                <c:formatCode>0.0000</c:formatCode>
                <c:ptCount val="5"/>
                <c:pt idx="0">
                  <c:v>1</c:v>
                </c:pt>
                <c:pt idx="1">
                  <c:v>1.8263082351664994</c:v>
                </c:pt>
                <c:pt idx="2">
                  <c:v>0.95713382745305819</c:v>
                </c:pt>
                <c:pt idx="3">
                  <c:v>1.3134793302056238</c:v>
                </c:pt>
                <c:pt idx="4">
                  <c:v>1.8285722331972525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('LUD64'!$I$9,'LUD64'!$I$19,'LUD64'!$I$29,'LUD64'!$I$39,'LUD64'!$I$49)</c:f>
              <c:numCache>
                <c:formatCode>0.0000</c:formatCode>
                <c:ptCount val="5"/>
                <c:pt idx="0">
                  <c:v>1</c:v>
                </c:pt>
                <c:pt idx="1">
                  <c:v>1.5399961645689972</c:v>
                </c:pt>
                <c:pt idx="2">
                  <c:v>0.93495624707910985</c:v>
                </c:pt>
                <c:pt idx="3">
                  <c:v>1.491233945175898</c:v>
                </c:pt>
                <c:pt idx="4">
                  <c:v>1.5438093242873026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('LUD64'!$H$9,'LUD64'!$H$19,'LUD64'!$H$29,'LUD64'!$H$39,'LUD64'!$H$49)</c:f>
              <c:numCache>
                <c:formatCode>0.0000</c:formatCode>
                <c:ptCount val="5"/>
                <c:pt idx="0">
                  <c:v>1</c:v>
                </c:pt>
                <c:pt idx="1">
                  <c:v>1.8362544963105523</c:v>
                </c:pt>
                <c:pt idx="2">
                  <c:v>0.9731966691368763</c:v>
                </c:pt>
                <c:pt idx="3">
                  <c:v>1.3066530462912322</c:v>
                </c:pt>
                <c:pt idx="4">
                  <c:v>1.8277066062865281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B-4D00-AE6C-A2C2D0291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8.1364952057611045E-2"/>
              <c:y val="0.3872721098125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7E6E6">
        <a:lumMod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('LUD2048'!$D$9,'LUD2048'!$D$19,'LUD2048'!$D$29,'LUD2048'!$D$39,'LUD2048'!$D$49)</c:f>
              <c:numCache>
                <c:formatCode>0.0000</c:formatCode>
                <c:ptCount val="5"/>
                <c:pt idx="0">
                  <c:v>1</c:v>
                </c:pt>
                <c:pt idx="1">
                  <c:v>1.0846463895611158</c:v>
                </c:pt>
                <c:pt idx="2">
                  <c:v>1.3785041400226721E-2</c:v>
                </c:pt>
                <c:pt idx="3">
                  <c:v>3.6730556378124023E-2</c:v>
                </c:pt>
                <c:pt idx="4">
                  <c:v>3.9855583645029433E-2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2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('LUD2048'!$K$9,'LUD2048'!$K$19,'LUD2048'!$K$29,'LUD2048'!$K$39,'LUD2048'!$K$49)</c:f>
              <c:numCache>
                <c:formatCode>0.0000</c:formatCode>
                <c:ptCount val="5"/>
                <c:pt idx="0">
                  <c:v>1</c:v>
                </c:pt>
                <c:pt idx="1">
                  <c:v>0.8690003889351986</c:v>
                </c:pt>
                <c:pt idx="2">
                  <c:v>0.8984087685435127</c:v>
                </c:pt>
                <c:pt idx="3">
                  <c:v>0.90900008386268527</c:v>
                </c:pt>
                <c:pt idx="4">
                  <c:v>0.9247871627945895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('LUD2048'!$E$9,'LUD2048'!$E$19,'LUD2048'!$E$29,'LUD2048'!$E$39,'LUD2048'!$E$49)</c:f>
              <c:numCache>
                <c:formatCode>0.0000</c:formatCode>
                <c:ptCount val="5"/>
                <c:pt idx="0">
                  <c:v>1</c:v>
                </c:pt>
                <c:pt idx="1">
                  <c:v>1.0381010333587435</c:v>
                </c:pt>
                <c:pt idx="2">
                  <c:v>1.0650327846609438</c:v>
                </c:pt>
                <c:pt idx="3">
                  <c:v>1.1479999466742885</c:v>
                </c:pt>
                <c:pt idx="4">
                  <c:v>1.0429521474791466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('LUD2048'!$C$9,'LUD2048'!$C$19,'LUD2048'!$C$29,'LUD2048'!$C$39,'LUD2048'!$C$49)</c:f>
              <c:numCache>
                <c:formatCode>0.0000</c:formatCode>
                <c:ptCount val="5"/>
                <c:pt idx="0">
                  <c:v>1</c:v>
                </c:pt>
                <c:pt idx="1">
                  <c:v>1.1565463973516774</c:v>
                </c:pt>
                <c:pt idx="2">
                  <c:v>1.1749768869239248</c:v>
                </c:pt>
                <c:pt idx="3">
                  <c:v>1.1206875250606827</c:v>
                </c:pt>
                <c:pt idx="4">
                  <c:v>1.1553936466866996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SYNC API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59-4191-B28B-1F90070C00D9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>
                    <a:solidFill>
                      <a:schemeClr val="bg1"/>
                    </a:solidFill>
                  </a:rPr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81343380178256575"/>
          <c:h val="0.81955410382548477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('LUD2048'!$G$9,'LUD2048'!$G$19,'LUD2048'!$G$29,'LUD2048'!$G$39,'LUD2048'!$G$49)</c:f>
              <c:numCache>
                <c:formatCode>0.0000</c:formatCode>
                <c:ptCount val="5"/>
                <c:pt idx="0">
                  <c:v>1</c:v>
                </c:pt>
                <c:pt idx="1">
                  <c:v>0.90412586767583103</c:v>
                </c:pt>
                <c:pt idx="2">
                  <c:v>0.89539718678381541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B-4684-BFB4-B389224A92E8}"/>
            </c:ext>
          </c:extLst>
        </c:ser>
        <c:ser>
          <c:idx val="0"/>
          <c:order val="1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('LUD2048'!$F$9,'LUD2048'!$F$19,'LUD2048'!$F$29,'LUD2048'!$F$39,'LUD2048'!$F$49)</c:f>
              <c:numCache>
                <c:formatCode>0.0000</c:formatCode>
                <c:ptCount val="5"/>
                <c:pt idx="0">
                  <c:v>1</c:v>
                </c:pt>
                <c:pt idx="1">
                  <c:v>1.5523439446254494</c:v>
                </c:pt>
                <c:pt idx="2">
                  <c:v>1.5637944773121801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('LUD2048'!$H$9,'LUD2048'!$H$19,'LUD2048'!$H$29,'LUD2048'!$H$39,'LUD2048'!$H$49)</c:f>
              <c:numCache>
                <c:formatCode>0.0000</c:formatCode>
                <c:ptCount val="5"/>
                <c:pt idx="0">
                  <c:v>1</c:v>
                </c:pt>
                <c:pt idx="1">
                  <c:v>0.94397085620561083</c:v>
                </c:pt>
                <c:pt idx="2">
                  <c:v>0.96260644431448839</c:v>
                </c:pt>
                <c:pt idx="3">
                  <c:v>0.90433511388827481</c:v>
                </c:pt>
                <c:pt idx="4">
                  <c:v>0.97820706924719336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('LUD2048'!$J$9,'LUD2048'!$J$19,'LUD2048'!$J$29,'LUD2048'!$J$39,'LUD2048'!$J$49)</c:f>
              <c:numCache>
                <c:formatCode>0.0000</c:formatCode>
                <c:ptCount val="5"/>
                <c:pt idx="0">
                  <c:v>1</c:v>
                </c:pt>
                <c:pt idx="1">
                  <c:v>0.97631611303674959</c:v>
                </c:pt>
                <c:pt idx="2">
                  <c:v>0.99517845236666236</c:v>
                </c:pt>
                <c:pt idx="3">
                  <c:v>0.95054497503149282</c:v>
                </c:pt>
                <c:pt idx="4">
                  <c:v>0.98946654878216866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4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('LUD2048'!$I$9,'LUD2048'!$I$19,'LUD2048'!$I$29,'LUD2048'!$I$39,'LUD2048'!$I$49)</c:f>
              <c:numCache>
                <c:formatCode>0.0000</c:formatCode>
                <c:ptCount val="5"/>
                <c:pt idx="0">
                  <c:v>1</c:v>
                </c:pt>
                <c:pt idx="1">
                  <c:v>1.0487115094704591</c:v>
                </c:pt>
                <c:pt idx="2">
                  <c:v>1.0759742050771703</c:v>
                </c:pt>
                <c:pt idx="3">
                  <c:v>1.1379200634723765</c:v>
                </c:pt>
                <c:pt idx="4">
                  <c:v>1.0315201242816803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399140892711252E-2"/>
              <c:y val="0.3522085511990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(Kmeans100!$C$9,Kmeans100!$C$19,Kmeans100!$C$29,Kmeans100!$C$39,Kmeans100!$C$49)</c:f>
              <c:numCache>
                <c:formatCode>0.0000</c:formatCode>
                <c:ptCount val="5"/>
                <c:pt idx="0">
                  <c:v>1</c:v>
                </c:pt>
                <c:pt idx="1">
                  <c:v>0.60582747457764263</c:v>
                </c:pt>
                <c:pt idx="2">
                  <c:v>1.2849225337322139</c:v>
                </c:pt>
                <c:pt idx="3">
                  <c:v>0.76212640257498521</c:v>
                </c:pt>
                <c:pt idx="4">
                  <c:v>0.84010561643819326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1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(Kmeans100!$M$9,Kmeans100!$M$19,Kmeans100!$M$29,Kmeans100!$M$39,Kmeans100!$M$49)</c:f>
              <c:numCache>
                <c:formatCode>0.0000</c:formatCode>
                <c:ptCount val="5"/>
                <c:pt idx="0">
                  <c:v>1</c:v>
                </c:pt>
                <c:pt idx="1">
                  <c:v>0.74900535491004572</c:v>
                </c:pt>
                <c:pt idx="2">
                  <c:v>1.1032337445806322</c:v>
                </c:pt>
                <c:pt idx="3">
                  <c:v>0.85768483513762594</c:v>
                </c:pt>
                <c:pt idx="4">
                  <c:v>0.87258714962356954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9-44DF-A03E-AB325C0C5482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(Kmeans100!$D$9,Kmeans100!$D$19,Kmeans100!$D$29,Kmeans100!$D$39,Kmeans100!$D$49)</c:f>
              <c:numCache>
                <c:formatCode>0.0000</c:formatCode>
                <c:ptCount val="5"/>
                <c:pt idx="0">
                  <c:v>1</c:v>
                </c:pt>
                <c:pt idx="1">
                  <c:v>3.6510581493067713</c:v>
                </c:pt>
                <c:pt idx="2">
                  <c:v>4.0203210606266828E-3</c:v>
                </c:pt>
                <c:pt idx="3">
                  <c:v>2.6656634279120697E-2</c:v>
                </c:pt>
                <c:pt idx="4">
                  <c:v>7.9333599169647811E-3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(Kmeans100!$F$9,Kmeans100!$F$19,Kmeans100!$F$29,Kmeans100!$F$39,Kmeans100!$F$49)</c:f>
              <c:numCache>
                <c:formatCode>0.0000</c:formatCode>
                <c:ptCount val="5"/>
                <c:pt idx="0">
                  <c:v>1</c:v>
                </c:pt>
                <c:pt idx="1">
                  <c:v>2.3611715319417796</c:v>
                </c:pt>
                <c:pt idx="2">
                  <c:v>1.0165482227375451</c:v>
                </c:pt>
                <c:pt idx="3">
                  <c:v>6.3459993606110396</c:v>
                </c:pt>
                <c:pt idx="4">
                  <c:v>8.4642093401279812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4.2015201559950657E-2"/>
              <c:y val="0.264849285952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186691</xdr:colOff>
      <xdr:row>3</xdr:row>
      <xdr:rowOff>120557</xdr:rowOff>
    </xdr:from>
    <xdr:to>
      <xdr:col>25</xdr:col>
      <xdr:colOff>176893</xdr:colOff>
      <xdr:row>31</xdr:row>
      <xdr:rowOff>95249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124867</xdr:colOff>
      <xdr:row>33</xdr:row>
      <xdr:rowOff>179983</xdr:rowOff>
    </xdr:from>
    <xdr:to>
      <xdr:col>24</xdr:col>
      <xdr:colOff>588818</xdr:colOff>
      <xdr:row>65</xdr:row>
      <xdr:rowOff>34636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179763</xdr:colOff>
      <xdr:row>3</xdr:row>
      <xdr:rowOff>346</xdr:rowOff>
    </xdr:from>
    <xdr:to>
      <xdr:col>26</xdr:col>
      <xdr:colOff>311727</xdr:colOff>
      <xdr:row>30</xdr:row>
      <xdr:rowOff>69273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169372</xdr:colOff>
      <xdr:row>31</xdr:row>
      <xdr:rowOff>136639</xdr:rowOff>
    </xdr:from>
    <xdr:to>
      <xdr:col>26</xdr:col>
      <xdr:colOff>259773</xdr:colOff>
      <xdr:row>63</xdr:row>
      <xdr:rowOff>69272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476793</xdr:colOff>
      <xdr:row>1</xdr:row>
      <xdr:rowOff>229689</xdr:rowOff>
    </xdr:from>
    <xdr:to>
      <xdr:col>23</xdr:col>
      <xdr:colOff>380999</xdr:colOff>
      <xdr:row>27</xdr:row>
      <xdr:rowOff>121227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382904</xdr:colOff>
      <xdr:row>29</xdr:row>
      <xdr:rowOff>169471</xdr:rowOff>
    </xdr:from>
    <xdr:to>
      <xdr:col>26</xdr:col>
      <xdr:colOff>17318</xdr:colOff>
      <xdr:row>62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210498</xdr:rowOff>
    </xdr:from>
    <xdr:to>
      <xdr:col>24</xdr:col>
      <xdr:colOff>571500</xdr:colOff>
      <xdr:row>30</xdr:row>
      <xdr:rowOff>220862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501438</xdr:colOff>
      <xdr:row>32</xdr:row>
      <xdr:rowOff>104913</xdr:rowOff>
    </xdr:from>
    <xdr:to>
      <xdr:col>25</xdr:col>
      <xdr:colOff>103909</xdr:colOff>
      <xdr:row>60</xdr:row>
      <xdr:rowOff>1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359352</xdr:colOff>
      <xdr:row>2</xdr:row>
      <xdr:rowOff>19426</xdr:rowOff>
    </xdr:from>
    <xdr:to>
      <xdr:col>25</xdr:col>
      <xdr:colOff>0</xdr:colOff>
      <xdr:row>26</xdr:row>
      <xdr:rowOff>138546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418608</xdr:colOff>
      <xdr:row>31</xdr:row>
      <xdr:rowOff>212348</xdr:rowOff>
    </xdr:from>
    <xdr:to>
      <xdr:col>24</xdr:col>
      <xdr:colOff>606135</xdr:colOff>
      <xdr:row>56</xdr:row>
      <xdr:rowOff>-1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411045</xdr:colOff>
      <xdr:row>2</xdr:row>
      <xdr:rowOff>203228</xdr:rowOff>
    </xdr:from>
    <xdr:to>
      <xdr:col>24</xdr:col>
      <xdr:colOff>465685</xdr:colOff>
      <xdr:row>26</xdr:row>
      <xdr:rowOff>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472786</xdr:colOff>
      <xdr:row>30</xdr:row>
      <xdr:rowOff>36022</xdr:rowOff>
    </xdr:from>
    <xdr:to>
      <xdr:col>25</xdr:col>
      <xdr:colOff>0</xdr:colOff>
      <xdr:row>54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zoomScale="55" zoomScaleNormal="55" workbookViewId="0">
      <selection activeCell="A49" sqref="A49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0</v>
      </c>
      <c r="B1" s="31"/>
      <c r="C1" s="1"/>
      <c r="D1" s="1"/>
      <c r="E1" s="1"/>
    </row>
    <row r="2" spans="1:11" ht="21.6" thickBot="1" x14ac:dyDescent="0.35">
      <c r="A2" s="32"/>
      <c r="B2" s="35"/>
      <c r="C2" s="1"/>
      <c r="D2" s="1"/>
      <c r="E2" s="1"/>
    </row>
    <row r="3" spans="1:11" ht="21.6" thickBot="1" x14ac:dyDescent="0.35">
      <c r="A3" s="11"/>
      <c r="B3" s="28" t="s">
        <v>1</v>
      </c>
      <c r="C3" s="36"/>
      <c r="D3" s="36"/>
      <c r="E3" s="36"/>
      <c r="F3" s="36"/>
      <c r="G3" s="28" t="s">
        <v>2</v>
      </c>
      <c r="H3" s="29"/>
      <c r="I3" s="28" t="s">
        <v>3</v>
      </c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  <c r="E11" s="1"/>
    </row>
    <row r="12" spans="1:11" ht="21.6" thickBot="1" x14ac:dyDescent="0.35">
      <c r="A12" s="37"/>
      <c r="B12" s="38"/>
      <c r="C12" s="1"/>
      <c r="D12" s="1"/>
      <c r="E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36"/>
      <c r="G13" s="28" t="s">
        <v>2</v>
      </c>
      <c r="H13" s="29"/>
      <c r="I13" s="28" t="s">
        <v>3</v>
      </c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  <c r="E21" s="1"/>
    </row>
    <row r="22" spans="1:11" ht="21.6" thickBot="1" x14ac:dyDescent="0.35">
      <c r="A22" s="32"/>
      <c r="B22" s="33"/>
      <c r="C22" s="1"/>
      <c r="D22" s="1"/>
      <c r="E22" s="1"/>
    </row>
    <row r="23" spans="1:11" ht="21.6" thickBot="1" x14ac:dyDescent="0.35">
      <c r="A23" s="11"/>
      <c r="B23" s="26" t="s">
        <v>1</v>
      </c>
      <c r="C23" s="34"/>
      <c r="D23" s="34"/>
      <c r="E23" s="34"/>
      <c r="F23" s="27"/>
      <c r="G23" s="26" t="s">
        <v>2</v>
      </c>
      <c r="H23" s="27"/>
      <c r="I23" s="26" t="s">
        <v>3</v>
      </c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20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40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  <c r="E31" s="1"/>
    </row>
    <row r="32" spans="1:11" ht="21.6" thickBot="1" x14ac:dyDescent="0.35">
      <c r="A32" s="32"/>
      <c r="B32" s="33"/>
      <c r="C32" s="1"/>
      <c r="D32" s="1"/>
      <c r="E32" s="1"/>
    </row>
    <row r="33" spans="1:11" ht="21.6" thickBot="1" x14ac:dyDescent="0.35">
      <c r="A33" s="11"/>
      <c r="B33" s="26" t="s">
        <v>1</v>
      </c>
      <c r="C33" s="34"/>
      <c r="D33" s="34"/>
      <c r="E33" s="34"/>
      <c r="F33" s="27"/>
      <c r="G33" s="26" t="s">
        <v>2</v>
      </c>
      <c r="H33" s="27"/>
      <c r="I33" s="26" t="s">
        <v>3</v>
      </c>
      <c r="J33" s="27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  <c r="E41" s="1"/>
    </row>
    <row r="42" spans="1:11" ht="21.6" thickBot="1" x14ac:dyDescent="0.35">
      <c r="A42" s="32"/>
      <c r="B42" s="35"/>
      <c r="C42" s="1"/>
      <c r="D42" s="1"/>
      <c r="E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36"/>
      <c r="G43" s="28" t="s">
        <v>2</v>
      </c>
      <c r="H43" s="29"/>
      <c r="I43" s="28" t="s">
        <v>3</v>
      </c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  <mergeCell ref="I33:J33"/>
    <mergeCell ref="I43:J43"/>
    <mergeCell ref="A31:B32"/>
    <mergeCell ref="B33:F33"/>
    <mergeCell ref="G33:H33"/>
    <mergeCell ref="A41:B42"/>
    <mergeCell ref="B43:F43"/>
    <mergeCell ref="G43:H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9"/>
  <sheetViews>
    <sheetView zoomScale="55" zoomScaleNormal="55" workbookViewId="0">
      <selection activeCell="A9" sqref="A9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6</v>
      </c>
      <c r="B1" s="31"/>
      <c r="C1" s="1"/>
      <c r="D1" s="1"/>
      <c r="E1" s="1"/>
    </row>
    <row r="2" spans="1:11" ht="21.6" thickBot="1" x14ac:dyDescent="0.35">
      <c r="A2" s="32"/>
      <c r="B2" s="35"/>
      <c r="C2" s="1"/>
      <c r="D2" s="1"/>
      <c r="E2" s="1"/>
    </row>
    <row r="3" spans="1:11" ht="21.6" thickBot="1" x14ac:dyDescent="0.35">
      <c r="A3" s="11"/>
      <c r="B3" s="28" t="s">
        <v>1</v>
      </c>
      <c r="C3" s="36"/>
      <c r="D3" s="36"/>
      <c r="E3" s="36"/>
      <c r="F3" s="36"/>
      <c r="G3" s="28" t="s">
        <v>2</v>
      </c>
      <c r="H3" s="29"/>
      <c r="I3" s="28" t="s">
        <v>3</v>
      </c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20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  <c r="E11" s="1"/>
    </row>
    <row r="12" spans="1:11" ht="21.6" thickBot="1" x14ac:dyDescent="0.35">
      <c r="A12" s="37"/>
      <c r="B12" s="38"/>
      <c r="C12" s="1"/>
      <c r="D12" s="1"/>
      <c r="E12" s="1"/>
    </row>
    <row r="13" spans="1:11" ht="21.6" thickBot="1" x14ac:dyDescent="0.35">
      <c r="A13" s="11"/>
      <c r="B13" s="26" t="s">
        <v>1</v>
      </c>
      <c r="C13" s="34"/>
      <c r="D13" s="34"/>
      <c r="E13" s="34"/>
      <c r="F13" s="27"/>
      <c r="G13" s="26" t="s">
        <v>2</v>
      </c>
      <c r="H13" s="27"/>
      <c r="I13" s="26" t="s">
        <v>3</v>
      </c>
      <c r="J13" s="27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20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2">C15/1000000</f>
        <v>2.07513433333333E-2</v>
      </c>
      <c r="D17" s="3">
        <f t="shared" si="2"/>
        <v>169.13278485333299</v>
      </c>
      <c r="E17" s="3">
        <f t="shared" si="2"/>
        <v>1.52952647</v>
      </c>
      <c r="F17" s="3">
        <f t="shared" si="2"/>
        <v>0.52853861533333302</v>
      </c>
      <c r="G17" s="2">
        <f>G15/1000000</f>
        <v>0.54257415399999998</v>
      </c>
      <c r="H17" s="3">
        <f t="shared" ref="H17:J17" si="3">H15/1000000</f>
        <v>0.94254265066666598</v>
      </c>
      <c r="I17" s="21">
        <f t="shared" si="3"/>
        <v>7.0358806666666598E-3</v>
      </c>
      <c r="J17" s="22">
        <f t="shared" si="3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4">C16/1000000</f>
        <v>4.8339224194752593E-3</v>
      </c>
      <c r="D18" s="6">
        <f t="shared" si="4"/>
        <v>2.0276155415991601</v>
      </c>
      <c r="E18" s="6">
        <f t="shared" si="4"/>
        <v>0.13157116006359498</v>
      </c>
      <c r="F18" s="6">
        <f t="shared" si="4"/>
        <v>7.5924892793916704E-2</v>
      </c>
      <c r="G18" s="5">
        <f>G16/1000000</f>
        <v>0.124404727108823</v>
      </c>
      <c r="H18" s="6">
        <f t="shared" ref="H18:J18" si="5">H16/1000000</f>
        <v>0.179668789740001</v>
      </c>
      <c r="I18" s="5">
        <f t="shared" si="5"/>
        <v>1.0038727012065499E-3</v>
      </c>
      <c r="J18" s="14">
        <f t="shared" si="5"/>
        <v>0.14666079901229401</v>
      </c>
      <c r="K18" s="7">
        <f>K16</f>
        <v>157.42401158060699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1.0123884174964863</v>
      </c>
      <c r="D19" s="18">
        <f t="shared" si="6"/>
        <v>2.5046897946854592</v>
      </c>
      <c r="E19" s="18">
        <f t="shared" si="6"/>
        <v>1.0796199003459837</v>
      </c>
      <c r="F19" s="18">
        <f t="shared" si="6"/>
        <v>1.0637678486480231</v>
      </c>
      <c r="G19" s="18">
        <f t="shared" si="6"/>
        <v>0.83587851652857537</v>
      </c>
      <c r="H19" s="18">
        <f t="shared" si="6"/>
        <v>1.0165412757700745</v>
      </c>
      <c r="I19" s="18">
        <f t="shared" si="6"/>
        <v>1.0516998858305915</v>
      </c>
      <c r="J19" s="18">
        <f t="shared" si="6"/>
        <v>1.082825531352086</v>
      </c>
      <c r="K19" s="18">
        <f t="shared" si="6"/>
        <v>1.0146750792693375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  <c r="E21" s="1"/>
    </row>
    <row r="22" spans="1:11" ht="21.6" thickBot="1" x14ac:dyDescent="0.35">
      <c r="A22" s="32"/>
      <c r="B22" s="35"/>
      <c r="C22" s="1"/>
      <c r="D22" s="1"/>
      <c r="E22" s="1"/>
    </row>
    <row r="23" spans="1:11" ht="21.6" thickBot="1" x14ac:dyDescent="0.35">
      <c r="A23" s="11"/>
      <c r="B23" s="28" t="s">
        <v>1</v>
      </c>
      <c r="C23" s="36"/>
      <c r="D23" s="36"/>
      <c r="E23" s="36"/>
      <c r="F23" s="36"/>
      <c r="G23" s="28" t="s">
        <v>2</v>
      </c>
      <c r="H23" s="29"/>
      <c r="I23" s="28" t="s">
        <v>3</v>
      </c>
      <c r="J23" s="29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7">C25/1000000</f>
        <v>1.8364821999999999E-2</v>
      </c>
      <c r="D27" s="3">
        <f t="shared" si="7"/>
        <v>0.67929995200000004</v>
      </c>
      <c r="E27" s="3">
        <f t="shared" si="7"/>
        <v>1.4156413559999999</v>
      </c>
      <c r="F27" s="3">
        <f t="shared" si="7"/>
        <v>0.59037115000000007</v>
      </c>
      <c r="G27" s="2">
        <f>G25/1000000</f>
        <v>0.612859716</v>
      </c>
      <c r="H27" s="3">
        <f t="shared" ref="H27:J28" si="8">H25/1000000</f>
        <v>0.964998146</v>
      </c>
      <c r="I27" s="21">
        <f t="shared" si="8"/>
        <v>7.9934180000000004E-3</v>
      </c>
      <c r="J27" s="22">
        <f t="shared" si="8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7"/>
        <v>3.6657818505015996E-3</v>
      </c>
      <c r="D28" s="6">
        <f t="shared" si="7"/>
        <v>2.2702745009968901E-2</v>
      </c>
      <c r="E28" s="6">
        <f t="shared" si="7"/>
        <v>0.16053058534550899</v>
      </c>
      <c r="F28" s="6">
        <f t="shared" si="7"/>
        <v>9.4628466464327099E-2</v>
      </c>
      <c r="G28" s="5">
        <f>G26/1000000</f>
        <v>2.4133736754485598E-2</v>
      </c>
      <c r="H28" s="6">
        <f t="shared" si="8"/>
        <v>0.226917221226656</v>
      </c>
      <c r="I28" s="5">
        <f t="shared" si="8"/>
        <v>1.19542620973519E-3</v>
      </c>
      <c r="J28" s="14">
        <f t="shared" si="8"/>
        <v>0.17826835168607999</v>
      </c>
      <c r="K28" s="7">
        <f>K26</f>
        <v>236.491352513376</v>
      </c>
    </row>
    <row r="29" spans="1:11" x14ac:dyDescent="0.3">
      <c r="A29" s="18" t="s">
        <v>40</v>
      </c>
      <c r="B29" s="18">
        <f>B27/B$7</f>
        <v>1.0505348956913014</v>
      </c>
      <c r="C29" s="18">
        <f t="shared" ref="C29:K29" si="9">C27/C$7</f>
        <v>0.89595804876494023</v>
      </c>
      <c r="D29" s="18">
        <f t="shared" si="9"/>
        <v>1.005976256336202E-2</v>
      </c>
      <c r="E29" s="18">
        <f t="shared" si="9"/>
        <v>0.99923382149141415</v>
      </c>
      <c r="F29" s="18">
        <f t="shared" si="9"/>
        <v>1.1882156382146041</v>
      </c>
      <c r="G29" s="18">
        <f t="shared" si="9"/>
        <v>0.94415899923276481</v>
      </c>
      <c r="H29" s="18">
        <f t="shared" si="9"/>
        <v>1.0407597425503847</v>
      </c>
      <c r="I29" s="18">
        <f t="shared" si="9"/>
        <v>1.194829360569438</v>
      </c>
      <c r="J29" s="18">
        <f t="shared" si="9"/>
        <v>1.183230063978074</v>
      </c>
      <c r="K29" s="18">
        <f t="shared" si="9"/>
        <v>1.2300317818639621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  <c r="E31" s="1"/>
    </row>
    <row r="32" spans="1:11" ht="21.6" thickBot="1" x14ac:dyDescent="0.35">
      <c r="A32" s="32"/>
      <c r="B32" s="35"/>
      <c r="C32" s="1"/>
      <c r="D32" s="1"/>
      <c r="E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36"/>
      <c r="G33" s="28" t="s">
        <v>2</v>
      </c>
      <c r="H33" s="29"/>
      <c r="I33" s="28" t="s">
        <v>3</v>
      </c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10">C35/1000000</f>
        <v>2.2938976E-2</v>
      </c>
      <c r="D37" s="3">
        <f t="shared" si="10"/>
        <v>3.5392834008</v>
      </c>
      <c r="E37" s="3">
        <f t="shared" si="10"/>
        <v>0</v>
      </c>
      <c r="F37" s="3">
        <f t="shared" si="10"/>
        <v>0.55035044</v>
      </c>
      <c r="G37" s="2">
        <f>G35/1000000</f>
        <v>0</v>
      </c>
      <c r="H37" s="3">
        <f t="shared" ref="H37:J38" si="11">H35/1000000</f>
        <v>0</v>
      </c>
      <c r="I37" s="21">
        <f t="shared" si="11"/>
        <v>7.3938299999999997E-3</v>
      </c>
      <c r="J37" s="22">
        <f t="shared" si="11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5.32147615275241E-3</v>
      </c>
      <c r="D38" s="6">
        <f t="shared" si="10"/>
        <v>0.50005066549390498</v>
      </c>
      <c r="E38" s="6">
        <f t="shared" si="10"/>
        <v>0</v>
      </c>
      <c r="F38" s="6">
        <f t="shared" si="10"/>
        <v>4.8729471330301297E-2</v>
      </c>
      <c r="G38" s="5">
        <f>G36/1000000</f>
        <v>0</v>
      </c>
      <c r="H38" s="6">
        <f t="shared" si="11"/>
        <v>0</v>
      </c>
      <c r="I38" s="5">
        <f t="shared" si="11"/>
        <v>7.0359808244710702E-4</v>
      </c>
      <c r="J38" s="14">
        <f t="shared" si="11"/>
        <v>9.2681085425739801E-2</v>
      </c>
      <c r="K38" s="7">
        <f>K36</f>
        <v>61.703844335807702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1.1191156754814064</v>
      </c>
      <c r="D39" s="18">
        <f t="shared" si="12"/>
        <v>5.2413297765839466E-2</v>
      </c>
      <c r="E39" s="18">
        <f t="shared" si="12"/>
        <v>0</v>
      </c>
      <c r="F39" s="18">
        <f t="shared" si="12"/>
        <v>1.1076676075825995</v>
      </c>
      <c r="G39" s="18">
        <f t="shared" si="12"/>
        <v>0</v>
      </c>
      <c r="H39" s="18">
        <f t="shared" si="12"/>
        <v>0</v>
      </c>
      <c r="I39" s="18">
        <f t="shared" si="12"/>
        <v>1.1052049537580952</v>
      </c>
      <c r="J39" s="18">
        <f t="shared" si="12"/>
        <v>1.113471612482966</v>
      </c>
      <c r="K39" s="18">
        <f t="shared" si="12"/>
        <v>1.0178573065986021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  <c r="E41" s="1"/>
    </row>
    <row r="42" spans="1:11" ht="21.6" thickBot="1" x14ac:dyDescent="0.35">
      <c r="A42" s="32"/>
      <c r="B42" s="35"/>
      <c r="C42" s="1"/>
      <c r="D42" s="1"/>
      <c r="E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36"/>
      <c r="G43" s="28" t="s">
        <v>2</v>
      </c>
      <c r="H43" s="29"/>
      <c r="I43" s="28" t="s">
        <v>3</v>
      </c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3">C45/1000000</f>
        <v>0.102729964285714</v>
      </c>
      <c r="D47" s="3">
        <f t="shared" si="13"/>
        <v>3.50502882539682</v>
      </c>
      <c r="E47" s="3">
        <f t="shared" si="13"/>
        <v>0</v>
      </c>
      <c r="F47" s="3">
        <f t="shared" si="13"/>
        <v>1.0994194107142801</v>
      </c>
      <c r="G47" s="2">
        <f>G45/1000000</f>
        <v>0</v>
      </c>
      <c r="H47" s="3">
        <f t="shared" ref="H47:J48" si="14">H45/1000000</f>
        <v>0</v>
      </c>
      <c r="I47" s="21">
        <f t="shared" si="14"/>
        <v>9.7096666666666599E-3</v>
      </c>
      <c r="J47" s="22">
        <f t="shared" si="14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2.77328547237378E-2</v>
      </c>
      <c r="D48" s="6">
        <f t="shared" si="13"/>
        <v>0.41762481477983304</v>
      </c>
      <c r="E48" s="6">
        <f t="shared" si="13"/>
        <v>0</v>
      </c>
      <c r="F48" s="6">
        <f t="shared" si="13"/>
        <v>0.18002416889191403</v>
      </c>
      <c r="G48" s="5">
        <f>G46/1000000</f>
        <v>0</v>
      </c>
      <c r="H48" s="6">
        <f t="shared" si="14"/>
        <v>0</v>
      </c>
      <c r="I48" s="5">
        <f t="shared" si="14"/>
        <v>6.5249532344477097E-4</v>
      </c>
      <c r="J48" s="14">
        <f t="shared" si="14"/>
        <v>7.2412632292577703E-2</v>
      </c>
      <c r="K48" s="7">
        <f>K46</f>
        <v>379.12636449198902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5.0118502837174415</v>
      </c>
      <c r="D49" s="18">
        <f t="shared" si="15"/>
        <v>5.19060212759027E-2</v>
      </c>
      <c r="E49" s="18">
        <f t="shared" si="15"/>
        <v>0</v>
      </c>
      <c r="F49" s="18">
        <f t="shared" si="15"/>
        <v>2.2127560548434522</v>
      </c>
      <c r="G49" s="18">
        <f t="shared" si="15"/>
        <v>0</v>
      </c>
      <c r="H49" s="18">
        <f t="shared" si="15"/>
        <v>0</v>
      </c>
      <c r="I49" s="18">
        <f t="shared" si="15"/>
        <v>1.4513684652392393</v>
      </c>
      <c r="J49" s="18">
        <f t="shared" si="15"/>
        <v>1.0646954757044798</v>
      </c>
      <c r="K49" s="18">
        <f t="shared" si="15"/>
        <v>1.8894207030865107</v>
      </c>
    </row>
  </sheetData>
  <mergeCells count="20">
    <mergeCell ref="A1:B2"/>
    <mergeCell ref="B3:F3"/>
    <mergeCell ref="G3:H3"/>
    <mergeCell ref="I3:J3"/>
    <mergeCell ref="A21:B22"/>
    <mergeCell ref="A11:B12"/>
    <mergeCell ref="B13:F13"/>
    <mergeCell ref="G13:H13"/>
    <mergeCell ref="I13:J13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9"/>
  <sheetViews>
    <sheetView tabSelected="1" zoomScale="55" zoomScaleNormal="55" workbookViewId="0">
      <selection activeCell="AE17" sqref="AE17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30" t="s">
        <v>6</v>
      </c>
      <c r="B1" s="31"/>
      <c r="C1" s="1"/>
      <c r="D1" s="1"/>
    </row>
    <row r="2" spans="1:11" ht="21.6" thickBot="1" x14ac:dyDescent="0.35">
      <c r="A2" s="32"/>
      <c r="B2" s="35"/>
      <c r="C2" s="1"/>
      <c r="D2" s="1"/>
    </row>
    <row r="3" spans="1:11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28" t="s">
        <v>18</v>
      </c>
      <c r="B11" s="29"/>
      <c r="C11" s="1"/>
      <c r="D11" s="1"/>
    </row>
    <row r="12" spans="1:11" ht="21.6" thickBot="1" x14ac:dyDescent="0.35">
      <c r="A12" s="37"/>
      <c r="B12" s="38"/>
      <c r="C12" s="1"/>
      <c r="D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1.8871148799999998E-2</v>
      </c>
      <c r="D17" s="3">
        <f t="shared" si="6"/>
        <v>187.719872576</v>
      </c>
      <c r="E17" s="3">
        <f t="shared" si="6"/>
        <v>0.65622473600000009</v>
      </c>
      <c r="F17" s="2">
        <f t="shared" si="6"/>
        <v>9.1521280000000007E-3</v>
      </c>
      <c r="G17" s="3">
        <f t="shared" si="6"/>
        <v>6.0915839999999997E-3</v>
      </c>
      <c r="H17" s="21">
        <f t="shared" si="6"/>
        <v>6.2957616000000008E-2</v>
      </c>
      <c r="I17" s="18">
        <f t="shared" si="6"/>
        <v>9.5561381999999997E-3</v>
      </c>
      <c r="J17" s="22">
        <f t="shared" si="6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1.1655745282994998E-3</v>
      </c>
      <c r="D18" s="6">
        <f t="shared" si="7"/>
        <v>7.3009050728582601</v>
      </c>
      <c r="E18" s="6">
        <f t="shared" si="7"/>
        <v>0.105377264139763</v>
      </c>
      <c r="F18" s="5">
        <f t="shared" si="7"/>
        <v>6.7071466656387299E-4</v>
      </c>
      <c r="G18" s="6">
        <f t="shared" si="7"/>
        <v>5.2119494556890399E-4</v>
      </c>
      <c r="H18" s="5">
        <f t="shared" si="7"/>
        <v>4.9941299936355895E-3</v>
      </c>
      <c r="I18" s="6">
        <f t="shared" si="7"/>
        <v>7.3254149630473209E-4</v>
      </c>
      <c r="J18" s="14">
        <f t="shared" si="7"/>
        <v>5.5204500932168905E-3</v>
      </c>
      <c r="K18" s="7">
        <f>K16</f>
        <v>7.3501536216745604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0.99170157643099544</v>
      </c>
      <c r="D19" s="18">
        <f t="shared" si="8"/>
        <v>0.93316071708176118</v>
      </c>
      <c r="E19" s="18">
        <f t="shared" si="8"/>
        <v>1.4087362570743289</v>
      </c>
      <c r="F19" s="18">
        <f t="shared" si="8"/>
        <v>1.2176082421559029</v>
      </c>
      <c r="G19" s="18">
        <f t="shared" si="8"/>
        <v>1.3968857318970322</v>
      </c>
      <c r="H19" s="18">
        <f t="shared" si="8"/>
        <v>1.8362544963105523</v>
      </c>
      <c r="I19" s="18">
        <f t="shared" si="8"/>
        <v>1.5399961645689972</v>
      </c>
      <c r="J19" s="18">
        <f t="shared" si="8"/>
        <v>1.8263082351664994</v>
      </c>
      <c r="K19" s="18">
        <f t="shared" si="8"/>
        <v>0.83535163160721038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</row>
    <row r="22" spans="1:11" ht="21.6" thickBot="1" x14ac:dyDescent="0.35">
      <c r="A22" s="32"/>
      <c r="B22" s="33"/>
      <c r="C22" s="1"/>
      <c r="D22" s="1"/>
    </row>
    <row r="23" spans="1:11" ht="21.6" thickBot="1" x14ac:dyDescent="0.35">
      <c r="A23" s="11"/>
      <c r="B23" s="26" t="s">
        <v>1</v>
      </c>
      <c r="C23" s="34"/>
      <c r="D23" s="34"/>
      <c r="E23" s="27"/>
      <c r="F23" s="26" t="s">
        <v>2</v>
      </c>
      <c r="G23" s="27"/>
      <c r="H23" s="26" t="s">
        <v>3</v>
      </c>
      <c r="I23" s="34"/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9">B25/1000000</f>
        <v>0.233561728</v>
      </c>
      <c r="C27" s="3">
        <f t="shared" si="9"/>
        <v>2.8981029999999998E-2</v>
      </c>
      <c r="D27" s="3">
        <f t="shared" si="9"/>
        <v>0.43344217599999996</v>
      </c>
      <c r="E27" s="3">
        <f t="shared" si="9"/>
        <v>0.46400646399999995</v>
      </c>
      <c r="F27" s="2">
        <f t="shared" si="9"/>
        <v>7.965504E-3</v>
      </c>
      <c r="G27" s="3">
        <f t="shared" si="9"/>
        <v>3.929152E-3</v>
      </c>
      <c r="H27" s="21">
        <f t="shared" si="9"/>
        <v>3.3366911999999999E-2</v>
      </c>
      <c r="I27" s="18">
        <f t="shared" si="9"/>
        <v>5.8016840000000005E-3</v>
      </c>
      <c r="J27" s="22">
        <f t="shared" si="9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10">C26/1000000</f>
        <v>1.6617040632699201E-3</v>
      </c>
      <c r="D28" s="6">
        <f t="shared" si="10"/>
        <v>1.82306766982131E-2</v>
      </c>
      <c r="E28" s="6">
        <f t="shared" si="10"/>
        <v>8.7183273465229097E-2</v>
      </c>
      <c r="F28" s="5">
        <f>F26/1000000</f>
        <v>9.1681066615695393E-4</v>
      </c>
      <c r="G28" s="6">
        <f t="shared" ref="G28" si="11">G26/1000000</f>
        <v>8.0866819982661697E-4</v>
      </c>
      <c r="H28" s="5">
        <f t="shared" ref="H28:J28" si="12">H26/1000000</f>
        <v>3.24722367005766E-3</v>
      </c>
      <c r="I28" s="6">
        <f t="shared" si="12"/>
        <v>8.3918807749086002E-4</v>
      </c>
      <c r="J28" s="14">
        <f t="shared" si="12"/>
        <v>3.5693505684907898E-3</v>
      </c>
      <c r="K28" s="7">
        <f>K26</f>
        <v>27.230559410687999</v>
      </c>
    </row>
    <row r="29" spans="1:11" x14ac:dyDescent="0.3">
      <c r="A29" s="18" t="s">
        <v>40</v>
      </c>
      <c r="B29" s="18">
        <f>B27/B$7</f>
        <v>0.95418407684296869</v>
      </c>
      <c r="C29" s="18">
        <f t="shared" ref="C29:K29" si="13">C27/C$7</f>
        <v>1.5229879983561982</v>
      </c>
      <c r="D29" s="18">
        <f t="shared" si="13"/>
        <v>2.1546531340515653E-3</v>
      </c>
      <c r="E29" s="18">
        <f t="shared" si="13"/>
        <v>0.99609583957172587</v>
      </c>
      <c r="F29" s="18">
        <f t="shared" si="13"/>
        <v>1.0597386010472987</v>
      </c>
      <c r="G29" s="18">
        <f t="shared" si="13"/>
        <v>0.90100971557721088</v>
      </c>
      <c r="H29" s="18">
        <f t="shared" si="13"/>
        <v>0.9731966691368763</v>
      </c>
      <c r="I29" s="18">
        <f t="shared" si="13"/>
        <v>0.93495624707910985</v>
      </c>
      <c r="J29" s="18">
        <f t="shared" si="13"/>
        <v>0.95713382745305819</v>
      </c>
      <c r="K29" s="18">
        <f t="shared" si="13"/>
        <v>0.98737767679781274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</row>
    <row r="32" spans="1:11" ht="21.6" thickBot="1" x14ac:dyDescent="0.35">
      <c r="A32" s="32"/>
      <c r="B32" s="35"/>
      <c r="C32" s="1"/>
      <c r="D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4">C35/1000000</f>
        <v>2.28539E-2</v>
      </c>
      <c r="D37" s="3">
        <f t="shared" si="14"/>
        <v>1.3151991680000001</v>
      </c>
      <c r="E37" s="3">
        <f t="shared" si="14"/>
        <v>0.53126335999999996</v>
      </c>
      <c r="F37" s="2">
        <f>F35/1000000</f>
        <v>0</v>
      </c>
      <c r="G37" s="3">
        <f t="shared" ref="G37:J38" si="15">G35/1000000</f>
        <v>0</v>
      </c>
      <c r="H37" s="21">
        <f t="shared" si="15"/>
        <v>4.4799760000000001E-2</v>
      </c>
      <c r="I37" s="18">
        <f t="shared" si="15"/>
        <v>9.2535540000000006E-3</v>
      </c>
      <c r="J37" s="22">
        <f t="shared" si="15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6">C36/1000000</f>
        <v>3.4303988857026604E-3</v>
      </c>
      <c r="D38" s="6">
        <f t="shared" si="16"/>
        <v>0.17185880841324999</v>
      </c>
      <c r="E38" s="6">
        <f t="shared" si="16"/>
        <v>9.3258051169678211E-2</v>
      </c>
      <c r="F38" s="5">
        <f>F36/1000000</f>
        <v>0</v>
      </c>
      <c r="G38" s="6">
        <f t="shared" ref="G38" si="17">G36/1000000</f>
        <v>0</v>
      </c>
      <c r="H38" s="5">
        <f t="shared" si="15"/>
        <v>1.3480047228142202E-2</v>
      </c>
      <c r="I38" s="6">
        <f t="shared" si="15"/>
        <v>1.3229157127534899E-3</v>
      </c>
      <c r="J38" s="14">
        <f t="shared" si="15"/>
        <v>1.4820921852670999E-2</v>
      </c>
      <c r="K38" s="7">
        <f>K36</f>
        <v>76.453231541175001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8">C37/C$7</f>
        <v>1.2009999442957244</v>
      </c>
      <c r="D39" s="18">
        <f t="shared" si="18"/>
        <v>6.5378917099964259E-3</v>
      </c>
      <c r="E39" s="18">
        <f t="shared" si="18"/>
        <v>1.1404781262118282</v>
      </c>
      <c r="F39" s="18">
        <f t="shared" si="18"/>
        <v>0</v>
      </c>
      <c r="G39" s="18">
        <f t="shared" si="18"/>
        <v>0</v>
      </c>
      <c r="H39" s="18">
        <f t="shared" si="18"/>
        <v>1.3066530462912322</v>
      </c>
      <c r="I39" s="18">
        <f t="shared" si="18"/>
        <v>1.491233945175898</v>
      </c>
      <c r="J39" s="18">
        <f t="shared" si="18"/>
        <v>1.3134793302056238</v>
      </c>
      <c r="K39" s="18">
        <f t="shared" si="18"/>
        <v>1.2892626531734424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</row>
    <row r="42" spans="1:11" ht="21.6" thickBot="1" x14ac:dyDescent="0.35">
      <c r="A42" s="32"/>
      <c r="B42" s="35"/>
      <c r="C42" s="1"/>
      <c r="D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28" t="s">
        <v>2</v>
      </c>
      <c r="G43" s="29"/>
      <c r="H43" s="28" t="s">
        <v>3</v>
      </c>
      <c r="I43" s="36"/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9">C45/1000000</f>
        <v>1.8182661999999999E-2</v>
      </c>
      <c r="D47" s="3">
        <f t="shared" si="19"/>
        <v>0.3747856</v>
      </c>
      <c r="E47" s="3">
        <f t="shared" si="19"/>
        <v>1.024175584</v>
      </c>
      <c r="F47" s="2">
        <f>F45/1000000</f>
        <v>0</v>
      </c>
      <c r="G47" s="3">
        <f t="shared" ref="G47:J48" si="20">G45/1000000</f>
        <v>0</v>
      </c>
      <c r="H47" s="21">
        <f t="shared" si="20"/>
        <v>6.2664544000000003E-2</v>
      </c>
      <c r="I47" s="18">
        <f t="shared" si="20"/>
        <v>9.5797999999999994E-3</v>
      </c>
      <c r="J47" s="22">
        <f t="shared" si="20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21">C46/1000000</f>
        <v>1.2751387019357301E-3</v>
      </c>
      <c r="D48" s="6">
        <f t="shared" si="21"/>
        <v>4.5931263087723398E-2</v>
      </c>
      <c r="E48" s="6">
        <f t="shared" si="21"/>
        <v>0.104125426128837</v>
      </c>
      <c r="F48" s="5">
        <f>F46/1000000</f>
        <v>0</v>
      </c>
      <c r="G48" s="6">
        <f t="shared" ref="G48" si="22">G46/1000000</f>
        <v>0</v>
      </c>
      <c r="H48" s="5">
        <f t="shared" si="20"/>
        <v>5.4936878240285699E-3</v>
      </c>
      <c r="I48" s="6">
        <f t="shared" si="20"/>
        <v>8.3239277956921099E-4</v>
      </c>
      <c r="J48" s="14">
        <f t="shared" si="20"/>
        <v>6.1514762213474893E-3</v>
      </c>
      <c r="K48" s="7">
        <f>K46</f>
        <v>7.7157837802607299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3">C47/C$7</f>
        <v>0.9555207666589941</v>
      </c>
      <c r="D49" s="18">
        <f t="shared" si="23"/>
        <v>1.8630696603862483E-3</v>
      </c>
      <c r="E49" s="18">
        <f t="shared" si="23"/>
        <v>2.198626780797051</v>
      </c>
      <c r="F49" s="18">
        <f t="shared" si="23"/>
        <v>0</v>
      </c>
      <c r="G49" s="18">
        <f t="shared" si="23"/>
        <v>0</v>
      </c>
      <c r="H49" s="18">
        <f t="shared" si="23"/>
        <v>1.8277066062865281</v>
      </c>
      <c r="I49" s="18">
        <f t="shared" si="23"/>
        <v>1.5438093242873026</v>
      </c>
      <c r="J49" s="18">
        <f t="shared" si="23"/>
        <v>1.8285722331972525</v>
      </c>
      <c r="K49" s="18">
        <f t="shared" si="23"/>
        <v>0.8515307983752195</v>
      </c>
    </row>
  </sheetData>
  <mergeCells count="20"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  <mergeCell ref="H33:J33"/>
    <mergeCell ref="H43:J43"/>
    <mergeCell ref="A31:B32"/>
    <mergeCell ref="B33:E33"/>
    <mergeCell ref="F33:G33"/>
    <mergeCell ref="A41:B42"/>
    <mergeCell ref="B43:E43"/>
    <mergeCell ref="F43:G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9"/>
  <sheetViews>
    <sheetView zoomScale="55" zoomScaleNormal="55" workbookViewId="0">
      <selection activeCell="A49" sqref="A49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30" t="s">
        <v>6</v>
      </c>
      <c r="B1" s="31"/>
      <c r="C1" s="1"/>
      <c r="D1" s="1"/>
    </row>
    <row r="2" spans="1:11" ht="21.6" thickBot="1" x14ac:dyDescent="0.35">
      <c r="A2" s="32"/>
      <c r="B2" s="35"/>
      <c r="C2" s="1"/>
      <c r="D2" s="1"/>
    </row>
    <row r="3" spans="1:11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29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/>
    <row r="11" spans="1:11" ht="21" x14ac:dyDescent="0.3">
      <c r="A11" s="28" t="s">
        <v>18</v>
      </c>
      <c r="B11" s="29"/>
      <c r="C11" s="1"/>
      <c r="D11" s="1"/>
    </row>
    <row r="12" spans="1:11" ht="21.6" thickBot="1" x14ac:dyDescent="0.35">
      <c r="A12" s="37"/>
      <c r="B12" s="38"/>
      <c r="C12" s="1"/>
      <c r="D12" s="1"/>
    </row>
    <row r="13" spans="1:11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29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2">C15/1000000</f>
        <v>1.0161750400000001E-2</v>
      </c>
      <c r="D17" s="3">
        <f t="shared" si="2"/>
        <v>192.14289062400002</v>
      </c>
      <c r="E17" s="3">
        <f t="shared" si="2"/>
        <v>69.308453791999995</v>
      </c>
      <c r="F17" s="2">
        <f>F15/1000000</f>
        <v>4.5205710080000001</v>
      </c>
      <c r="G17" s="3">
        <f t="shared" ref="G17:J17" si="3">G15/1000000</f>
        <v>5.3181457280000002</v>
      </c>
      <c r="H17" s="21">
        <f t="shared" si="3"/>
        <v>5.8488148599999998E-2</v>
      </c>
      <c r="I17" s="18">
        <f t="shared" si="3"/>
        <v>0.84757231980000003</v>
      </c>
      <c r="J17" s="22">
        <f t="shared" si="3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4">C16/1000000</f>
        <v>5.3996562640156104E-4</v>
      </c>
      <c r="D18" s="6">
        <f t="shared" si="4"/>
        <v>3.9448717024157602</v>
      </c>
      <c r="E18" s="6">
        <f t="shared" si="4"/>
        <v>6.9256310272357897</v>
      </c>
      <c r="F18" s="5">
        <f>F16/1000000</f>
        <v>0.31992275000500497</v>
      </c>
      <c r="G18" s="6">
        <f t="shared" ref="G18:J18" si="5">G16/1000000</f>
        <v>1.17339326317547</v>
      </c>
      <c r="H18" s="5">
        <f t="shared" si="5"/>
        <v>8.5547538372960502E-3</v>
      </c>
      <c r="I18" s="6">
        <f t="shared" si="5"/>
        <v>7.7062257715856911E-2</v>
      </c>
      <c r="J18" s="14">
        <f t="shared" si="5"/>
        <v>1.3074162596930001E-2</v>
      </c>
      <c r="K18" s="7">
        <f>K16</f>
        <v>20.171427561966102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1.1565463973516774</v>
      </c>
      <c r="D19" s="18">
        <f t="shared" si="6"/>
        <v>1.0846463895611158</v>
      </c>
      <c r="E19" s="18">
        <f t="shared" si="6"/>
        <v>1.0381010333587435</v>
      </c>
      <c r="F19" s="18">
        <f t="shared" si="6"/>
        <v>1.5523439446254494</v>
      </c>
      <c r="G19" s="18">
        <f t="shared" si="6"/>
        <v>0.90412586767583103</v>
      </c>
      <c r="H19" s="18">
        <f t="shared" si="6"/>
        <v>0.94397085620561083</v>
      </c>
      <c r="I19" s="18">
        <f t="shared" si="6"/>
        <v>1.0487115094704591</v>
      </c>
      <c r="J19" s="18">
        <f t="shared" si="6"/>
        <v>0.97631611303674959</v>
      </c>
      <c r="K19" s="18">
        <f t="shared" si="6"/>
        <v>0.8690003889351986</v>
      </c>
    </row>
    <row r="20" spans="1:11" ht="15" thickBot="1" x14ac:dyDescent="0.35"/>
    <row r="21" spans="1:11" ht="21" x14ac:dyDescent="0.3">
      <c r="A21" s="30" t="s">
        <v>19</v>
      </c>
      <c r="B21" s="31"/>
      <c r="C21" s="1"/>
      <c r="D21" s="1"/>
    </row>
    <row r="22" spans="1:11" ht="21.6" thickBot="1" x14ac:dyDescent="0.35">
      <c r="A22" s="32"/>
      <c r="B22" s="33"/>
      <c r="C22" s="1"/>
      <c r="D22" s="1"/>
    </row>
    <row r="23" spans="1:11" ht="21.6" thickBot="1" x14ac:dyDescent="0.35">
      <c r="A23" s="11"/>
      <c r="B23" s="26" t="s">
        <v>1</v>
      </c>
      <c r="C23" s="34"/>
      <c r="D23" s="34"/>
      <c r="E23" s="27"/>
      <c r="F23" s="26" t="s">
        <v>2</v>
      </c>
      <c r="G23" s="27"/>
      <c r="H23" s="26" t="s">
        <v>3</v>
      </c>
      <c r="I23" s="34"/>
      <c r="J23" s="27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7">C25/1000000</f>
        <v>1.0323686E-2</v>
      </c>
      <c r="D27" s="3">
        <f t="shared" si="7"/>
        <v>2.441991904</v>
      </c>
      <c r="E27" s="3">
        <f t="shared" si="7"/>
        <v>71.106542783999998</v>
      </c>
      <c r="F27" s="2">
        <f>F25/1000000</f>
        <v>4.5539160320000001</v>
      </c>
      <c r="G27" s="3">
        <f t="shared" ref="G27:J28" si="8">G25/1000000</f>
        <v>5.2668028800000002</v>
      </c>
      <c r="H27" s="21">
        <f t="shared" si="8"/>
        <v>5.9642803999999994E-2</v>
      </c>
      <c r="I27" s="18">
        <f t="shared" si="8"/>
        <v>0.86960612600000009</v>
      </c>
      <c r="J27" s="22">
        <f t="shared" si="8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7"/>
        <v>5.3891184748780996E-4</v>
      </c>
      <c r="D28" s="6">
        <f t="shared" si="7"/>
        <v>0.240325865280415</v>
      </c>
      <c r="E28" s="6">
        <f t="shared" si="7"/>
        <v>6.7087448213356904</v>
      </c>
      <c r="F28" s="5">
        <f>F26/1000000</f>
        <v>0.44309655095738598</v>
      </c>
      <c r="G28" s="6">
        <f t="shared" si="8"/>
        <v>1.6235794189353698</v>
      </c>
      <c r="H28" s="5">
        <f t="shared" si="8"/>
        <v>7.5090166226252104E-3</v>
      </c>
      <c r="I28" s="6">
        <f t="shared" si="8"/>
        <v>8.0134715230368289E-2</v>
      </c>
      <c r="J28" s="14">
        <f t="shared" si="8"/>
        <v>1.05069450404458E-2</v>
      </c>
      <c r="K28" s="7">
        <f>K26</f>
        <v>42.743940331549197</v>
      </c>
    </row>
    <row r="29" spans="1:11" x14ac:dyDescent="0.3">
      <c r="A29" s="18" t="s">
        <v>40</v>
      </c>
      <c r="B29" s="18">
        <f>B27/B$7</f>
        <v>0.92069693757500526</v>
      </c>
      <c r="C29" s="18">
        <f t="shared" ref="C29:K29" si="9">C27/C$7</f>
        <v>1.1749768869239248</v>
      </c>
      <c r="D29" s="18">
        <f t="shared" si="9"/>
        <v>1.3785041400226721E-2</v>
      </c>
      <c r="E29" s="18">
        <f t="shared" si="9"/>
        <v>1.0650327846609438</v>
      </c>
      <c r="F29" s="18">
        <f t="shared" si="9"/>
        <v>1.5637944773121801</v>
      </c>
      <c r="G29" s="18">
        <f t="shared" si="9"/>
        <v>0.89539718678381541</v>
      </c>
      <c r="H29" s="18">
        <f t="shared" si="9"/>
        <v>0.96260644431448839</v>
      </c>
      <c r="I29" s="18">
        <f t="shared" si="9"/>
        <v>1.0759742050771703</v>
      </c>
      <c r="J29" s="18">
        <f t="shared" si="9"/>
        <v>0.99517845236666236</v>
      </c>
      <c r="K29" s="18">
        <f t="shared" si="9"/>
        <v>0.8984087685435127</v>
      </c>
    </row>
    <row r="30" spans="1:11" ht="15" thickBot="1" x14ac:dyDescent="0.35"/>
    <row r="31" spans="1:11" ht="21" x14ac:dyDescent="0.3">
      <c r="A31" s="30" t="s">
        <v>21</v>
      </c>
      <c r="B31" s="31"/>
      <c r="C31" s="1"/>
      <c r="D31" s="1"/>
    </row>
    <row r="32" spans="1:11" ht="21.6" thickBot="1" x14ac:dyDescent="0.35">
      <c r="A32" s="32"/>
      <c r="B32" s="35"/>
      <c r="C32" s="1"/>
      <c r="D32" s="1"/>
    </row>
    <row r="33" spans="1:11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29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10">C35/1000000</f>
        <v>9.8466839999999996E-3</v>
      </c>
      <c r="D37" s="3">
        <f t="shared" si="10"/>
        <v>6.506742976</v>
      </c>
      <c r="E37" s="3">
        <f t="shared" si="10"/>
        <v>76.645816448000005</v>
      </c>
      <c r="F37" s="2">
        <f>F35/1000000</f>
        <v>0</v>
      </c>
      <c r="G37" s="3">
        <f t="shared" ref="G37:J38" si="11">G35/1000000</f>
        <v>0</v>
      </c>
      <c r="H37" s="21">
        <f t="shared" si="11"/>
        <v>5.6032330000000005E-2</v>
      </c>
      <c r="I37" s="18">
        <f t="shared" si="11"/>
        <v>0.91967098600000008</v>
      </c>
      <c r="J37" s="22">
        <f t="shared" si="11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8.6627425583162302E-4</v>
      </c>
      <c r="D38" s="6">
        <f t="shared" si="10"/>
        <v>1.1912484003374799</v>
      </c>
      <c r="E38" s="6">
        <f t="shared" si="10"/>
        <v>16.952717058607803</v>
      </c>
      <c r="F38" s="5">
        <f>F36/1000000</f>
        <v>0</v>
      </c>
      <c r="G38" s="6">
        <f t="shared" si="11"/>
        <v>0</v>
      </c>
      <c r="H38" s="5">
        <f t="shared" si="11"/>
        <v>1.1687227721093998E-2</v>
      </c>
      <c r="I38" s="6">
        <f t="shared" si="11"/>
        <v>0.18803210380441898</v>
      </c>
      <c r="J38" s="14">
        <f t="shared" si="11"/>
        <v>2.1690607623112198E-2</v>
      </c>
      <c r="K38" s="7">
        <f>K36</f>
        <v>108.180777439621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1.1206875250606827</v>
      </c>
      <c r="D39" s="18">
        <f t="shared" si="12"/>
        <v>3.6730556378124023E-2</v>
      </c>
      <c r="E39" s="18">
        <f t="shared" si="12"/>
        <v>1.1479999466742885</v>
      </c>
      <c r="F39" s="18">
        <f t="shared" si="12"/>
        <v>0</v>
      </c>
      <c r="G39" s="18">
        <f t="shared" si="12"/>
        <v>0</v>
      </c>
      <c r="H39" s="18">
        <f t="shared" si="12"/>
        <v>0.90433511388827481</v>
      </c>
      <c r="I39" s="18">
        <f t="shared" si="12"/>
        <v>1.1379200634723765</v>
      </c>
      <c r="J39" s="18">
        <f t="shared" si="12"/>
        <v>0.95054497503149282</v>
      </c>
      <c r="K39" s="18">
        <f t="shared" si="12"/>
        <v>0.90900008386268527</v>
      </c>
    </row>
    <row r="40" spans="1:11" ht="15" thickBot="1" x14ac:dyDescent="0.35"/>
    <row r="41" spans="1:11" ht="21" x14ac:dyDescent="0.3">
      <c r="A41" s="30" t="s">
        <v>23</v>
      </c>
      <c r="B41" s="31"/>
      <c r="C41" s="1"/>
      <c r="D41" s="1"/>
    </row>
    <row r="42" spans="1:11" ht="21.6" thickBot="1" x14ac:dyDescent="0.35">
      <c r="A42" s="32"/>
      <c r="B42" s="35"/>
      <c r="C42" s="1"/>
      <c r="D42" s="1"/>
    </row>
    <row r="43" spans="1:11" ht="21.6" thickBot="1" x14ac:dyDescent="0.35">
      <c r="A43" s="11"/>
      <c r="B43" s="28" t="s">
        <v>1</v>
      </c>
      <c r="C43" s="36"/>
      <c r="D43" s="36"/>
      <c r="E43" s="36"/>
      <c r="F43" s="28" t="s">
        <v>2</v>
      </c>
      <c r="G43" s="29"/>
      <c r="H43" s="28" t="s">
        <v>3</v>
      </c>
      <c r="I43" s="36"/>
      <c r="J43" s="29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13">C45/1000000</f>
        <v>1.0151621999999999E-2</v>
      </c>
      <c r="D47" s="3">
        <f t="shared" si="13"/>
        <v>7.0603351679999999</v>
      </c>
      <c r="E47" s="3">
        <f t="shared" si="13"/>
        <v>69.632336735999999</v>
      </c>
      <c r="F47" s="2">
        <f>F45/1000000</f>
        <v>0</v>
      </c>
      <c r="G47" s="3">
        <f t="shared" ref="G47:J48" si="14">G45/1000000</f>
        <v>0</v>
      </c>
      <c r="H47" s="21">
        <f t="shared" si="14"/>
        <v>6.0609414E-2</v>
      </c>
      <c r="I47" s="18">
        <f t="shared" si="14"/>
        <v>0.83367818199999999</v>
      </c>
      <c r="J47" s="22">
        <f t="shared" si="14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6.9591710162969901E-4</v>
      </c>
      <c r="D48" s="6">
        <f t="shared" si="13"/>
        <v>0.695476352537304</v>
      </c>
      <c r="E48" s="6">
        <f t="shared" si="13"/>
        <v>11.9543075925995</v>
      </c>
      <c r="F48" s="5">
        <f>F46/1000000</f>
        <v>0</v>
      </c>
      <c r="G48" s="6">
        <f t="shared" si="14"/>
        <v>0</v>
      </c>
      <c r="H48" s="5">
        <f t="shared" si="14"/>
        <v>1.1175944064914E-2</v>
      </c>
      <c r="I48" s="6">
        <f t="shared" si="14"/>
        <v>0.14169751962024502</v>
      </c>
      <c r="J48" s="14">
        <f t="shared" si="14"/>
        <v>1.9751755091829401E-2</v>
      </c>
      <c r="K48" s="7">
        <f>K46</f>
        <v>98.394844663332705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1.1553936466866996</v>
      </c>
      <c r="D49" s="18">
        <f t="shared" si="15"/>
        <v>3.9855583645029433E-2</v>
      </c>
      <c r="E49" s="18">
        <f t="shared" si="15"/>
        <v>1.0429521474791466</v>
      </c>
      <c r="F49" s="18">
        <f t="shared" si="15"/>
        <v>0</v>
      </c>
      <c r="G49" s="18">
        <f t="shared" si="15"/>
        <v>0</v>
      </c>
      <c r="H49" s="18">
        <f t="shared" si="15"/>
        <v>0.97820706924719336</v>
      </c>
      <c r="I49" s="18">
        <f t="shared" si="15"/>
        <v>1.0315201242816803</v>
      </c>
      <c r="J49" s="18">
        <f t="shared" si="15"/>
        <v>0.98946654878216866</v>
      </c>
      <c r="K49" s="18">
        <f t="shared" si="15"/>
        <v>0.9247871627945895</v>
      </c>
    </row>
  </sheetData>
  <mergeCells count="20">
    <mergeCell ref="A1:B2"/>
    <mergeCell ref="B3:E3"/>
    <mergeCell ref="F3:G3"/>
    <mergeCell ref="H3:J3"/>
    <mergeCell ref="A21:B22"/>
    <mergeCell ref="A11:B12"/>
    <mergeCell ref="B13:E13"/>
    <mergeCell ref="F13:G13"/>
    <mergeCell ref="H13:J13"/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9"/>
  <sheetViews>
    <sheetView zoomScale="55" zoomScaleNormal="55" workbookViewId="0">
      <selection activeCell="A9" sqref="A9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30" t="s">
        <v>6</v>
      </c>
      <c r="B1" s="31"/>
      <c r="C1" s="1"/>
      <c r="D1" s="1"/>
      <c r="E1" s="1"/>
    </row>
    <row r="2" spans="1:13" ht="21.6" thickBot="1" x14ac:dyDescent="0.35">
      <c r="A2" s="32"/>
      <c r="B2" s="35"/>
      <c r="C2" s="1"/>
      <c r="D2" s="1"/>
      <c r="E2" s="1"/>
    </row>
    <row r="3" spans="1:13" ht="21.6" thickBot="1" x14ac:dyDescent="0.35">
      <c r="A3" s="11"/>
      <c r="B3" s="28" t="s">
        <v>1</v>
      </c>
      <c r="C3" s="36"/>
      <c r="D3" s="36"/>
      <c r="E3" s="36"/>
      <c r="F3" s="36"/>
      <c r="G3" s="36"/>
      <c r="H3" s="29"/>
      <c r="I3" s="36" t="s">
        <v>2</v>
      </c>
      <c r="J3" s="29"/>
      <c r="K3" s="26" t="s">
        <v>3</v>
      </c>
      <c r="L3" s="27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28" t="s">
        <v>18</v>
      </c>
      <c r="B11" s="29"/>
      <c r="C11" s="1"/>
      <c r="D11" s="1"/>
      <c r="E11" s="1"/>
    </row>
    <row r="12" spans="1:13" ht="21.6" thickBot="1" x14ac:dyDescent="0.35">
      <c r="A12" s="37"/>
      <c r="B12" s="38"/>
      <c r="C12" s="1"/>
      <c r="D12" s="1"/>
      <c r="E12" s="1"/>
    </row>
    <row r="13" spans="1:13" ht="21.6" thickBot="1" x14ac:dyDescent="0.35">
      <c r="A13" s="11"/>
      <c r="B13" s="28" t="s">
        <v>1</v>
      </c>
      <c r="C13" s="36"/>
      <c r="D13" s="36"/>
      <c r="E13" s="36"/>
      <c r="F13" s="36"/>
      <c r="G13" s="36"/>
      <c r="H13" s="29"/>
      <c r="I13" s="36" t="s">
        <v>2</v>
      </c>
      <c r="J13" s="29"/>
      <c r="K13" s="26" t="s">
        <v>3</v>
      </c>
      <c r="L13" s="27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4.27950494E-2</v>
      </c>
      <c r="D17" s="3">
        <f t="shared" si="2"/>
        <v>165.92112012799998</v>
      </c>
      <c r="E17" s="3">
        <f t="shared" si="2"/>
        <v>4.6034120000000003E-3</v>
      </c>
      <c r="F17" s="3">
        <f t="shared" si="2"/>
        <v>0.27777664839999999</v>
      </c>
      <c r="G17" s="3">
        <f t="shared" si="2"/>
        <v>1.5511360000000001E-3</v>
      </c>
      <c r="H17" s="4">
        <f t="shared" si="2"/>
        <v>8.1093024E-2</v>
      </c>
      <c r="I17" s="3">
        <f>I15/1000000</f>
        <v>2.5821183999999997E-3</v>
      </c>
      <c r="J17" s="4">
        <f t="shared" ref="J17:L17" si="3">J15/1000000</f>
        <v>3.3504960000000001E-3</v>
      </c>
      <c r="K17" s="21">
        <f t="shared" si="3"/>
        <v>2.2817919999999998E-2</v>
      </c>
      <c r="L17" s="22">
        <f t="shared" si="3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3.6603054925918098E-3</v>
      </c>
      <c r="D18" s="6">
        <f t="shared" si="4"/>
        <v>1.49846116320834</v>
      </c>
      <c r="E18" s="6">
        <f t="shared" si="4"/>
        <v>1.0863605123814599E-3</v>
      </c>
      <c r="F18" s="6">
        <f t="shared" si="4"/>
        <v>5.3861057215060903E-2</v>
      </c>
      <c r="G18" s="6">
        <f t="shared" si="4"/>
        <v>7.8453199961559298E-4</v>
      </c>
      <c r="H18" s="7">
        <f t="shared" si="4"/>
        <v>4.3015387711834198E-2</v>
      </c>
      <c r="I18" s="6">
        <f>I16/1000000</f>
        <v>2.7781726506279899E-4</v>
      </c>
      <c r="J18" s="7">
        <f t="shared" ref="J18:L18" si="5">J16/1000000</f>
        <v>3.4275083406536697E-4</v>
      </c>
      <c r="K18" s="5">
        <f t="shared" si="5"/>
        <v>2.4847126521042699E-3</v>
      </c>
      <c r="L18" s="14">
        <f t="shared" si="5"/>
        <v>4.9253909527845101E-3</v>
      </c>
      <c r="M18" s="17">
        <f>M16</f>
        <v>10.176499971162199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0.60582747457764263</v>
      </c>
      <c r="D19" s="18">
        <f t="shared" si="6"/>
        <v>3.6510581493067713</v>
      </c>
      <c r="E19" s="18">
        <f t="shared" si="6"/>
        <v>0.6367767566161866</v>
      </c>
      <c r="F19" s="18">
        <f t="shared" si="6"/>
        <v>2.3611715319417796</v>
      </c>
      <c r="G19" s="18">
        <f t="shared" si="6"/>
        <v>0.64187346063190232</v>
      </c>
      <c r="H19" s="18">
        <f t="shared" si="6"/>
        <v>1.3706844235206559</v>
      </c>
      <c r="I19" s="18">
        <f t="shared" si="6"/>
        <v>1.2217250799857298</v>
      </c>
      <c r="J19" s="18">
        <f t="shared" si="6"/>
        <v>0.99029594529410092</v>
      </c>
      <c r="K19" s="18">
        <f t="shared" si="6"/>
        <v>1.4196577180673573</v>
      </c>
      <c r="L19" s="18">
        <f t="shared" si="6"/>
        <v>1.7218679470867675</v>
      </c>
      <c r="M19" s="18">
        <f t="shared" si="6"/>
        <v>0.74900535491004572</v>
      </c>
    </row>
    <row r="20" spans="1:13" ht="15" thickBot="1" x14ac:dyDescent="0.35"/>
    <row r="21" spans="1:13" ht="21" x14ac:dyDescent="0.3">
      <c r="A21" s="30" t="s">
        <v>19</v>
      </c>
      <c r="B21" s="31"/>
      <c r="C21" s="1"/>
      <c r="D21" s="1"/>
      <c r="E21" s="1"/>
    </row>
    <row r="22" spans="1:13" ht="21.6" thickBot="1" x14ac:dyDescent="0.35">
      <c r="A22" s="32"/>
      <c r="B22" s="35"/>
      <c r="C22" s="1"/>
      <c r="D22" s="1"/>
      <c r="E22" s="1"/>
    </row>
    <row r="23" spans="1:13" ht="21.6" thickBot="1" x14ac:dyDescent="0.35">
      <c r="A23" s="11"/>
      <c r="B23" s="28" t="s">
        <v>1</v>
      </c>
      <c r="C23" s="36"/>
      <c r="D23" s="36"/>
      <c r="E23" s="36"/>
      <c r="F23" s="36"/>
      <c r="G23" s="36"/>
      <c r="H23" s="29"/>
      <c r="I23" s="36" t="s">
        <v>2</v>
      </c>
      <c r="J23" s="36"/>
      <c r="K23" s="26" t="s">
        <v>3</v>
      </c>
      <c r="L23" s="27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7">C25/1000000</f>
        <v>9.0765648000000004E-2</v>
      </c>
      <c r="D27" s="3">
        <f t="shared" si="7"/>
        <v>0.18270215000000001</v>
      </c>
      <c r="E27" s="3">
        <f t="shared" si="7"/>
        <v>7.5228659999999996E-3</v>
      </c>
      <c r="F27" s="3">
        <f t="shared" si="7"/>
        <v>0.11959036199999999</v>
      </c>
      <c r="G27" s="3">
        <f t="shared" si="7"/>
        <v>2.432128E-3</v>
      </c>
      <c r="H27" s="4">
        <f t="shared" si="7"/>
        <v>6.0092095999999998E-2</v>
      </c>
      <c r="I27" s="3">
        <f>I25/1000000</f>
        <v>2.2320999999999999E-3</v>
      </c>
      <c r="J27" s="3">
        <f t="shared" ref="J27:L27" si="8">J25/1000000</f>
        <v>3.4019839999999998E-3</v>
      </c>
      <c r="K27" s="21">
        <f t="shared" ref="K27" si="9">K25/1000000</f>
        <v>1.5669375999999999E-2</v>
      </c>
      <c r="L27" s="22">
        <f t="shared" si="8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10">C26/1000000</f>
        <v>5.8091785880476799E-3</v>
      </c>
      <c r="D28" s="6">
        <f t="shared" si="10"/>
        <v>2.1014966921337499E-2</v>
      </c>
      <c r="E28" s="6">
        <f t="shared" si="10"/>
        <v>1.6069343359216401E-3</v>
      </c>
      <c r="F28" s="6">
        <f t="shared" si="10"/>
        <v>3.7898753758611396E-2</v>
      </c>
      <c r="G28" s="6">
        <f t="shared" si="10"/>
        <v>1.0281982995036501E-3</v>
      </c>
      <c r="H28" s="7">
        <f t="shared" si="10"/>
        <v>3.3850392163785402E-2</v>
      </c>
      <c r="I28" s="6">
        <f>I26/1000000</f>
        <v>3.1078089311772998E-4</v>
      </c>
      <c r="J28" s="6">
        <f t="shared" ref="J28:L28" si="11">J26/1000000</f>
        <v>5.8650378782260201E-4</v>
      </c>
      <c r="K28" s="5">
        <f t="shared" ref="K28" si="12">K26/1000000</f>
        <v>3.3012449699055401E-3</v>
      </c>
      <c r="L28" s="14">
        <f t="shared" si="11"/>
        <v>6.0865573080868297E-3</v>
      </c>
      <c r="M28" s="7">
        <f>M26</f>
        <v>38.3682089646544</v>
      </c>
    </row>
    <row r="29" spans="1:13" x14ac:dyDescent="0.3">
      <c r="A29" s="18" t="s">
        <v>40</v>
      </c>
      <c r="B29" s="18">
        <f>B27/B$7</f>
        <v>1.010109866842847</v>
      </c>
      <c r="C29" s="18">
        <f t="shared" ref="C29:M29" si="13">C27/C$7</f>
        <v>1.2849225337322139</v>
      </c>
      <c r="D29" s="18">
        <f t="shared" si="13"/>
        <v>4.0203210606266828E-3</v>
      </c>
      <c r="E29" s="18">
        <f t="shared" si="13"/>
        <v>1.0406164410090133</v>
      </c>
      <c r="F29" s="18">
        <f t="shared" si="13"/>
        <v>1.0165482227375451</v>
      </c>
      <c r="G29" s="18">
        <f t="shared" si="13"/>
        <v>1.0064355517889774</v>
      </c>
      <c r="H29" s="18">
        <f t="shared" si="13"/>
        <v>1.0157137556481788</v>
      </c>
      <c r="I29" s="18">
        <f t="shared" si="13"/>
        <v>1.0561144489099137</v>
      </c>
      <c r="J29" s="18">
        <f t="shared" si="13"/>
        <v>1.0055140973621239</v>
      </c>
      <c r="K29" s="18">
        <f t="shared" si="13"/>
        <v>0.97489826310633998</v>
      </c>
      <c r="L29" s="18">
        <f t="shared" si="13"/>
        <v>1.01557347177556</v>
      </c>
      <c r="M29" s="18">
        <f t="shared" si="13"/>
        <v>1.1032337445806322</v>
      </c>
    </row>
    <row r="30" spans="1:13" ht="15" thickBot="1" x14ac:dyDescent="0.35"/>
    <row r="31" spans="1:13" ht="21" x14ac:dyDescent="0.3">
      <c r="A31" s="30" t="s">
        <v>21</v>
      </c>
      <c r="B31" s="31"/>
      <c r="C31" s="1"/>
      <c r="D31" s="1"/>
      <c r="E31" s="1"/>
    </row>
    <row r="32" spans="1:13" ht="21.6" thickBot="1" x14ac:dyDescent="0.35">
      <c r="A32" s="32"/>
      <c r="B32" s="35"/>
      <c r="C32" s="1"/>
      <c r="D32" s="1"/>
      <c r="E32" s="1"/>
    </row>
    <row r="33" spans="1:13" ht="21.6" thickBot="1" x14ac:dyDescent="0.35">
      <c r="A33" s="11"/>
      <c r="B33" s="28" t="s">
        <v>1</v>
      </c>
      <c r="C33" s="36"/>
      <c r="D33" s="36"/>
      <c r="E33" s="36"/>
      <c r="F33" s="36"/>
      <c r="G33" s="36"/>
      <c r="H33" s="29"/>
      <c r="I33" s="36" t="s">
        <v>2</v>
      </c>
      <c r="J33" s="29"/>
      <c r="K33" s="26" t="s">
        <v>3</v>
      </c>
      <c r="L33" s="27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4">C35/1000000</f>
        <v>5.3835849999999998E-2</v>
      </c>
      <c r="D37" s="3">
        <f t="shared" si="14"/>
        <v>1.2114018559999999</v>
      </c>
      <c r="E37" s="3">
        <f t="shared" si="14"/>
        <v>2.513628E-3</v>
      </c>
      <c r="F37" s="3">
        <f t="shared" si="14"/>
        <v>0.74656602000000005</v>
      </c>
      <c r="G37" s="3">
        <f t="shared" si="14"/>
        <v>2.0690560000000001E-3</v>
      </c>
      <c r="H37" s="4">
        <f t="shared" si="14"/>
        <v>0.1055352</v>
      </c>
      <c r="I37" s="3">
        <f>I35/1000000</f>
        <v>0</v>
      </c>
      <c r="J37" s="4">
        <f t="shared" ref="J37:L38" si="15">J35/1000000</f>
        <v>0</v>
      </c>
      <c r="K37" s="21">
        <f t="shared" si="15"/>
        <v>4.6519807999999996E-2</v>
      </c>
      <c r="L37" s="22">
        <f t="shared" si="15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6">C36/1000000</f>
        <v>4.9071384695582804E-3</v>
      </c>
      <c r="D38" s="6">
        <f t="shared" si="16"/>
        <v>8.6603322714533595E-2</v>
      </c>
      <c r="E38" s="6">
        <f t="shared" si="16"/>
        <v>5.4424514989328502E-4</v>
      </c>
      <c r="F38" s="6">
        <f t="shared" si="16"/>
        <v>0.10444303122049101</v>
      </c>
      <c r="G38" s="6">
        <f t="shared" si="16"/>
        <v>1.0976574970479802E-3</v>
      </c>
      <c r="H38" s="7">
        <f t="shared" si="16"/>
        <v>0.136152950712496</v>
      </c>
      <c r="I38" s="6">
        <f>I36/1000000</f>
        <v>0</v>
      </c>
      <c r="J38" s="7">
        <f t="shared" ref="J38" si="17">J36/1000000</f>
        <v>0</v>
      </c>
      <c r="K38" s="5">
        <f t="shared" si="15"/>
        <v>3.93902648053611E-3</v>
      </c>
      <c r="L38" s="14">
        <f t="shared" si="15"/>
        <v>4.0860154954745903E-3</v>
      </c>
      <c r="M38" s="17">
        <f>M36</f>
        <v>8.5356610767503103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8">C37/C$7</f>
        <v>0.76212640257498521</v>
      </c>
      <c r="D39" s="18">
        <f t="shared" si="18"/>
        <v>2.6656634279120697E-2</v>
      </c>
      <c r="E39" s="18">
        <f t="shared" si="18"/>
        <v>0.34770293972810423</v>
      </c>
      <c r="F39" s="18">
        <f t="shared" si="18"/>
        <v>6.3459993606110396</v>
      </c>
      <c r="G39" s="18">
        <f t="shared" si="18"/>
        <v>0.85619322545618259</v>
      </c>
      <c r="H39" s="18">
        <f t="shared" si="18"/>
        <v>1.7838211924756575</v>
      </c>
      <c r="I39" s="18">
        <f t="shared" si="18"/>
        <v>0</v>
      </c>
      <c r="J39" s="18">
        <f t="shared" si="18"/>
        <v>0</v>
      </c>
      <c r="K39" s="18">
        <f t="shared" si="18"/>
        <v>2.8943130868287557</v>
      </c>
      <c r="L39" s="18">
        <f t="shared" si="18"/>
        <v>1.7701573458988411</v>
      </c>
      <c r="M39" s="18">
        <f t="shared" si="18"/>
        <v>0.85768483513762594</v>
      </c>
    </row>
    <row r="40" spans="1:13" ht="15" thickBot="1" x14ac:dyDescent="0.35"/>
    <row r="41" spans="1:13" ht="21" x14ac:dyDescent="0.3">
      <c r="A41" s="30" t="s">
        <v>23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1</v>
      </c>
      <c r="C43" s="36"/>
      <c r="D43" s="36"/>
      <c r="E43" s="36"/>
      <c r="F43" s="36"/>
      <c r="G43" s="36"/>
      <c r="H43" s="29"/>
      <c r="I43" s="36" t="s">
        <v>2</v>
      </c>
      <c r="J43" s="29"/>
      <c r="K43" s="26" t="s">
        <v>3</v>
      </c>
      <c r="L43" s="27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9">C45/1000000</f>
        <v>5.9344224000000001E-2</v>
      </c>
      <c r="D47" s="3">
        <f t="shared" si="19"/>
        <v>0.36052889599999999</v>
      </c>
      <c r="E47" s="3">
        <f t="shared" ref="E47" si="20">E45/1000000</f>
        <v>2.6976539999999999E-3</v>
      </c>
      <c r="F47" s="3">
        <f t="shared" si="19"/>
        <v>0.99575980399999997</v>
      </c>
      <c r="G47" s="3">
        <f t="shared" si="19"/>
        <v>2.2239679999999998E-3</v>
      </c>
      <c r="H47" s="4">
        <f t="shared" si="19"/>
        <v>0.176278304</v>
      </c>
      <c r="I47" s="3">
        <f>I45/1000000</f>
        <v>0</v>
      </c>
      <c r="J47" s="4">
        <f t="shared" ref="J47:L48" si="21">J45/1000000</f>
        <v>0</v>
      </c>
      <c r="K47" s="21">
        <f t="shared" si="21"/>
        <v>4.195136E-2</v>
      </c>
      <c r="L47" s="22">
        <f t="shared" si="21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22">C46/1000000</f>
        <v>3.6101714232477204E-3</v>
      </c>
      <c r="D48" s="6">
        <f t="shared" si="22"/>
        <v>2.99881881521121E-2</v>
      </c>
      <c r="E48" s="6">
        <f t="shared" ref="E48" si="23">E46/1000000</f>
        <v>6.6694920403695694E-4</v>
      </c>
      <c r="F48" s="6">
        <f t="shared" si="22"/>
        <v>0.104516255143302</v>
      </c>
      <c r="G48" s="6">
        <f t="shared" si="22"/>
        <v>7.6880151829002608E-4</v>
      </c>
      <c r="H48" s="7">
        <f t="shared" si="22"/>
        <v>0.119902353605205</v>
      </c>
      <c r="I48" s="6">
        <f>I46/1000000</f>
        <v>0</v>
      </c>
      <c r="J48" s="7">
        <f t="shared" ref="J48" si="24">J46/1000000</f>
        <v>0</v>
      </c>
      <c r="K48" s="5">
        <f t="shared" si="21"/>
        <v>2.6580539369741398E-3</v>
      </c>
      <c r="L48" s="14">
        <f t="shared" si="21"/>
        <v>4.0717265354587697E-3</v>
      </c>
      <c r="M48" s="17">
        <f>M46</f>
        <v>5.0188460656756604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25">C47/C$7</f>
        <v>0.84010561643819326</v>
      </c>
      <c r="D49" s="18">
        <f t="shared" si="25"/>
        <v>7.9333599169647811E-3</v>
      </c>
      <c r="E49" s="18">
        <f t="shared" si="25"/>
        <v>0.3731587276117545</v>
      </c>
      <c r="F49" s="18">
        <f t="shared" si="25"/>
        <v>8.4642093401279812</v>
      </c>
      <c r="G49" s="18">
        <f t="shared" si="25"/>
        <v>0.92029714769988602</v>
      </c>
      <c r="H49" s="18">
        <f t="shared" si="25"/>
        <v>2.9795648698146824</v>
      </c>
      <c r="I49" s="18">
        <f t="shared" si="25"/>
        <v>0</v>
      </c>
      <c r="J49" s="18">
        <f t="shared" si="25"/>
        <v>0</v>
      </c>
      <c r="K49" s="18">
        <f t="shared" si="25"/>
        <v>2.6100789207527337</v>
      </c>
      <c r="L49" s="18">
        <f t="shared" si="25"/>
        <v>1.9662674944216052</v>
      </c>
      <c r="M49" s="18">
        <f t="shared" si="25"/>
        <v>0.87258714962356954</v>
      </c>
    </row>
  </sheetData>
  <mergeCells count="20"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  <mergeCell ref="A1:B2"/>
    <mergeCell ref="B3:H3"/>
    <mergeCell ref="I3:J3"/>
    <mergeCell ref="A21:B22"/>
    <mergeCell ref="B23:H23"/>
    <mergeCell ref="I23:J23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9"/>
  <sheetViews>
    <sheetView zoomScale="55" zoomScaleNormal="55" workbookViewId="0">
      <selection activeCell="E63" sqref="E63"/>
    </sheetView>
  </sheetViews>
  <sheetFormatPr defaultRowHeight="14.4" x14ac:dyDescent="0.3"/>
  <cols>
    <col min="1" max="1" width="17.3320312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30" t="s">
        <v>6</v>
      </c>
      <c r="B1" s="31"/>
      <c r="C1" s="1"/>
      <c r="D1" s="1"/>
      <c r="E1" s="1"/>
    </row>
    <row r="2" spans="1:13" ht="21.6" thickBot="1" x14ac:dyDescent="0.35">
      <c r="A2" s="32"/>
      <c r="B2" s="35"/>
      <c r="C2" s="1"/>
      <c r="D2" s="1"/>
      <c r="E2" s="1"/>
    </row>
    <row r="3" spans="1:13" ht="21.6" thickBot="1" x14ac:dyDescent="0.35">
      <c r="A3" s="11"/>
      <c r="B3" s="28" t="s">
        <v>1</v>
      </c>
      <c r="C3" s="36"/>
      <c r="D3" s="36"/>
      <c r="E3" s="36"/>
      <c r="F3" s="36"/>
      <c r="G3" s="36"/>
      <c r="H3" s="29"/>
      <c r="I3" s="36" t="s">
        <v>2</v>
      </c>
      <c r="J3" s="29"/>
      <c r="K3" s="26" t="s">
        <v>3</v>
      </c>
      <c r="L3" s="27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28" t="s">
        <v>18</v>
      </c>
      <c r="B11" s="29"/>
      <c r="C11" s="1"/>
      <c r="D11" s="1"/>
      <c r="E11" s="1"/>
    </row>
    <row r="12" spans="1:13" ht="21.6" thickBot="1" x14ac:dyDescent="0.35">
      <c r="A12" s="37"/>
      <c r="B12" s="38"/>
      <c r="C12" s="1"/>
      <c r="D12" s="1"/>
      <c r="E12" s="1"/>
    </row>
    <row r="13" spans="1:13" ht="21.6" thickBot="1" x14ac:dyDescent="0.35">
      <c r="A13" s="11"/>
      <c r="B13" s="28" t="s">
        <v>1</v>
      </c>
      <c r="C13" s="36"/>
      <c r="D13" s="36"/>
      <c r="E13" s="36"/>
      <c r="F13" s="36"/>
      <c r="G13" s="36"/>
      <c r="H13" s="29"/>
      <c r="I13" s="36" t="s">
        <v>2</v>
      </c>
      <c r="J13" s="29"/>
      <c r="K13" s="26" t="s">
        <v>3</v>
      </c>
      <c r="L13" s="27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0.10517905039999999</v>
      </c>
      <c r="D17" s="3">
        <f t="shared" si="2"/>
        <v>186.004427456</v>
      </c>
      <c r="E17" s="3">
        <f t="shared" si="2"/>
        <v>1.2090112199999999E-2</v>
      </c>
      <c r="F17" s="3">
        <f t="shared" si="2"/>
        <v>30.519709035399998</v>
      </c>
      <c r="G17" s="3">
        <f t="shared" si="2"/>
        <v>4.4879999999999998E-3</v>
      </c>
      <c r="H17" s="4">
        <f t="shared" si="2"/>
        <v>4.454574976</v>
      </c>
      <c r="I17" s="3">
        <f>I15/1000000</f>
        <v>3.3119182080000003</v>
      </c>
      <c r="J17" s="4">
        <f t="shared" ref="J17:L17" si="3">J15/1000000</f>
        <v>1.1433266559999999</v>
      </c>
      <c r="K17" s="21">
        <f t="shared" si="3"/>
        <v>2.1222026239999998</v>
      </c>
      <c r="L17" s="22">
        <f t="shared" si="3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8.280139844371261E-3</v>
      </c>
      <c r="D18" s="6">
        <f t="shared" si="4"/>
        <v>12.765803672035799</v>
      </c>
      <c r="E18" s="6">
        <f t="shared" si="4"/>
        <v>3.5096520121464803E-3</v>
      </c>
      <c r="F18" s="6">
        <f t="shared" si="4"/>
        <v>2.2855052559586202</v>
      </c>
      <c r="G18" s="6">
        <f t="shared" si="4"/>
        <v>4.27930473629211E-3</v>
      </c>
      <c r="H18" s="7">
        <f t="shared" si="4"/>
        <v>0.51615944209875098</v>
      </c>
      <c r="I18" s="6">
        <f>I16/1000000</f>
        <v>8.3705638706804406E-2</v>
      </c>
      <c r="J18" s="7">
        <f t="shared" ref="J18:L18" si="5">J16/1000000</f>
        <v>0.22254187697236302</v>
      </c>
      <c r="K18" s="5">
        <f t="shared" si="5"/>
        <v>0.301632127861511</v>
      </c>
      <c r="L18" s="14">
        <f t="shared" si="5"/>
        <v>0.48576405626424701</v>
      </c>
      <c r="M18" s="17">
        <f>M16</f>
        <v>33.072888190832799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0.77053233516943287</v>
      </c>
      <c r="D19" s="18">
        <f t="shared" si="6"/>
        <v>1.3960562010446962</v>
      </c>
      <c r="E19" s="18">
        <f t="shared" si="6"/>
        <v>0.81971617901680816</v>
      </c>
      <c r="F19" s="18">
        <f t="shared" si="6"/>
        <v>7.8370614930064315</v>
      </c>
      <c r="G19" s="18">
        <f t="shared" si="6"/>
        <v>0.8851266323078395</v>
      </c>
      <c r="H19" s="18">
        <f t="shared" si="6"/>
        <v>0.67948263900977057</v>
      </c>
      <c r="I19" s="18">
        <f t="shared" si="6"/>
        <v>0.78383132099201636</v>
      </c>
      <c r="J19" s="18">
        <f t="shared" si="6"/>
        <v>0.74526765405460393</v>
      </c>
      <c r="K19" s="18">
        <f t="shared" si="6"/>
        <v>0.33545357693140404</v>
      </c>
      <c r="L19" s="18">
        <f t="shared" si="6"/>
        <v>0.67162316105120978</v>
      </c>
      <c r="M19" s="18">
        <f t="shared" si="6"/>
        <v>0.93968466422781205</v>
      </c>
    </row>
    <row r="20" spans="1:13" ht="15" thickBot="1" x14ac:dyDescent="0.35"/>
    <row r="21" spans="1:13" ht="21" x14ac:dyDescent="0.3">
      <c r="A21" s="30" t="s">
        <v>19</v>
      </c>
      <c r="B21" s="31"/>
      <c r="C21" s="1"/>
      <c r="D21" s="1"/>
      <c r="E21" s="1"/>
    </row>
    <row r="22" spans="1:13" ht="21.6" thickBot="1" x14ac:dyDescent="0.35">
      <c r="A22" s="32"/>
      <c r="B22" s="35"/>
      <c r="C22" s="1"/>
      <c r="D22" s="1"/>
      <c r="E22" s="1"/>
    </row>
    <row r="23" spans="1:13" ht="21.6" thickBot="1" x14ac:dyDescent="0.35">
      <c r="A23" s="11"/>
      <c r="B23" s="28" t="s">
        <v>1</v>
      </c>
      <c r="C23" s="36"/>
      <c r="D23" s="36"/>
      <c r="E23" s="36"/>
      <c r="F23" s="36"/>
      <c r="G23" s="36"/>
      <c r="H23" s="29"/>
      <c r="I23" s="36" t="s">
        <v>2</v>
      </c>
      <c r="J23" s="36"/>
      <c r="K23" s="26" t="s">
        <v>3</v>
      </c>
      <c r="L23" s="27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7">C25/1000000</f>
        <v>0.130278112</v>
      </c>
      <c r="D27" s="3">
        <f t="shared" si="7"/>
        <v>78.731011340000009</v>
      </c>
      <c r="E27" s="3">
        <f t="shared" si="7"/>
        <v>1.1030408E-2</v>
      </c>
      <c r="F27" s="3">
        <f t="shared" si="7"/>
        <v>2.9929926120000001</v>
      </c>
      <c r="G27" s="3">
        <f t="shared" si="7"/>
        <v>3.9304639999999998E-3</v>
      </c>
      <c r="H27" s="4">
        <f t="shared" si="7"/>
        <v>2.885581696</v>
      </c>
      <c r="I27" s="3">
        <f>I25/1000000</f>
        <v>3.3891058739999997</v>
      </c>
      <c r="J27" s="3">
        <f t="shared" ref="J27:L28" si="8">J25/1000000</f>
        <v>1.014239616</v>
      </c>
      <c r="K27" s="21">
        <f t="shared" si="8"/>
        <v>2.3416293760000002</v>
      </c>
      <c r="L27" s="22">
        <f t="shared" si="8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7"/>
        <v>1.3548190013900799E-2</v>
      </c>
      <c r="D28" s="6">
        <f t="shared" si="7"/>
        <v>10.8829284902148</v>
      </c>
      <c r="E28" s="6">
        <f t="shared" si="7"/>
        <v>3.4010202379365002E-3</v>
      </c>
      <c r="F28" s="6">
        <f t="shared" si="7"/>
        <v>0.40798301718757402</v>
      </c>
      <c r="G28" s="6">
        <f t="shared" si="7"/>
        <v>3.68904610149859E-3</v>
      </c>
      <c r="H28" s="7">
        <f t="shared" si="7"/>
        <v>0.84276384322235898</v>
      </c>
      <c r="I28" s="6">
        <f>I26/1000000</f>
        <v>0.46621630398171399</v>
      </c>
      <c r="J28" s="6">
        <f t="shared" si="8"/>
        <v>0.21826472874634098</v>
      </c>
      <c r="K28" s="5">
        <f t="shared" si="8"/>
        <v>0.75500426295783196</v>
      </c>
      <c r="L28" s="14">
        <f t="shared" si="8"/>
        <v>0.77805681710069297</v>
      </c>
      <c r="M28" s="7">
        <f>M26</f>
        <v>66.245777037418094</v>
      </c>
    </row>
    <row r="29" spans="1:13" x14ac:dyDescent="0.3">
      <c r="A29" s="18" t="s">
        <v>40</v>
      </c>
      <c r="B29" s="18">
        <f>B27/B$7</f>
        <v>1.2553053610798119</v>
      </c>
      <c r="C29" s="18">
        <f t="shared" ref="C29:M29" si="9">C27/C$7</f>
        <v>0.95440582016154918</v>
      </c>
      <c r="D29" s="18">
        <f t="shared" si="9"/>
        <v>0.59091559324160492</v>
      </c>
      <c r="E29" s="18">
        <f t="shared" si="9"/>
        <v>0.74786765823037049</v>
      </c>
      <c r="F29" s="18">
        <f t="shared" si="9"/>
        <v>0.76856129660839401</v>
      </c>
      <c r="G29" s="18">
        <f t="shared" si="9"/>
        <v>0.77516897587504452</v>
      </c>
      <c r="H29" s="18">
        <f t="shared" si="9"/>
        <v>0.44015482429638864</v>
      </c>
      <c r="I29" s="18">
        <f t="shared" si="9"/>
        <v>0.80209931748387597</v>
      </c>
      <c r="J29" s="18">
        <f t="shared" si="9"/>
        <v>0.66112337650733688</v>
      </c>
      <c r="K29" s="18">
        <f t="shared" si="9"/>
        <v>0.37013805427603302</v>
      </c>
      <c r="L29" s="18">
        <f t="shared" si="9"/>
        <v>0.43750040527469392</v>
      </c>
      <c r="M29" s="18">
        <f t="shared" si="9"/>
        <v>1.0086442295937497</v>
      </c>
    </row>
    <row r="30" spans="1:13" ht="15" thickBot="1" x14ac:dyDescent="0.35"/>
    <row r="31" spans="1:13" ht="21" x14ac:dyDescent="0.3">
      <c r="A31" s="30" t="s">
        <v>21</v>
      </c>
      <c r="B31" s="31"/>
      <c r="C31" s="1"/>
      <c r="D31" s="1"/>
      <c r="E31" s="1"/>
    </row>
    <row r="32" spans="1:13" ht="21.6" thickBot="1" x14ac:dyDescent="0.35">
      <c r="A32" s="32"/>
      <c r="B32" s="35"/>
      <c r="C32" s="1"/>
      <c r="D32" s="1"/>
      <c r="E32" s="1"/>
    </row>
    <row r="33" spans="1:13" ht="21.6" thickBot="1" x14ac:dyDescent="0.35">
      <c r="A33" s="11"/>
      <c r="B33" s="28" t="s">
        <v>1</v>
      </c>
      <c r="C33" s="36"/>
      <c r="D33" s="36"/>
      <c r="E33" s="36"/>
      <c r="F33" s="36"/>
      <c r="G33" s="36"/>
      <c r="H33" s="29"/>
      <c r="I33" s="36" t="s">
        <v>2</v>
      </c>
      <c r="J33" s="29"/>
      <c r="K33" s="26" t="s">
        <v>3</v>
      </c>
      <c r="L33" s="27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10">C35/1000000</f>
        <v>0.15892556112224399</v>
      </c>
      <c r="D37" s="3">
        <f t="shared" si="10"/>
        <v>47.931326973947897</v>
      </c>
      <c r="E37" s="3">
        <f t="shared" si="10"/>
        <v>1.5593056112224399E-2</v>
      </c>
      <c r="F37" s="3">
        <f t="shared" si="10"/>
        <v>61.075826318637198</v>
      </c>
      <c r="G37" s="3">
        <f t="shared" si="10"/>
        <v>5.5094188376753504E-3</v>
      </c>
      <c r="H37" s="4">
        <f t="shared" si="10"/>
        <v>8.8629094348697404</v>
      </c>
      <c r="I37" s="3">
        <f>I35/1000000</f>
        <v>0</v>
      </c>
      <c r="J37" s="4">
        <f t="shared" ref="J37:L38" si="11">J35/1000000</f>
        <v>0</v>
      </c>
      <c r="K37" s="21">
        <f t="shared" si="11"/>
        <v>6.40772521042084</v>
      </c>
      <c r="L37" s="22">
        <f t="shared" si="11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10"/>
        <v>2.3626484720473302E-2</v>
      </c>
      <c r="D38" s="6">
        <f t="shared" si="10"/>
        <v>17.365887628316301</v>
      </c>
      <c r="E38" s="6">
        <f t="shared" si="10"/>
        <v>3.8200051184885601E-3</v>
      </c>
      <c r="F38" s="6">
        <f t="shared" si="10"/>
        <v>21.924505635236098</v>
      </c>
      <c r="G38" s="6">
        <f t="shared" si="10"/>
        <v>3.4771256569561702E-3</v>
      </c>
      <c r="H38" s="7">
        <f t="shared" si="10"/>
        <v>1.9649720596443201</v>
      </c>
      <c r="I38" s="6">
        <f>I36/1000000</f>
        <v>0</v>
      </c>
      <c r="J38" s="7">
        <f t="shared" si="11"/>
        <v>0</v>
      </c>
      <c r="K38" s="5">
        <f t="shared" si="11"/>
        <v>3.9297388206205497</v>
      </c>
      <c r="L38" s="14">
        <f t="shared" si="11"/>
        <v>1.85091331022332</v>
      </c>
      <c r="M38" s="17">
        <f>M36</f>
        <v>106.77076625079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2">C37/C$7</f>
        <v>1.1642744754200129</v>
      </c>
      <c r="D39" s="18">
        <f t="shared" si="12"/>
        <v>0.35974856707166186</v>
      </c>
      <c r="E39" s="18">
        <f t="shared" si="12"/>
        <v>1.0572176803708464</v>
      </c>
      <c r="F39" s="18">
        <f t="shared" si="12"/>
        <v>15.683472147134347</v>
      </c>
      <c r="G39" s="18">
        <f t="shared" si="12"/>
        <v>1.0865716002150076</v>
      </c>
      <c r="H39" s="18">
        <f t="shared" si="12"/>
        <v>1.3519119387496612</v>
      </c>
      <c r="I39" s="18">
        <f t="shared" si="12"/>
        <v>0</v>
      </c>
      <c r="J39" s="18">
        <f t="shared" si="12"/>
        <v>0</v>
      </c>
      <c r="K39" s="18">
        <f t="shared" si="12"/>
        <v>1.0128600905118872</v>
      </c>
      <c r="L39" s="18">
        <f t="shared" si="12"/>
        <v>1.3110993597239959</v>
      </c>
      <c r="M39" s="18">
        <f t="shared" si="12"/>
        <v>0.9894049273356057</v>
      </c>
    </row>
    <row r="40" spans="1:13" ht="15" thickBot="1" x14ac:dyDescent="0.35"/>
    <row r="41" spans="1:13" ht="21" x14ac:dyDescent="0.3">
      <c r="A41" s="30" t="s">
        <v>23</v>
      </c>
      <c r="B41" s="31"/>
      <c r="C41" s="1"/>
      <c r="D41" s="1"/>
      <c r="E41" s="1"/>
    </row>
    <row r="42" spans="1:13" ht="21.6" thickBot="1" x14ac:dyDescent="0.35">
      <c r="A42" s="32"/>
      <c r="B42" s="35"/>
      <c r="C42" s="1"/>
      <c r="D42" s="1"/>
      <c r="E42" s="1"/>
    </row>
    <row r="43" spans="1:13" ht="21.6" thickBot="1" x14ac:dyDescent="0.35">
      <c r="A43" s="11"/>
      <c r="B43" s="28" t="s">
        <v>1</v>
      </c>
      <c r="C43" s="36"/>
      <c r="D43" s="36"/>
      <c r="E43" s="36"/>
      <c r="F43" s="36"/>
      <c r="G43" s="36"/>
      <c r="H43" s="29"/>
      <c r="I43" s="36" t="s">
        <v>2</v>
      </c>
      <c r="J43" s="29"/>
      <c r="K43" s="26" t="s">
        <v>3</v>
      </c>
      <c r="L43" s="27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13">C45/1000000</f>
        <v>0.152404716</v>
      </c>
      <c r="D47" s="3">
        <f t="shared" si="13"/>
        <v>49.100559424000004</v>
      </c>
      <c r="E47" s="3">
        <f t="shared" si="13"/>
        <v>1.437044E-2</v>
      </c>
      <c r="F47" s="3">
        <f t="shared" si="13"/>
        <v>49.39861939</v>
      </c>
      <c r="G47" s="3">
        <f t="shared" si="13"/>
        <v>5.0686400000000001E-3</v>
      </c>
      <c r="H47" s="4">
        <f t="shared" si="13"/>
        <v>5.2316037120000001</v>
      </c>
      <c r="I47" s="3">
        <f>I45/1000000</f>
        <v>0</v>
      </c>
      <c r="J47" s="4">
        <f t="shared" ref="J47:L48" si="14">J45/1000000</f>
        <v>0</v>
      </c>
      <c r="K47" s="21">
        <f t="shared" si="14"/>
        <v>2.1932686079999999</v>
      </c>
      <c r="L47" s="22">
        <f t="shared" si="14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13"/>
        <v>1.75208937409684E-2</v>
      </c>
      <c r="D48" s="6">
        <f t="shared" si="13"/>
        <v>17.857396717217199</v>
      </c>
      <c r="E48" s="6">
        <f t="shared" si="13"/>
        <v>3.5743496299262402E-3</v>
      </c>
      <c r="F48" s="6">
        <f t="shared" si="13"/>
        <v>6.5893581681431197</v>
      </c>
      <c r="G48" s="6">
        <f t="shared" si="13"/>
        <v>3.34828509906328E-3</v>
      </c>
      <c r="H48" s="7">
        <f t="shared" si="13"/>
        <v>0.65903145966958598</v>
      </c>
      <c r="I48" s="6">
        <f>I46/1000000</f>
        <v>0</v>
      </c>
      <c r="J48" s="7">
        <f t="shared" si="14"/>
        <v>0</v>
      </c>
      <c r="K48" s="5">
        <f t="shared" si="14"/>
        <v>0.70782451018450698</v>
      </c>
      <c r="L48" s="14">
        <f t="shared" si="14"/>
        <v>0.59336680745393799</v>
      </c>
      <c r="M48" s="17">
        <f>M46</f>
        <v>42.189928889705698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15">C47/C$7</f>
        <v>1.1165033460913831</v>
      </c>
      <c r="D49" s="18">
        <f t="shared" si="15"/>
        <v>0.36852424104180997</v>
      </c>
      <c r="E49" s="18">
        <f t="shared" si="15"/>
        <v>0.97432364338110122</v>
      </c>
      <c r="F49" s="18">
        <f t="shared" si="15"/>
        <v>12.68491837127293</v>
      </c>
      <c r="G49" s="18">
        <f t="shared" si="15"/>
        <v>0.99964087646631183</v>
      </c>
      <c r="H49" s="18">
        <f t="shared" si="15"/>
        <v>0.79800742284847603</v>
      </c>
      <c r="I49" s="18">
        <f t="shared" si="15"/>
        <v>0</v>
      </c>
      <c r="J49" s="18">
        <f t="shared" si="15"/>
        <v>0</v>
      </c>
      <c r="K49" s="18">
        <f t="shared" si="15"/>
        <v>0.34668687683469823</v>
      </c>
      <c r="L49" s="18">
        <f t="shared" si="15"/>
        <v>0.72450887325371549</v>
      </c>
      <c r="M49" s="18">
        <f t="shared" si="15"/>
        <v>0.98187135006021575</v>
      </c>
    </row>
  </sheetData>
  <mergeCells count="20"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  <mergeCell ref="A1:B2"/>
    <mergeCell ref="A21:B22"/>
    <mergeCell ref="B3:H3"/>
    <mergeCell ref="I3:J3"/>
    <mergeCell ref="A31:B32"/>
    <mergeCell ref="A11:B12"/>
    <mergeCell ref="B13:H13"/>
    <mergeCell ref="I13:J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30" t="s">
        <v>6</v>
      </c>
      <c r="B1" s="31"/>
      <c r="C1" s="1"/>
      <c r="D1" s="1"/>
    </row>
    <row r="2" spans="1:14" ht="21.6" thickBot="1" x14ac:dyDescent="0.35">
      <c r="A2" s="32"/>
      <c r="B2" s="35"/>
      <c r="C2" s="1"/>
      <c r="D2" s="1"/>
    </row>
    <row r="3" spans="1:14" ht="21.6" thickBot="1" x14ac:dyDescent="0.35">
      <c r="A3" s="11"/>
      <c r="B3" s="28" t="s">
        <v>1</v>
      </c>
      <c r="C3" s="36"/>
      <c r="D3" s="36"/>
      <c r="E3" s="36"/>
      <c r="F3" s="28" t="s">
        <v>2</v>
      </c>
      <c r="G3" s="29"/>
      <c r="H3" s="28" t="s">
        <v>3</v>
      </c>
      <c r="I3" s="36"/>
      <c r="J3" s="36"/>
      <c r="K3" s="36"/>
      <c r="L3" s="36"/>
      <c r="M3" s="29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10" t="s">
        <v>10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2" t="s">
        <v>39</v>
      </c>
      <c r="N4" s="10" t="s">
        <v>20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30" t="s">
        <v>19</v>
      </c>
      <c r="B11" s="31"/>
      <c r="C11" s="1"/>
      <c r="D11" s="1"/>
    </row>
    <row r="12" spans="1:14" ht="21.6" thickBot="1" x14ac:dyDescent="0.35">
      <c r="A12" s="32"/>
      <c r="B12" s="35"/>
      <c r="C12" s="1"/>
      <c r="D12" s="1"/>
    </row>
    <row r="13" spans="1:14" ht="21.6" thickBot="1" x14ac:dyDescent="0.35">
      <c r="A13" s="11"/>
      <c r="B13" s="28" t="s">
        <v>1</v>
      </c>
      <c r="C13" s="36"/>
      <c r="D13" s="36"/>
      <c r="E13" s="36"/>
      <c r="F13" s="28" t="s">
        <v>2</v>
      </c>
      <c r="G13" s="29"/>
      <c r="H13" s="28" t="s">
        <v>3</v>
      </c>
      <c r="I13" s="36"/>
      <c r="J13" s="36"/>
      <c r="K13" s="36"/>
      <c r="L13" s="36"/>
      <c r="M13" s="29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10" t="s">
        <v>10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2" t="s">
        <v>39</v>
      </c>
      <c r="N14" s="10" t="s">
        <v>20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30" t="s">
        <v>21</v>
      </c>
      <c r="B21" s="31"/>
      <c r="C21" s="1"/>
      <c r="D21" s="1"/>
    </row>
    <row r="22" spans="1:14" ht="21.6" thickBot="1" x14ac:dyDescent="0.35">
      <c r="A22" s="32"/>
      <c r="B22" s="35"/>
      <c r="C22" s="1"/>
      <c r="D22" s="1"/>
    </row>
    <row r="23" spans="1:14" ht="21.6" thickBot="1" x14ac:dyDescent="0.35">
      <c r="A23" s="11"/>
      <c r="B23" s="28" t="s">
        <v>1</v>
      </c>
      <c r="C23" s="36"/>
      <c r="D23" s="36"/>
      <c r="E23" s="36"/>
      <c r="F23" s="28" t="s">
        <v>2</v>
      </c>
      <c r="G23" s="29"/>
      <c r="H23" s="28" t="s">
        <v>3</v>
      </c>
      <c r="I23" s="36"/>
      <c r="J23" s="36"/>
      <c r="K23" s="36"/>
      <c r="L23" s="36"/>
      <c r="M23" s="29"/>
      <c r="N23" s="1"/>
    </row>
    <row r="24" spans="1:14" ht="15" thickBot="1" x14ac:dyDescent="0.35">
      <c r="B24" s="8" t="s">
        <v>4</v>
      </c>
      <c r="C24" s="9" t="s">
        <v>5</v>
      </c>
      <c r="D24" s="9" t="s">
        <v>22</v>
      </c>
      <c r="E24" s="9" t="s">
        <v>25</v>
      </c>
      <c r="F24" s="8" t="s">
        <v>9</v>
      </c>
      <c r="G24" s="10" t="s">
        <v>10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2" t="s">
        <v>39</v>
      </c>
      <c r="N24" s="10" t="s">
        <v>20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30" t="s">
        <v>23</v>
      </c>
      <c r="B31" s="31"/>
      <c r="C31" s="1"/>
      <c r="D31" s="1"/>
    </row>
    <row r="32" spans="1:14" ht="21.6" thickBot="1" x14ac:dyDescent="0.35">
      <c r="A32" s="32"/>
      <c r="B32" s="35"/>
      <c r="C32" s="1"/>
      <c r="D32" s="1"/>
    </row>
    <row r="33" spans="1:14" ht="21.6" thickBot="1" x14ac:dyDescent="0.35">
      <c r="A33" s="11"/>
      <c r="B33" s="28" t="s">
        <v>1</v>
      </c>
      <c r="C33" s="36"/>
      <c r="D33" s="36"/>
      <c r="E33" s="36"/>
      <c r="F33" s="28" t="s">
        <v>2</v>
      </c>
      <c r="G33" s="29"/>
      <c r="H33" s="28" t="s">
        <v>3</v>
      </c>
      <c r="I33" s="36"/>
      <c r="J33" s="36"/>
      <c r="K33" s="36"/>
      <c r="L33" s="36"/>
      <c r="M33" s="29"/>
      <c r="N33" s="1"/>
    </row>
    <row r="34" spans="1:14" ht="15" thickBot="1" x14ac:dyDescent="0.35">
      <c r="B34" s="8" t="s">
        <v>4</v>
      </c>
      <c r="C34" s="9" t="s">
        <v>5</v>
      </c>
      <c r="D34" s="9" t="s">
        <v>24</v>
      </c>
      <c r="E34" s="9" t="s">
        <v>25</v>
      </c>
      <c r="F34" s="8" t="s">
        <v>9</v>
      </c>
      <c r="G34" s="10" t="s">
        <v>10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2" t="s">
        <v>39</v>
      </c>
      <c r="N34" s="10" t="s">
        <v>20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B13:E13"/>
    <mergeCell ref="F13:G13"/>
    <mergeCell ref="H13:M13"/>
    <mergeCell ref="A1:B2"/>
    <mergeCell ref="B3:E3"/>
    <mergeCell ref="F3:G3"/>
    <mergeCell ref="H3:M3"/>
    <mergeCell ref="A11:B12"/>
    <mergeCell ref="H23:M23"/>
    <mergeCell ref="H33:M33"/>
    <mergeCell ref="A21:B22"/>
    <mergeCell ref="B23:E23"/>
    <mergeCell ref="F23:G23"/>
    <mergeCell ref="A31:B32"/>
    <mergeCell ref="B33:E33"/>
    <mergeCell ref="F33:G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Props1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2024-04-18T14:05:28Z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