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<sst xmlns="http://schemas.openxmlformats.org/spreadsheetml/2006/main" count="39" uniqueCount="39">
  <si>
    <t>IoT electrical Load Calculator by Ermanno Pietrosemoli</t>
  </si>
  <si>
    <t>Insert in Column C  the duration f the event, in column D the number of events per hour, in column E the current consumption for that event</t>
  </si>
  <si>
    <t>Battery values: Nominal voltage in E22, capacity in mAh  in E23 and battery sel discharge in E24</t>
  </si>
  <si>
    <t xml:space="preserve"> Input data framed in red</t>
  </si>
  <si>
    <t>Intermediate results framed in blue</t>
  </si>
  <si>
    <t>Final results framed in green</t>
  </si>
  <si>
    <t>IoT Electrical power consumption calculator</t>
  </si>
  <si>
    <t>Radio</t>
  </si>
  <si>
    <t>duration, ms</t>
  </si>
  <si>
    <t># per hour</t>
  </si>
  <si>
    <t>Current, mA</t>
  </si>
  <si>
    <t>mA per day</t>
  </si>
  <si>
    <t>mA per year</t>
  </si>
  <si>
    <t>mA per hour</t>
  </si>
  <si>
    <t>Wh per year</t>
  </si>
  <si>
    <t>Battery usage,%</t>
  </si>
  <si>
    <t xml:space="preserve">Transmit </t>
  </si>
  <si>
    <t>Receive</t>
  </si>
  <si>
    <t>Sensor</t>
  </si>
  <si>
    <t>Temperature</t>
  </si>
  <si>
    <t>Humidity</t>
  </si>
  <si>
    <t>GPS</t>
  </si>
  <si>
    <t>Other</t>
  </si>
  <si>
    <t>Microcontroller</t>
  </si>
  <si>
    <t>Active</t>
  </si>
  <si>
    <t>Sleeping</t>
  </si>
  <si>
    <t>Idle</t>
  </si>
  <si>
    <t>Total</t>
  </si>
  <si>
    <t>Battery Voltage</t>
  </si>
  <si>
    <t>volts</t>
  </si>
  <si>
    <t>Battery Capacity</t>
  </si>
  <si>
    <t>mAh</t>
  </si>
  <si>
    <t>Battery self discharge per year</t>
  </si>
  <si>
    <t>Battery self discharge depends on the material and type of battery</t>
  </si>
  <si>
    <t>mWh</t>
  </si>
  <si>
    <t>Battery duration</t>
  </si>
  <si>
    <t>years</t>
  </si>
  <si>
    <t>months</t>
  </si>
  <si>
    <t>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</si>
</sst>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0.0"/>
      <color rgb="FF000000"/>
      <name val="Arial"/>
    </font>
    <font>
      <sz val="18.0"/>
      <name val="Arial"/>
    </font>
    <font>
      <name val="Arial"/>
    </font>
    <font/>
    <font>
      <b/>
      <sz val="19.0"/>
      <color rgb="FFFF0000"/>
    </font>
    <font>
      <sz val="11.0"/>
      <color rgb="FFF7981D"/>
    </font>
  </fonts>
  <fills count="2">
    <fill>
      <patternFill patternType="none"/>
    </fill>
    <fill>
      <patternFill patternType="lightGray"/>
    </fill>
  </fills>
  <borders count="23">
    <border/>
    <border>
      <left style="double">
        <color rgb="FFFF0000"/>
      </left>
      <top style="double">
        <color rgb="FFFF0000"/>
      </top>
      <bottom style="double">
        <color rgb="FFFF0000"/>
      </bottom>
    </border>
    <border>
      <right style="double">
        <color rgb="FFFF0000"/>
      </right>
      <top style="double">
        <color rgb="FFFF0000"/>
      </top>
      <bottom style="double">
        <color rgb="FFFF0000"/>
      </bottom>
    </border>
    <border>
      <right style="double">
        <color rgb="FF0000FF"/>
      </right>
    </border>
    <border>
      <right/>
      <top style="double">
        <color rgb="FF0000FF"/>
      </top>
      <bottom style="double">
        <color rgb="FF0000FF"/>
      </bottom>
    </border>
    <border>
      <right/>
      <top style="double">
        <color rgb="FF0000FF"/>
      </top>
    </border>
    <border>
      <right style="double">
        <color rgb="FF0000FF"/>
      </right>
      <top style="double">
        <color rgb="FF0000FF"/>
      </top>
      <bottom style="double">
        <color rgb="FF0000FF"/>
      </bottom>
    </border>
    <border>
      <right/>
      <top style="double">
        <color rgb="FF38761D"/>
      </top>
      <bottom style="double">
        <color rgb="FF38761D"/>
      </bottom>
    </border>
    <border>
      <right style="double">
        <color rgb="FF38761D"/>
      </right>
      <top style="double">
        <color rgb="FF38761D"/>
      </top>
      <bottom style="double">
        <color rgb="FF38761D"/>
      </bottom>
    </border>
    <border>
      <left style="double">
        <color rgb="FFFF0000"/>
      </left>
      <right style="double">
        <color rgb="FFFF0000"/>
      </right>
      <top style="double">
        <color rgb="FFFF0000"/>
      </top>
    </border>
    <border>
      <left style="thick">
        <color rgb="FF1155CC"/>
      </left>
      <right style="thick">
        <color rgb="FF1155CC"/>
      </right>
      <top style="thick">
        <color rgb="FF1155CC"/>
      </top>
    </border>
    <border>
      <left style="double">
        <color rgb="FFFF0000"/>
      </left>
      <right style="double">
        <color rgb="FFFF0000"/>
      </right>
      <top style="thin">
        <color rgb="FFFF0000"/>
      </top>
    </border>
    <border>
      <left style="double">
        <color rgb="FFFF0000"/>
      </left>
      <right style="double">
        <color rgb="FFFF0000"/>
      </right>
      <top style="thick">
        <color rgb="FFFF0000"/>
      </top>
    </border>
    <border>
      <left style="double">
        <color rgb="FFFF0000"/>
      </left>
      <right style="double">
        <color rgb="FFFF0000"/>
      </right>
    </border>
    <border>
      <left style="thick">
        <color rgb="FF1155CC"/>
      </left>
      <right style="thick">
        <color rgb="FF1155CC"/>
      </right>
    </border>
    <border>
      <left style="double">
        <color rgb="FFFF0000"/>
      </left>
      <right style="double">
        <color rgb="FFFF0000"/>
      </right>
      <bottom style="double">
        <color rgb="FFFF0000"/>
      </bottom>
    </border>
    <border>
      <left style="thick">
        <color rgb="FF1155CC"/>
      </left>
      <right style="thick">
        <color rgb="FF1155CC"/>
      </right>
      <bottom style="thick">
        <color rgb="FF1155CC"/>
      </bottom>
    </border>
    <border>
      <left style="double">
        <color rgb="FF0000FF"/>
      </left>
      <right style="double">
        <color rgb="FF0000FF"/>
      </right>
      <top style="double">
        <color rgb="FF0000FF"/>
      </top>
      <bottom style="double">
        <color rgb="FF0000FF"/>
      </bottom>
    </border>
    <border>
      <left style="double">
        <color rgb="FF0000FF"/>
      </left>
      <bottom style="double">
        <color rgb="FF0000FF"/>
      </bottom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</border>
    <border>
      <left style="double">
        <color rgb="FF0000FF"/>
      </left>
      <right style="double">
        <color rgb="FF0000FF"/>
      </right>
    </border>
    <border>
      <left style="double">
        <color rgb="FF6AA84F"/>
      </left>
      <right style="double">
        <color rgb="FF6AA84F"/>
      </right>
      <top style="double">
        <color rgb="FF6AA84F"/>
      </top>
      <bottom style="double">
        <color rgb="FF6AA84F"/>
      </bottom>
    </border>
    <border>
      <left style="thick">
        <color rgb="FF45818E"/>
      </left>
      <right style="thick">
        <color rgb="FF45818E"/>
      </right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vertical="bottom"/>
    </xf>
    <xf borderId="1" fillId="0" fontId="2" numFmtId="0" xfId="0" applyAlignment="1" applyBorder="1" applyFont="1">
      <alignment vertical="bottom"/>
    </xf>
    <xf borderId="2" fillId="0" fontId="3" numFmtId="0" xfId="0" applyBorder="1" applyFont="1"/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vertical="bottom"/>
    </xf>
    <xf borderId="6" fillId="0" fontId="2" numFmtId="0" xfId="0" applyAlignment="1" applyBorder="1" applyFont="1">
      <alignment vertical="bottom"/>
    </xf>
    <xf borderId="7" fillId="0" fontId="2" numFmtId="0" xfId="0" applyAlignment="1" applyBorder="1" applyFont="1">
      <alignment shrinkToFit="0" vertical="bottom" wrapText="0"/>
    </xf>
    <xf borderId="8" fillId="0" fontId="2" numFmtId="0" xfId="0" applyAlignment="1" applyBorder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9" fillId="0" fontId="3" numFmtId="0" xfId="0" applyAlignment="1" applyBorder="1" applyFont="1">
      <alignment readingOrder="0"/>
    </xf>
    <xf borderId="10" fillId="0" fontId="3" numFmtId="0" xfId="0" applyAlignment="1" applyBorder="1" applyFont="1">
      <alignment readingOrder="0"/>
    </xf>
    <xf borderId="11" fillId="0" fontId="3" numFmtId="0" xfId="0" applyAlignment="1" applyBorder="1" applyFont="1">
      <alignment readingOrder="0"/>
    </xf>
    <xf borderId="12" fillId="0" fontId="3" numFmtId="2" xfId="0" applyAlignment="1" applyBorder="1" applyFont="1" applyNumberFormat="1">
      <alignment readingOrder="0"/>
    </xf>
    <xf borderId="13" fillId="0" fontId="3" numFmtId="0" xfId="0" applyAlignment="1" applyBorder="1" applyFont="1">
      <alignment readingOrder="0"/>
    </xf>
    <xf borderId="14" fillId="0" fontId="3" numFmtId="164" xfId="0" applyBorder="1" applyFont="1" applyNumberFormat="1"/>
    <xf borderId="0" fillId="0" fontId="3" numFmtId="2" xfId="0" applyFont="1" applyNumberFormat="1"/>
    <xf borderId="0" fillId="0" fontId="5" numFmtId="0" xfId="0" applyFont="1"/>
    <xf borderId="13" fillId="0" fontId="3" numFmtId="0" xfId="0" applyBorder="1" applyFont="1"/>
    <xf borderId="13" fillId="0" fontId="3" numFmtId="2" xfId="0" applyAlignment="1" applyBorder="1" applyFont="1" applyNumberFormat="1">
      <alignment readingOrder="0"/>
    </xf>
    <xf borderId="14" fillId="0" fontId="3" numFmtId="2" xfId="0" applyBorder="1" applyFont="1" applyNumberFormat="1"/>
    <xf borderId="15" fillId="0" fontId="3" numFmtId="0" xfId="0" applyBorder="1" applyFont="1"/>
    <xf borderId="15" fillId="0" fontId="3" numFmtId="2" xfId="0" applyAlignment="1" applyBorder="1" applyFont="1" applyNumberFormat="1">
      <alignment readingOrder="0"/>
    </xf>
    <xf borderId="16" fillId="0" fontId="3" numFmtId="2" xfId="0" applyBorder="1" applyFont="1" applyNumberFormat="1"/>
    <xf borderId="17" fillId="0" fontId="3" numFmtId="2" xfId="0" applyBorder="1" applyFont="1" applyNumberFormat="1"/>
    <xf borderId="17" fillId="0" fontId="3" numFmtId="1" xfId="0" applyBorder="1" applyFont="1" applyNumberFormat="1"/>
    <xf borderId="18" fillId="0" fontId="3" numFmtId="2" xfId="0" applyBorder="1" applyFont="1" applyNumberFormat="1"/>
    <xf borderId="19" fillId="0" fontId="3" numFmtId="0" xfId="0" applyAlignment="1" applyBorder="1" applyFont="1">
      <alignment readingOrder="0"/>
    </xf>
    <xf borderId="19" fillId="0" fontId="3" numFmtId="10" xfId="0" applyAlignment="1" applyBorder="1" applyFont="1" applyNumberFormat="1">
      <alignment readingOrder="0"/>
    </xf>
    <xf borderId="20" fillId="0" fontId="3" numFmtId="0" xfId="0" applyBorder="1" applyFont="1"/>
    <xf borderId="21" fillId="0" fontId="3" numFmtId="2" xfId="0" applyBorder="1" applyFont="1" applyNumberFormat="1"/>
    <xf borderId="22" fillId="0" fontId="3" numFmtId="2" xfId="0" applyBorder="1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28.5" customHeight="1">
      <c r="A1" s="1" t="s">
        <v>0</v>
      </c>
      <c r="B1" s="2"/>
      <c r="C1" s="3"/>
      <c r="D1" s="4"/>
      <c r="E1" s="3"/>
      <c r="F1" s="3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8.5" customHeight="1">
      <c r="A2" s="5" t="s">
        <v>1</v>
      </c>
      <c r="B2" s="2"/>
      <c r="C2" s="3"/>
      <c r="D2" s="4"/>
      <c r="E2" s="3"/>
      <c r="F2" s="3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28.5" customHeight="1">
      <c r="A3" s="5" t="s">
        <v>2</v>
      </c>
      <c r="B3" s="2"/>
      <c r="C3" s="3"/>
      <c r="D3" s="4"/>
      <c r="E3" s="3"/>
      <c r="F3" s="3"/>
      <c r="G3" s="4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8.5" customHeight="1">
      <c r="A4" s="2"/>
      <c r="B4" s="2"/>
      <c r="C4" s="3"/>
      <c r="D4" s="4"/>
      <c r="E4" s="3"/>
      <c r="F4" s="3"/>
      <c r="G4" s="4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28.5" customHeight="1">
      <c r="A5" s="6" t="s">
        <v>3</v>
      </c>
      <c r="B5" s="7"/>
      <c r="C5" s="8"/>
      <c r="D5" s="9" t="s">
        <v>4</v>
      </c>
      <c r="E5" s="10"/>
      <c r="F5" s="11"/>
      <c r="G5" s="12" t="s">
        <v>5</v>
      </c>
      <c r="H5" s="1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28.5" customHeight="1">
      <c r="A6" s="2"/>
      <c r="B6" s="2"/>
      <c r="C6" s="3"/>
      <c r="D6" s="4"/>
      <c r="E6" s="3"/>
      <c r="F6" s="3"/>
      <c r="G6" s="4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36.75" customHeight="1">
      <c r="A7" s="14"/>
      <c r="C7" s="14"/>
      <c r="D7" s="15" t="s">
        <v>6</v>
      </c>
      <c r="E7" s="14"/>
      <c r="F7" s="14"/>
      <c r="G7" s="14"/>
      <c r="H7" s="14"/>
      <c r="I7" s="14"/>
    </row>
    <row r="8">
      <c r="A8" s="14" t="s">
        <v>7</v>
      </c>
      <c r="C8" s="16" t="s">
        <v>8</v>
      </c>
      <c r="D8" s="16" t="s">
        <v>9</v>
      </c>
      <c r="E8" s="16" t="s">
        <v>10</v>
      </c>
      <c r="F8" s="14" t="s">
        <v>11</v>
      </c>
      <c r="G8" s="14" t="s">
        <v>12</v>
      </c>
      <c r="H8" s="17" t="s">
        <v>13</v>
      </c>
      <c r="I8" s="14" t="s">
        <v>14</v>
      </c>
      <c r="J8" s="14" t="s">
        <v>15</v>
      </c>
    </row>
    <row r="9">
      <c r="B9" s="14" t="s">
        <v>16</v>
      </c>
      <c r="C9" s="18">
        <v>70.0</v>
      </c>
      <c r="D9" s="19">
        <v>12.0</v>
      </c>
      <c r="E9" s="20">
        <v>38.0</v>
      </c>
      <c r="F9">
        <f t="shared" ref="F9:F19" si="1">H9*24</f>
        <v>0.2128</v>
      </c>
      <c r="G9">
        <f t="shared" ref="G9:G19" si="2">F9*365</f>
        <v>77.672</v>
      </c>
      <c r="H9" s="21">
        <f t="shared" ref="H9:H19" si="3">C9*D9*E9/(1000*3600)</f>
        <v>0.008866666667</v>
      </c>
      <c r="I9">
        <f>G9*C22/1000</f>
        <v>0.2796192</v>
      </c>
      <c r="J9" s="22">
        <f>G9*100/G20</f>
        <v>18.14461119</v>
      </c>
      <c r="K9" s="23"/>
    </row>
    <row r="10">
      <c r="B10" s="14" t="s">
        <v>17</v>
      </c>
      <c r="C10" s="20">
        <v>80.0</v>
      </c>
      <c r="D10" s="19">
        <v>12.0</v>
      </c>
      <c r="E10" s="14">
        <v>15.0</v>
      </c>
      <c r="F10">
        <f t="shared" si="1"/>
        <v>0.096</v>
      </c>
      <c r="G10">
        <f t="shared" si="2"/>
        <v>35.04</v>
      </c>
      <c r="H10" s="21">
        <f t="shared" si="3"/>
        <v>0.004</v>
      </c>
      <c r="I10">
        <f>G10*C22/1000</f>
        <v>0.126144</v>
      </c>
      <c r="J10" s="22">
        <f>G10*100/G20</f>
        <v>8.185538881</v>
      </c>
    </row>
    <row r="11">
      <c r="A11" s="14" t="s">
        <v>18</v>
      </c>
      <c r="C11" s="24"/>
      <c r="D11" s="25"/>
      <c r="E11" s="24"/>
      <c r="F11">
        <f t="shared" si="1"/>
        <v>0</v>
      </c>
      <c r="G11">
        <f t="shared" si="2"/>
        <v>0</v>
      </c>
      <c r="H11" s="21">
        <f t="shared" si="3"/>
        <v>0</v>
      </c>
      <c r="I11">
        <f t="shared" ref="I11:I17" si="4">G11*C24/1000</f>
        <v>0</v>
      </c>
    </row>
    <row r="12">
      <c r="B12" s="14" t="s">
        <v>19</v>
      </c>
      <c r="C12" s="20">
        <v>20.0</v>
      </c>
      <c r="D12" s="25">
        <v>12.0</v>
      </c>
      <c r="E12" s="20">
        <v>15.0</v>
      </c>
      <c r="F12">
        <f t="shared" si="1"/>
        <v>0.024</v>
      </c>
      <c r="G12">
        <f t="shared" si="2"/>
        <v>8.76</v>
      </c>
      <c r="H12" s="21">
        <f t="shared" si="3"/>
        <v>0.001</v>
      </c>
      <c r="I12">
        <f t="shared" si="4"/>
        <v>63.072</v>
      </c>
      <c r="J12" s="22">
        <f>G12*100/G20</f>
        <v>2.04638472</v>
      </c>
    </row>
    <row r="13">
      <c r="B13" s="14" t="s">
        <v>20</v>
      </c>
      <c r="C13" s="20">
        <v>20.0</v>
      </c>
      <c r="D13" s="25">
        <v>12.0</v>
      </c>
      <c r="E13" s="20">
        <v>15.0</v>
      </c>
      <c r="F13">
        <f t="shared" si="1"/>
        <v>0.024</v>
      </c>
      <c r="G13">
        <f t="shared" si="2"/>
        <v>8.76</v>
      </c>
      <c r="H13" s="21">
        <f t="shared" si="3"/>
        <v>0.001</v>
      </c>
      <c r="I13">
        <f t="shared" si="4"/>
        <v>0.03888130969</v>
      </c>
      <c r="J13" s="22">
        <f>G13*100/G20</f>
        <v>2.04638472</v>
      </c>
    </row>
    <row r="14">
      <c r="B14" s="14" t="s">
        <v>21</v>
      </c>
      <c r="C14" s="20">
        <v>60.0</v>
      </c>
      <c r="D14" s="25">
        <v>12.0</v>
      </c>
      <c r="E14" s="20">
        <v>130.0</v>
      </c>
      <c r="F14">
        <f t="shared" si="1"/>
        <v>0.624</v>
      </c>
      <c r="G14">
        <f t="shared" si="2"/>
        <v>227.76</v>
      </c>
      <c r="H14" s="21">
        <f t="shared" si="3"/>
        <v>0.026</v>
      </c>
      <c r="I14">
        <f t="shared" si="4"/>
        <v>12.13096862</v>
      </c>
      <c r="J14" s="22">
        <f>G14*100/G20</f>
        <v>53.20600273</v>
      </c>
    </row>
    <row r="15">
      <c r="B15" s="14" t="s">
        <v>22</v>
      </c>
      <c r="C15" s="24"/>
      <c r="D15" s="25"/>
      <c r="E15" s="24"/>
      <c r="F15">
        <f t="shared" si="1"/>
        <v>0</v>
      </c>
      <c r="G15">
        <f t="shared" si="2"/>
        <v>0</v>
      </c>
      <c r="H15" s="26">
        <f t="shared" si="3"/>
        <v>0</v>
      </c>
      <c r="I15">
        <f t="shared" si="4"/>
        <v>0</v>
      </c>
      <c r="J15">
        <f>G15*100/G20</f>
        <v>0</v>
      </c>
    </row>
    <row r="16">
      <c r="A16" s="14" t="s">
        <v>23</v>
      </c>
      <c r="C16" s="24"/>
      <c r="D16" s="25"/>
      <c r="E16" s="24"/>
      <c r="F16">
        <f t="shared" si="1"/>
        <v>0</v>
      </c>
      <c r="G16">
        <f t="shared" si="2"/>
        <v>0</v>
      </c>
      <c r="H16" s="26">
        <f t="shared" si="3"/>
        <v>0</v>
      </c>
      <c r="I16">
        <f t="shared" si="4"/>
        <v>0</v>
      </c>
    </row>
    <row r="17">
      <c r="B17" s="14" t="s">
        <v>24</v>
      </c>
      <c r="C17" s="20"/>
      <c r="D17" s="25"/>
      <c r="E17" s="20"/>
      <c r="F17">
        <f t="shared" si="1"/>
        <v>0</v>
      </c>
      <c r="G17">
        <f t="shared" si="2"/>
        <v>0</v>
      </c>
      <c r="H17" s="21">
        <f t="shared" si="3"/>
        <v>0</v>
      </c>
      <c r="I17">
        <f t="shared" si="4"/>
        <v>0</v>
      </c>
      <c r="J17">
        <f>G17*100/G20</f>
        <v>0</v>
      </c>
    </row>
    <row r="18">
      <c r="B18" s="14" t="s">
        <v>25</v>
      </c>
      <c r="C18" s="20">
        <v>1000.0</v>
      </c>
      <c r="D18" s="19">
        <v>3600.0</v>
      </c>
      <c r="E18" s="20">
        <v>0.008</v>
      </c>
      <c r="F18" s="22">
        <f t="shared" si="1"/>
        <v>0.192</v>
      </c>
      <c r="G18" s="22">
        <f t="shared" si="2"/>
        <v>70.08</v>
      </c>
      <c r="H18" s="21">
        <f t="shared" si="3"/>
        <v>0.008</v>
      </c>
      <c r="I18" s="22">
        <f>G18*C22/1000</f>
        <v>0.252288</v>
      </c>
      <c r="J18" s="22">
        <f>G18*100/G20</f>
        <v>16.37107776</v>
      </c>
    </row>
    <row r="19">
      <c r="B19" s="14" t="s">
        <v>26</v>
      </c>
      <c r="C19" s="27"/>
      <c r="D19" s="28"/>
      <c r="E19" s="27"/>
      <c r="F19">
        <f t="shared" si="1"/>
        <v>0</v>
      </c>
      <c r="G19">
        <f t="shared" si="2"/>
        <v>0</v>
      </c>
      <c r="H19" s="29">
        <f t="shared" si="3"/>
        <v>0</v>
      </c>
      <c r="I19">
        <f>G19*C32/1000</f>
        <v>0</v>
      </c>
      <c r="J19">
        <f>G19*100/G20</f>
        <v>0</v>
      </c>
    </row>
    <row r="20">
      <c r="A20" s="14" t="s">
        <v>27</v>
      </c>
      <c r="F20" s="30">
        <f t="shared" ref="F20:H20" si="5">SUM(F9:F19)</f>
        <v>1.1728</v>
      </c>
      <c r="G20" s="31">
        <f t="shared" si="5"/>
        <v>428.072</v>
      </c>
      <c r="H20" s="32">
        <f t="shared" si="5"/>
        <v>0.04886666667</v>
      </c>
      <c r="I20" s="31">
        <f>G20*C22/1000</f>
        <v>1.5410592</v>
      </c>
      <c r="J20">
        <f>G20*100/G20</f>
        <v>100</v>
      </c>
    </row>
    <row r="22">
      <c r="A22" s="14" t="s">
        <v>28</v>
      </c>
      <c r="B22" s="14" t="s">
        <v>29</v>
      </c>
      <c r="C22" s="33">
        <v>3.6</v>
      </c>
    </row>
    <row r="23">
      <c r="A23" s="14" t="s">
        <v>30</v>
      </c>
      <c r="B23" s="14" t="s">
        <v>31</v>
      </c>
      <c r="C23" s="33">
        <v>2000.0</v>
      </c>
    </row>
    <row r="24">
      <c r="A24" s="14" t="s">
        <v>32</v>
      </c>
      <c r="B24" s="14"/>
      <c r="C24" s="34">
        <v>0.05</v>
      </c>
      <c r="E24" s="14" t="s">
        <v>33</v>
      </c>
    </row>
    <row r="25">
      <c r="B25" s="14" t="s">
        <v>34</v>
      </c>
      <c r="C25" s="35">
        <f>C22*C23</f>
        <v>7200</v>
      </c>
    </row>
    <row r="26">
      <c r="A26" s="14" t="s">
        <v>35</v>
      </c>
      <c r="B26" s="14" t="s">
        <v>36</v>
      </c>
      <c r="C26" s="36">
        <f>C23*(1-C24)/G20</f>
        <v>4.438505672</v>
      </c>
    </row>
    <row r="27">
      <c r="B27" s="14" t="s">
        <v>37</v>
      </c>
      <c r="C27" s="37">
        <f>C26*12</f>
        <v>53.26206806</v>
      </c>
    </row>
    <row r="28">
      <c r="B28" s="14" t="s">
        <v>38</v>
      </c>
      <c r="C28" s="36">
        <f>C26*365</f>
        <v>1620.05457</v>
      </c>
    </row>
  </sheetData>
  <mergeCells count="1">
    <mergeCell ref="A5:B5"/>
  </mergeCells>
  <conditionalFormatting sqref="J1:J1006">
    <cfRule type="notContainsBlanks" dxfId="0" priority="1">
      <formula>LEN(TRIM(J1))&gt;0</formula>
    </cfRule>
  </conditionalFormatting>
  <drawing r:id="rId1"/>
</worksheet>
</file>