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p\Documents\administratie\_VRIJETIJD_REIZEN\Scripts-Programmas\JavaScriptProjects\midi-player\midiplayer\data\"/>
    </mc:Choice>
  </mc:AlternateContent>
  <xr:revisionPtr revIDLastSave="0" documentId="13_ncr:1_{0CCB6D15-7EA7-44B9-AB48-38DFF2DFAD4B}" xr6:coauthVersionLast="47" xr6:coauthVersionMax="47" xr10:uidLastSave="{00000000-0000-0000-0000-000000000000}"/>
  <bookViews>
    <workbookView xWindow="4960" yWindow="960" windowWidth="17860" windowHeight="12760" activeTab="5" xr2:uid="{B1AD13FF-0497-42ED-A660-F77EA3B6A03F}"/>
  </bookViews>
  <sheets>
    <sheet name="GangsaGK" sheetId="2" r:id="rId1"/>
    <sheet name="GangsaSP" sheetId="8" r:id="rId2"/>
    <sheet name="PokokGK" sheetId="1" r:id="rId3"/>
    <sheet name="PokokSP" sheetId="3" r:id="rId4"/>
    <sheet name="ReyongGK" sheetId="5" r:id="rId5"/>
    <sheet name="TrompongSP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9" l="1"/>
  <c r="B81" i="9" s="1"/>
  <c r="B76" i="9"/>
  <c r="B145" i="9"/>
  <c r="B144" i="9"/>
  <c r="B143" i="9"/>
  <c r="B142" i="9"/>
  <c r="B140" i="9"/>
  <c r="B139" i="9"/>
  <c r="B138" i="9"/>
  <c r="B137" i="9"/>
  <c r="B135" i="9"/>
  <c r="B134" i="9"/>
  <c r="B133" i="9"/>
  <c r="B132" i="9"/>
  <c r="B130" i="9"/>
  <c r="B129" i="9"/>
  <c r="B128" i="9"/>
  <c r="B127" i="9"/>
  <c r="B125" i="9"/>
  <c r="B124" i="9"/>
  <c r="B123" i="9"/>
  <c r="B122" i="9"/>
  <c r="B120" i="9"/>
  <c r="B119" i="9"/>
  <c r="B118" i="9"/>
  <c r="B117" i="9"/>
  <c r="B115" i="9"/>
  <c r="B114" i="9"/>
  <c r="B113" i="9"/>
  <c r="B112" i="9"/>
  <c r="B110" i="9"/>
  <c r="B109" i="9"/>
  <c r="B108" i="9"/>
  <c r="B107" i="9"/>
  <c r="B105" i="9"/>
  <c r="B104" i="9"/>
  <c r="B103" i="9"/>
  <c r="B102" i="9"/>
  <c r="B100" i="9"/>
  <c r="B99" i="9"/>
  <c r="B98" i="9"/>
  <c r="B97" i="9"/>
  <c r="B95" i="9"/>
  <c r="B94" i="9"/>
  <c r="B93" i="9"/>
  <c r="B92" i="9"/>
  <c r="B90" i="9"/>
  <c r="B89" i="9"/>
  <c r="B88" i="9"/>
  <c r="B87" i="9"/>
  <c r="B85" i="9"/>
  <c r="B84" i="9"/>
  <c r="B83" i="9"/>
  <c r="B82" i="9"/>
  <c r="B78" i="9"/>
  <c r="B79" i="9"/>
  <c r="B80" i="9"/>
  <c r="B77" i="9"/>
  <c r="K4" i="9"/>
  <c r="S5" i="9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T4" i="9" s="1"/>
  <c r="C69" i="9"/>
  <c r="C64" i="9"/>
  <c r="C59" i="9"/>
  <c r="C54" i="9"/>
  <c r="C49" i="9"/>
  <c r="C44" i="9"/>
  <c r="C39" i="9"/>
  <c r="C34" i="9"/>
  <c r="C29" i="9"/>
  <c r="C24" i="9"/>
  <c r="C19" i="9"/>
  <c r="C14" i="9"/>
  <c r="C9" i="9"/>
  <c r="C4" i="9"/>
  <c r="G1" i="9"/>
  <c r="I9" i="9" s="1"/>
  <c r="I14" i="9" s="1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K23" i="3"/>
  <c r="K22" i="3"/>
  <c r="K20" i="3"/>
  <c r="K19" i="3"/>
  <c r="K17" i="3"/>
  <c r="K16" i="3"/>
  <c r="K14" i="3"/>
  <c r="K13" i="3"/>
  <c r="K11" i="3"/>
  <c r="K10" i="3"/>
  <c r="K8" i="3"/>
  <c r="K7" i="3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32" i="2"/>
  <c r="B31" i="2"/>
  <c r="K17" i="1"/>
  <c r="K16" i="1"/>
  <c r="K14" i="1"/>
  <c r="K13" i="1"/>
  <c r="K11" i="1"/>
  <c r="K10" i="1"/>
  <c r="K8" i="1"/>
  <c r="K7" i="1"/>
  <c r="K20" i="8"/>
  <c r="K19" i="8"/>
  <c r="K18" i="8"/>
  <c r="K17" i="8"/>
  <c r="K15" i="8"/>
  <c r="K14" i="8"/>
  <c r="K13" i="8"/>
  <c r="K12" i="8"/>
  <c r="K8" i="8"/>
  <c r="K9" i="8"/>
  <c r="K10" i="8"/>
  <c r="K7" i="8"/>
  <c r="K27" i="2"/>
  <c r="K26" i="2"/>
  <c r="K25" i="2"/>
  <c r="K24" i="2"/>
  <c r="K22" i="2"/>
  <c r="K21" i="2"/>
  <c r="K20" i="2"/>
  <c r="K19" i="2"/>
  <c r="K17" i="2"/>
  <c r="K16" i="2"/>
  <c r="K15" i="2"/>
  <c r="K14" i="2"/>
  <c r="K10" i="2"/>
  <c r="K11" i="2"/>
  <c r="K12" i="2"/>
  <c r="K9" i="2"/>
  <c r="K7" i="2"/>
  <c r="G6" i="8"/>
  <c r="I7" i="8" s="1"/>
  <c r="I6" i="2"/>
  <c r="I7" i="2"/>
  <c r="G8" i="2"/>
  <c r="I9" i="2" s="1"/>
  <c r="I11" i="2" s="1"/>
  <c r="G1" i="8"/>
  <c r="O7" i="8" s="1"/>
  <c r="I7" i="5"/>
  <c r="I9" i="5" s="1"/>
  <c r="I11" i="5" s="1"/>
  <c r="I13" i="5" s="1"/>
  <c r="I15" i="5" s="1"/>
  <c r="I17" i="5" s="1"/>
  <c r="I19" i="5" s="1"/>
  <c r="I21" i="5" s="1"/>
  <c r="I23" i="5" s="1"/>
  <c r="I25" i="5" s="1"/>
  <c r="I27" i="5" s="1"/>
  <c r="I8" i="5"/>
  <c r="I10" i="5"/>
  <c r="I12" i="5"/>
  <c r="I14" i="5"/>
  <c r="I16" i="5"/>
  <c r="I18" i="5"/>
  <c r="I20" i="5"/>
  <c r="I22" i="5"/>
  <c r="I24" i="5"/>
  <c r="I26" i="5"/>
  <c r="I6" i="5"/>
  <c r="B31" i="5"/>
  <c r="B32" i="5"/>
  <c r="B30" i="5"/>
  <c r="O27" i="5"/>
  <c r="K27" i="5" s="1"/>
  <c r="N27" i="5"/>
  <c r="G27" i="5"/>
  <c r="C27" i="5"/>
  <c r="O26" i="5"/>
  <c r="N26" i="5"/>
  <c r="K26" i="5"/>
  <c r="G26" i="5"/>
  <c r="E26" i="5"/>
  <c r="C26" i="5"/>
  <c r="E24" i="5"/>
  <c r="E22" i="5"/>
  <c r="E20" i="5"/>
  <c r="E18" i="5"/>
  <c r="E16" i="5"/>
  <c r="E14" i="5"/>
  <c r="E12" i="5"/>
  <c r="E10" i="5"/>
  <c r="E8" i="5"/>
  <c r="E6" i="5"/>
  <c r="E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4" i="5"/>
  <c r="G1" i="5"/>
  <c r="O6" i="5" s="1"/>
  <c r="K6" i="5" s="1"/>
  <c r="O22" i="3"/>
  <c r="O23" i="3" s="1"/>
  <c r="G21" i="3"/>
  <c r="I22" i="3" s="1"/>
  <c r="I23" i="3" s="1"/>
  <c r="G6" i="3"/>
  <c r="I7" i="3" s="1"/>
  <c r="G1" i="3"/>
  <c r="O7" i="3" s="1"/>
  <c r="I16" i="1"/>
  <c r="I13" i="1"/>
  <c r="I10" i="1"/>
  <c r="I7" i="1"/>
  <c r="G6" i="1"/>
  <c r="G1" i="2"/>
  <c r="O6" i="2" s="1"/>
  <c r="G1" i="1"/>
  <c r="O7" i="1" s="1"/>
  <c r="O8" i="1" s="1"/>
  <c r="O10" i="1" s="1"/>
  <c r="O11" i="1" s="1"/>
  <c r="O13" i="1" s="1"/>
  <c r="O14" i="1" s="1"/>
  <c r="O16" i="1" s="1"/>
  <c r="O17" i="1" s="1"/>
  <c r="I8" i="1"/>
  <c r="G9" i="1" s="1"/>
  <c r="I11" i="1" s="1"/>
  <c r="G12" i="1" s="1"/>
  <c r="J14" i="9" l="1"/>
  <c r="J19" i="9" s="1"/>
  <c r="J24" i="9" s="1"/>
  <c r="J29" i="9" s="1"/>
  <c r="J34" i="9" s="1"/>
  <c r="J39" i="9" s="1"/>
  <c r="J44" i="9" s="1"/>
  <c r="J49" i="9" s="1"/>
  <c r="J54" i="9" s="1"/>
  <c r="J59" i="9" s="1"/>
  <c r="J64" i="9" s="1"/>
  <c r="J69" i="9" s="1"/>
  <c r="F9" i="9"/>
  <c r="K14" i="9"/>
  <c r="I19" i="9"/>
  <c r="K9" i="9"/>
  <c r="T5" i="9"/>
  <c r="O7" i="2"/>
  <c r="K6" i="2"/>
  <c r="O8" i="8"/>
  <c r="B35" i="5"/>
  <c r="B33" i="5"/>
  <c r="B36" i="5"/>
  <c r="B34" i="5"/>
  <c r="N6" i="5"/>
  <c r="O7" i="5"/>
  <c r="K7" i="5" s="1"/>
  <c r="O8" i="3"/>
  <c r="I8" i="3"/>
  <c r="F14" i="9" l="1"/>
  <c r="F19" i="9" s="1"/>
  <c r="F24" i="9" s="1"/>
  <c r="F29" i="9" s="1"/>
  <c r="F34" i="9" s="1"/>
  <c r="F39" i="9" s="1"/>
  <c r="F44" i="9" s="1"/>
  <c r="F49" i="9" s="1"/>
  <c r="F54" i="9" s="1"/>
  <c r="F59" i="9" s="1"/>
  <c r="F64" i="9" s="1"/>
  <c r="F69" i="9" s="1"/>
  <c r="K19" i="9"/>
  <c r="I24" i="9"/>
  <c r="T6" i="9"/>
  <c r="I8" i="8"/>
  <c r="I9" i="8" s="1"/>
  <c r="O9" i="8"/>
  <c r="B37" i="5"/>
  <c r="B38" i="5"/>
  <c r="N7" i="5"/>
  <c r="O8" i="5"/>
  <c r="K8" i="5" s="1"/>
  <c r="G9" i="3"/>
  <c r="O10" i="3"/>
  <c r="I14" i="1"/>
  <c r="O9" i="2"/>
  <c r="B86" i="9" l="1"/>
  <c r="K24" i="9"/>
  <c r="I29" i="9"/>
  <c r="T7" i="9"/>
  <c r="O10" i="8"/>
  <c r="B39" i="5"/>
  <c r="B40" i="5"/>
  <c r="N8" i="5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O9" i="5"/>
  <c r="K9" i="5" s="1"/>
  <c r="O11" i="3"/>
  <c r="I10" i="3"/>
  <c r="G15" i="1"/>
  <c r="O10" i="2"/>
  <c r="I10" i="2"/>
  <c r="B91" i="9" l="1"/>
  <c r="K29" i="9"/>
  <c r="I34" i="9"/>
  <c r="T8" i="9"/>
  <c r="O12" i="8"/>
  <c r="B41" i="5"/>
  <c r="B42" i="5"/>
  <c r="O10" i="5"/>
  <c r="K10" i="5" s="1"/>
  <c r="I11" i="3"/>
  <c r="O13" i="3"/>
  <c r="I12" i="2"/>
  <c r="G13" i="2" s="1"/>
  <c r="I14" i="2" s="1"/>
  <c r="O11" i="2"/>
  <c r="B96" i="9" l="1"/>
  <c r="K34" i="9"/>
  <c r="I39" i="9"/>
  <c r="T9" i="9"/>
  <c r="I15" i="2"/>
  <c r="I16" i="2"/>
  <c r="I17" i="2" s="1"/>
  <c r="G18" i="2" s="1"/>
  <c r="I19" i="2" s="1"/>
  <c r="I10" i="8"/>
  <c r="G11" i="8" s="1"/>
  <c r="O13" i="8"/>
  <c r="B43" i="5"/>
  <c r="B44" i="5"/>
  <c r="O11" i="5"/>
  <c r="K11" i="5" s="1"/>
  <c r="O14" i="3"/>
  <c r="G12" i="3"/>
  <c r="I17" i="1"/>
  <c r="O12" i="2"/>
  <c r="B101" i="9" l="1"/>
  <c r="K39" i="9"/>
  <c r="I44" i="9"/>
  <c r="T10" i="9"/>
  <c r="I20" i="2"/>
  <c r="I21" i="2"/>
  <c r="I22" i="2" s="1"/>
  <c r="G23" i="2" s="1"/>
  <c r="I24" i="2" s="1"/>
  <c r="O14" i="8"/>
  <c r="B45" i="5"/>
  <c r="B46" i="5"/>
  <c r="O12" i="5"/>
  <c r="K12" i="5" s="1"/>
  <c r="I13" i="3"/>
  <c r="O16" i="3"/>
  <c r="O14" i="2"/>
  <c r="B106" i="9" l="1"/>
  <c r="K44" i="9"/>
  <c r="I49" i="9"/>
  <c r="T11" i="9"/>
  <c r="I25" i="2"/>
  <c r="I26" i="2"/>
  <c r="I27" i="2" s="1"/>
  <c r="I12" i="8"/>
  <c r="O15" i="8"/>
  <c r="B47" i="5"/>
  <c r="B48" i="5"/>
  <c r="O13" i="5"/>
  <c r="K13" i="5" s="1"/>
  <c r="O17" i="3"/>
  <c r="I14" i="3"/>
  <c r="O15" i="2"/>
  <c r="B111" i="9" l="1"/>
  <c r="K49" i="9"/>
  <c r="I54" i="9"/>
  <c r="T12" i="9"/>
  <c r="O17" i="8"/>
  <c r="I13" i="8"/>
  <c r="I14" i="8" s="1"/>
  <c r="I15" i="8" s="1"/>
  <c r="G16" i="8" s="1"/>
  <c r="B49" i="5"/>
  <c r="B52" i="5"/>
  <c r="B50" i="5"/>
  <c r="O14" i="5"/>
  <c r="K14" i="5" s="1"/>
  <c r="G15" i="3"/>
  <c r="O19" i="3"/>
  <c r="O16" i="2"/>
  <c r="B116" i="9" l="1"/>
  <c r="K54" i="9"/>
  <c r="I59" i="9"/>
  <c r="T13" i="9"/>
  <c r="O18" i="8"/>
  <c r="B51" i="5"/>
  <c r="B53" i="5"/>
  <c r="O15" i="5"/>
  <c r="K15" i="5" s="1"/>
  <c r="O20" i="3"/>
  <c r="I16" i="3"/>
  <c r="O17" i="2"/>
  <c r="B121" i="9" l="1"/>
  <c r="K59" i="9"/>
  <c r="I64" i="9"/>
  <c r="T14" i="9"/>
  <c r="O19" i="8"/>
  <c r="O16" i="5"/>
  <c r="K16" i="5" s="1"/>
  <c r="I17" i="3"/>
  <c r="O19" i="2"/>
  <c r="B126" i="9" l="1"/>
  <c r="I69" i="9"/>
  <c r="K69" i="9" s="1"/>
  <c r="K64" i="9"/>
  <c r="T15" i="9"/>
  <c r="O20" i="8"/>
  <c r="O17" i="5"/>
  <c r="K17" i="5" s="1"/>
  <c r="G18" i="3"/>
  <c r="I19" i="3" s="1"/>
  <c r="I20" i="3" s="1"/>
  <c r="O20" i="2"/>
  <c r="B131" i="9" l="1"/>
  <c r="T16" i="9"/>
  <c r="O18" i="5"/>
  <c r="K18" i="5" s="1"/>
  <c r="O21" i="2"/>
  <c r="B141" i="9" l="1"/>
  <c r="B136" i="9"/>
  <c r="T17" i="9"/>
  <c r="I17" i="8"/>
  <c r="O19" i="5"/>
  <c r="K19" i="5" s="1"/>
  <c r="O22" i="2"/>
  <c r="U4" i="9" l="1"/>
  <c r="O24" i="2"/>
  <c r="I18" i="8"/>
  <c r="I19" i="8" s="1"/>
  <c r="I20" i="8" s="1"/>
  <c r="O20" i="5"/>
  <c r="K20" i="5" s="1"/>
  <c r="U5" i="9" l="1"/>
  <c r="X4" i="9"/>
  <c r="W4" i="9" s="1"/>
  <c r="O25" i="2"/>
  <c r="O21" i="5"/>
  <c r="K21" i="5" s="1"/>
  <c r="U6" i="9" l="1"/>
  <c r="X5" i="9"/>
  <c r="W5" i="9" s="1"/>
  <c r="O26" i="2"/>
  <c r="O22" i="5"/>
  <c r="K22" i="5" s="1"/>
  <c r="U7" i="9" l="1"/>
  <c r="X6" i="9"/>
  <c r="W6" i="9" s="1"/>
  <c r="O27" i="2"/>
  <c r="O23" i="5"/>
  <c r="K23" i="5" s="1"/>
  <c r="U8" i="9" l="1"/>
  <c r="X7" i="9"/>
  <c r="W7" i="9" s="1"/>
  <c r="O24" i="5"/>
  <c r="K24" i="5" s="1"/>
  <c r="U9" i="9" l="1"/>
  <c r="X8" i="9"/>
  <c r="W8" i="9" s="1"/>
  <c r="O25" i="5"/>
  <c r="K25" i="5" s="1"/>
  <c r="U10" i="9" l="1"/>
  <c r="X9" i="9"/>
  <c r="W9" i="9" s="1"/>
  <c r="U11" i="9" l="1"/>
  <c r="X10" i="9"/>
  <c r="W10" i="9" s="1"/>
  <c r="U12" i="9" l="1"/>
  <c r="X11" i="9"/>
  <c r="W11" i="9" s="1"/>
  <c r="U13" i="9" l="1"/>
  <c r="X12" i="9"/>
  <c r="W12" i="9" s="1"/>
  <c r="U14" i="9" l="1"/>
  <c r="X13" i="9"/>
  <c r="W13" i="9" s="1"/>
  <c r="U15" i="9" l="1"/>
  <c r="X14" i="9"/>
  <c r="W14" i="9" s="1"/>
  <c r="U16" i="9" l="1"/>
  <c r="X15" i="9"/>
  <c r="W15" i="9" s="1"/>
  <c r="U17" i="9" l="1"/>
  <c r="X17" i="9" s="1"/>
  <c r="W17" i="9" s="1"/>
  <c r="X16" i="9"/>
  <c r="W16" i="9" s="1"/>
</calcChain>
</file>

<file path=xl/sharedStrings.xml><?xml version="1.0" encoding="utf-8"?>
<sst xmlns="http://schemas.openxmlformats.org/spreadsheetml/2006/main" count="1260" uniqueCount="67">
  <si>
    <t>DONG0</t>
  </si>
  <si>
    <t>DENG0</t>
  </si>
  <si>
    <t>DUNG0</t>
  </si>
  <si>
    <t>DANG0</t>
  </si>
  <si>
    <t>DING1</t>
  </si>
  <si>
    <t>DING2</t>
  </si>
  <si>
    <t>DONG1</t>
  </si>
  <si>
    <t>DENG1</t>
  </si>
  <si>
    <t>DUNG1</t>
  </si>
  <si>
    <t>DANG1</t>
  </si>
  <si>
    <t>dummy</t>
  </si>
  <si>
    <t xml:space="preserve"> href=</t>
  </si>
  <si>
    <t>#suspenders</t>
  </si>
  <si>
    <t xml:space="preserve"> x=</t>
  </si>
  <si>
    <t xml:space="preserve"> y=</t>
  </si>
  <si>
    <t xml:space="preserve"> transform=</t>
  </si>
  <si>
    <t>scale(1 .98)</t>
  </si>
  <si>
    <t>/&gt;</t>
  </si>
  <si>
    <t>DONG0-daun</t>
  </si>
  <si>
    <t xml:space="preserve"> class=</t>
  </si>
  <si>
    <t>daun</t>
  </si>
  <si>
    <t>#daun</t>
  </si>
  <si>
    <t>target</t>
  </si>
  <si>
    <t>#highlight-target</t>
  </si>
  <si>
    <t>DENG0-daun</t>
  </si>
  <si>
    <t>DUNG0-daun</t>
  </si>
  <si>
    <t>DANG0-daun</t>
  </si>
  <si>
    <t>DING1-daun</t>
  </si>
  <si>
    <t>DONG1-daun</t>
  </si>
  <si>
    <t>DENG1-daun</t>
  </si>
  <si>
    <t>DUNG1-daun</t>
  </si>
  <si>
    <t>DANG1-daun</t>
  </si>
  <si>
    <t>DING2-daun</t>
  </si>
  <si>
    <t>TOTAL DAUNS</t>
  </si>
  <si>
    <t>TARGET</t>
  </si>
  <si>
    <t>STEP</t>
  </si>
  <si>
    <t>scale(</t>
  </si>
  <si>
    <t>)</t>
  </si>
  <si>
    <t>DEUNG1-daun</t>
  </si>
  <si>
    <t>DEUNG1</t>
  </si>
  <si>
    <t>DAING2-daun</t>
  </si>
  <si>
    <t>DAING2</t>
  </si>
  <si>
    <t>DENG</t>
  </si>
  <si>
    <t>WIDTH</t>
  </si>
  <si>
    <t>DUNG</t>
  </si>
  <si>
    <t>DANG</t>
  </si>
  <si>
    <t>DING</t>
  </si>
  <si>
    <t>DONG</t>
  </si>
  <si>
    <t>chime</t>
  </si>
  <si>
    <t>highlight-target</t>
  </si>
  <si>
    <t>&lt;use id=</t>
  </si>
  <si>
    <t>SPACE</t>
  </si>
  <si>
    <t xml:space="preserve">    &lt;use id=</t>
  </si>
  <si>
    <t>TOTAL CHIMES</t>
  </si>
  <si>
    <t>WIDTH_S</t>
  </si>
  <si>
    <t>DANG2-daun</t>
  </si>
  <si>
    <t>DANG2</t>
  </si>
  <si>
    <t>DAING</t>
  </si>
  <si>
    <t>DEUNG</t>
  </si>
  <si>
    <t xml:space="preserve">    &lt;/g&gt;</t>
  </si>
  <si>
    <t xml:space="preserve">        &lt;use class="chime" href="#chime" x="0" y="0"/&gt;</t>
  </si>
  <si>
    <t xml:space="preserve">    &lt;g id=</t>
  </si>
  <si>
    <t xml:space="preserve">        &lt;use class="rim" href="#highlight-rim" x="0" y="0" /&gt;</t>
  </si>
  <si>
    <t xml:space="preserve">        &lt;use class="knob" href="#highlight-knob" x="0" y="0"/&gt;</t>
  </si>
  <si>
    <t xml:space="preserve"> class="target"</t>
  </si>
  <si>
    <t>)"&gt;</t>
  </si>
  <si>
    <t xml:space="preserve"> transform="matrix(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</si>
</sst>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5ED5-FA6A-48DD-9519-797E09B94580}">
  <dimension ref="B1:Q55"/>
  <sheetViews>
    <sheetView topLeftCell="A19" workbookViewId="0">
      <selection activeCell="B31" sqref="B31:B55"/>
    </sheetView>
  </sheetViews>
  <sheetFormatPr defaultRowHeight="14.5" x14ac:dyDescent="0.35"/>
  <cols>
    <col min="13" max="13" width="10.36328125" bestFit="1" customWidth="1"/>
    <col min="14" max="15" width="10.36328125" customWidth="1"/>
  </cols>
  <sheetData>
    <row r="1" spans="2:17" x14ac:dyDescent="0.35">
      <c r="B1" s="2" t="s">
        <v>33</v>
      </c>
      <c r="C1">
        <v>10</v>
      </c>
      <c r="D1" s="2" t="s">
        <v>34</v>
      </c>
      <c r="E1" s="1">
        <v>0.85</v>
      </c>
      <c r="F1" s="2" t="s">
        <v>35</v>
      </c>
      <c r="G1">
        <f>E1^(1/(C1-1))</f>
        <v>0.98210440373185826</v>
      </c>
      <c r="H1" s="2" t="s">
        <v>43</v>
      </c>
      <c r="I1">
        <v>30</v>
      </c>
      <c r="J1" s="2" t="s">
        <v>51</v>
      </c>
      <c r="K1">
        <v>2</v>
      </c>
    </row>
    <row r="3" spans="2:17" x14ac:dyDescent="0.35">
      <c r="B3" t="s">
        <v>52</v>
      </c>
      <c r="C3" t="s">
        <v>10</v>
      </c>
      <c r="D3" t="s">
        <v>11</v>
      </c>
      <c r="E3" t="s">
        <v>12</v>
      </c>
      <c r="F3" t="s">
        <v>13</v>
      </c>
      <c r="G3">
        <v>0</v>
      </c>
      <c r="H3" t="s">
        <v>14</v>
      </c>
      <c r="I3">
        <v>0</v>
      </c>
      <c r="J3" t="s">
        <v>15</v>
      </c>
      <c r="K3" t="s">
        <v>16</v>
      </c>
      <c r="L3" t="s">
        <v>17</v>
      </c>
    </row>
    <row r="4" spans="2:17" x14ac:dyDescent="0.35">
      <c r="B4" t="s">
        <v>52</v>
      </c>
      <c r="C4" t="s">
        <v>18</v>
      </c>
      <c r="D4" t="s">
        <v>19</v>
      </c>
      <c r="E4" t="s">
        <v>20</v>
      </c>
      <c r="F4" t="s">
        <v>11</v>
      </c>
      <c r="G4" t="s">
        <v>21</v>
      </c>
      <c r="H4" t="s">
        <v>13</v>
      </c>
      <c r="I4">
        <v>0</v>
      </c>
      <c r="J4" t="s">
        <v>14</v>
      </c>
      <c r="K4" s="1">
        <v>0</v>
      </c>
      <c r="L4" t="s">
        <v>15</v>
      </c>
      <c r="M4" t="s">
        <v>36</v>
      </c>
      <c r="N4">
        <v>1</v>
      </c>
      <c r="O4">
        <v>1</v>
      </c>
      <c r="P4" t="s">
        <v>37</v>
      </c>
      <c r="Q4" t="s">
        <v>17</v>
      </c>
    </row>
    <row r="5" spans="2:17" x14ac:dyDescent="0.35">
      <c r="B5" t="s">
        <v>52</v>
      </c>
      <c r="C5" t="s">
        <v>0</v>
      </c>
      <c r="D5" t="s">
        <v>19</v>
      </c>
      <c r="E5" t="s">
        <v>22</v>
      </c>
      <c r="F5" t="s">
        <v>11</v>
      </c>
      <c r="G5" t="s">
        <v>23</v>
      </c>
      <c r="H5" t="s">
        <v>13</v>
      </c>
      <c r="I5">
        <v>0</v>
      </c>
      <c r="J5" t="s">
        <v>14</v>
      </c>
      <c r="K5" s="1">
        <v>0</v>
      </c>
      <c r="L5" t="s">
        <v>15</v>
      </c>
      <c r="M5" t="s">
        <v>36</v>
      </c>
      <c r="N5">
        <v>1</v>
      </c>
      <c r="O5">
        <v>1</v>
      </c>
      <c r="P5" t="s">
        <v>37</v>
      </c>
      <c r="Q5" t="s">
        <v>17</v>
      </c>
    </row>
    <row r="6" spans="2:17" x14ac:dyDescent="0.35">
      <c r="B6" t="s">
        <v>52</v>
      </c>
      <c r="C6" t="s">
        <v>24</v>
      </c>
      <c r="D6" t="s">
        <v>19</v>
      </c>
      <c r="E6" t="s">
        <v>20</v>
      </c>
      <c r="F6" t="s">
        <v>11</v>
      </c>
      <c r="G6" t="s">
        <v>21</v>
      </c>
      <c r="H6" t="s">
        <v>13</v>
      </c>
      <c r="I6">
        <f>I4+32</f>
        <v>32</v>
      </c>
      <c r="J6" t="s">
        <v>14</v>
      </c>
      <c r="K6" s="1">
        <f>(1-O6)</f>
        <v>1.7895596268141745E-2</v>
      </c>
      <c r="L6" t="s">
        <v>15</v>
      </c>
      <c r="M6" t="s">
        <v>36</v>
      </c>
      <c r="N6">
        <v>1</v>
      </c>
      <c r="O6" s="3">
        <f>O5*$G$1</f>
        <v>0.98210440373185826</v>
      </c>
      <c r="P6" t="s">
        <v>37</v>
      </c>
      <c r="Q6" t="s">
        <v>17</v>
      </c>
    </row>
    <row r="7" spans="2:17" x14ac:dyDescent="0.35">
      <c r="B7" t="s">
        <v>52</v>
      </c>
      <c r="C7" t="s">
        <v>1</v>
      </c>
      <c r="D7" t="s">
        <v>19</v>
      </c>
      <c r="E7" t="s">
        <v>22</v>
      </c>
      <c r="F7" t="s">
        <v>11</v>
      </c>
      <c r="G7" t="s">
        <v>23</v>
      </c>
      <c r="H7" t="s">
        <v>13</v>
      </c>
      <c r="I7">
        <f>I6</f>
        <v>32</v>
      </c>
      <c r="J7" t="s">
        <v>14</v>
      </c>
      <c r="K7" s="1">
        <f>(1-O7)</f>
        <v>1.7895596268141745E-2</v>
      </c>
      <c r="L7" t="s">
        <v>15</v>
      </c>
      <c r="M7" t="s">
        <v>36</v>
      </c>
      <c r="N7">
        <v>1</v>
      </c>
      <c r="O7" s="3">
        <f>O6</f>
        <v>0.98210440373185826</v>
      </c>
      <c r="P7" t="s">
        <v>37</v>
      </c>
      <c r="Q7" t="s">
        <v>17</v>
      </c>
    </row>
    <row r="8" spans="2:17" x14ac:dyDescent="0.35">
      <c r="B8" t="s">
        <v>52</v>
      </c>
      <c r="D8" t="s">
        <v>11</v>
      </c>
      <c r="E8" t="s">
        <v>12</v>
      </c>
      <c r="F8" t="s">
        <v>13</v>
      </c>
      <c r="G8">
        <f>I7+30</f>
        <v>62</v>
      </c>
      <c r="H8" t="s">
        <v>17</v>
      </c>
      <c r="O8" s="3"/>
    </row>
    <row r="9" spans="2:17" x14ac:dyDescent="0.35">
      <c r="B9" t="s">
        <v>52</v>
      </c>
      <c r="C9" t="s">
        <v>25</v>
      </c>
      <c r="D9" t="s">
        <v>19</v>
      </c>
      <c r="E9" t="s">
        <v>20</v>
      </c>
      <c r="F9" t="s">
        <v>11</v>
      </c>
      <c r="G9" t="s">
        <v>21</v>
      </c>
      <c r="H9" t="s">
        <v>13</v>
      </c>
      <c r="I9">
        <f>G8+6</f>
        <v>68</v>
      </c>
      <c r="J9" t="s">
        <v>14</v>
      </c>
      <c r="K9" s="1">
        <f>(1-O9)/2</f>
        <v>1.7735470085245564E-2</v>
      </c>
      <c r="L9" t="s">
        <v>15</v>
      </c>
      <c r="M9" t="s">
        <v>36</v>
      </c>
      <c r="N9">
        <v>1</v>
      </c>
      <c r="O9" s="3">
        <f>O7*$G$1</f>
        <v>0.96452905982950887</v>
      </c>
      <c r="P9" t="s">
        <v>37</v>
      </c>
      <c r="Q9" t="s">
        <v>17</v>
      </c>
    </row>
    <row r="10" spans="2:17" x14ac:dyDescent="0.35">
      <c r="B10" t="s">
        <v>52</v>
      </c>
      <c r="C10" t="s">
        <v>2</v>
      </c>
      <c r="D10" t="s">
        <v>19</v>
      </c>
      <c r="E10" t="s">
        <v>22</v>
      </c>
      <c r="F10" t="s">
        <v>11</v>
      </c>
      <c r="G10" t="s">
        <v>23</v>
      </c>
      <c r="H10" t="s">
        <v>13</v>
      </c>
      <c r="I10">
        <f>I9</f>
        <v>68</v>
      </c>
      <c r="J10" t="s">
        <v>14</v>
      </c>
      <c r="K10" s="1">
        <f t="shared" ref="K10:K12" si="0">(1-O10)/2</f>
        <v>1.7735470085245564E-2</v>
      </c>
      <c r="L10" t="s">
        <v>15</v>
      </c>
      <c r="M10" t="s">
        <v>36</v>
      </c>
      <c r="N10">
        <v>1</v>
      </c>
      <c r="O10" s="3">
        <f>O9</f>
        <v>0.96452905982950887</v>
      </c>
      <c r="P10" t="s">
        <v>37</v>
      </c>
      <c r="Q10" t="s">
        <v>17</v>
      </c>
    </row>
    <row r="11" spans="2:17" x14ac:dyDescent="0.35">
      <c r="B11" t="s">
        <v>52</v>
      </c>
      <c r="C11" t="s">
        <v>26</v>
      </c>
      <c r="D11" t="s">
        <v>19</v>
      </c>
      <c r="E11" t="s">
        <v>20</v>
      </c>
      <c r="F11" t="s">
        <v>11</v>
      </c>
      <c r="G11" t="s">
        <v>21</v>
      </c>
      <c r="H11" t="s">
        <v>13</v>
      </c>
      <c r="I11">
        <f>I9+32</f>
        <v>100</v>
      </c>
      <c r="J11" t="s">
        <v>14</v>
      </c>
      <c r="K11" s="1">
        <f t="shared" si="0"/>
        <v>2.6365881407045155E-2</v>
      </c>
      <c r="L11" t="s">
        <v>15</v>
      </c>
      <c r="M11" t="s">
        <v>36</v>
      </c>
      <c r="N11">
        <v>1</v>
      </c>
      <c r="O11" s="3">
        <f>O10*$G$1</f>
        <v>0.94726823718590969</v>
      </c>
      <c r="P11" t="s">
        <v>37</v>
      </c>
      <c r="Q11" t="s">
        <v>17</v>
      </c>
    </row>
    <row r="12" spans="2:17" x14ac:dyDescent="0.35">
      <c r="B12" t="s">
        <v>52</v>
      </c>
      <c r="C12" t="s">
        <v>3</v>
      </c>
      <c r="D12" t="s">
        <v>19</v>
      </c>
      <c r="E12" t="s">
        <v>22</v>
      </c>
      <c r="F12" t="s">
        <v>11</v>
      </c>
      <c r="G12" t="s">
        <v>23</v>
      </c>
      <c r="H12" t="s">
        <v>13</v>
      </c>
      <c r="I12">
        <f>I11</f>
        <v>100</v>
      </c>
      <c r="J12" t="s">
        <v>14</v>
      </c>
      <c r="K12" s="1">
        <f t="shared" si="0"/>
        <v>2.6365881407045155E-2</v>
      </c>
      <c r="L12" t="s">
        <v>15</v>
      </c>
      <c r="M12" t="s">
        <v>36</v>
      </c>
      <c r="N12">
        <v>1</v>
      </c>
      <c r="O12" s="3">
        <f>O11</f>
        <v>0.94726823718590969</v>
      </c>
      <c r="P12" t="s">
        <v>37</v>
      </c>
      <c r="Q12" t="s">
        <v>17</v>
      </c>
    </row>
    <row r="13" spans="2:17" x14ac:dyDescent="0.35">
      <c r="B13" t="s">
        <v>52</v>
      </c>
      <c r="D13" t="s">
        <v>11</v>
      </c>
      <c r="E13" t="s">
        <v>12</v>
      </c>
      <c r="F13" t="s">
        <v>13</v>
      </c>
      <c r="G13">
        <f>I12+30</f>
        <v>130</v>
      </c>
      <c r="H13" t="s">
        <v>17</v>
      </c>
      <c r="O13" s="3"/>
    </row>
    <row r="14" spans="2:17" x14ac:dyDescent="0.35">
      <c r="B14" t="s">
        <v>52</v>
      </c>
      <c r="C14" t="s">
        <v>27</v>
      </c>
      <c r="D14" t="s">
        <v>19</v>
      </c>
      <c r="E14" t="s">
        <v>20</v>
      </c>
      <c r="F14" t="s">
        <v>11</v>
      </c>
      <c r="G14" t="s">
        <v>21</v>
      </c>
      <c r="H14" t="s">
        <v>13</v>
      </c>
      <c r="I14">
        <f>G13+6</f>
        <v>136</v>
      </c>
      <c r="J14" t="s">
        <v>14</v>
      </c>
      <c r="K14" s="1">
        <f>(1-O14)/2</f>
        <v>3.4841846372201835E-2</v>
      </c>
      <c r="L14" t="s">
        <v>15</v>
      </c>
      <c r="M14" t="s">
        <v>36</v>
      </c>
      <c r="N14">
        <v>1</v>
      </c>
      <c r="O14" s="3">
        <f>O12*$G$1</f>
        <v>0.93031630725559633</v>
      </c>
      <c r="P14" t="s">
        <v>37</v>
      </c>
      <c r="Q14" t="s">
        <v>17</v>
      </c>
    </row>
    <row r="15" spans="2:17" x14ac:dyDescent="0.35">
      <c r="B15" t="s">
        <v>52</v>
      </c>
      <c r="C15" t="s">
        <v>4</v>
      </c>
      <c r="D15" t="s">
        <v>19</v>
      </c>
      <c r="E15" t="s">
        <v>22</v>
      </c>
      <c r="F15" t="s">
        <v>11</v>
      </c>
      <c r="G15" t="s">
        <v>23</v>
      </c>
      <c r="H15" t="s">
        <v>13</v>
      </c>
      <c r="I15">
        <f>I14</f>
        <v>136</v>
      </c>
      <c r="J15" t="s">
        <v>14</v>
      </c>
      <c r="K15" s="1">
        <f t="shared" ref="K15:K17" si="1">(1-O15)/2</f>
        <v>3.4841846372201835E-2</v>
      </c>
      <c r="L15" t="s">
        <v>15</v>
      </c>
      <c r="M15" t="s">
        <v>36</v>
      </c>
      <c r="N15">
        <v>1</v>
      </c>
      <c r="O15" s="3">
        <f>O14</f>
        <v>0.93031630725559633</v>
      </c>
      <c r="P15" t="s">
        <v>37</v>
      </c>
      <c r="Q15" t="s">
        <v>17</v>
      </c>
    </row>
    <row r="16" spans="2:17" x14ac:dyDescent="0.35">
      <c r="B16" t="s">
        <v>52</v>
      </c>
      <c r="C16" t="s">
        <v>28</v>
      </c>
      <c r="D16" t="s">
        <v>19</v>
      </c>
      <c r="E16" t="s">
        <v>20</v>
      </c>
      <c r="F16" t="s">
        <v>11</v>
      </c>
      <c r="G16" t="s">
        <v>21</v>
      </c>
      <c r="H16" t="s">
        <v>13</v>
      </c>
      <c r="I16">
        <f>I14+32</f>
        <v>168</v>
      </c>
      <c r="J16" t="s">
        <v>14</v>
      </c>
      <c r="K16" s="1">
        <f t="shared" si="1"/>
        <v>4.3166128890359146E-2</v>
      </c>
      <c r="L16" t="s">
        <v>15</v>
      </c>
      <c r="M16" t="s">
        <v>36</v>
      </c>
      <c r="N16">
        <v>1</v>
      </c>
      <c r="O16" s="3">
        <f>O15*$G$1</f>
        <v>0.91366774221928171</v>
      </c>
      <c r="P16" t="s">
        <v>37</v>
      </c>
      <c r="Q16" t="s">
        <v>17</v>
      </c>
    </row>
    <row r="17" spans="2:17" x14ac:dyDescent="0.35">
      <c r="B17" t="s">
        <v>52</v>
      </c>
      <c r="C17" t="s">
        <v>6</v>
      </c>
      <c r="D17" t="s">
        <v>19</v>
      </c>
      <c r="E17" t="s">
        <v>22</v>
      </c>
      <c r="F17" t="s">
        <v>11</v>
      </c>
      <c r="G17" t="s">
        <v>23</v>
      </c>
      <c r="H17" t="s">
        <v>13</v>
      </c>
      <c r="I17">
        <f>I16</f>
        <v>168</v>
      </c>
      <c r="J17" t="s">
        <v>14</v>
      </c>
      <c r="K17" s="1">
        <f t="shared" si="1"/>
        <v>4.3166128890359146E-2</v>
      </c>
      <c r="L17" t="s">
        <v>15</v>
      </c>
      <c r="M17" t="s">
        <v>36</v>
      </c>
      <c r="N17">
        <v>1</v>
      </c>
      <c r="O17" s="3">
        <f>O16</f>
        <v>0.91366774221928171</v>
      </c>
      <c r="P17" t="s">
        <v>37</v>
      </c>
      <c r="Q17" t="s">
        <v>17</v>
      </c>
    </row>
    <row r="18" spans="2:17" x14ac:dyDescent="0.35">
      <c r="B18" t="s">
        <v>52</v>
      </c>
      <c r="D18" t="s">
        <v>11</v>
      </c>
      <c r="E18" t="s">
        <v>12</v>
      </c>
      <c r="F18" t="s">
        <v>13</v>
      </c>
      <c r="G18">
        <f>I17+30</f>
        <v>198</v>
      </c>
      <c r="H18" t="s">
        <v>17</v>
      </c>
      <c r="I18" s="1"/>
      <c r="O18" s="3"/>
    </row>
    <row r="19" spans="2:17" x14ac:dyDescent="0.35">
      <c r="B19" t="s">
        <v>52</v>
      </c>
      <c r="C19" t="s">
        <v>29</v>
      </c>
      <c r="D19" t="s">
        <v>19</v>
      </c>
      <c r="E19" t="s">
        <v>20</v>
      </c>
      <c r="F19" t="s">
        <v>11</v>
      </c>
      <c r="G19" t="s">
        <v>21</v>
      </c>
      <c r="H19" t="s">
        <v>13</v>
      </c>
      <c r="I19">
        <f>G18+6</f>
        <v>204</v>
      </c>
      <c r="J19" t="s">
        <v>14</v>
      </c>
      <c r="K19" s="1">
        <f>(1-O19)/2</f>
        <v>5.1341443409349596E-2</v>
      </c>
      <c r="L19" t="s">
        <v>15</v>
      </c>
      <c r="M19" t="s">
        <v>36</v>
      </c>
      <c r="N19">
        <v>1</v>
      </c>
      <c r="O19" s="3">
        <f>O17*$G$1</f>
        <v>0.89731711318130081</v>
      </c>
      <c r="P19" t="s">
        <v>37</v>
      </c>
      <c r="Q19" t="s">
        <v>17</v>
      </c>
    </row>
    <row r="20" spans="2:17" x14ac:dyDescent="0.35">
      <c r="B20" t="s">
        <v>52</v>
      </c>
      <c r="C20" t="s">
        <v>7</v>
      </c>
      <c r="D20" t="s">
        <v>19</v>
      </c>
      <c r="E20" t="s">
        <v>22</v>
      </c>
      <c r="F20" t="s">
        <v>11</v>
      </c>
      <c r="G20" t="s">
        <v>23</v>
      </c>
      <c r="H20" t="s">
        <v>13</v>
      </c>
      <c r="I20">
        <f>I19</f>
        <v>204</v>
      </c>
      <c r="J20" t="s">
        <v>14</v>
      </c>
      <c r="K20" s="1">
        <f t="shared" ref="K20:K22" si="2">(1-O20)/2</f>
        <v>5.1341443409349596E-2</v>
      </c>
      <c r="L20" t="s">
        <v>15</v>
      </c>
      <c r="M20" t="s">
        <v>36</v>
      </c>
      <c r="N20">
        <v>1</v>
      </c>
      <c r="O20" s="3">
        <f>O19</f>
        <v>0.89731711318130081</v>
      </c>
      <c r="P20" t="s">
        <v>37</v>
      </c>
      <c r="Q20" t="s">
        <v>17</v>
      </c>
    </row>
    <row r="21" spans="2:17" x14ac:dyDescent="0.35">
      <c r="B21" t="s">
        <v>52</v>
      </c>
      <c r="C21" t="s">
        <v>30</v>
      </c>
      <c r="D21" t="s">
        <v>19</v>
      </c>
      <c r="E21" t="s">
        <v>20</v>
      </c>
      <c r="F21" t="s">
        <v>11</v>
      </c>
      <c r="G21" t="s">
        <v>21</v>
      </c>
      <c r="H21" t="s">
        <v>13</v>
      </c>
      <c r="I21">
        <f>I19+32</f>
        <v>236</v>
      </c>
      <c r="J21" t="s">
        <v>14</v>
      </c>
      <c r="K21" s="1">
        <f t="shared" si="2"/>
        <v>5.9370455800343114E-2</v>
      </c>
      <c r="L21" t="s">
        <v>15</v>
      </c>
      <c r="M21" t="s">
        <v>36</v>
      </c>
      <c r="N21">
        <v>1</v>
      </c>
      <c r="O21" s="3">
        <f>O20*$G$1</f>
        <v>0.88125908839931377</v>
      </c>
      <c r="P21" t="s">
        <v>37</v>
      </c>
      <c r="Q21" t="s">
        <v>17</v>
      </c>
    </row>
    <row r="22" spans="2:17" x14ac:dyDescent="0.35">
      <c r="B22" t="s">
        <v>52</v>
      </c>
      <c r="C22" t="s">
        <v>8</v>
      </c>
      <c r="D22" t="s">
        <v>19</v>
      </c>
      <c r="E22" t="s">
        <v>22</v>
      </c>
      <c r="F22" t="s">
        <v>11</v>
      </c>
      <c r="G22" t="s">
        <v>23</v>
      </c>
      <c r="H22" t="s">
        <v>13</v>
      </c>
      <c r="I22">
        <f>I21</f>
        <v>236</v>
      </c>
      <c r="J22" t="s">
        <v>14</v>
      </c>
      <c r="K22" s="1">
        <f t="shared" si="2"/>
        <v>5.9370455800343114E-2</v>
      </c>
      <c r="L22" t="s">
        <v>15</v>
      </c>
      <c r="M22" t="s">
        <v>36</v>
      </c>
      <c r="N22">
        <v>1</v>
      </c>
      <c r="O22" s="3">
        <f>O21</f>
        <v>0.88125908839931377</v>
      </c>
      <c r="P22" t="s">
        <v>37</v>
      </c>
      <c r="Q22" t="s">
        <v>17</v>
      </c>
    </row>
    <row r="23" spans="2:17" x14ac:dyDescent="0.35">
      <c r="B23" t="s">
        <v>52</v>
      </c>
      <c r="D23" t="s">
        <v>11</v>
      </c>
      <c r="E23" t="s">
        <v>12</v>
      </c>
      <c r="F23" t="s">
        <v>13</v>
      </c>
      <c r="G23">
        <f>I22+30</f>
        <v>266</v>
      </c>
      <c r="H23" t="s">
        <v>17</v>
      </c>
      <c r="O23" s="3"/>
    </row>
    <row r="24" spans="2:17" x14ac:dyDescent="0.35">
      <c r="B24" t="s">
        <v>52</v>
      </c>
      <c r="C24" t="s">
        <v>31</v>
      </c>
      <c r="D24" t="s">
        <v>19</v>
      </c>
      <c r="E24" t="s">
        <v>20</v>
      </c>
      <c r="F24" t="s">
        <v>11</v>
      </c>
      <c r="G24" t="s">
        <v>21</v>
      </c>
      <c r="H24" t="s">
        <v>13</v>
      </c>
      <c r="I24">
        <f>G23+6</f>
        <v>272</v>
      </c>
      <c r="J24" t="s">
        <v>14</v>
      </c>
      <c r="K24" s="1">
        <f>(1-O24)/2</f>
        <v>6.7255784227155502E-2</v>
      </c>
      <c r="L24" t="s">
        <v>15</v>
      </c>
      <c r="M24" t="s">
        <v>36</v>
      </c>
      <c r="N24">
        <v>1</v>
      </c>
      <c r="O24" s="3">
        <f>O22*$G$1</f>
        <v>0.865488431545689</v>
      </c>
      <c r="P24" t="s">
        <v>37</v>
      </c>
      <c r="Q24" t="s">
        <v>17</v>
      </c>
    </row>
    <row r="25" spans="2:17" x14ac:dyDescent="0.35">
      <c r="B25" t="s">
        <v>52</v>
      </c>
      <c r="C25" t="s">
        <v>9</v>
      </c>
      <c r="D25" t="s">
        <v>19</v>
      </c>
      <c r="E25" t="s">
        <v>22</v>
      </c>
      <c r="F25" t="s">
        <v>11</v>
      </c>
      <c r="G25" t="s">
        <v>23</v>
      </c>
      <c r="H25" t="s">
        <v>13</v>
      </c>
      <c r="I25">
        <f>I24</f>
        <v>272</v>
      </c>
      <c r="J25" t="s">
        <v>14</v>
      </c>
      <c r="K25" s="1">
        <f t="shared" ref="K25:K27" si="3">(1-O25)/2</f>
        <v>6.7255784227155502E-2</v>
      </c>
      <c r="L25" t="s">
        <v>15</v>
      </c>
      <c r="M25" t="s">
        <v>36</v>
      </c>
      <c r="N25">
        <v>1</v>
      </c>
      <c r="O25" s="3">
        <f>O24</f>
        <v>0.865488431545689</v>
      </c>
      <c r="P25" t="s">
        <v>37</v>
      </c>
      <c r="Q25" t="s">
        <v>17</v>
      </c>
    </row>
    <row r="26" spans="2:17" x14ac:dyDescent="0.35">
      <c r="B26" t="s">
        <v>52</v>
      </c>
      <c r="C26" t="s">
        <v>32</v>
      </c>
      <c r="D26" t="s">
        <v>19</v>
      </c>
      <c r="E26" t="s">
        <v>20</v>
      </c>
      <c r="F26" t="s">
        <v>11</v>
      </c>
      <c r="G26" t="s">
        <v>21</v>
      </c>
      <c r="H26" t="s">
        <v>13</v>
      </c>
      <c r="I26">
        <f>I24+32</f>
        <v>304</v>
      </c>
      <c r="J26" t="s">
        <v>14</v>
      </c>
      <c r="K26" s="1">
        <f t="shared" si="3"/>
        <v>7.4999999999999956E-2</v>
      </c>
      <c r="L26" t="s">
        <v>15</v>
      </c>
      <c r="M26" t="s">
        <v>36</v>
      </c>
      <c r="N26">
        <v>1</v>
      </c>
      <c r="O26" s="3">
        <f>O25*$G$1</f>
        <v>0.85000000000000009</v>
      </c>
      <c r="P26" t="s">
        <v>37</v>
      </c>
      <c r="Q26" t="s">
        <v>17</v>
      </c>
    </row>
    <row r="27" spans="2:17" x14ac:dyDescent="0.35">
      <c r="B27" t="s">
        <v>52</v>
      </c>
      <c r="C27" t="s">
        <v>5</v>
      </c>
      <c r="D27" t="s">
        <v>19</v>
      </c>
      <c r="E27" t="s">
        <v>22</v>
      </c>
      <c r="F27" t="s">
        <v>11</v>
      </c>
      <c r="G27" t="s">
        <v>23</v>
      </c>
      <c r="H27" t="s">
        <v>13</v>
      </c>
      <c r="I27">
        <f>I26</f>
        <v>304</v>
      </c>
      <c r="J27" t="s">
        <v>14</v>
      </c>
      <c r="K27" s="1">
        <f t="shared" si="3"/>
        <v>7.4999999999999956E-2</v>
      </c>
      <c r="L27" t="s">
        <v>15</v>
      </c>
      <c r="M27" t="s">
        <v>36</v>
      </c>
      <c r="N27">
        <v>1</v>
      </c>
      <c r="O27" s="3">
        <f>O26</f>
        <v>0.85000000000000009</v>
      </c>
      <c r="P27" t="s">
        <v>37</v>
      </c>
      <c r="Q27" t="s">
        <v>17</v>
      </c>
    </row>
    <row r="31" spans="2:17" x14ac:dyDescent="0.35">
      <c r="B31" t="str">
        <f>B3&amp;""""&amp;C3&amp;""""&amp;D3&amp;""""&amp;E3&amp;""""&amp;F3&amp;""""&amp;G3&amp;""""&amp;H3&amp;""""&amp;I3&amp;""""&amp;J3&amp;""""&amp;TEXT(K3,"0.0%")&amp;""""&amp;L3</f>
        <v xml:space="preserve">    &lt;use id="dummy" href="#suspenders" x="0" y="0" transform="scale(1 .98)"/&gt;</v>
      </c>
    </row>
    <row r="32" spans="2:17" x14ac:dyDescent="0.35">
      <c r="B32" t="str">
        <f>B4&amp;""""&amp;C4&amp;""""&amp;D4&amp;""""&amp;E4&amp;""""&amp;F4&amp;""""&amp;G4&amp;""""&amp;H4&amp;""""&amp;I4&amp;""""&amp;J4&amp;""""&amp;TEXT(K4,"0.0%")&amp;""""&amp;L4&amp;""""&amp;M4&amp;N4&amp;" "&amp;TEXT(O4,"0.00")&amp;P4&amp;""""&amp;Q4</f>
        <v xml:space="preserve">    &lt;use id="DONG0-daun" class="daun" href="#daun" x="0" y="0.0%" transform="scale(1 1.00)"/&gt;</v>
      </c>
    </row>
    <row r="33" spans="2:2" x14ac:dyDescent="0.35">
      <c r="B33" t="str">
        <f t="shared" ref="B33:B55" si="4">B5&amp;""""&amp;C5&amp;""""&amp;D5&amp;""""&amp;E5&amp;""""&amp;F5&amp;""""&amp;G5&amp;""""&amp;H5&amp;""""&amp;I5&amp;""""&amp;J5&amp;""""&amp;TEXT(K5,"0.0%")&amp;""""&amp;L5&amp;""""&amp;M5&amp;N5&amp;" "&amp;TEXT(O5,"0.00")&amp;P5&amp;""""&amp;Q5</f>
        <v xml:space="preserve">    &lt;use id="DONG0" class="target" href="#highlight-target" x="0" y="0.0%" transform="scale(1 1.00)"/&gt;</v>
      </c>
    </row>
    <row r="34" spans="2:2" x14ac:dyDescent="0.35">
      <c r="B34" t="str">
        <f t="shared" si="4"/>
        <v xml:space="preserve">    &lt;use id="DENG0-daun" class="daun" href="#daun" x="32" y="1.8%" transform="scale(1 0.98)"/&gt;</v>
      </c>
    </row>
    <row r="35" spans="2:2" x14ac:dyDescent="0.35">
      <c r="B35" t="str">
        <f t="shared" si="4"/>
        <v xml:space="preserve">    &lt;use id="DENG0" class="target" href="#highlight-target" x="32" y="1.8%" transform="scale(1 0.98)"/&gt;</v>
      </c>
    </row>
    <row r="36" spans="2:2" x14ac:dyDescent="0.35">
      <c r="B36" t="str">
        <f t="shared" si="4"/>
        <v xml:space="preserve">    &lt;use id="" href="#suspenders" x="62"/&gt;"""0.0%"" 0.00"</v>
      </c>
    </row>
    <row r="37" spans="2:2" x14ac:dyDescent="0.35">
      <c r="B37" t="str">
        <f t="shared" si="4"/>
        <v xml:space="preserve">    &lt;use id="DUNG0-daun" class="daun" href="#daun" x="68" y="1.8%" transform="scale(1 0.96)"/&gt;</v>
      </c>
    </row>
    <row r="38" spans="2:2" x14ac:dyDescent="0.35">
      <c r="B38" t="str">
        <f t="shared" si="4"/>
        <v xml:space="preserve">    &lt;use id="DUNG0" class="target" href="#highlight-target" x="68" y="1.8%" transform="scale(1 0.96)"/&gt;</v>
      </c>
    </row>
    <row r="39" spans="2:2" x14ac:dyDescent="0.35">
      <c r="B39" t="str">
        <f t="shared" si="4"/>
        <v xml:space="preserve">    &lt;use id="DANG0-daun" class="daun" href="#daun" x="100" y="2.6%" transform="scale(1 0.95)"/&gt;</v>
      </c>
    </row>
    <row r="40" spans="2:2" x14ac:dyDescent="0.35">
      <c r="B40" t="str">
        <f t="shared" si="4"/>
        <v xml:space="preserve">    &lt;use id="DANG0" class="target" href="#highlight-target" x="100" y="2.6%" transform="scale(1 0.95)"/&gt;</v>
      </c>
    </row>
    <row r="41" spans="2:2" x14ac:dyDescent="0.35">
      <c r="B41" t="str">
        <f t="shared" si="4"/>
        <v xml:space="preserve">    &lt;use id="" href="#suspenders" x="130"/&gt;"""0.0%"" 0.00"</v>
      </c>
    </row>
    <row r="42" spans="2:2" x14ac:dyDescent="0.35">
      <c r="B42" t="str">
        <f t="shared" si="4"/>
        <v xml:space="preserve">    &lt;use id="DING1-daun" class="daun" href="#daun" x="136" y="3.5%" transform="scale(1 0.93)"/&gt;</v>
      </c>
    </row>
    <row r="43" spans="2:2" x14ac:dyDescent="0.35">
      <c r="B43" t="str">
        <f t="shared" si="4"/>
        <v xml:space="preserve">    &lt;use id="DING1" class="target" href="#highlight-target" x="136" y="3.5%" transform="scale(1 0.93)"/&gt;</v>
      </c>
    </row>
    <row r="44" spans="2:2" x14ac:dyDescent="0.35">
      <c r="B44" t="str">
        <f t="shared" si="4"/>
        <v xml:space="preserve">    &lt;use id="DONG1-daun" class="daun" href="#daun" x="168" y="4.3%" transform="scale(1 0.91)"/&gt;</v>
      </c>
    </row>
    <row r="45" spans="2:2" x14ac:dyDescent="0.35">
      <c r="B45" t="str">
        <f t="shared" si="4"/>
        <v xml:space="preserve">    &lt;use id="DONG1" class="target" href="#highlight-target" x="168" y="4.3%" transform="scale(1 0.91)"/&gt;</v>
      </c>
    </row>
    <row r="46" spans="2:2" x14ac:dyDescent="0.35">
      <c r="B46" t="str">
        <f t="shared" si="4"/>
        <v xml:space="preserve">    &lt;use id="" href="#suspenders" x="198"/&gt;"""0.0%"" 0.00"</v>
      </c>
    </row>
    <row r="47" spans="2:2" x14ac:dyDescent="0.35">
      <c r="B47" t="str">
        <f t="shared" si="4"/>
        <v xml:space="preserve">    &lt;use id="DENG1-daun" class="daun" href="#daun" x="204" y="5.1%" transform="scale(1 0.90)"/&gt;</v>
      </c>
    </row>
    <row r="48" spans="2:2" x14ac:dyDescent="0.35">
      <c r="B48" t="str">
        <f t="shared" si="4"/>
        <v xml:space="preserve">    &lt;use id="DENG1" class="target" href="#highlight-target" x="204" y="5.1%" transform="scale(1 0.90)"/&gt;</v>
      </c>
    </row>
    <row r="49" spans="2:2" x14ac:dyDescent="0.35">
      <c r="B49" t="str">
        <f t="shared" si="4"/>
        <v xml:space="preserve">    &lt;use id="DUNG1-daun" class="daun" href="#daun" x="236" y="5.9%" transform="scale(1 0.88)"/&gt;</v>
      </c>
    </row>
    <row r="50" spans="2:2" x14ac:dyDescent="0.35">
      <c r="B50" t="str">
        <f t="shared" si="4"/>
        <v xml:space="preserve">    &lt;use id="DUNG1" class="target" href="#highlight-target" x="236" y="5.9%" transform="scale(1 0.88)"/&gt;</v>
      </c>
    </row>
    <row r="51" spans="2:2" x14ac:dyDescent="0.35">
      <c r="B51" t="str">
        <f t="shared" si="4"/>
        <v xml:space="preserve">    &lt;use id="" href="#suspenders" x="266"/&gt;"""0.0%"" 0.00"</v>
      </c>
    </row>
    <row r="52" spans="2:2" x14ac:dyDescent="0.35">
      <c r="B52" t="str">
        <f t="shared" si="4"/>
        <v xml:space="preserve">    &lt;use id="DANG1-daun" class="daun" href="#daun" x="272" y="6.7%" transform="scale(1 0.87)"/&gt;</v>
      </c>
    </row>
    <row r="53" spans="2:2" x14ac:dyDescent="0.35">
      <c r="B53" t="str">
        <f t="shared" si="4"/>
        <v xml:space="preserve">    &lt;use id="DANG1" class="target" href="#highlight-target" x="272" y="6.7%" transform="scale(1 0.87)"/&gt;</v>
      </c>
    </row>
    <row r="54" spans="2:2" x14ac:dyDescent="0.35">
      <c r="B54" t="str">
        <f t="shared" si="4"/>
        <v xml:space="preserve">    &lt;use id="DING2-daun" class="daun" href="#daun" x="304" y="7.5%" transform="scale(1 0.85)"/&gt;</v>
      </c>
    </row>
    <row r="55" spans="2:2" x14ac:dyDescent="0.35">
      <c r="B55" t="str">
        <f t="shared" si="4"/>
        <v xml:space="preserve">    &lt;use id="DING2" class="target" href="#highlight-target" x="304" y="7.5%" transform="scale(1 0.85)"/&gt;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3706-2E06-4849-9A93-F8537880FF98}">
  <dimension ref="B1:Q39"/>
  <sheetViews>
    <sheetView workbookViewId="0">
      <selection activeCell="C19" sqref="C19"/>
    </sheetView>
  </sheetViews>
  <sheetFormatPr defaultRowHeight="14.5" x14ac:dyDescent="0.35"/>
  <cols>
    <col min="13" max="13" width="10.36328125" bestFit="1" customWidth="1"/>
    <col min="14" max="15" width="10.36328125" customWidth="1"/>
  </cols>
  <sheetData>
    <row r="1" spans="2:17" x14ac:dyDescent="0.35">
      <c r="B1" s="2" t="s">
        <v>33</v>
      </c>
      <c r="C1">
        <v>7</v>
      </c>
      <c r="D1" s="2" t="s">
        <v>34</v>
      </c>
      <c r="E1" s="1">
        <v>0.85</v>
      </c>
      <c r="F1" s="2" t="s">
        <v>35</v>
      </c>
      <c r="G1">
        <f>E1^(1/(C1-1))</f>
        <v>0.97327706085467236</v>
      </c>
      <c r="H1" s="2" t="s">
        <v>43</v>
      </c>
      <c r="I1">
        <v>30</v>
      </c>
      <c r="J1" s="2" t="s">
        <v>51</v>
      </c>
      <c r="K1">
        <v>2</v>
      </c>
      <c r="L1" s="2" t="s">
        <v>54</v>
      </c>
      <c r="M1">
        <v>6</v>
      </c>
    </row>
    <row r="3" spans="2:17" x14ac:dyDescent="0.35">
      <c r="B3" t="s">
        <v>52</v>
      </c>
      <c r="C3" t="s">
        <v>10</v>
      </c>
      <c r="D3" t="s">
        <v>11</v>
      </c>
      <c r="E3" t="s">
        <v>12</v>
      </c>
      <c r="F3" t="s">
        <v>13</v>
      </c>
      <c r="G3">
        <v>0</v>
      </c>
      <c r="H3" t="s">
        <v>14</v>
      </c>
      <c r="I3">
        <v>0</v>
      </c>
      <c r="J3" t="s">
        <v>15</v>
      </c>
      <c r="K3" t="s">
        <v>16</v>
      </c>
      <c r="L3" t="s">
        <v>17</v>
      </c>
    </row>
    <row r="4" spans="2:17" x14ac:dyDescent="0.35">
      <c r="B4" t="s">
        <v>52</v>
      </c>
      <c r="C4" t="s">
        <v>27</v>
      </c>
      <c r="D4" t="s">
        <v>19</v>
      </c>
      <c r="E4" t="s">
        <v>20</v>
      </c>
      <c r="F4" t="s">
        <v>11</v>
      </c>
      <c r="G4" t="s">
        <v>21</v>
      </c>
      <c r="H4" t="s">
        <v>13</v>
      </c>
      <c r="I4">
        <v>0</v>
      </c>
      <c r="J4" t="s">
        <v>14</v>
      </c>
      <c r="K4" s="1">
        <v>0</v>
      </c>
      <c r="L4" t="s">
        <v>15</v>
      </c>
      <c r="M4" t="s">
        <v>36</v>
      </c>
      <c r="N4">
        <v>1</v>
      </c>
      <c r="O4">
        <v>1</v>
      </c>
      <c r="P4" t="s">
        <v>37</v>
      </c>
      <c r="Q4" t="s">
        <v>17</v>
      </c>
    </row>
    <row r="5" spans="2:17" x14ac:dyDescent="0.35">
      <c r="B5" t="s">
        <v>52</v>
      </c>
      <c r="C5" t="s">
        <v>4</v>
      </c>
      <c r="D5" t="s">
        <v>19</v>
      </c>
      <c r="E5" t="s">
        <v>22</v>
      </c>
      <c r="F5" t="s">
        <v>11</v>
      </c>
      <c r="G5" t="s">
        <v>23</v>
      </c>
      <c r="H5" t="s">
        <v>13</v>
      </c>
      <c r="I5">
        <v>0</v>
      </c>
      <c r="J5" t="s">
        <v>14</v>
      </c>
      <c r="K5" s="1">
        <v>0</v>
      </c>
      <c r="L5" t="s">
        <v>15</v>
      </c>
      <c r="M5" t="s">
        <v>36</v>
      </c>
      <c r="N5">
        <v>1</v>
      </c>
      <c r="O5">
        <v>1</v>
      </c>
      <c r="P5" t="s">
        <v>37</v>
      </c>
      <c r="Q5" t="s">
        <v>17</v>
      </c>
    </row>
    <row r="6" spans="2:17" x14ac:dyDescent="0.35">
      <c r="B6" t="s">
        <v>52</v>
      </c>
      <c r="D6" t="s">
        <v>11</v>
      </c>
      <c r="E6" t="s">
        <v>12</v>
      </c>
      <c r="F6" t="s">
        <v>13</v>
      </c>
      <c r="G6">
        <f>I5+$I$1</f>
        <v>30</v>
      </c>
      <c r="H6" t="s">
        <v>17</v>
      </c>
      <c r="K6" s="1"/>
    </row>
    <row r="7" spans="2:17" x14ac:dyDescent="0.35">
      <c r="B7" t="s">
        <v>52</v>
      </c>
      <c r="C7" t="s">
        <v>28</v>
      </c>
      <c r="D7" t="s">
        <v>19</v>
      </c>
      <c r="E7" t="s">
        <v>20</v>
      </c>
      <c r="F7" t="s">
        <v>11</v>
      </c>
      <c r="G7" t="s">
        <v>21</v>
      </c>
      <c r="H7" t="s">
        <v>13</v>
      </c>
      <c r="I7">
        <f>G6+$M$1</f>
        <v>36</v>
      </c>
      <c r="J7" t="s">
        <v>14</v>
      </c>
      <c r="K7" s="1">
        <f>(1-O7)/2</f>
        <v>1.336146957266382E-2</v>
      </c>
      <c r="L7" t="s">
        <v>15</v>
      </c>
      <c r="M7" t="s">
        <v>36</v>
      </c>
      <c r="N7">
        <v>1</v>
      </c>
      <c r="O7" s="3">
        <f>O5*$G$1</f>
        <v>0.97327706085467236</v>
      </c>
      <c r="P7" t="s">
        <v>37</v>
      </c>
      <c r="Q7" t="s">
        <v>17</v>
      </c>
    </row>
    <row r="8" spans="2:17" x14ac:dyDescent="0.35">
      <c r="B8" t="s">
        <v>52</v>
      </c>
      <c r="C8" t="s">
        <v>6</v>
      </c>
      <c r="D8" t="s">
        <v>19</v>
      </c>
      <c r="E8" t="s">
        <v>22</v>
      </c>
      <c r="F8" t="s">
        <v>11</v>
      </c>
      <c r="G8" t="s">
        <v>23</v>
      </c>
      <c r="H8" t="s">
        <v>13</v>
      </c>
      <c r="I8">
        <f>I7</f>
        <v>36</v>
      </c>
      <c r="J8" t="s">
        <v>14</v>
      </c>
      <c r="K8" s="1">
        <f t="shared" ref="K8:K10" si="0">(1-O8)/2</f>
        <v>1.336146957266382E-2</v>
      </c>
      <c r="L8" t="s">
        <v>15</v>
      </c>
      <c r="M8" t="s">
        <v>36</v>
      </c>
      <c r="N8">
        <v>1</v>
      </c>
      <c r="O8" s="3">
        <f>O7</f>
        <v>0.97327706085467236</v>
      </c>
      <c r="P8" t="s">
        <v>37</v>
      </c>
      <c r="Q8" t="s">
        <v>17</v>
      </c>
    </row>
    <row r="9" spans="2:17" x14ac:dyDescent="0.35">
      <c r="B9" t="s">
        <v>52</v>
      </c>
      <c r="C9" t="s">
        <v>29</v>
      </c>
      <c r="D9" t="s">
        <v>19</v>
      </c>
      <c r="E9" t="s">
        <v>20</v>
      </c>
      <c r="F9" t="s">
        <v>11</v>
      </c>
      <c r="G9" t="s">
        <v>21</v>
      </c>
      <c r="H9" t="s">
        <v>13</v>
      </c>
      <c r="I9">
        <f>I8+$I$1+$K$1</f>
        <v>68</v>
      </c>
      <c r="J9" t="s">
        <v>14</v>
      </c>
      <c r="K9" s="1">
        <f t="shared" si="0"/>
        <v>2.6365881407045211E-2</v>
      </c>
      <c r="L9" t="s">
        <v>15</v>
      </c>
      <c r="M9" t="s">
        <v>36</v>
      </c>
      <c r="N9">
        <v>1</v>
      </c>
      <c r="O9" s="3">
        <f>O8*$G$1</f>
        <v>0.94726823718590958</v>
      </c>
      <c r="P9" t="s">
        <v>37</v>
      </c>
      <c r="Q9" t="s">
        <v>17</v>
      </c>
    </row>
    <row r="10" spans="2:17" x14ac:dyDescent="0.35">
      <c r="B10" t="s">
        <v>52</v>
      </c>
      <c r="C10" t="s">
        <v>7</v>
      </c>
      <c r="D10" t="s">
        <v>19</v>
      </c>
      <c r="E10" t="s">
        <v>22</v>
      </c>
      <c r="F10" t="s">
        <v>11</v>
      </c>
      <c r="G10" t="s">
        <v>23</v>
      </c>
      <c r="H10" t="s">
        <v>13</v>
      </c>
      <c r="I10">
        <f>I9</f>
        <v>68</v>
      </c>
      <c r="J10" t="s">
        <v>14</v>
      </c>
      <c r="K10" s="1">
        <f t="shared" si="0"/>
        <v>2.6365881407045211E-2</v>
      </c>
      <c r="L10" t="s">
        <v>15</v>
      </c>
      <c r="M10" t="s">
        <v>36</v>
      </c>
      <c r="N10">
        <v>1</v>
      </c>
      <c r="O10" s="3">
        <f>O9</f>
        <v>0.94726823718590958</v>
      </c>
      <c r="P10" t="s">
        <v>37</v>
      </c>
      <c r="Q10" t="s">
        <v>17</v>
      </c>
    </row>
    <row r="11" spans="2:17" x14ac:dyDescent="0.35">
      <c r="B11" t="s">
        <v>52</v>
      </c>
      <c r="D11" t="s">
        <v>11</v>
      </c>
      <c r="E11" t="s">
        <v>12</v>
      </c>
      <c r="F11" t="s">
        <v>13</v>
      </c>
      <c r="G11">
        <f>I10+$I$1</f>
        <v>98</v>
      </c>
      <c r="H11" t="s">
        <v>17</v>
      </c>
      <c r="K11" s="1"/>
      <c r="O11" s="3"/>
    </row>
    <row r="12" spans="2:17" x14ac:dyDescent="0.35">
      <c r="B12" t="s">
        <v>52</v>
      </c>
      <c r="C12" t="s">
        <v>38</v>
      </c>
      <c r="D12" t="s">
        <v>19</v>
      </c>
      <c r="E12" t="s">
        <v>20</v>
      </c>
      <c r="F12" t="s">
        <v>11</v>
      </c>
      <c r="G12" t="s">
        <v>21</v>
      </c>
      <c r="H12" t="s">
        <v>13</v>
      </c>
      <c r="I12">
        <f>G11+6</f>
        <v>104</v>
      </c>
      <c r="J12" t="s">
        <v>14</v>
      </c>
      <c r="K12" s="1">
        <f>(1-O12)/2</f>
        <v>3.9022777135355624E-2</v>
      </c>
      <c r="L12" t="s">
        <v>15</v>
      </c>
      <c r="M12" t="s">
        <v>36</v>
      </c>
      <c r="N12">
        <v>1</v>
      </c>
      <c r="O12" s="3">
        <f>O10*$G$1</f>
        <v>0.92195444572928875</v>
      </c>
      <c r="P12" t="s">
        <v>37</v>
      </c>
      <c r="Q12" t="s">
        <v>17</v>
      </c>
    </row>
    <row r="13" spans="2:17" x14ac:dyDescent="0.35">
      <c r="B13" t="s">
        <v>52</v>
      </c>
      <c r="C13" t="s">
        <v>39</v>
      </c>
      <c r="D13" t="s">
        <v>19</v>
      </c>
      <c r="E13" t="s">
        <v>22</v>
      </c>
      <c r="F13" t="s">
        <v>11</v>
      </c>
      <c r="G13" t="s">
        <v>23</v>
      </c>
      <c r="H13" t="s">
        <v>13</v>
      </c>
      <c r="I13">
        <f>I12</f>
        <v>104</v>
      </c>
      <c r="J13" t="s">
        <v>14</v>
      </c>
      <c r="K13" s="1">
        <f t="shared" ref="K13:K15" si="1">(1-O13)/2</f>
        <v>3.9022777135355624E-2</v>
      </c>
      <c r="L13" t="s">
        <v>15</v>
      </c>
      <c r="M13" t="s">
        <v>36</v>
      </c>
      <c r="N13">
        <v>1</v>
      </c>
      <c r="O13" s="3">
        <f>O12</f>
        <v>0.92195444572928875</v>
      </c>
      <c r="P13" t="s">
        <v>37</v>
      </c>
      <c r="Q13" t="s">
        <v>17</v>
      </c>
    </row>
    <row r="14" spans="2:17" x14ac:dyDescent="0.35">
      <c r="B14" t="s">
        <v>52</v>
      </c>
      <c r="C14" t="s">
        <v>30</v>
      </c>
      <c r="D14" t="s">
        <v>19</v>
      </c>
      <c r="E14" t="s">
        <v>20</v>
      </c>
      <c r="F14" t="s">
        <v>11</v>
      </c>
      <c r="G14" t="s">
        <v>21</v>
      </c>
      <c r="H14" t="s">
        <v>13</v>
      </c>
      <c r="I14">
        <f>I13+$I$1+$K$1</f>
        <v>136</v>
      </c>
      <c r="J14" t="s">
        <v>14</v>
      </c>
      <c r="K14" s="1">
        <f t="shared" si="1"/>
        <v>5.1341443409349652E-2</v>
      </c>
      <c r="L14" t="s">
        <v>15</v>
      </c>
      <c r="M14" t="s">
        <v>36</v>
      </c>
      <c r="N14">
        <v>1</v>
      </c>
      <c r="O14" s="3">
        <f>O13*$G$1</f>
        <v>0.8973171131813007</v>
      </c>
      <c r="P14" t="s">
        <v>37</v>
      </c>
      <c r="Q14" t="s">
        <v>17</v>
      </c>
    </row>
    <row r="15" spans="2:17" x14ac:dyDescent="0.35">
      <c r="B15" t="s">
        <v>52</v>
      </c>
      <c r="C15" t="s">
        <v>8</v>
      </c>
      <c r="D15" t="s">
        <v>19</v>
      </c>
      <c r="E15" t="s">
        <v>22</v>
      </c>
      <c r="F15" t="s">
        <v>11</v>
      </c>
      <c r="G15" t="s">
        <v>23</v>
      </c>
      <c r="H15" t="s">
        <v>13</v>
      </c>
      <c r="I15">
        <f>I14</f>
        <v>136</v>
      </c>
      <c r="J15" t="s">
        <v>14</v>
      </c>
      <c r="K15" s="1">
        <f t="shared" si="1"/>
        <v>5.1341443409349652E-2</v>
      </c>
      <c r="L15" t="s">
        <v>15</v>
      </c>
      <c r="M15" t="s">
        <v>36</v>
      </c>
      <c r="N15">
        <v>1</v>
      </c>
      <c r="O15" s="3">
        <f>O14</f>
        <v>0.8973171131813007</v>
      </c>
      <c r="P15" t="s">
        <v>37</v>
      </c>
      <c r="Q15" t="s">
        <v>17</v>
      </c>
    </row>
    <row r="16" spans="2:17" x14ac:dyDescent="0.35">
      <c r="B16" t="s">
        <v>52</v>
      </c>
      <c r="D16" t="s">
        <v>11</v>
      </c>
      <c r="E16" t="s">
        <v>12</v>
      </c>
      <c r="F16" t="s">
        <v>13</v>
      </c>
      <c r="G16">
        <f>I15+$I$1</f>
        <v>166</v>
      </c>
      <c r="H16" t="s">
        <v>17</v>
      </c>
      <c r="K16" s="1"/>
      <c r="O16" s="3"/>
    </row>
    <row r="17" spans="2:17" x14ac:dyDescent="0.35">
      <c r="B17" t="s">
        <v>52</v>
      </c>
      <c r="C17" t="s">
        <v>55</v>
      </c>
      <c r="D17" t="s">
        <v>19</v>
      </c>
      <c r="E17" t="s">
        <v>20</v>
      </c>
      <c r="F17" t="s">
        <v>11</v>
      </c>
      <c r="G17" t="s">
        <v>21</v>
      </c>
      <c r="H17" t="s">
        <v>13</v>
      </c>
      <c r="I17">
        <f>G16+6</f>
        <v>172</v>
      </c>
      <c r="J17" t="s">
        <v>14</v>
      </c>
      <c r="K17" s="1">
        <f>(1-O17)/2</f>
        <v>6.333091871415214E-2</v>
      </c>
      <c r="L17" t="s">
        <v>15</v>
      </c>
      <c r="M17" t="s">
        <v>36</v>
      </c>
      <c r="N17">
        <v>1</v>
      </c>
      <c r="O17" s="3">
        <f>O15*$G$1</f>
        <v>0.87333816257169572</v>
      </c>
      <c r="P17" t="s">
        <v>37</v>
      </c>
      <c r="Q17" t="s">
        <v>17</v>
      </c>
    </row>
    <row r="18" spans="2:17" x14ac:dyDescent="0.35">
      <c r="B18" t="s">
        <v>52</v>
      </c>
      <c r="C18" t="s">
        <v>56</v>
      </c>
      <c r="D18" t="s">
        <v>19</v>
      </c>
      <c r="E18" t="s">
        <v>22</v>
      </c>
      <c r="F18" t="s">
        <v>11</v>
      </c>
      <c r="G18" t="s">
        <v>23</v>
      </c>
      <c r="H18" t="s">
        <v>13</v>
      </c>
      <c r="I18">
        <f>I17</f>
        <v>172</v>
      </c>
      <c r="J18" t="s">
        <v>14</v>
      </c>
      <c r="K18" s="1">
        <f t="shared" ref="K18:K20" si="2">(1-O18)/2</f>
        <v>6.333091871415214E-2</v>
      </c>
      <c r="L18" t="s">
        <v>15</v>
      </c>
      <c r="M18" t="s">
        <v>36</v>
      </c>
      <c r="N18">
        <v>1</v>
      </c>
      <c r="O18" s="3">
        <f>O17</f>
        <v>0.87333816257169572</v>
      </c>
      <c r="P18" t="s">
        <v>37</v>
      </c>
      <c r="Q18" t="s">
        <v>17</v>
      </c>
    </row>
    <row r="19" spans="2:17" x14ac:dyDescent="0.35">
      <c r="B19" t="s">
        <v>52</v>
      </c>
      <c r="C19" t="s">
        <v>40</v>
      </c>
      <c r="D19" t="s">
        <v>19</v>
      </c>
      <c r="E19" t="s">
        <v>20</v>
      </c>
      <c r="F19" t="s">
        <v>11</v>
      </c>
      <c r="G19" t="s">
        <v>21</v>
      </c>
      <c r="H19" t="s">
        <v>13</v>
      </c>
      <c r="I19">
        <f>I18+$I$1+$K$1</f>
        <v>204</v>
      </c>
      <c r="J19" t="s">
        <v>14</v>
      </c>
      <c r="K19" s="1">
        <f t="shared" si="2"/>
        <v>7.4999999999999956E-2</v>
      </c>
      <c r="L19" t="s">
        <v>15</v>
      </c>
      <c r="M19" t="s">
        <v>36</v>
      </c>
      <c r="N19">
        <v>1</v>
      </c>
      <c r="O19" s="3">
        <f>O18*$G$1</f>
        <v>0.85000000000000009</v>
      </c>
      <c r="P19" t="s">
        <v>37</v>
      </c>
      <c r="Q19" t="s">
        <v>17</v>
      </c>
    </row>
    <row r="20" spans="2:17" x14ac:dyDescent="0.35">
      <c r="B20" t="s">
        <v>52</v>
      </c>
      <c r="C20" t="s">
        <v>41</v>
      </c>
      <c r="D20" t="s">
        <v>19</v>
      </c>
      <c r="E20" t="s">
        <v>22</v>
      </c>
      <c r="F20" t="s">
        <v>11</v>
      </c>
      <c r="G20" t="s">
        <v>23</v>
      </c>
      <c r="H20" t="s">
        <v>13</v>
      </c>
      <c r="I20">
        <f>I19</f>
        <v>204</v>
      </c>
      <c r="J20" t="s">
        <v>14</v>
      </c>
      <c r="K20" s="1">
        <f t="shared" si="2"/>
        <v>7.4999999999999956E-2</v>
      </c>
      <c r="L20" t="s">
        <v>15</v>
      </c>
      <c r="M20" t="s">
        <v>36</v>
      </c>
      <c r="N20">
        <v>1</v>
      </c>
      <c r="O20" s="3">
        <f>O19</f>
        <v>0.85000000000000009</v>
      </c>
      <c r="P20" t="s">
        <v>37</v>
      </c>
      <c r="Q20" t="s">
        <v>17</v>
      </c>
    </row>
    <row r="21" spans="2:17" x14ac:dyDescent="0.35">
      <c r="K21" s="1"/>
      <c r="O21" s="3"/>
    </row>
    <row r="22" spans="2:17" x14ac:dyDescent="0.35">
      <c r="B22" t="str">
        <f>B3&amp;""""&amp;C3&amp;""""&amp;D3&amp;""""&amp;E3&amp;""""&amp;F3&amp;""""&amp;G3&amp;""""&amp;H3&amp;""""&amp;I3&amp;""""&amp;J3&amp;""""&amp;TEXT(K3,"0.0%")&amp;""""&amp;L3&amp;""""&amp;M3&amp;N3&amp;" "&amp;TEXT(O3,"0.00")&amp;P3&amp;""""&amp;Q3</f>
        <v xml:space="preserve">    &lt;use id="dummy" href="#suspenders" x="0" y="0" transform="scale(1 .98)"/&gt;" 0.00"</v>
      </c>
      <c r="K22" s="1"/>
      <c r="O22" s="3"/>
    </row>
    <row r="23" spans="2:17" x14ac:dyDescent="0.35">
      <c r="B23" t="str">
        <f>B4&amp;""""&amp;C4&amp;""""&amp;D4&amp;""""&amp;E4&amp;""""&amp;F4&amp;""""&amp;G4&amp;""""&amp;H4&amp;""""&amp;I4&amp;""""&amp;J4&amp;""""&amp;TEXT(K4,"0.0%")&amp;""""&amp;L4&amp;""""&amp;M4&amp;N4&amp;" "&amp;TEXT(O4,"0.00")&amp;P4&amp;""""&amp;Q4</f>
        <v xml:space="preserve">    &lt;use id="DING1-daun" class="daun" href="#daun" x="0" y="0.0%" transform="scale(1 1.00)"/&gt;</v>
      </c>
      <c r="O23" s="3"/>
    </row>
    <row r="24" spans="2:17" x14ac:dyDescent="0.35">
      <c r="B24" t="str">
        <f>B5&amp;""""&amp;C5&amp;""""&amp;D5&amp;""""&amp;E5&amp;""""&amp;F5&amp;""""&amp;G5&amp;""""&amp;H5&amp;""""&amp;I5&amp;""""&amp;J5&amp;""""&amp;TEXT(K5,"0.0%")&amp;""""&amp;L5&amp;""""&amp;M5&amp;N5&amp;" "&amp;TEXT(O5,"0.00")&amp;P5&amp;""""&amp;Q5</f>
        <v xml:space="preserve">    &lt;use id="DING1" class="target" href="#highlight-target" x="0" y="0.0%" transform="scale(1 1.00)"/&gt;</v>
      </c>
      <c r="K24" s="1"/>
      <c r="O24" s="3"/>
    </row>
    <row r="25" spans="2:17" x14ac:dyDescent="0.35">
      <c r="B25" t="str">
        <f>B6&amp;""""&amp;C6&amp;""""&amp;D6&amp;""""&amp;E6&amp;""""&amp;F6&amp;""""&amp;G6&amp;""""&amp;H6&amp;""""&amp;I6&amp;""""&amp;J6&amp;""""&amp;TEXT(K6,"0.0%")&amp;""""&amp;L6&amp;""""&amp;M6&amp;N6&amp;" "&amp;TEXT(O6,"0.00")&amp;P6&amp;""""&amp;Q6</f>
        <v xml:space="preserve">    &lt;use id="" href="#suspenders" x="30"/&gt;"""0.0%"" 0.00"</v>
      </c>
      <c r="K25" s="1"/>
      <c r="O25" s="3"/>
    </row>
    <row r="26" spans="2:17" x14ac:dyDescent="0.35">
      <c r="B26" t="str">
        <f>B7&amp;""""&amp;C7&amp;""""&amp;D7&amp;""""&amp;E7&amp;""""&amp;F7&amp;""""&amp;G7&amp;""""&amp;H7&amp;""""&amp;I7&amp;""""&amp;J7&amp;""""&amp;TEXT(K7,"0.0%")&amp;""""&amp;L7&amp;""""&amp;M7&amp;N7&amp;" "&amp;TEXT(O7,"0.00")&amp;P7&amp;""""&amp;Q7</f>
        <v xml:space="preserve">    &lt;use id="DONG1-daun" class="daun" href="#daun" x="36" y="1.3%" transform="scale(1 0.97)"/&gt;</v>
      </c>
      <c r="K26" s="1"/>
      <c r="O26" s="3"/>
    </row>
    <row r="27" spans="2:17" x14ac:dyDescent="0.35">
      <c r="B27" t="str">
        <f>B8&amp;""""&amp;C8&amp;""""&amp;D8&amp;""""&amp;E8&amp;""""&amp;F8&amp;""""&amp;G8&amp;""""&amp;H8&amp;""""&amp;I8&amp;""""&amp;J8&amp;""""&amp;TEXT(K8,"0.0%")&amp;""""&amp;L8&amp;""""&amp;M8&amp;N8&amp;" "&amp;TEXT(O8,"0.00")&amp;P8&amp;""""&amp;Q8</f>
        <v xml:space="preserve">    &lt;use id="DONG1" class="target" href="#highlight-target" x="36" y="1.3%" transform="scale(1 0.97)"/&gt;</v>
      </c>
      <c r="K27" s="1"/>
      <c r="O27" s="3"/>
    </row>
    <row r="28" spans="2:17" x14ac:dyDescent="0.35">
      <c r="B28" t="str">
        <f>B9&amp;""""&amp;C9&amp;""""&amp;D9&amp;""""&amp;E9&amp;""""&amp;F9&amp;""""&amp;G9&amp;""""&amp;H9&amp;""""&amp;I9&amp;""""&amp;J9&amp;""""&amp;TEXT(K9,"0.0%")&amp;""""&amp;L9&amp;""""&amp;M9&amp;N9&amp;" "&amp;TEXT(O9,"0.00")&amp;P9&amp;""""&amp;Q9</f>
        <v xml:space="preserve">    &lt;use id="DENG1-daun" class="daun" href="#daun" x="68" y="2.6%" transform="scale(1 0.95)"/&gt;</v>
      </c>
    </row>
    <row r="29" spans="2:17" x14ac:dyDescent="0.35">
      <c r="B29" t="str">
        <f>B10&amp;""""&amp;C10&amp;""""&amp;D10&amp;""""&amp;E10&amp;""""&amp;F10&amp;""""&amp;G10&amp;""""&amp;H10&amp;""""&amp;I10&amp;""""&amp;J10&amp;""""&amp;TEXT(K10,"0.0%")&amp;""""&amp;L10&amp;""""&amp;M10&amp;N10&amp;" "&amp;TEXT(O10,"0.00")&amp;P10&amp;""""&amp;Q10</f>
        <v xml:space="preserve">    &lt;use id="DENG1" class="target" href="#highlight-target" x="68" y="2.6%" transform="scale(1 0.95)"/&gt;</v>
      </c>
    </row>
    <row r="30" spans="2:17" x14ac:dyDescent="0.35">
      <c r="B30" t="str">
        <f>B11&amp;""""&amp;C11&amp;""""&amp;D11&amp;""""&amp;E11&amp;""""&amp;F11&amp;""""&amp;G11&amp;""""&amp;H11&amp;""""&amp;I11&amp;""""&amp;J11&amp;""""&amp;TEXT(K11,"0.0%")&amp;""""&amp;L11&amp;""""&amp;M11&amp;N11&amp;" "&amp;TEXT(O11,"0.00")&amp;P11&amp;""""&amp;Q11</f>
        <v xml:space="preserve">    &lt;use id="" href="#suspenders" x="98"/&gt;"""0.0%"" 0.00"</v>
      </c>
    </row>
    <row r="31" spans="2:17" x14ac:dyDescent="0.35">
      <c r="B31" t="str">
        <f>B12&amp;""""&amp;C12&amp;""""&amp;D12&amp;""""&amp;E12&amp;""""&amp;F12&amp;""""&amp;G12&amp;""""&amp;H12&amp;""""&amp;I12&amp;""""&amp;J12&amp;""""&amp;TEXT(K12,"0.0%")&amp;""""&amp;L12&amp;""""&amp;M12&amp;N12&amp;" "&amp;TEXT(O12,"0.00")&amp;P12&amp;""""&amp;Q12</f>
        <v xml:space="preserve">    &lt;use id="DEUNG1-daun" class="daun" href="#daun" x="104" y="3.9%" transform="scale(1 0.92)"/&gt;</v>
      </c>
    </row>
    <row r="32" spans="2:17" x14ac:dyDescent="0.35">
      <c r="B32" t="str">
        <f>B13&amp;""""&amp;C13&amp;""""&amp;D13&amp;""""&amp;E13&amp;""""&amp;F13&amp;""""&amp;G13&amp;""""&amp;H13&amp;""""&amp;I13&amp;""""&amp;J13&amp;""""&amp;TEXT(K13,"0.0%")&amp;""""&amp;L13&amp;""""&amp;M13&amp;N13&amp;" "&amp;TEXT(O13,"0.00")&amp;P13&amp;""""&amp;Q13</f>
        <v xml:space="preserve">    &lt;use id="DEUNG1" class="target" href="#highlight-target" x="104" y="3.9%" transform="scale(1 0.92)"/&gt;</v>
      </c>
    </row>
    <row r="33" spans="2:2" x14ac:dyDescent="0.35">
      <c r="B33" t="str">
        <f>B14&amp;""""&amp;C14&amp;""""&amp;D14&amp;""""&amp;E14&amp;""""&amp;F14&amp;""""&amp;G14&amp;""""&amp;H14&amp;""""&amp;I14&amp;""""&amp;J14&amp;""""&amp;TEXT(K14,"0.0%")&amp;""""&amp;L14&amp;""""&amp;M14&amp;N14&amp;" "&amp;TEXT(O14,"0.00")&amp;P14&amp;""""&amp;Q14</f>
        <v xml:space="preserve">    &lt;use id="DUNG1-daun" class="daun" href="#daun" x="136" y="5.1%" transform="scale(1 0.90)"/&gt;</v>
      </c>
    </row>
    <row r="34" spans="2:2" x14ac:dyDescent="0.35">
      <c r="B34" t="str">
        <f>B15&amp;""""&amp;C15&amp;""""&amp;D15&amp;""""&amp;E15&amp;""""&amp;F15&amp;""""&amp;G15&amp;""""&amp;H15&amp;""""&amp;I15&amp;""""&amp;J15&amp;""""&amp;TEXT(K15,"0.0%")&amp;""""&amp;L15&amp;""""&amp;M15&amp;N15&amp;" "&amp;TEXT(O15,"0.00")&amp;P15&amp;""""&amp;Q15</f>
        <v xml:space="preserve">    &lt;use id="DUNG1" class="target" href="#highlight-target" x="136" y="5.1%" transform="scale(1 0.90)"/&gt;</v>
      </c>
    </row>
    <row r="35" spans="2:2" x14ac:dyDescent="0.35">
      <c r="B35" t="str">
        <f>B16&amp;""""&amp;C16&amp;""""&amp;D16&amp;""""&amp;E16&amp;""""&amp;F16&amp;""""&amp;G16&amp;""""&amp;H16&amp;""""&amp;I16&amp;""""&amp;J16&amp;""""&amp;TEXT(K16,"0.0%")&amp;""""&amp;L16&amp;""""&amp;M16&amp;N16&amp;" "&amp;TEXT(O16,"0.00")&amp;P16&amp;""""&amp;Q16</f>
        <v xml:space="preserve">    &lt;use id="" href="#suspenders" x="166"/&gt;"""0.0%"" 0.00"</v>
      </c>
    </row>
    <row r="36" spans="2:2" x14ac:dyDescent="0.35">
      <c r="B36" t="str">
        <f>B17&amp;""""&amp;C17&amp;""""&amp;D17&amp;""""&amp;E17&amp;""""&amp;F17&amp;""""&amp;G17&amp;""""&amp;H17&amp;""""&amp;I17&amp;""""&amp;J17&amp;""""&amp;TEXT(K17,"0.0%")&amp;""""&amp;L17&amp;""""&amp;M17&amp;N17&amp;" "&amp;TEXT(O17,"0.00")&amp;P17&amp;""""&amp;Q17</f>
        <v xml:space="preserve">    &lt;use id="DANG2-daun" class="daun" href="#daun" x="172" y="6.3%" transform="scale(1 0.87)"/&gt;</v>
      </c>
    </row>
    <row r="37" spans="2:2" x14ac:dyDescent="0.35">
      <c r="B37" t="str">
        <f>B18&amp;""""&amp;C18&amp;""""&amp;D18&amp;""""&amp;E18&amp;""""&amp;F18&amp;""""&amp;G18&amp;""""&amp;H18&amp;""""&amp;I18&amp;""""&amp;J18&amp;""""&amp;TEXT(K18,"0.0%")&amp;""""&amp;L18&amp;""""&amp;M18&amp;N18&amp;" "&amp;TEXT(O18,"0.00")&amp;P18&amp;""""&amp;Q18</f>
        <v xml:space="preserve">    &lt;use id="DANG2" class="target" href="#highlight-target" x="172" y="6.3%" transform="scale(1 0.87)"/&gt;</v>
      </c>
    </row>
    <row r="38" spans="2:2" x14ac:dyDescent="0.35">
      <c r="B38" t="str">
        <f>B19&amp;""""&amp;C19&amp;""""&amp;D19&amp;""""&amp;E19&amp;""""&amp;F19&amp;""""&amp;G19&amp;""""&amp;H19&amp;""""&amp;I19&amp;""""&amp;J19&amp;""""&amp;TEXT(K19,"0.0%")&amp;""""&amp;L19&amp;""""&amp;M19&amp;N19&amp;" "&amp;TEXT(O19,"0.00")&amp;P19&amp;""""&amp;Q19</f>
        <v xml:space="preserve">    &lt;use id="DAING2-daun" class="daun" href="#daun" x="204" y="7.5%" transform="scale(1 0.85)"/&gt;</v>
      </c>
    </row>
    <row r="39" spans="2:2" x14ac:dyDescent="0.35">
      <c r="B39" t="str">
        <f>B20&amp;""""&amp;C20&amp;""""&amp;D20&amp;""""&amp;E20&amp;""""&amp;F20&amp;""""&amp;G20&amp;""""&amp;H20&amp;""""&amp;I20&amp;""""&amp;J20&amp;""""&amp;TEXT(K20,"0.0%")&amp;""""&amp;L20&amp;""""&amp;M20&amp;N20&amp;" "&amp;TEXT(O20,"0.00")&amp;P20&amp;""""&amp;Q20</f>
        <v xml:space="preserve">    &lt;use id="DAING2" class="target" href="#highlight-target" x="204" y="7.5%" transform="scale(1 0.85)"/&gt;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1E1C-C6D2-4A5F-A0F7-58FC49C989F7}">
  <dimension ref="B1:Q39"/>
  <sheetViews>
    <sheetView workbookViewId="0">
      <selection activeCell="F36" sqref="F36"/>
    </sheetView>
  </sheetViews>
  <sheetFormatPr defaultRowHeight="14.5" x14ac:dyDescent="0.35"/>
  <cols>
    <col min="13" max="13" width="10.36328125" bestFit="1" customWidth="1"/>
    <col min="14" max="15" width="10.36328125" customWidth="1"/>
  </cols>
  <sheetData>
    <row r="1" spans="2:17" x14ac:dyDescent="0.35">
      <c r="B1" s="2" t="s">
        <v>33</v>
      </c>
      <c r="C1">
        <v>10</v>
      </c>
      <c r="D1" s="2" t="s">
        <v>34</v>
      </c>
      <c r="E1" s="1">
        <v>0.85</v>
      </c>
      <c r="F1" s="2" t="s">
        <v>35</v>
      </c>
      <c r="G1">
        <f>E1^(1/(C1-1))</f>
        <v>0.98210440373185826</v>
      </c>
    </row>
    <row r="3" spans="2:17" x14ac:dyDescent="0.35">
      <c r="B3" t="s">
        <v>52</v>
      </c>
      <c r="C3" t="s">
        <v>10</v>
      </c>
      <c r="D3" t="s">
        <v>11</v>
      </c>
      <c r="E3" t="s">
        <v>12</v>
      </c>
      <c r="F3" t="s">
        <v>13</v>
      </c>
      <c r="G3">
        <v>0</v>
      </c>
      <c r="H3" t="s">
        <v>14</v>
      </c>
      <c r="I3">
        <v>0</v>
      </c>
      <c r="J3" t="s">
        <v>15</v>
      </c>
      <c r="K3" t="s">
        <v>16</v>
      </c>
      <c r="L3" t="s">
        <v>17</v>
      </c>
    </row>
    <row r="4" spans="2:17" x14ac:dyDescent="0.35">
      <c r="B4" t="s">
        <v>52</v>
      </c>
      <c r="C4" t="s">
        <v>27</v>
      </c>
      <c r="D4" t="s">
        <v>19</v>
      </c>
      <c r="E4" t="s">
        <v>20</v>
      </c>
      <c r="F4" t="s">
        <v>11</v>
      </c>
      <c r="G4" t="s">
        <v>21</v>
      </c>
      <c r="H4" t="s">
        <v>13</v>
      </c>
      <c r="I4">
        <v>0</v>
      </c>
      <c r="J4" t="s">
        <v>14</v>
      </c>
      <c r="K4" s="1">
        <v>0</v>
      </c>
      <c r="L4" t="s">
        <v>15</v>
      </c>
      <c r="M4" t="s">
        <v>36</v>
      </c>
      <c r="N4">
        <v>1</v>
      </c>
      <c r="O4">
        <v>1</v>
      </c>
      <c r="P4" t="s">
        <v>37</v>
      </c>
      <c r="Q4" t="s">
        <v>17</v>
      </c>
    </row>
    <row r="5" spans="2:17" x14ac:dyDescent="0.35">
      <c r="B5" t="s">
        <v>52</v>
      </c>
      <c r="C5" t="s">
        <v>4</v>
      </c>
      <c r="D5" t="s">
        <v>19</v>
      </c>
      <c r="E5" t="s">
        <v>22</v>
      </c>
      <c r="F5" t="s">
        <v>11</v>
      </c>
      <c r="G5" t="s">
        <v>23</v>
      </c>
      <c r="H5" t="s">
        <v>13</v>
      </c>
      <c r="I5">
        <v>0</v>
      </c>
      <c r="J5" t="s">
        <v>14</v>
      </c>
      <c r="K5" s="1">
        <v>0</v>
      </c>
      <c r="L5" t="s">
        <v>15</v>
      </c>
      <c r="M5" t="s">
        <v>36</v>
      </c>
      <c r="N5">
        <v>1</v>
      </c>
      <c r="O5">
        <v>1</v>
      </c>
      <c r="P5" t="s">
        <v>37</v>
      </c>
      <c r="Q5" t="s">
        <v>17</v>
      </c>
    </row>
    <row r="6" spans="2:17" x14ac:dyDescent="0.35">
      <c r="B6" t="s">
        <v>52</v>
      </c>
      <c r="D6" t="s">
        <v>11</v>
      </c>
      <c r="E6" t="s">
        <v>12</v>
      </c>
      <c r="F6" t="s">
        <v>13</v>
      </c>
      <c r="G6">
        <f>I5+30</f>
        <v>30</v>
      </c>
      <c r="H6" t="s">
        <v>17</v>
      </c>
      <c r="K6" s="1"/>
    </row>
    <row r="7" spans="2:17" x14ac:dyDescent="0.35">
      <c r="B7" t="s">
        <v>52</v>
      </c>
      <c r="C7" t="s">
        <v>28</v>
      </c>
      <c r="D7" t="s">
        <v>19</v>
      </c>
      <c r="E7" t="s">
        <v>20</v>
      </c>
      <c r="F7" t="s">
        <v>11</v>
      </c>
      <c r="G7" t="s">
        <v>21</v>
      </c>
      <c r="H7" t="s">
        <v>13</v>
      </c>
      <c r="I7">
        <f>G6+6</f>
        <v>36</v>
      </c>
      <c r="J7" t="s">
        <v>14</v>
      </c>
      <c r="K7" s="1">
        <f>(1-O7)/2</f>
        <v>8.9477981340708723E-3</v>
      </c>
      <c r="L7" t="s">
        <v>15</v>
      </c>
      <c r="M7" t="s">
        <v>36</v>
      </c>
      <c r="N7">
        <v>1</v>
      </c>
      <c r="O7" s="3">
        <f>O5*$G$1</f>
        <v>0.98210440373185826</v>
      </c>
      <c r="P7" t="s">
        <v>37</v>
      </c>
      <c r="Q7" t="s">
        <v>17</v>
      </c>
    </row>
    <row r="8" spans="2:17" x14ac:dyDescent="0.35">
      <c r="B8" t="s">
        <v>52</v>
      </c>
      <c r="C8" t="s">
        <v>6</v>
      </c>
      <c r="D8" t="s">
        <v>19</v>
      </c>
      <c r="E8" t="s">
        <v>22</v>
      </c>
      <c r="F8" t="s">
        <v>11</v>
      </c>
      <c r="G8" t="s">
        <v>23</v>
      </c>
      <c r="H8" t="s">
        <v>13</v>
      </c>
      <c r="I8">
        <f>I7</f>
        <v>36</v>
      </c>
      <c r="J8" t="s">
        <v>14</v>
      </c>
      <c r="K8" s="1">
        <f>(1-O8)/2</f>
        <v>8.9477981340708723E-3</v>
      </c>
      <c r="L8" t="s">
        <v>15</v>
      </c>
      <c r="M8" t="s">
        <v>36</v>
      </c>
      <c r="N8">
        <v>1</v>
      </c>
      <c r="O8" s="3">
        <f>O7</f>
        <v>0.98210440373185826</v>
      </c>
      <c r="P8" t="s">
        <v>37</v>
      </c>
      <c r="Q8" t="s">
        <v>17</v>
      </c>
    </row>
    <row r="9" spans="2:17" x14ac:dyDescent="0.35">
      <c r="B9" t="s">
        <v>52</v>
      </c>
      <c r="D9" t="s">
        <v>11</v>
      </c>
      <c r="E9" t="s">
        <v>12</v>
      </c>
      <c r="F9" t="s">
        <v>13</v>
      </c>
      <c r="G9">
        <f>I8+30</f>
        <v>66</v>
      </c>
      <c r="H9" t="s">
        <v>17</v>
      </c>
      <c r="O9" s="3"/>
    </row>
    <row r="10" spans="2:17" x14ac:dyDescent="0.35">
      <c r="B10" t="s">
        <v>52</v>
      </c>
      <c r="C10" t="s">
        <v>29</v>
      </c>
      <c r="D10" t="s">
        <v>19</v>
      </c>
      <c r="E10" t="s">
        <v>20</v>
      </c>
      <c r="F10" t="s">
        <v>11</v>
      </c>
      <c r="G10" t="s">
        <v>21</v>
      </c>
      <c r="H10" t="s">
        <v>13</v>
      </c>
      <c r="I10">
        <f>G9+6</f>
        <v>72</v>
      </c>
      <c r="J10" t="s">
        <v>14</v>
      </c>
      <c r="K10" s="1">
        <f>(1-O10)/2</f>
        <v>1.7735470085245564E-2</v>
      </c>
      <c r="L10" t="s">
        <v>15</v>
      </c>
      <c r="M10" t="s">
        <v>36</v>
      </c>
      <c r="N10">
        <v>1</v>
      </c>
      <c r="O10" s="3">
        <f>O8*$G$1</f>
        <v>0.96452905982950887</v>
      </c>
      <c r="P10" t="s">
        <v>37</v>
      </c>
      <c r="Q10" t="s">
        <v>17</v>
      </c>
    </row>
    <row r="11" spans="2:17" x14ac:dyDescent="0.35">
      <c r="B11" t="s">
        <v>52</v>
      </c>
      <c r="C11" t="s">
        <v>7</v>
      </c>
      <c r="D11" t="s">
        <v>19</v>
      </c>
      <c r="E11" t="s">
        <v>22</v>
      </c>
      <c r="F11" t="s">
        <v>11</v>
      </c>
      <c r="G11" t="s">
        <v>23</v>
      </c>
      <c r="H11" t="s">
        <v>13</v>
      </c>
      <c r="I11">
        <f>I10</f>
        <v>72</v>
      </c>
      <c r="J11" t="s">
        <v>14</v>
      </c>
      <c r="K11" s="1">
        <f>(1-O11)/2</f>
        <v>1.7735470085245564E-2</v>
      </c>
      <c r="L11" t="s">
        <v>15</v>
      </c>
      <c r="M11" t="s">
        <v>36</v>
      </c>
      <c r="N11">
        <v>1</v>
      </c>
      <c r="O11" s="3">
        <f>O10</f>
        <v>0.96452905982950887</v>
      </c>
      <c r="P11" t="s">
        <v>37</v>
      </c>
      <c r="Q11" t="s">
        <v>17</v>
      </c>
    </row>
    <row r="12" spans="2:17" x14ac:dyDescent="0.35">
      <c r="B12" t="s">
        <v>52</v>
      </c>
      <c r="D12" t="s">
        <v>11</v>
      </c>
      <c r="E12" t="s">
        <v>12</v>
      </c>
      <c r="F12" t="s">
        <v>13</v>
      </c>
      <c r="G12">
        <f>I11+30</f>
        <v>102</v>
      </c>
      <c r="H12" t="s">
        <v>17</v>
      </c>
      <c r="K12" s="1"/>
      <c r="O12" s="3"/>
    </row>
    <row r="13" spans="2:17" x14ac:dyDescent="0.35">
      <c r="B13" t="s">
        <v>52</v>
      </c>
      <c r="C13" t="s">
        <v>30</v>
      </c>
      <c r="D13" t="s">
        <v>19</v>
      </c>
      <c r="E13" t="s">
        <v>20</v>
      </c>
      <c r="F13" t="s">
        <v>11</v>
      </c>
      <c r="G13" t="s">
        <v>21</v>
      </c>
      <c r="H13" t="s">
        <v>13</v>
      </c>
      <c r="I13">
        <f>G12+6</f>
        <v>108</v>
      </c>
      <c r="J13" t="s">
        <v>14</v>
      </c>
      <c r="K13" s="1">
        <f>(1-O13)/2</f>
        <v>2.6365881407045155E-2</v>
      </c>
      <c r="L13" t="s">
        <v>15</v>
      </c>
      <c r="M13" t="s">
        <v>36</v>
      </c>
      <c r="N13">
        <v>1</v>
      </c>
      <c r="O13" s="3">
        <f>O11*$G$1</f>
        <v>0.94726823718590969</v>
      </c>
      <c r="P13" t="s">
        <v>37</v>
      </c>
      <c r="Q13" t="s">
        <v>17</v>
      </c>
    </row>
    <row r="14" spans="2:17" x14ac:dyDescent="0.35">
      <c r="B14" t="s">
        <v>52</v>
      </c>
      <c r="C14" t="s">
        <v>8</v>
      </c>
      <c r="D14" t="s">
        <v>19</v>
      </c>
      <c r="E14" t="s">
        <v>22</v>
      </c>
      <c r="F14" t="s">
        <v>11</v>
      </c>
      <c r="G14" t="s">
        <v>23</v>
      </c>
      <c r="H14" t="s">
        <v>13</v>
      </c>
      <c r="I14">
        <f>I13</f>
        <v>108</v>
      </c>
      <c r="J14" t="s">
        <v>14</v>
      </c>
      <c r="K14" s="1">
        <f>(1-O14)/2</f>
        <v>2.6365881407045155E-2</v>
      </c>
      <c r="L14" t="s">
        <v>15</v>
      </c>
      <c r="M14" t="s">
        <v>36</v>
      </c>
      <c r="N14">
        <v>1</v>
      </c>
      <c r="O14" s="3">
        <f>O13</f>
        <v>0.94726823718590969</v>
      </c>
      <c r="P14" t="s">
        <v>37</v>
      </c>
      <c r="Q14" t="s">
        <v>17</v>
      </c>
    </row>
    <row r="15" spans="2:17" x14ac:dyDescent="0.35">
      <c r="B15" t="s">
        <v>52</v>
      </c>
      <c r="D15" t="s">
        <v>11</v>
      </c>
      <c r="E15" t="s">
        <v>12</v>
      </c>
      <c r="F15" t="s">
        <v>13</v>
      </c>
      <c r="G15">
        <f>I14+30</f>
        <v>138</v>
      </c>
      <c r="H15" t="s">
        <v>17</v>
      </c>
      <c r="O15" s="3"/>
    </row>
    <row r="16" spans="2:17" x14ac:dyDescent="0.35">
      <c r="B16" t="s">
        <v>52</v>
      </c>
      <c r="C16" t="s">
        <v>31</v>
      </c>
      <c r="D16" t="s">
        <v>19</v>
      </c>
      <c r="E16" t="s">
        <v>20</v>
      </c>
      <c r="F16" t="s">
        <v>11</v>
      </c>
      <c r="G16" t="s">
        <v>21</v>
      </c>
      <c r="H16" t="s">
        <v>13</v>
      </c>
      <c r="I16">
        <f>G15+6</f>
        <v>144</v>
      </c>
      <c r="J16" t="s">
        <v>14</v>
      </c>
      <c r="K16" s="1">
        <f>(1-O16)/2</f>
        <v>3.4841846372201835E-2</v>
      </c>
      <c r="L16" t="s">
        <v>15</v>
      </c>
      <c r="M16" t="s">
        <v>36</v>
      </c>
      <c r="N16">
        <v>1</v>
      </c>
      <c r="O16" s="3">
        <f>O14*$G$1</f>
        <v>0.93031630725559633</v>
      </c>
      <c r="P16" t="s">
        <v>37</v>
      </c>
      <c r="Q16" t="s">
        <v>17</v>
      </c>
    </row>
    <row r="17" spans="2:17" x14ac:dyDescent="0.35">
      <c r="B17" t="s">
        <v>52</v>
      </c>
      <c r="C17" t="s">
        <v>9</v>
      </c>
      <c r="D17" t="s">
        <v>19</v>
      </c>
      <c r="E17" t="s">
        <v>22</v>
      </c>
      <c r="F17" t="s">
        <v>11</v>
      </c>
      <c r="G17" t="s">
        <v>23</v>
      </c>
      <c r="H17" t="s">
        <v>13</v>
      </c>
      <c r="I17">
        <f>I16</f>
        <v>144</v>
      </c>
      <c r="J17" t="s">
        <v>14</v>
      </c>
      <c r="K17" s="1">
        <f>(1-O17)/2</f>
        <v>3.4841846372201835E-2</v>
      </c>
      <c r="L17" t="s">
        <v>15</v>
      </c>
      <c r="M17" t="s">
        <v>36</v>
      </c>
      <c r="N17">
        <v>1</v>
      </c>
      <c r="O17" s="3">
        <f>O16</f>
        <v>0.93031630725559633</v>
      </c>
      <c r="P17" t="s">
        <v>37</v>
      </c>
      <c r="Q17" t="s">
        <v>17</v>
      </c>
    </row>
    <row r="18" spans="2:17" x14ac:dyDescent="0.35">
      <c r="K18" s="1"/>
      <c r="O18" s="3"/>
    </row>
    <row r="19" spans="2:17" x14ac:dyDescent="0.35">
      <c r="K19" s="1"/>
      <c r="O19" s="3"/>
    </row>
    <row r="20" spans="2:17" x14ac:dyDescent="0.35">
      <c r="K20" s="1"/>
      <c r="O20" s="3"/>
    </row>
    <row r="21" spans="2:17" x14ac:dyDescent="0.35">
      <c r="I21" s="1"/>
      <c r="O21" s="3"/>
    </row>
    <row r="22" spans="2:17" x14ac:dyDescent="0.35">
      <c r="K22" s="1"/>
      <c r="O22" s="3"/>
    </row>
    <row r="23" spans="2:17" x14ac:dyDescent="0.35">
      <c r="K23" s="1"/>
      <c r="O23" s="3"/>
    </row>
    <row r="24" spans="2:17" x14ac:dyDescent="0.35">
      <c r="K24" s="1"/>
      <c r="O24" s="3"/>
    </row>
    <row r="25" spans="2:17" x14ac:dyDescent="0.35">
      <c r="B25" t="str">
        <f>B3&amp;""""&amp;C3&amp;""""&amp;D3&amp;""""&amp;E3&amp;""""&amp;F3&amp;""""&amp;G3&amp;""""&amp;H3&amp;""""&amp;I3&amp;""""&amp;J3&amp;""""&amp;TEXT(K3,"0.0%")&amp;""""&amp;L3</f>
        <v xml:space="preserve">    &lt;use id="dummy" href="#suspenders" x="0" y="0" transform="scale(1 .98)"/&gt;</v>
      </c>
      <c r="K25" s="1"/>
      <c r="O25" s="3"/>
    </row>
    <row r="26" spans="2:17" x14ac:dyDescent="0.35">
      <c r="B26" t="str">
        <f>B4&amp;""""&amp;C4&amp;""""&amp;D4&amp;""""&amp;E4&amp;""""&amp;F4&amp;""""&amp;G4&amp;""""&amp;H4&amp;""""&amp;I4&amp;""""&amp;J4&amp;""""&amp;TEXT(K4,"0.0%")&amp;""""&amp;L4&amp;""""&amp;M4&amp;N4&amp;" "&amp;TEXT(O4,"0.00")&amp;P4&amp;""""&amp;Q4</f>
        <v xml:space="preserve">    &lt;use id="DING1-daun" class="daun" href="#daun" x="0" y="0.0%" transform="scale(1 1.00)"/&gt;</v>
      </c>
      <c r="O26" s="3"/>
    </row>
    <row r="27" spans="2:17" x14ac:dyDescent="0.35">
      <c r="B27" t="str">
        <f>B5&amp;""""&amp;C5&amp;""""&amp;D5&amp;""""&amp;E5&amp;""""&amp;F5&amp;""""&amp;G5&amp;""""&amp;H5&amp;""""&amp;I5&amp;""""&amp;J5&amp;""""&amp;TEXT(K5,"0.0%")&amp;""""&amp;L5&amp;""""&amp;M5&amp;N5&amp;" "&amp;TEXT(O5,"0.00")&amp;P5&amp;""""&amp;Q5</f>
        <v xml:space="preserve">    &lt;use id="DING1" class="target" href="#highlight-target" x="0" y="0.0%" transform="scale(1 1.00)"/&gt;</v>
      </c>
      <c r="K27" s="1"/>
      <c r="O27" s="3"/>
    </row>
    <row r="28" spans="2:17" x14ac:dyDescent="0.35">
      <c r="B28" t="str">
        <f>B6&amp;""""&amp;C6&amp;""""&amp;D6&amp;""""&amp;E6&amp;""""&amp;F6&amp;""""&amp;G6&amp;""""&amp;H6&amp;""""&amp;I6&amp;""""&amp;J6&amp;""""&amp;TEXT(K6,"0.0%")&amp;""""&amp;L6&amp;""""&amp;M6&amp;N6&amp;" "&amp;TEXT(O6,"0.00")&amp;P6&amp;""""&amp;Q6</f>
        <v xml:space="preserve">    &lt;use id="" href="#suspenders" x="30"/&gt;"""0.0%"" 0.00"</v>
      </c>
      <c r="K28" s="1"/>
      <c r="O28" s="3"/>
    </row>
    <row r="29" spans="2:17" x14ac:dyDescent="0.35">
      <c r="B29" t="str">
        <f>B7&amp;""""&amp;C7&amp;""""&amp;D7&amp;""""&amp;E7&amp;""""&amp;F7&amp;""""&amp;G7&amp;""""&amp;H7&amp;""""&amp;I7&amp;""""&amp;J7&amp;""""&amp;TEXT(K7,"0.0%")&amp;""""&amp;L7&amp;""""&amp;M7&amp;N7&amp;" "&amp;TEXT(O7,"0.00")&amp;P7&amp;""""&amp;Q7</f>
        <v xml:space="preserve">    &lt;use id="DONG1-daun" class="daun" href="#daun" x="36" y="0.9%" transform="scale(1 0.98)"/&gt;</v>
      </c>
      <c r="K29" s="1"/>
      <c r="O29" s="3"/>
    </row>
    <row r="30" spans="2:17" x14ac:dyDescent="0.35">
      <c r="B30" t="str">
        <f>B8&amp;""""&amp;C8&amp;""""&amp;D8&amp;""""&amp;E8&amp;""""&amp;F8&amp;""""&amp;G8&amp;""""&amp;H8&amp;""""&amp;I8&amp;""""&amp;J8&amp;""""&amp;TEXT(K8,"0.0%")&amp;""""&amp;L8&amp;""""&amp;M8&amp;N8&amp;" "&amp;TEXT(O8,"0.00")&amp;P8&amp;""""&amp;Q8</f>
        <v xml:space="preserve">    &lt;use id="DONG1" class="target" href="#highlight-target" x="36" y="0.9%" transform="scale(1 0.98)"/&gt;</v>
      </c>
      <c r="K30" s="1"/>
      <c r="O30" s="3"/>
    </row>
    <row r="31" spans="2:17" x14ac:dyDescent="0.35">
      <c r="B31" t="str">
        <f>B9&amp;""""&amp;C9&amp;""""&amp;D9&amp;""""&amp;E9&amp;""""&amp;F9&amp;""""&amp;G9&amp;""""&amp;H9&amp;""""&amp;I9&amp;""""&amp;J9&amp;""""&amp;TEXT(K9,"0.0%")&amp;""""&amp;L9&amp;""""&amp;M9&amp;N9&amp;" "&amp;TEXT(O9,"0.00")&amp;P9&amp;""""&amp;Q9</f>
        <v xml:space="preserve">    &lt;use id="" href="#suspenders" x="66"/&gt;"""0.0%"" 0.00"</v>
      </c>
    </row>
    <row r="32" spans="2:17" x14ac:dyDescent="0.35">
      <c r="B32" t="str">
        <f>B10&amp;""""&amp;C10&amp;""""&amp;D10&amp;""""&amp;E10&amp;""""&amp;F10&amp;""""&amp;G10&amp;""""&amp;H10&amp;""""&amp;I10&amp;""""&amp;J10&amp;""""&amp;TEXT(K10,"0.0%")&amp;""""&amp;L10&amp;""""&amp;M10&amp;N10&amp;" "&amp;TEXT(O10,"0.00")&amp;P10&amp;""""&amp;Q10</f>
        <v xml:space="preserve">    &lt;use id="DENG1-daun" class="daun" href="#daun" x="72" y="1.8%" transform="scale(1 0.96)"/&gt;</v>
      </c>
    </row>
    <row r="33" spans="2:2" x14ac:dyDescent="0.35">
      <c r="B33" t="str">
        <f>B11&amp;""""&amp;C11&amp;""""&amp;D11&amp;""""&amp;E11&amp;""""&amp;F11&amp;""""&amp;G11&amp;""""&amp;H11&amp;""""&amp;I11&amp;""""&amp;J11&amp;""""&amp;TEXT(K11,"0.0%")&amp;""""&amp;L11&amp;""""&amp;M11&amp;N11&amp;" "&amp;TEXT(O11,"0.00")&amp;P11&amp;""""&amp;Q11</f>
        <v xml:space="preserve">    &lt;use id="DENG1" class="target" href="#highlight-target" x="72" y="1.8%" transform="scale(1 0.96)"/&gt;</v>
      </c>
    </row>
    <row r="34" spans="2:2" x14ac:dyDescent="0.35">
      <c r="B34" t="str">
        <f>B12&amp;""""&amp;C12&amp;""""&amp;D12&amp;""""&amp;E12&amp;""""&amp;F12&amp;""""&amp;G12&amp;""""&amp;H12&amp;""""&amp;I12&amp;""""&amp;J12&amp;""""&amp;TEXT(K12,"0.0%")&amp;""""&amp;L12&amp;""""&amp;M12&amp;N12&amp;" "&amp;TEXT(O12,"0.00")&amp;P12&amp;""""&amp;Q12</f>
        <v xml:space="preserve">    &lt;use id="" href="#suspenders" x="102"/&gt;"""0.0%"" 0.00"</v>
      </c>
    </row>
    <row r="35" spans="2:2" x14ac:dyDescent="0.35">
      <c r="B35" t="str">
        <f>B13&amp;""""&amp;C13&amp;""""&amp;D13&amp;""""&amp;E13&amp;""""&amp;F13&amp;""""&amp;G13&amp;""""&amp;H13&amp;""""&amp;I13&amp;""""&amp;J13&amp;""""&amp;TEXT(K13,"0.0%")&amp;""""&amp;L13&amp;""""&amp;M13&amp;N13&amp;" "&amp;TEXT(O13,"0.00")&amp;P13&amp;""""&amp;Q13</f>
        <v xml:space="preserve">    &lt;use id="DUNG1-daun" class="daun" href="#daun" x="108" y="2.6%" transform="scale(1 0.95)"/&gt;</v>
      </c>
    </row>
    <row r="36" spans="2:2" x14ac:dyDescent="0.35">
      <c r="B36" t="str">
        <f>B14&amp;""""&amp;C14&amp;""""&amp;D14&amp;""""&amp;E14&amp;""""&amp;F14&amp;""""&amp;G14&amp;""""&amp;H14&amp;""""&amp;I14&amp;""""&amp;J14&amp;""""&amp;TEXT(K14,"0.0%")&amp;""""&amp;L14&amp;""""&amp;M14&amp;N14&amp;" "&amp;TEXT(O14,"0.00")&amp;P14&amp;""""&amp;Q14</f>
        <v xml:space="preserve">    &lt;use id="DUNG1" class="target" href="#highlight-target" x="108" y="2.6%" transform="scale(1 0.95)"/&gt;</v>
      </c>
    </row>
    <row r="37" spans="2:2" x14ac:dyDescent="0.35">
      <c r="B37" t="str">
        <f>B15&amp;""""&amp;C15&amp;""""&amp;D15&amp;""""&amp;E15&amp;""""&amp;F15&amp;""""&amp;G15&amp;""""&amp;H15&amp;""""&amp;I15&amp;""""&amp;J15&amp;""""&amp;TEXT(K15,"0.0%")&amp;""""&amp;L15&amp;""""&amp;M15&amp;N15&amp;" "&amp;TEXT(O15,"0.00")&amp;P15&amp;""""&amp;Q15</f>
        <v xml:space="preserve">    &lt;use id="" href="#suspenders" x="138"/&gt;"""0.0%"" 0.00"</v>
      </c>
    </row>
    <row r="38" spans="2:2" x14ac:dyDescent="0.35">
      <c r="B38" t="str">
        <f>B16&amp;""""&amp;C16&amp;""""&amp;D16&amp;""""&amp;E16&amp;""""&amp;F16&amp;""""&amp;G16&amp;""""&amp;H16&amp;""""&amp;I16&amp;""""&amp;J16&amp;""""&amp;TEXT(K16,"0.0%")&amp;""""&amp;L16&amp;""""&amp;M16&amp;N16&amp;" "&amp;TEXT(O16,"0.00")&amp;P16&amp;""""&amp;Q16</f>
        <v xml:space="preserve">    &lt;use id="DANG1-daun" class="daun" href="#daun" x="144" y="3.5%" transform="scale(1 0.93)"/&gt;</v>
      </c>
    </row>
    <row r="39" spans="2:2" x14ac:dyDescent="0.35">
      <c r="B39" t="str">
        <f>B17&amp;""""&amp;C17&amp;""""&amp;D17&amp;""""&amp;E17&amp;""""&amp;F17&amp;""""&amp;G17&amp;""""&amp;H17&amp;""""&amp;I17&amp;""""&amp;J17&amp;""""&amp;TEXT(K17,"0.0%")&amp;""""&amp;L17&amp;""""&amp;M17&amp;N17&amp;" "&amp;TEXT(O17,"0.00")&amp;P17&amp;""""&amp;Q17</f>
        <v xml:space="preserve">    &lt;use id="DANG1" class="target" href="#highlight-target" x="144" y="3.5%" transform="scale(1 0.93)"/&gt;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866E-CE65-4E33-8F36-12A88144944C}">
  <dimension ref="B1:Q45"/>
  <sheetViews>
    <sheetView workbookViewId="0">
      <selection activeCell="C21" sqref="C21"/>
    </sheetView>
  </sheetViews>
  <sheetFormatPr defaultRowHeight="14.5" x14ac:dyDescent="0.35"/>
  <cols>
    <col min="13" max="13" width="10.36328125" bestFit="1" customWidth="1"/>
    <col min="14" max="15" width="10.36328125" customWidth="1"/>
  </cols>
  <sheetData>
    <row r="1" spans="2:17" x14ac:dyDescent="0.35">
      <c r="B1" s="2" t="s">
        <v>33</v>
      </c>
      <c r="C1">
        <v>10</v>
      </c>
      <c r="D1" s="2" t="s">
        <v>34</v>
      </c>
      <c r="E1" s="1">
        <v>0.85</v>
      </c>
      <c r="F1" s="2" t="s">
        <v>35</v>
      </c>
      <c r="G1">
        <f>E1^(1/(C1-1))</f>
        <v>0.98210440373185826</v>
      </c>
    </row>
    <row r="3" spans="2:17" x14ac:dyDescent="0.35">
      <c r="B3" t="s">
        <v>52</v>
      </c>
      <c r="C3" t="s">
        <v>10</v>
      </c>
      <c r="D3" t="s">
        <v>11</v>
      </c>
      <c r="E3" t="s">
        <v>12</v>
      </c>
      <c r="F3" t="s">
        <v>13</v>
      </c>
      <c r="G3">
        <v>0</v>
      </c>
      <c r="H3" t="s">
        <v>14</v>
      </c>
      <c r="I3">
        <v>0</v>
      </c>
      <c r="J3" t="s">
        <v>15</v>
      </c>
      <c r="K3" t="s">
        <v>16</v>
      </c>
      <c r="L3" t="s">
        <v>17</v>
      </c>
    </row>
    <row r="4" spans="2:17" x14ac:dyDescent="0.35">
      <c r="B4" t="s">
        <v>52</v>
      </c>
      <c r="C4" t="s">
        <v>27</v>
      </c>
      <c r="D4" t="s">
        <v>19</v>
      </c>
      <c r="E4" t="s">
        <v>20</v>
      </c>
      <c r="F4" t="s">
        <v>11</v>
      </c>
      <c r="G4" t="s">
        <v>21</v>
      </c>
      <c r="H4" t="s">
        <v>13</v>
      </c>
      <c r="I4">
        <v>0</v>
      </c>
      <c r="J4" t="s">
        <v>14</v>
      </c>
      <c r="K4" s="1">
        <v>0</v>
      </c>
      <c r="L4" t="s">
        <v>15</v>
      </c>
      <c r="M4" t="s">
        <v>36</v>
      </c>
      <c r="N4">
        <v>1</v>
      </c>
      <c r="O4">
        <v>1</v>
      </c>
      <c r="P4" t="s">
        <v>37</v>
      </c>
      <c r="Q4" t="s">
        <v>17</v>
      </c>
    </row>
    <row r="5" spans="2:17" x14ac:dyDescent="0.35">
      <c r="B5" t="s">
        <v>52</v>
      </c>
      <c r="C5" t="s">
        <v>4</v>
      </c>
      <c r="D5" t="s">
        <v>19</v>
      </c>
      <c r="E5" t="s">
        <v>22</v>
      </c>
      <c r="F5" t="s">
        <v>11</v>
      </c>
      <c r="G5" t="s">
        <v>23</v>
      </c>
      <c r="H5" t="s">
        <v>13</v>
      </c>
      <c r="I5">
        <v>0</v>
      </c>
      <c r="J5" t="s">
        <v>14</v>
      </c>
      <c r="K5" s="1">
        <v>0</v>
      </c>
      <c r="L5" t="s">
        <v>15</v>
      </c>
      <c r="M5" t="s">
        <v>36</v>
      </c>
      <c r="N5">
        <v>1</v>
      </c>
      <c r="O5">
        <v>1</v>
      </c>
      <c r="P5" t="s">
        <v>37</v>
      </c>
      <c r="Q5" t="s">
        <v>17</v>
      </c>
    </row>
    <row r="6" spans="2:17" x14ac:dyDescent="0.35">
      <c r="B6" t="s">
        <v>52</v>
      </c>
      <c r="D6" t="s">
        <v>11</v>
      </c>
      <c r="E6" t="s">
        <v>12</v>
      </c>
      <c r="F6" t="s">
        <v>13</v>
      </c>
      <c r="G6">
        <f>I5+30</f>
        <v>30</v>
      </c>
      <c r="H6" t="s">
        <v>17</v>
      </c>
      <c r="K6" s="1"/>
    </row>
    <row r="7" spans="2:17" x14ac:dyDescent="0.35">
      <c r="B7" t="s">
        <v>52</v>
      </c>
      <c r="C7" t="s">
        <v>28</v>
      </c>
      <c r="D7" t="s">
        <v>19</v>
      </c>
      <c r="E7" t="s">
        <v>20</v>
      </c>
      <c r="F7" t="s">
        <v>11</v>
      </c>
      <c r="G7" t="s">
        <v>21</v>
      </c>
      <c r="H7" t="s">
        <v>13</v>
      </c>
      <c r="I7">
        <f>G6+6</f>
        <v>36</v>
      </c>
      <c r="J7" t="s">
        <v>14</v>
      </c>
      <c r="K7" s="1">
        <f>(1-O7)/2</f>
        <v>8.9477981340708723E-3</v>
      </c>
      <c r="L7" t="s">
        <v>15</v>
      </c>
      <c r="M7" t="s">
        <v>36</v>
      </c>
      <c r="N7">
        <v>1</v>
      </c>
      <c r="O7" s="3">
        <f>O5*$G$1</f>
        <v>0.98210440373185826</v>
      </c>
      <c r="P7" t="s">
        <v>37</v>
      </c>
      <c r="Q7" t="s">
        <v>17</v>
      </c>
    </row>
    <row r="8" spans="2:17" x14ac:dyDescent="0.35">
      <c r="B8" t="s">
        <v>52</v>
      </c>
      <c r="C8" t="s">
        <v>6</v>
      </c>
      <c r="D8" t="s">
        <v>19</v>
      </c>
      <c r="E8" t="s">
        <v>22</v>
      </c>
      <c r="F8" t="s">
        <v>11</v>
      </c>
      <c r="G8" t="s">
        <v>23</v>
      </c>
      <c r="H8" t="s">
        <v>13</v>
      </c>
      <c r="I8">
        <f>I7</f>
        <v>36</v>
      </c>
      <c r="J8" t="s">
        <v>14</v>
      </c>
      <c r="K8" s="1">
        <f>(1-O8)/2</f>
        <v>8.9477981340708723E-3</v>
      </c>
      <c r="L8" t="s">
        <v>15</v>
      </c>
      <c r="M8" t="s">
        <v>36</v>
      </c>
      <c r="N8">
        <v>1</v>
      </c>
      <c r="O8" s="3">
        <f>O7</f>
        <v>0.98210440373185826</v>
      </c>
      <c r="P8" t="s">
        <v>37</v>
      </c>
      <c r="Q8" t="s">
        <v>17</v>
      </c>
    </row>
    <row r="9" spans="2:17" x14ac:dyDescent="0.35">
      <c r="B9" t="s">
        <v>52</v>
      </c>
      <c r="D9" t="s">
        <v>11</v>
      </c>
      <c r="E9" t="s">
        <v>12</v>
      </c>
      <c r="F9" t="s">
        <v>13</v>
      </c>
      <c r="G9">
        <f>I8+30</f>
        <v>66</v>
      </c>
      <c r="H9" t="s">
        <v>17</v>
      </c>
      <c r="O9" s="3"/>
    </row>
    <row r="10" spans="2:17" x14ac:dyDescent="0.35">
      <c r="B10" t="s">
        <v>52</v>
      </c>
      <c r="C10" t="s">
        <v>29</v>
      </c>
      <c r="D10" t="s">
        <v>19</v>
      </c>
      <c r="E10" t="s">
        <v>20</v>
      </c>
      <c r="F10" t="s">
        <v>11</v>
      </c>
      <c r="G10" t="s">
        <v>21</v>
      </c>
      <c r="H10" t="s">
        <v>13</v>
      </c>
      <c r="I10">
        <f>G9+6</f>
        <v>72</v>
      </c>
      <c r="J10" t="s">
        <v>14</v>
      </c>
      <c r="K10" s="1">
        <f>(1-O10)/2</f>
        <v>1.7735470085245564E-2</v>
      </c>
      <c r="L10" t="s">
        <v>15</v>
      </c>
      <c r="M10" t="s">
        <v>36</v>
      </c>
      <c r="N10">
        <v>1</v>
      </c>
      <c r="O10" s="3">
        <f>O8*$G$1</f>
        <v>0.96452905982950887</v>
      </c>
      <c r="P10" t="s">
        <v>37</v>
      </c>
      <c r="Q10" t="s">
        <v>17</v>
      </c>
    </row>
    <row r="11" spans="2:17" x14ac:dyDescent="0.35">
      <c r="B11" t="s">
        <v>52</v>
      </c>
      <c r="C11" t="s">
        <v>7</v>
      </c>
      <c r="D11" t="s">
        <v>19</v>
      </c>
      <c r="E11" t="s">
        <v>22</v>
      </c>
      <c r="F11" t="s">
        <v>11</v>
      </c>
      <c r="G11" t="s">
        <v>23</v>
      </c>
      <c r="H11" t="s">
        <v>13</v>
      </c>
      <c r="I11">
        <f>I10</f>
        <v>72</v>
      </c>
      <c r="J11" t="s">
        <v>14</v>
      </c>
      <c r="K11" s="1">
        <f>(1-O11)/2</f>
        <v>1.7735470085245564E-2</v>
      </c>
      <c r="L11" t="s">
        <v>15</v>
      </c>
      <c r="M11" t="s">
        <v>36</v>
      </c>
      <c r="N11">
        <v>1</v>
      </c>
      <c r="O11" s="3">
        <f>O10</f>
        <v>0.96452905982950887</v>
      </c>
      <c r="P11" t="s">
        <v>37</v>
      </c>
      <c r="Q11" t="s">
        <v>17</v>
      </c>
    </row>
    <row r="12" spans="2:17" x14ac:dyDescent="0.35">
      <c r="B12" t="s">
        <v>52</v>
      </c>
      <c r="D12" t="s">
        <v>11</v>
      </c>
      <c r="E12" t="s">
        <v>12</v>
      </c>
      <c r="F12" t="s">
        <v>13</v>
      </c>
      <c r="G12">
        <f>I11+30</f>
        <v>102</v>
      </c>
      <c r="H12" t="s">
        <v>17</v>
      </c>
      <c r="K12" s="1"/>
      <c r="O12" s="3"/>
    </row>
    <row r="13" spans="2:17" x14ac:dyDescent="0.35">
      <c r="B13" t="s">
        <v>52</v>
      </c>
      <c r="C13" t="s">
        <v>38</v>
      </c>
      <c r="D13" t="s">
        <v>19</v>
      </c>
      <c r="E13" t="s">
        <v>20</v>
      </c>
      <c r="F13" t="s">
        <v>11</v>
      </c>
      <c r="G13" t="s">
        <v>21</v>
      </c>
      <c r="H13" t="s">
        <v>13</v>
      </c>
      <c r="I13">
        <f>G12+6</f>
        <v>108</v>
      </c>
      <c r="J13" t="s">
        <v>14</v>
      </c>
      <c r="K13" s="1">
        <f>(1-O13)/2</f>
        <v>2.6365881407045155E-2</v>
      </c>
      <c r="L13" t="s">
        <v>15</v>
      </c>
      <c r="M13" t="s">
        <v>36</v>
      </c>
      <c r="N13">
        <v>1</v>
      </c>
      <c r="O13" s="3">
        <f>O11*$G$1</f>
        <v>0.94726823718590969</v>
      </c>
      <c r="P13" t="s">
        <v>37</v>
      </c>
      <c r="Q13" t="s">
        <v>17</v>
      </c>
    </row>
    <row r="14" spans="2:17" x14ac:dyDescent="0.35">
      <c r="B14" t="s">
        <v>52</v>
      </c>
      <c r="C14" t="s">
        <v>39</v>
      </c>
      <c r="D14" t="s">
        <v>19</v>
      </c>
      <c r="E14" t="s">
        <v>22</v>
      </c>
      <c r="F14" t="s">
        <v>11</v>
      </c>
      <c r="G14" t="s">
        <v>23</v>
      </c>
      <c r="H14" t="s">
        <v>13</v>
      </c>
      <c r="I14">
        <f>I13</f>
        <v>108</v>
      </c>
      <c r="J14" t="s">
        <v>14</v>
      </c>
      <c r="K14" s="1">
        <f>(1-O14)/2</f>
        <v>2.6365881407045155E-2</v>
      </c>
      <c r="L14" t="s">
        <v>15</v>
      </c>
      <c r="M14" t="s">
        <v>36</v>
      </c>
      <c r="N14">
        <v>1</v>
      </c>
      <c r="O14" s="3">
        <f>O13</f>
        <v>0.94726823718590969</v>
      </c>
      <c r="P14" t="s">
        <v>37</v>
      </c>
      <c r="Q14" t="s">
        <v>17</v>
      </c>
    </row>
    <row r="15" spans="2:17" x14ac:dyDescent="0.35">
      <c r="B15" t="s">
        <v>52</v>
      </c>
      <c r="D15" t="s">
        <v>11</v>
      </c>
      <c r="E15" t="s">
        <v>12</v>
      </c>
      <c r="F15" t="s">
        <v>13</v>
      </c>
      <c r="G15">
        <f>I14+30</f>
        <v>138</v>
      </c>
      <c r="H15" t="s">
        <v>17</v>
      </c>
      <c r="O15" s="3"/>
    </row>
    <row r="16" spans="2:17" x14ac:dyDescent="0.35">
      <c r="B16" t="s">
        <v>52</v>
      </c>
      <c r="C16" t="s">
        <v>30</v>
      </c>
      <c r="D16" t="s">
        <v>19</v>
      </c>
      <c r="E16" t="s">
        <v>20</v>
      </c>
      <c r="F16" t="s">
        <v>11</v>
      </c>
      <c r="G16" t="s">
        <v>21</v>
      </c>
      <c r="H16" t="s">
        <v>13</v>
      </c>
      <c r="I16">
        <f>G15+6</f>
        <v>144</v>
      </c>
      <c r="J16" t="s">
        <v>14</v>
      </c>
      <c r="K16" s="1">
        <f>(1-O16)/2</f>
        <v>3.4841846372201835E-2</v>
      </c>
      <c r="L16" t="s">
        <v>15</v>
      </c>
      <c r="M16" t="s">
        <v>36</v>
      </c>
      <c r="N16">
        <v>1</v>
      </c>
      <c r="O16" s="3">
        <f>O14*$G$1</f>
        <v>0.93031630725559633</v>
      </c>
      <c r="P16" t="s">
        <v>37</v>
      </c>
      <c r="Q16" t="s">
        <v>17</v>
      </c>
    </row>
    <row r="17" spans="2:17" x14ac:dyDescent="0.35">
      <c r="B17" t="s">
        <v>52</v>
      </c>
      <c r="C17" t="s">
        <v>8</v>
      </c>
      <c r="D17" t="s">
        <v>19</v>
      </c>
      <c r="E17" t="s">
        <v>22</v>
      </c>
      <c r="F17" t="s">
        <v>11</v>
      </c>
      <c r="G17" t="s">
        <v>23</v>
      </c>
      <c r="H17" t="s">
        <v>13</v>
      </c>
      <c r="I17">
        <f>I16</f>
        <v>144</v>
      </c>
      <c r="J17" t="s">
        <v>14</v>
      </c>
      <c r="K17" s="1">
        <f>(1-O17)/2</f>
        <v>3.4841846372201835E-2</v>
      </c>
      <c r="L17" t="s">
        <v>15</v>
      </c>
      <c r="M17" t="s">
        <v>36</v>
      </c>
      <c r="N17">
        <v>1</v>
      </c>
      <c r="O17" s="3">
        <f>O16</f>
        <v>0.93031630725559633</v>
      </c>
      <c r="P17" t="s">
        <v>37</v>
      </c>
      <c r="Q17" t="s">
        <v>17</v>
      </c>
    </row>
    <row r="18" spans="2:17" x14ac:dyDescent="0.35">
      <c r="B18" t="s">
        <v>52</v>
      </c>
      <c r="D18" t="s">
        <v>11</v>
      </c>
      <c r="E18" t="s">
        <v>12</v>
      </c>
      <c r="F18" t="s">
        <v>13</v>
      </c>
      <c r="G18">
        <f>I17+30</f>
        <v>174</v>
      </c>
      <c r="H18" t="s">
        <v>17</v>
      </c>
      <c r="K18" s="1"/>
      <c r="O18" s="3"/>
    </row>
    <row r="19" spans="2:17" x14ac:dyDescent="0.35">
      <c r="B19" t="s">
        <v>52</v>
      </c>
      <c r="C19" t="s">
        <v>55</v>
      </c>
      <c r="D19" t="s">
        <v>19</v>
      </c>
      <c r="E19" t="s">
        <v>20</v>
      </c>
      <c r="F19" t="s">
        <v>11</v>
      </c>
      <c r="G19" t="s">
        <v>21</v>
      </c>
      <c r="H19" t="s">
        <v>13</v>
      </c>
      <c r="I19">
        <f>G18+6</f>
        <v>180</v>
      </c>
      <c r="J19" t="s">
        <v>14</v>
      </c>
      <c r="K19" s="1">
        <f>(1-O19)/2</f>
        <v>4.3166128890359146E-2</v>
      </c>
      <c r="L19" t="s">
        <v>15</v>
      </c>
      <c r="M19" t="s">
        <v>36</v>
      </c>
      <c r="N19">
        <v>1</v>
      </c>
      <c r="O19" s="3">
        <f>O17*$G$1</f>
        <v>0.91366774221928171</v>
      </c>
      <c r="P19" t="s">
        <v>37</v>
      </c>
      <c r="Q19" t="s">
        <v>17</v>
      </c>
    </row>
    <row r="20" spans="2:17" x14ac:dyDescent="0.35">
      <c r="B20" t="s">
        <v>52</v>
      </c>
      <c r="C20" t="s">
        <v>56</v>
      </c>
      <c r="D20" t="s">
        <v>19</v>
      </c>
      <c r="E20" t="s">
        <v>22</v>
      </c>
      <c r="F20" t="s">
        <v>11</v>
      </c>
      <c r="G20" t="s">
        <v>23</v>
      </c>
      <c r="H20" t="s">
        <v>13</v>
      </c>
      <c r="I20">
        <f>I19</f>
        <v>180</v>
      </c>
      <c r="J20" t="s">
        <v>14</v>
      </c>
      <c r="K20" s="1">
        <f>(1-O20)/2</f>
        <v>4.3166128890359146E-2</v>
      </c>
      <c r="L20" t="s">
        <v>15</v>
      </c>
      <c r="M20" t="s">
        <v>36</v>
      </c>
      <c r="N20">
        <v>1</v>
      </c>
      <c r="O20" s="3">
        <f>O19</f>
        <v>0.91366774221928171</v>
      </c>
      <c r="P20" t="s">
        <v>37</v>
      </c>
      <c r="Q20" t="s">
        <v>17</v>
      </c>
    </row>
    <row r="21" spans="2:17" x14ac:dyDescent="0.35">
      <c r="B21" t="s">
        <v>52</v>
      </c>
      <c r="D21" t="s">
        <v>11</v>
      </c>
      <c r="E21" t="s">
        <v>12</v>
      </c>
      <c r="F21" t="s">
        <v>13</v>
      </c>
      <c r="G21">
        <f>I20+30</f>
        <v>210</v>
      </c>
      <c r="H21" t="s">
        <v>17</v>
      </c>
      <c r="K21" s="1"/>
      <c r="O21" s="3"/>
    </row>
    <row r="22" spans="2:17" x14ac:dyDescent="0.35">
      <c r="B22" t="s">
        <v>52</v>
      </c>
      <c r="C22" t="s">
        <v>40</v>
      </c>
      <c r="D22" t="s">
        <v>19</v>
      </c>
      <c r="E22" t="s">
        <v>20</v>
      </c>
      <c r="F22" t="s">
        <v>11</v>
      </c>
      <c r="G22" t="s">
        <v>21</v>
      </c>
      <c r="H22" t="s">
        <v>13</v>
      </c>
      <c r="I22">
        <f>G21+6</f>
        <v>216</v>
      </c>
      <c r="J22" t="s">
        <v>14</v>
      </c>
      <c r="K22" s="1">
        <f>(1-O22)/2</f>
        <v>5.1341443409349596E-2</v>
      </c>
      <c r="L22" t="s">
        <v>15</v>
      </c>
      <c r="M22" t="s">
        <v>36</v>
      </c>
      <c r="N22">
        <v>1</v>
      </c>
      <c r="O22" s="3">
        <f>O20*$G$1</f>
        <v>0.89731711318130081</v>
      </c>
      <c r="P22" t="s">
        <v>37</v>
      </c>
      <c r="Q22" t="s">
        <v>17</v>
      </c>
    </row>
    <row r="23" spans="2:17" x14ac:dyDescent="0.35">
      <c r="B23" t="s">
        <v>52</v>
      </c>
      <c r="C23" t="s">
        <v>41</v>
      </c>
      <c r="D23" t="s">
        <v>19</v>
      </c>
      <c r="E23" t="s">
        <v>22</v>
      </c>
      <c r="F23" t="s">
        <v>11</v>
      </c>
      <c r="G23" t="s">
        <v>23</v>
      </c>
      <c r="H23" t="s">
        <v>13</v>
      </c>
      <c r="I23">
        <f>I22</f>
        <v>216</v>
      </c>
      <c r="J23" t="s">
        <v>14</v>
      </c>
      <c r="K23" s="1">
        <f>(1-O23)/2</f>
        <v>5.1341443409349596E-2</v>
      </c>
      <c r="L23" t="s">
        <v>15</v>
      </c>
      <c r="M23" t="s">
        <v>36</v>
      </c>
      <c r="N23">
        <v>1</v>
      </c>
      <c r="O23" s="3">
        <f>O22</f>
        <v>0.89731711318130081</v>
      </c>
      <c r="P23" t="s">
        <v>37</v>
      </c>
      <c r="Q23" t="s">
        <v>17</v>
      </c>
    </row>
    <row r="24" spans="2:17" x14ac:dyDescent="0.35">
      <c r="K24" s="1"/>
      <c r="O24" s="3"/>
    </row>
    <row r="25" spans="2:17" x14ac:dyDescent="0.35">
      <c r="B25" t="str">
        <f>B3&amp;""""&amp;C3&amp;""""&amp;D3&amp;""""&amp;E3&amp;""""&amp;F3&amp;""""&amp;G3&amp;""""&amp;H3&amp;""""&amp;I3&amp;""""&amp;J3&amp;""""&amp;TEXT(K3,"0.0%")&amp;""""&amp;L3&amp;""""&amp;M3&amp;N3&amp;" "&amp;TEXT(O3,"0.00")&amp;P3&amp;""""&amp;Q3</f>
        <v xml:space="preserve">    &lt;use id="dummy" href="#suspenders" x="0" y="0" transform="scale(1 .98)"/&gt;" 0.00"</v>
      </c>
      <c r="K25" s="1"/>
      <c r="O25" s="3"/>
    </row>
    <row r="26" spans="2:17" x14ac:dyDescent="0.35">
      <c r="B26" t="str">
        <f>B4&amp;""""&amp;C4&amp;""""&amp;D4&amp;""""&amp;E4&amp;""""&amp;F4&amp;""""&amp;G4&amp;""""&amp;H4&amp;""""&amp;I4&amp;""""&amp;J4&amp;""""&amp;TEXT(K4,"0.0%")&amp;""""&amp;L4&amp;""""&amp;M4&amp;N4&amp;" "&amp;TEXT(O4,"0.00")&amp;P4&amp;""""&amp;Q4</f>
        <v xml:space="preserve">    &lt;use id="DING1-daun" class="daun" href="#daun" x="0" y="0.0%" transform="scale(1 1.00)"/&gt;</v>
      </c>
      <c r="O26" s="3"/>
    </row>
    <row r="27" spans="2:17" x14ac:dyDescent="0.35">
      <c r="B27" t="str">
        <f>B5&amp;""""&amp;C5&amp;""""&amp;D5&amp;""""&amp;E5&amp;""""&amp;F5&amp;""""&amp;G5&amp;""""&amp;H5&amp;""""&amp;I5&amp;""""&amp;J5&amp;""""&amp;TEXT(K5,"0.0%")&amp;""""&amp;L5&amp;""""&amp;M5&amp;N5&amp;" "&amp;TEXT(O5,"0.00")&amp;P5&amp;""""&amp;Q5</f>
        <v xml:space="preserve">    &lt;use id="DING1" class="target" href="#highlight-target" x="0" y="0.0%" transform="scale(1 1.00)"/&gt;</v>
      </c>
      <c r="K27" s="1"/>
      <c r="O27" s="3"/>
    </row>
    <row r="28" spans="2:17" x14ac:dyDescent="0.35">
      <c r="B28" t="str">
        <f>B6&amp;""""&amp;C6&amp;""""&amp;D6&amp;""""&amp;E6&amp;""""&amp;F6&amp;""""&amp;G6&amp;""""&amp;H6&amp;""""&amp;I6&amp;""""&amp;J6&amp;""""&amp;TEXT(K6,"0.0%")&amp;""""&amp;L6&amp;""""&amp;M6&amp;N6&amp;" "&amp;TEXT(O6,"0.00")&amp;P6&amp;""""&amp;Q6</f>
        <v xml:space="preserve">    &lt;use id="" href="#suspenders" x="30"/&gt;"""0.0%"" 0.00"</v>
      </c>
      <c r="K28" s="1"/>
      <c r="O28" s="3"/>
    </row>
    <row r="29" spans="2:17" x14ac:dyDescent="0.35">
      <c r="B29" t="str">
        <f>B7&amp;""""&amp;C7&amp;""""&amp;D7&amp;""""&amp;E7&amp;""""&amp;F7&amp;""""&amp;G7&amp;""""&amp;H7&amp;""""&amp;I7&amp;""""&amp;J7&amp;""""&amp;TEXT(K7,"0.0%")&amp;""""&amp;L7&amp;""""&amp;M7&amp;N7&amp;" "&amp;TEXT(O7,"0.00")&amp;P7&amp;""""&amp;Q7</f>
        <v xml:space="preserve">    &lt;use id="DONG1-daun" class="daun" href="#daun" x="36" y="0.9%" transform="scale(1 0.98)"/&gt;</v>
      </c>
      <c r="K29" s="1"/>
      <c r="O29" s="3"/>
    </row>
    <row r="30" spans="2:17" x14ac:dyDescent="0.35">
      <c r="B30" t="str">
        <f>B8&amp;""""&amp;C8&amp;""""&amp;D8&amp;""""&amp;E8&amp;""""&amp;F8&amp;""""&amp;G8&amp;""""&amp;H8&amp;""""&amp;I8&amp;""""&amp;J8&amp;""""&amp;TEXT(K8,"0.0%")&amp;""""&amp;L8&amp;""""&amp;M8&amp;N8&amp;" "&amp;TEXT(O8,"0.00")&amp;P8&amp;""""&amp;Q8</f>
        <v xml:space="preserve">    &lt;use id="DONG1" class="target" href="#highlight-target" x="36" y="0.9%" transform="scale(1 0.98)"/&gt;</v>
      </c>
      <c r="K30" s="1"/>
      <c r="O30" s="3"/>
    </row>
    <row r="31" spans="2:17" x14ac:dyDescent="0.35">
      <c r="B31" t="str">
        <f>B9&amp;""""&amp;C9&amp;""""&amp;D9&amp;""""&amp;E9&amp;""""&amp;F9&amp;""""&amp;G9&amp;""""&amp;H9&amp;""""&amp;I9&amp;""""&amp;J9&amp;""""&amp;TEXT(K9,"0.0%")&amp;""""&amp;L9&amp;""""&amp;M9&amp;N9&amp;" "&amp;TEXT(O9,"0.00")&amp;P9&amp;""""&amp;Q9</f>
        <v xml:space="preserve">    &lt;use id="" href="#suspenders" x="66"/&gt;"""0.0%"" 0.00"</v>
      </c>
    </row>
    <row r="32" spans="2:17" x14ac:dyDescent="0.35">
      <c r="B32" t="str">
        <f>B10&amp;""""&amp;C10&amp;""""&amp;D10&amp;""""&amp;E10&amp;""""&amp;F10&amp;""""&amp;G10&amp;""""&amp;H10&amp;""""&amp;I10&amp;""""&amp;J10&amp;""""&amp;TEXT(K10,"0.0%")&amp;""""&amp;L10&amp;""""&amp;M10&amp;N10&amp;" "&amp;TEXT(O10,"0.00")&amp;P10&amp;""""&amp;Q10</f>
        <v xml:space="preserve">    &lt;use id="DENG1-daun" class="daun" href="#daun" x="72" y="1.8%" transform="scale(1 0.96)"/&gt;</v>
      </c>
    </row>
    <row r="33" spans="2:2" x14ac:dyDescent="0.35">
      <c r="B33" t="str">
        <f>B11&amp;""""&amp;C11&amp;""""&amp;D11&amp;""""&amp;E11&amp;""""&amp;F11&amp;""""&amp;G11&amp;""""&amp;H11&amp;""""&amp;I11&amp;""""&amp;J11&amp;""""&amp;TEXT(K11,"0.0%")&amp;""""&amp;L11&amp;""""&amp;M11&amp;N11&amp;" "&amp;TEXT(O11,"0.00")&amp;P11&amp;""""&amp;Q11</f>
        <v xml:space="preserve">    &lt;use id="DENG1" class="target" href="#highlight-target" x="72" y="1.8%" transform="scale(1 0.96)"/&gt;</v>
      </c>
    </row>
    <row r="34" spans="2:2" x14ac:dyDescent="0.35">
      <c r="B34" t="str">
        <f>B12&amp;""""&amp;C12&amp;""""&amp;D12&amp;""""&amp;E12&amp;""""&amp;F12&amp;""""&amp;G12&amp;""""&amp;H12&amp;""""&amp;I12&amp;""""&amp;J12&amp;""""&amp;TEXT(K12,"0.0%")&amp;""""&amp;L12&amp;""""&amp;M12&amp;N12&amp;" "&amp;TEXT(O12,"0.00")&amp;P12&amp;""""&amp;Q12</f>
        <v xml:space="preserve">    &lt;use id="" href="#suspenders" x="102"/&gt;"""0.0%"" 0.00"</v>
      </c>
    </row>
    <row r="35" spans="2:2" x14ac:dyDescent="0.35">
      <c r="B35" t="str">
        <f>B13&amp;""""&amp;C13&amp;""""&amp;D13&amp;""""&amp;E13&amp;""""&amp;F13&amp;""""&amp;G13&amp;""""&amp;H13&amp;""""&amp;I13&amp;""""&amp;J13&amp;""""&amp;TEXT(K13,"0.0%")&amp;""""&amp;L13&amp;""""&amp;M13&amp;N13&amp;" "&amp;TEXT(O13,"0.00")&amp;P13&amp;""""&amp;Q13</f>
        <v xml:space="preserve">    &lt;use id="DEUNG1-daun" class="daun" href="#daun" x="108" y="2.6%" transform="scale(1 0.95)"/&gt;</v>
      </c>
    </row>
    <row r="36" spans="2:2" x14ac:dyDescent="0.35">
      <c r="B36" t="str">
        <f>B14&amp;""""&amp;C14&amp;""""&amp;D14&amp;""""&amp;E14&amp;""""&amp;F14&amp;""""&amp;G14&amp;""""&amp;H14&amp;""""&amp;I14&amp;""""&amp;J14&amp;""""&amp;TEXT(K14,"0.0%")&amp;""""&amp;L14&amp;""""&amp;M14&amp;N14&amp;" "&amp;TEXT(O14,"0.00")&amp;P14&amp;""""&amp;Q14</f>
        <v xml:space="preserve">    &lt;use id="DEUNG1" class="target" href="#highlight-target" x="108" y="2.6%" transform="scale(1 0.95)"/&gt;</v>
      </c>
    </row>
    <row r="37" spans="2:2" x14ac:dyDescent="0.35">
      <c r="B37" t="str">
        <f>B15&amp;""""&amp;C15&amp;""""&amp;D15&amp;""""&amp;E15&amp;""""&amp;F15&amp;""""&amp;G15&amp;""""&amp;H15&amp;""""&amp;I15&amp;""""&amp;J15&amp;""""&amp;TEXT(K15,"0.0%")&amp;""""&amp;L15&amp;""""&amp;M15&amp;N15&amp;" "&amp;TEXT(O15,"0.00")&amp;P15&amp;""""&amp;Q15</f>
        <v xml:space="preserve">    &lt;use id="" href="#suspenders" x="138"/&gt;"""0.0%"" 0.00"</v>
      </c>
    </row>
    <row r="38" spans="2:2" x14ac:dyDescent="0.35">
      <c r="B38" t="str">
        <f>B16&amp;""""&amp;C16&amp;""""&amp;D16&amp;""""&amp;E16&amp;""""&amp;F16&amp;""""&amp;G16&amp;""""&amp;H16&amp;""""&amp;I16&amp;""""&amp;J16&amp;""""&amp;TEXT(K16,"0.0%")&amp;""""&amp;L16&amp;""""&amp;M16&amp;N16&amp;" "&amp;TEXT(O16,"0.00")&amp;P16&amp;""""&amp;Q16</f>
        <v xml:space="preserve">    &lt;use id="DUNG1-daun" class="daun" href="#daun" x="144" y="3.5%" transform="scale(1 0.93)"/&gt;</v>
      </c>
    </row>
    <row r="39" spans="2:2" x14ac:dyDescent="0.35">
      <c r="B39" t="str">
        <f>B17&amp;""""&amp;C17&amp;""""&amp;D17&amp;""""&amp;E17&amp;""""&amp;F17&amp;""""&amp;G17&amp;""""&amp;H17&amp;""""&amp;I17&amp;""""&amp;J17&amp;""""&amp;TEXT(K17,"0.0%")&amp;""""&amp;L17&amp;""""&amp;M17&amp;N17&amp;" "&amp;TEXT(O17,"0.00")&amp;P17&amp;""""&amp;Q17</f>
        <v xml:space="preserve">    &lt;use id="DUNG1" class="target" href="#highlight-target" x="144" y="3.5%" transform="scale(1 0.93)"/&gt;</v>
      </c>
    </row>
    <row r="40" spans="2:2" x14ac:dyDescent="0.35">
      <c r="B40" t="str">
        <f>B18&amp;""""&amp;C18&amp;""""&amp;D18&amp;""""&amp;E18&amp;""""&amp;F18&amp;""""&amp;G18&amp;""""&amp;H18&amp;""""&amp;I18&amp;""""&amp;J18&amp;""""&amp;TEXT(K18,"0.0%")&amp;""""&amp;L18&amp;""""&amp;M18&amp;N18&amp;" "&amp;TEXT(O18,"0.00")&amp;P18&amp;""""&amp;Q18</f>
        <v xml:space="preserve">    &lt;use id="" href="#suspenders" x="174"/&gt;"""0.0%"" 0.00"</v>
      </c>
    </row>
    <row r="41" spans="2:2" x14ac:dyDescent="0.35">
      <c r="B41" t="str">
        <f>B19&amp;""""&amp;C19&amp;""""&amp;D19&amp;""""&amp;E19&amp;""""&amp;F19&amp;""""&amp;G19&amp;""""&amp;H19&amp;""""&amp;I19&amp;""""&amp;J19&amp;""""&amp;TEXT(K19,"0.0%")&amp;""""&amp;L19&amp;""""&amp;M19&amp;N19&amp;" "&amp;TEXT(O19,"0.00")&amp;P19&amp;""""&amp;Q19</f>
        <v xml:space="preserve">    &lt;use id="DANG2-daun" class="daun" href="#daun" x="180" y="4.3%" transform="scale(1 0.91)"/&gt;</v>
      </c>
    </row>
    <row r="42" spans="2:2" x14ac:dyDescent="0.35">
      <c r="B42" t="str">
        <f>B20&amp;""""&amp;C20&amp;""""&amp;D20&amp;""""&amp;E20&amp;""""&amp;F20&amp;""""&amp;G20&amp;""""&amp;H20&amp;""""&amp;I20&amp;""""&amp;J20&amp;""""&amp;TEXT(K20,"0.0%")&amp;""""&amp;L20&amp;""""&amp;M20&amp;N20&amp;" "&amp;TEXT(O20,"0.00")&amp;P20&amp;""""&amp;Q20</f>
        <v xml:space="preserve">    &lt;use id="DANG2" class="target" href="#highlight-target" x="180" y="4.3%" transform="scale(1 0.91)"/&gt;</v>
      </c>
    </row>
    <row r="43" spans="2:2" x14ac:dyDescent="0.35">
      <c r="B43" t="str">
        <f>B21&amp;""""&amp;C21&amp;""""&amp;D21&amp;""""&amp;E21&amp;""""&amp;F21&amp;""""&amp;G21&amp;""""&amp;H21&amp;""""&amp;I21&amp;""""&amp;J21&amp;""""&amp;TEXT(K21,"0.0%")&amp;""""&amp;L21&amp;""""&amp;M21&amp;N21&amp;" "&amp;TEXT(O21,"0.00")&amp;P21&amp;""""&amp;Q21</f>
        <v xml:space="preserve">    &lt;use id="" href="#suspenders" x="210"/&gt;"""0.0%"" 0.00"</v>
      </c>
    </row>
    <row r="44" spans="2:2" x14ac:dyDescent="0.35">
      <c r="B44" t="str">
        <f>B22&amp;""""&amp;C22&amp;""""&amp;D22&amp;""""&amp;E22&amp;""""&amp;F22&amp;""""&amp;G22&amp;""""&amp;H22&amp;""""&amp;I22&amp;""""&amp;J22&amp;""""&amp;TEXT(K22,"0.0%")&amp;""""&amp;L22&amp;""""&amp;M22&amp;N22&amp;" "&amp;TEXT(O22,"0.00")&amp;P22&amp;""""&amp;Q22</f>
        <v xml:space="preserve">    &lt;use id="DAING2-daun" class="daun" href="#daun" x="216" y="5.1%" transform="scale(1 0.90)"/&gt;</v>
      </c>
    </row>
    <row r="45" spans="2:2" x14ac:dyDescent="0.35">
      <c r="B45" t="str">
        <f>B23&amp;""""&amp;C23&amp;""""&amp;D23&amp;""""&amp;E23&amp;""""&amp;F23&amp;""""&amp;G23&amp;""""&amp;H23&amp;""""&amp;I23&amp;""""&amp;J23&amp;""""&amp;TEXT(K23,"0.0%")&amp;""""&amp;L23&amp;""""&amp;M23&amp;N23&amp;" "&amp;TEXT(O23,"0.00")&amp;P23&amp;""""&amp;Q23</f>
        <v xml:space="preserve">    &lt;use id="DAING2" class="target" href="#highlight-target" x="216" y="5.1%" transform="scale(1 0.90)"/&gt;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06EF-A7D7-4B78-BC61-5FE80928F798}">
  <dimension ref="B1:T53"/>
  <sheetViews>
    <sheetView workbookViewId="0">
      <selection activeCell="H42" sqref="H42"/>
    </sheetView>
  </sheetViews>
  <sheetFormatPr defaultRowHeight="14.5" x14ac:dyDescent="0.35"/>
  <cols>
    <col min="3" max="3" width="12.26953125" bestFit="1" customWidth="1"/>
    <col min="13" max="13" width="10.36328125" bestFit="1" customWidth="1"/>
    <col min="14" max="15" width="10.36328125" customWidth="1"/>
  </cols>
  <sheetData>
    <row r="1" spans="2:20" x14ac:dyDescent="0.35">
      <c r="B1" s="2" t="s">
        <v>53</v>
      </c>
      <c r="C1">
        <v>12</v>
      </c>
      <c r="D1" s="2" t="s">
        <v>34</v>
      </c>
      <c r="E1" s="1">
        <v>0.5</v>
      </c>
      <c r="F1" s="2" t="s">
        <v>35</v>
      </c>
      <c r="G1">
        <f>E1^(1/(C1-1))</f>
        <v>0.93893091066170631</v>
      </c>
      <c r="H1" s="2" t="s">
        <v>43</v>
      </c>
      <c r="I1">
        <v>610</v>
      </c>
    </row>
    <row r="4" spans="2:20" x14ac:dyDescent="0.35">
      <c r="B4" t="s">
        <v>50</v>
      </c>
      <c r="C4" t="str">
        <f>R4&amp;S4&amp;IF(ISBLANK(T4),"","-"&amp;T4)</f>
        <v>DENG0-chime</v>
      </c>
      <c r="D4" t="s">
        <v>19</v>
      </c>
      <c r="E4" t="str">
        <f>T4</f>
        <v>chime</v>
      </c>
      <c r="F4" t="s">
        <v>11</v>
      </c>
      <c r="G4" t="str">
        <f>"#"&amp;T4</f>
        <v>#chime</v>
      </c>
      <c r="H4" t="s">
        <v>13</v>
      </c>
      <c r="I4">
        <v>0</v>
      </c>
      <c r="J4" t="s">
        <v>14</v>
      </c>
      <c r="K4" s="1">
        <v>0</v>
      </c>
      <c r="L4" t="s">
        <v>15</v>
      </c>
      <c r="M4" t="s">
        <v>36</v>
      </c>
      <c r="N4">
        <v>1</v>
      </c>
      <c r="O4">
        <v>1</v>
      </c>
      <c r="P4" t="s">
        <v>37</v>
      </c>
      <c r="Q4" t="s">
        <v>17</v>
      </c>
      <c r="R4" t="s">
        <v>42</v>
      </c>
      <c r="S4">
        <v>0</v>
      </c>
      <c r="T4" t="s">
        <v>48</v>
      </c>
    </row>
    <row r="5" spans="2:20" x14ac:dyDescent="0.35">
      <c r="B5" t="s">
        <v>50</v>
      </c>
      <c r="C5" t="str">
        <f t="shared" ref="C5:C25" si="0">R5&amp;S5&amp;IF(ISBLANK(T5),"","-"&amp;T5)</f>
        <v>DENG0-highlight-target</v>
      </c>
      <c r="D5" t="s">
        <v>19</v>
      </c>
      <c r="E5" t="s">
        <v>22</v>
      </c>
      <c r="F5" t="s">
        <v>11</v>
      </c>
      <c r="G5" t="str">
        <f t="shared" ref="G5:G25" si="1">"#"&amp;T5</f>
        <v>#highlight-target</v>
      </c>
      <c r="H5" t="s">
        <v>13</v>
      </c>
      <c r="I5">
        <v>0</v>
      </c>
      <c r="J5" t="s">
        <v>14</v>
      </c>
      <c r="K5" s="1">
        <v>0</v>
      </c>
      <c r="L5" t="s">
        <v>15</v>
      </c>
      <c r="M5" t="s">
        <v>36</v>
      </c>
      <c r="N5">
        <v>1</v>
      </c>
      <c r="O5">
        <v>1</v>
      </c>
      <c r="P5" t="s">
        <v>37</v>
      </c>
      <c r="Q5" t="s">
        <v>17</v>
      </c>
      <c r="R5" t="s">
        <v>42</v>
      </c>
      <c r="S5">
        <v>0</v>
      </c>
      <c r="T5" t="s">
        <v>49</v>
      </c>
    </row>
    <row r="6" spans="2:20" x14ac:dyDescent="0.35">
      <c r="B6" t="s">
        <v>50</v>
      </c>
      <c r="C6" t="str">
        <f t="shared" si="0"/>
        <v>DUNG0-chime</v>
      </c>
      <c r="D6" t="s">
        <v>19</v>
      </c>
      <c r="E6" t="str">
        <f>T6</f>
        <v>chime</v>
      </c>
      <c r="F6" t="s">
        <v>11</v>
      </c>
      <c r="G6" t="str">
        <f t="shared" si="1"/>
        <v>#chime</v>
      </c>
      <c r="H6" t="s">
        <v>13</v>
      </c>
      <c r="I6">
        <f>I4+$I$1/N6</f>
        <v>649.67506455837724</v>
      </c>
      <c r="J6" t="s">
        <v>14</v>
      </c>
      <c r="K6" s="1">
        <f>(1-O6)</f>
        <v>6.1069089338293692E-2</v>
      </c>
      <c r="L6" t="s">
        <v>15</v>
      </c>
      <c r="M6" t="s">
        <v>36</v>
      </c>
      <c r="N6" s="3">
        <f>N5*$G$1</f>
        <v>0.93893091066170631</v>
      </c>
      <c r="O6" s="3">
        <f>O5*$G$1</f>
        <v>0.93893091066170631</v>
      </c>
      <c r="P6" t="s">
        <v>37</v>
      </c>
      <c r="Q6" t="s">
        <v>17</v>
      </c>
      <c r="R6" t="s">
        <v>44</v>
      </c>
      <c r="S6">
        <v>0</v>
      </c>
      <c r="T6" t="s">
        <v>48</v>
      </c>
    </row>
    <row r="7" spans="2:20" x14ac:dyDescent="0.35">
      <c r="B7" t="s">
        <v>50</v>
      </c>
      <c r="C7" t="str">
        <f t="shared" si="0"/>
        <v>DUNG0-highlight-target</v>
      </c>
      <c r="D7" t="s">
        <v>19</v>
      </c>
      <c r="E7" t="s">
        <v>22</v>
      </c>
      <c r="F7" t="s">
        <v>11</v>
      </c>
      <c r="G7" t="str">
        <f t="shared" si="1"/>
        <v>#highlight-target</v>
      </c>
      <c r="H7" t="s">
        <v>13</v>
      </c>
      <c r="I7">
        <f t="shared" ref="I7:I27" si="2">I5+$I$1/N7</f>
        <v>649.67506455837724</v>
      </c>
      <c r="J7" t="s">
        <v>14</v>
      </c>
      <c r="K7" s="1">
        <f t="shared" ref="K7:K25" si="3">(1-O7)</f>
        <v>6.1069089338293692E-2</v>
      </c>
      <c r="L7" t="s">
        <v>15</v>
      </c>
      <c r="M7" t="s">
        <v>36</v>
      </c>
      <c r="N7" s="3">
        <f>N6</f>
        <v>0.93893091066170631</v>
      </c>
      <c r="O7" s="3">
        <f>O6</f>
        <v>0.93893091066170631</v>
      </c>
      <c r="P7" t="s">
        <v>37</v>
      </c>
      <c r="Q7" t="s">
        <v>17</v>
      </c>
      <c r="R7" t="s">
        <v>44</v>
      </c>
      <c r="S7">
        <v>0</v>
      </c>
      <c r="T7" t="s">
        <v>49</v>
      </c>
    </row>
    <row r="8" spans="2:20" x14ac:dyDescent="0.35">
      <c r="B8" t="s">
        <v>50</v>
      </c>
      <c r="C8" t="str">
        <f t="shared" si="0"/>
        <v>DANG0-chime</v>
      </c>
      <c r="D8" t="s">
        <v>19</v>
      </c>
      <c r="E8" t="str">
        <f>T8</f>
        <v>chime</v>
      </c>
      <c r="F8" t="s">
        <v>11</v>
      </c>
      <c r="G8" t="str">
        <f t="shared" si="1"/>
        <v>#chime</v>
      </c>
      <c r="H8" t="s">
        <v>13</v>
      </c>
      <c r="I8">
        <f t="shared" si="2"/>
        <v>1341.6057030976094</v>
      </c>
      <c r="J8" t="s">
        <v>14</v>
      </c>
      <c r="K8" s="1">
        <f t="shared" si="3"/>
        <v>0.11840874500397891</v>
      </c>
      <c r="L8" t="s">
        <v>15</v>
      </c>
      <c r="M8" t="s">
        <v>36</v>
      </c>
      <c r="N8" s="3">
        <f>N7*$G$1</f>
        <v>0.88159125499602109</v>
      </c>
      <c r="O8" s="3">
        <f>O7*$G$1</f>
        <v>0.88159125499602109</v>
      </c>
      <c r="P8" t="s">
        <v>37</v>
      </c>
      <c r="Q8" t="s">
        <v>17</v>
      </c>
      <c r="R8" t="s">
        <v>45</v>
      </c>
      <c r="S8">
        <v>0</v>
      </c>
      <c r="T8" t="s">
        <v>48</v>
      </c>
    </row>
    <row r="9" spans="2:20" x14ac:dyDescent="0.35">
      <c r="B9" t="s">
        <v>50</v>
      </c>
      <c r="C9" t="str">
        <f t="shared" si="0"/>
        <v>DANG0-highlight-target</v>
      </c>
      <c r="D9" t="s">
        <v>19</v>
      </c>
      <c r="E9" t="s">
        <v>22</v>
      </c>
      <c r="F9" t="s">
        <v>11</v>
      </c>
      <c r="G9" t="str">
        <f t="shared" si="1"/>
        <v>#highlight-target</v>
      </c>
      <c r="H9" t="s">
        <v>13</v>
      </c>
      <c r="I9">
        <f t="shared" si="2"/>
        <v>1341.6057030976094</v>
      </c>
      <c r="J9" t="s">
        <v>14</v>
      </c>
      <c r="K9" s="1">
        <f t="shared" si="3"/>
        <v>0.11840874500397891</v>
      </c>
      <c r="L9" t="s">
        <v>15</v>
      </c>
      <c r="M9" t="s">
        <v>36</v>
      </c>
      <c r="N9" s="3">
        <f>N8</f>
        <v>0.88159125499602109</v>
      </c>
      <c r="O9" s="3">
        <f>O8</f>
        <v>0.88159125499602109</v>
      </c>
      <c r="P9" t="s">
        <v>37</v>
      </c>
      <c r="Q9" t="s">
        <v>17</v>
      </c>
      <c r="R9" t="s">
        <v>45</v>
      </c>
      <c r="S9">
        <v>0</v>
      </c>
      <c r="T9" t="s">
        <v>49</v>
      </c>
    </row>
    <row r="10" spans="2:20" x14ac:dyDescent="0.35">
      <c r="B10" t="s">
        <v>50</v>
      </c>
      <c r="C10" t="str">
        <f t="shared" si="0"/>
        <v>DING1-chime</v>
      </c>
      <c r="D10" t="s">
        <v>19</v>
      </c>
      <c r="E10" t="str">
        <f>T10</f>
        <v>chime</v>
      </c>
      <c r="F10" t="s">
        <v>11</v>
      </c>
      <c r="G10" t="str">
        <f t="shared" si="1"/>
        <v>#chime</v>
      </c>
      <c r="H10" t="s">
        <v>13</v>
      </c>
      <c r="I10">
        <f t="shared" si="2"/>
        <v>2078.5402641843225</v>
      </c>
      <c r="J10" t="s">
        <v>14</v>
      </c>
      <c r="K10" s="1">
        <f t="shared" si="3"/>
        <v>0.17224672011518938</v>
      </c>
      <c r="L10" t="s">
        <v>15</v>
      </c>
      <c r="M10" t="s">
        <v>36</v>
      </c>
      <c r="N10" s="3">
        <f>N9*$G$1</f>
        <v>0.82775327988481062</v>
      </c>
      <c r="O10" s="3">
        <f>O9*$G$1</f>
        <v>0.82775327988481062</v>
      </c>
      <c r="P10" t="s">
        <v>37</v>
      </c>
      <c r="Q10" t="s">
        <v>17</v>
      </c>
      <c r="R10" t="s">
        <v>46</v>
      </c>
      <c r="S10">
        <v>1</v>
      </c>
      <c r="T10" t="s">
        <v>48</v>
      </c>
    </row>
    <row r="11" spans="2:20" x14ac:dyDescent="0.35">
      <c r="B11" t="s">
        <v>50</v>
      </c>
      <c r="C11" t="str">
        <f t="shared" si="0"/>
        <v>DING1-highlight-target</v>
      </c>
      <c r="D11" t="s">
        <v>19</v>
      </c>
      <c r="E11" t="s">
        <v>22</v>
      </c>
      <c r="F11" t="s">
        <v>11</v>
      </c>
      <c r="G11" t="str">
        <f t="shared" si="1"/>
        <v>#highlight-target</v>
      </c>
      <c r="H11" t="s">
        <v>13</v>
      </c>
      <c r="I11">
        <f t="shared" si="2"/>
        <v>2078.5402641843225</v>
      </c>
      <c r="J11" t="s">
        <v>14</v>
      </c>
      <c r="K11" s="1">
        <f t="shared" si="3"/>
        <v>0.17224672011518938</v>
      </c>
      <c r="L11" t="s">
        <v>15</v>
      </c>
      <c r="M11" t="s">
        <v>36</v>
      </c>
      <c r="N11" s="3">
        <f>N10</f>
        <v>0.82775327988481062</v>
      </c>
      <c r="O11" s="3">
        <f>O10</f>
        <v>0.82775327988481062</v>
      </c>
      <c r="P11" t="s">
        <v>37</v>
      </c>
      <c r="Q11" t="s">
        <v>17</v>
      </c>
      <c r="R11" t="s">
        <v>46</v>
      </c>
      <c r="S11">
        <v>1</v>
      </c>
      <c r="T11" t="s">
        <v>49</v>
      </c>
    </row>
    <row r="12" spans="2:20" x14ac:dyDescent="0.35">
      <c r="B12" t="s">
        <v>50</v>
      </c>
      <c r="C12" t="str">
        <f t="shared" si="0"/>
        <v>DONG1-chime</v>
      </c>
      <c r="D12" t="s">
        <v>19</v>
      </c>
      <c r="E12" t="str">
        <f>T12</f>
        <v>chime</v>
      </c>
      <c r="F12" t="s">
        <v>11</v>
      </c>
      <c r="G12" t="str">
        <f t="shared" si="1"/>
        <v>#chime</v>
      </c>
      <c r="H12" t="s">
        <v>13</v>
      </c>
      <c r="I12">
        <f t="shared" si="2"/>
        <v>2863.4058519700761</v>
      </c>
      <c r="J12" t="s">
        <v>14</v>
      </c>
      <c r="K12" s="1">
        <f t="shared" si="3"/>
        <v>0.2227968591145405</v>
      </c>
      <c r="L12" t="s">
        <v>15</v>
      </c>
      <c r="M12" t="s">
        <v>36</v>
      </c>
      <c r="N12" s="3">
        <f>N11*$G$1</f>
        <v>0.7772031408854595</v>
      </c>
      <c r="O12" s="3">
        <f>O11*$G$1</f>
        <v>0.7772031408854595</v>
      </c>
      <c r="P12" t="s">
        <v>37</v>
      </c>
      <c r="Q12" t="s">
        <v>17</v>
      </c>
      <c r="R12" t="s">
        <v>47</v>
      </c>
      <c r="S12">
        <v>1</v>
      </c>
      <c r="T12" t="s">
        <v>48</v>
      </c>
    </row>
    <row r="13" spans="2:20" x14ac:dyDescent="0.35">
      <c r="B13" t="s">
        <v>50</v>
      </c>
      <c r="C13" t="str">
        <f t="shared" si="0"/>
        <v>DONG1-highlight-target</v>
      </c>
      <c r="D13" t="s">
        <v>19</v>
      </c>
      <c r="E13" t="s">
        <v>22</v>
      </c>
      <c r="F13" t="s">
        <v>11</v>
      </c>
      <c r="G13" t="str">
        <f t="shared" si="1"/>
        <v>#highlight-target</v>
      </c>
      <c r="H13" t="s">
        <v>13</v>
      </c>
      <c r="I13">
        <f t="shared" si="2"/>
        <v>2863.4058519700761</v>
      </c>
      <c r="J13" t="s">
        <v>14</v>
      </c>
      <c r="K13" s="1">
        <f t="shared" si="3"/>
        <v>0.2227968591145405</v>
      </c>
      <c r="L13" t="s">
        <v>15</v>
      </c>
      <c r="M13" t="s">
        <v>36</v>
      </c>
      <c r="N13" s="3">
        <f>N12</f>
        <v>0.7772031408854595</v>
      </c>
      <c r="O13" s="3">
        <f>O12</f>
        <v>0.7772031408854595</v>
      </c>
      <c r="P13" t="s">
        <v>37</v>
      </c>
      <c r="Q13" t="s">
        <v>17</v>
      </c>
      <c r="R13" t="s">
        <v>47</v>
      </c>
      <c r="S13">
        <v>1</v>
      </c>
      <c r="T13" t="s">
        <v>49</v>
      </c>
    </row>
    <row r="14" spans="2:20" x14ac:dyDescent="0.35">
      <c r="B14" t="s">
        <v>50</v>
      </c>
      <c r="C14" t="str">
        <f t="shared" si="0"/>
        <v>DENG1-chime</v>
      </c>
      <c r="D14" t="s">
        <v>19</v>
      </c>
      <c r="E14" t="str">
        <f>T14</f>
        <v>chime</v>
      </c>
      <c r="F14" t="s">
        <v>11</v>
      </c>
      <c r="G14" t="str">
        <f t="shared" si="1"/>
        <v>#chime</v>
      </c>
      <c r="H14" t="s">
        <v>13</v>
      </c>
      <c r="I14">
        <f t="shared" si="2"/>
        <v>3699.3199526493518</v>
      </c>
      <c r="J14" t="s">
        <v>14</v>
      </c>
      <c r="K14" s="1">
        <f t="shared" si="3"/>
        <v>0.27025994715927704</v>
      </c>
      <c r="L14" t="s">
        <v>15</v>
      </c>
      <c r="M14" t="s">
        <v>36</v>
      </c>
      <c r="N14" s="3">
        <f>N13*$G$1</f>
        <v>0.72974005284072296</v>
      </c>
      <c r="O14" s="3">
        <f>O13*$G$1</f>
        <v>0.72974005284072296</v>
      </c>
      <c r="P14" t="s">
        <v>37</v>
      </c>
      <c r="Q14" t="s">
        <v>17</v>
      </c>
      <c r="R14" t="s">
        <v>42</v>
      </c>
      <c r="S14">
        <v>1</v>
      </c>
      <c r="T14" t="s">
        <v>48</v>
      </c>
    </row>
    <row r="15" spans="2:20" x14ac:dyDescent="0.35">
      <c r="B15" t="s">
        <v>50</v>
      </c>
      <c r="C15" t="str">
        <f t="shared" si="0"/>
        <v>DENG1-highlight-target</v>
      </c>
      <c r="D15" t="s">
        <v>19</v>
      </c>
      <c r="E15" t="s">
        <v>22</v>
      </c>
      <c r="F15" t="s">
        <v>11</v>
      </c>
      <c r="G15" t="str">
        <f t="shared" si="1"/>
        <v>#highlight-target</v>
      </c>
      <c r="H15" t="s">
        <v>13</v>
      </c>
      <c r="I15">
        <f t="shared" si="2"/>
        <v>3699.3199526493518</v>
      </c>
      <c r="J15" t="s">
        <v>14</v>
      </c>
      <c r="K15" s="1">
        <f t="shared" si="3"/>
        <v>0.27025994715927704</v>
      </c>
      <c r="L15" t="s">
        <v>15</v>
      </c>
      <c r="M15" t="s">
        <v>36</v>
      </c>
      <c r="N15" s="3">
        <f>N14</f>
        <v>0.72974005284072296</v>
      </c>
      <c r="O15" s="3">
        <f>O14</f>
        <v>0.72974005284072296</v>
      </c>
      <c r="P15" t="s">
        <v>37</v>
      </c>
      <c r="Q15" t="s">
        <v>17</v>
      </c>
      <c r="R15" t="s">
        <v>42</v>
      </c>
      <c r="S15">
        <v>1</v>
      </c>
      <c r="T15" t="s">
        <v>49</v>
      </c>
    </row>
    <row r="16" spans="2:20" x14ac:dyDescent="0.35">
      <c r="B16" t="s">
        <v>50</v>
      </c>
      <c r="C16" t="str">
        <f t="shared" si="0"/>
        <v>DUNG1-chime</v>
      </c>
      <c r="D16" t="s">
        <v>19</v>
      </c>
      <c r="E16" t="str">
        <f>T16</f>
        <v>chime</v>
      </c>
      <c r="F16" t="s">
        <v>11</v>
      </c>
      <c r="G16" t="str">
        <f t="shared" si="1"/>
        <v>#chime</v>
      </c>
      <c r="H16" t="s">
        <v>13</v>
      </c>
      <c r="I16">
        <f t="shared" si="2"/>
        <v>4589.6028171150338</v>
      </c>
      <c r="J16" t="s">
        <v>14</v>
      </c>
      <c r="K16" s="1">
        <f t="shared" si="3"/>
        <v>0.3148245076399383</v>
      </c>
      <c r="L16" t="s">
        <v>15</v>
      </c>
      <c r="M16" t="s">
        <v>36</v>
      </c>
      <c r="N16" s="3">
        <f>N15*$G$1</f>
        <v>0.6851754923600617</v>
      </c>
      <c r="O16" s="3">
        <f>O15*$G$1</f>
        <v>0.6851754923600617</v>
      </c>
      <c r="P16" t="s">
        <v>37</v>
      </c>
      <c r="Q16" t="s">
        <v>17</v>
      </c>
      <c r="R16" t="s">
        <v>44</v>
      </c>
      <c r="S16">
        <v>1</v>
      </c>
      <c r="T16" t="s">
        <v>48</v>
      </c>
    </row>
    <row r="17" spans="2:20" x14ac:dyDescent="0.35">
      <c r="B17" t="s">
        <v>50</v>
      </c>
      <c r="C17" t="str">
        <f t="shared" si="0"/>
        <v>DUNG1-highlight-target</v>
      </c>
      <c r="D17" t="s">
        <v>19</v>
      </c>
      <c r="E17" t="s">
        <v>22</v>
      </c>
      <c r="F17" t="s">
        <v>11</v>
      </c>
      <c r="G17" t="str">
        <f t="shared" si="1"/>
        <v>#highlight-target</v>
      </c>
      <c r="H17" t="s">
        <v>13</v>
      </c>
      <c r="I17">
        <f t="shared" si="2"/>
        <v>4589.6028171150338</v>
      </c>
      <c r="J17" t="s">
        <v>14</v>
      </c>
      <c r="K17" s="1">
        <f t="shared" si="3"/>
        <v>0.3148245076399383</v>
      </c>
      <c r="L17" t="s">
        <v>15</v>
      </c>
      <c r="M17" t="s">
        <v>36</v>
      </c>
      <c r="N17" s="3">
        <f>N16</f>
        <v>0.6851754923600617</v>
      </c>
      <c r="O17" s="3">
        <f>O16</f>
        <v>0.6851754923600617</v>
      </c>
      <c r="P17" t="s">
        <v>37</v>
      </c>
      <c r="Q17" t="s">
        <v>17</v>
      </c>
      <c r="R17" t="s">
        <v>44</v>
      </c>
      <c r="S17">
        <v>1</v>
      </c>
      <c r="T17" t="s">
        <v>49</v>
      </c>
    </row>
    <row r="18" spans="2:20" x14ac:dyDescent="0.35">
      <c r="B18" t="s">
        <v>50</v>
      </c>
      <c r="C18" t="str">
        <f t="shared" si="0"/>
        <v>DANG1-chime</v>
      </c>
      <c r="D18" t="s">
        <v>19</v>
      </c>
      <c r="E18" t="str">
        <f>T18</f>
        <v>chime</v>
      </c>
      <c r="F18" t="s">
        <v>11</v>
      </c>
      <c r="G18" t="str">
        <f t="shared" si="1"/>
        <v>#chime</v>
      </c>
      <c r="H18" t="s">
        <v>13</v>
      </c>
      <c r="I18">
        <f t="shared" si="2"/>
        <v>5537.7906489952948</v>
      </c>
      <c r="J18" t="s">
        <v>14</v>
      </c>
      <c r="K18" s="1">
        <f t="shared" si="3"/>
        <v>0.35666755099528424</v>
      </c>
      <c r="L18" t="s">
        <v>15</v>
      </c>
      <c r="M18" t="s">
        <v>36</v>
      </c>
      <c r="N18" s="3">
        <f>N17*$G$1</f>
        <v>0.64333244900471576</v>
      </c>
      <c r="O18" s="3">
        <f>O17*$G$1</f>
        <v>0.64333244900471576</v>
      </c>
      <c r="P18" t="s">
        <v>37</v>
      </c>
      <c r="Q18" t="s">
        <v>17</v>
      </c>
      <c r="R18" t="s">
        <v>45</v>
      </c>
      <c r="S18">
        <v>1</v>
      </c>
      <c r="T18" t="s">
        <v>48</v>
      </c>
    </row>
    <row r="19" spans="2:20" x14ac:dyDescent="0.35">
      <c r="B19" t="s">
        <v>50</v>
      </c>
      <c r="C19" t="str">
        <f t="shared" si="0"/>
        <v>DANG1-highlight-target</v>
      </c>
      <c r="D19" t="s">
        <v>19</v>
      </c>
      <c r="E19" t="s">
        <v>22</v>
      </c>
      <c r="F19" t="s">
        <v>11</v>
      </c>
      <c r="G19" t="str">
        <f t="shared" si="1"/>
        <v>#highlight-target</v>
      </c>
      <c r="H19" t="s">
        <v>13</v>
      </c>
      <c r="I19">
        <f t="shared" si="2"/>
        <v>5537.7906489952948</v>
      </c>
      <c r="J19" t="s">
        <v>14</v>
      </c>
      <c r="K19" s="1">
        <f t="shared" si="3"/>
        <v>0.35666755099528424</v>
      </c>
      <c r="L19" t="s">
        <v>15</v>
      </c>
      <c r="M19" t="s">
        <v>36</v>
      </c>
      <c r="N19" s="3">
        <f>N18</f>
        <v>0.64333244900471576</v>
      </c>
      <c r="O19" s="3">
        <f>O18</f>
        <v>0.64333244900471576</v>
      </c>
      <c r="P19" t="s">
        <v>37</v>
      </c>
      <c r="Q19" t="s">
        <v>17</v>
      </c>
      <c r="R19" t="s">
        <v>45</v>
      </c>
      <c r="S19">
        <v>1</v>
      </c>
      <c r="T19" t="s">
        <v>49</v>
      </c>
    </row>
    <row r="20" spans="2:20" x14ac:dyDescent="0.35">
      <c r="B20" t="s">
        <v>50</v>
      </c>
      <c r="C20" t="str">
        <f t="shared" si="0"/>
        <v>DING2-chime</v>
      </c>
      <c r="D20" t="s">
        <v>19</v>
      </c>
      <c r="E20" t="str">
        <f>T20</f>
        <v>chime</v>
      </c>
      <c r="F20" t="s">
        <v>11</v>
      </c>
      <c r="G20" t="str">
        <f t="shared" si="1"/>
        <v>#chime</v>
      </c>
      <c r="H20" t="s">
        <v>13</v>
      </c>
      <c r="I20">
        <f t="shared" si="2"/>
        <v>6547.649650454764</v>
      </c>
      <c r="J20" t="s">
        <v>14</v>
      </c>
      <c r="K20" s="1">
        <f t="shared" si="3"/>
        <v>0.39595527779777651</v>
      </c>
      <c r="L20" t="s">
        <v>15</v>
      </c>
      <c r="M20" t="s">
        <v>36</v>
      </c>
      <c r="N20" s="3">
        <f>N19*$G$1</f>
        <v>0.60404472220222349</v>
      </c>
      <c r="O20" s="3">
        <f>O19*$G$1</f>
        <v>0.60404472220222349</v>
      </c>
      <c r="P20" t="s">
        <v>37</v>
      </c>
      <c r="Q20" t="s">
        <v>17</v>
      </c>
      <c r="R20" t="s">
        <v>46</v>
      </c>
      <c r="S20">
        <v>2</v>
      </c>
      <c r="T20" t="s">
        <v>48</v>
      </c>
    </row>
    <row r="21" spans="2:20" x14ac:dyDescent="0.35">
      <c r="B21" t="s">
        <v>50</v>
      </c>
      <c r="C21" t="str">
        <f t="shared" si="0"/>
        <v>DING2-highlight-target</v>
      </c>
      <c r="D21" t="s">
        <v>19</v>
      </c>
      <c r="E21" t="s">
        <v>22</v>
      </c>
      <c r="F21" t="s">
        <v>11</v>
      </c>
      <c r="G21" t="str">
        <f t="shared" si="1"/>
        <v>#highlight-target</v>
      </c>
      <c r="H21" t="s">
        <v>13</v>
      </c>
      <c r="I21">
        <f t="shared" si="2"/>
        <v>6547.649650454764</v>
      </c>
      <c r="J21" t="s">
        <v>14</v>
      </c>
      <c r="K21" s="1">
        <f t="shared" si="3"/>
        <v>0.39595527779777651</v>
      </c>
      <c r="L21" t="s">
        <v>15</v>
      </c>
      <c r="M21" t="s">
        <v>36</v>
      </c>
      <c r="N21" s="3">
        <f>N20</f>
        <v>0.60404472220222349</v>
      </c>
      <c r="O21" s="3">
        <f>O20</f>
        <v>0.60404472220222349</v>
      </c>
      <c r="P21" t="s">
        <v>37</v>
      </c>
      <c r="Q21" t="s">
        <v>17</v>
      </c>
      <c r="R21" t="s">
        <v>46</v>
      </c>
      <c r="S21">
        <v>2</v>
      </c>
      <c r="T21" t="s">
        <v>49</v>
      </c>
    </row>
    <row r="22" spans="2:20" x14ac:dyDescent="0.35">
      <c r="B22" t="s">
        <v>50</v>
      </c>
      <c r="C22" t="str">
        <f t="shared" si="0"/>
        <v>DONG2-chime</v>
      </c>
      <c r="D22" t="s">
        <v>19</v>
      </c>
      <c r="E22" t="str">
        <f>T22</f>
        <v>chime</v>
      </c>
      <c r="F22" t="s">
        <v>11</v>
      </c>
      <c r="G22" t="str">
        <f t="shared" si="1"/>
        <v>#chime</v>
      </c>
      <c r="H22" t="s">
        <v>13</v>
      </c>
      <c r="I22">
        <f t="shared" si="2"/>
        <v>7623.1909815499102</v>
      </c>
      <c r="J22" t="s">
        <v>14</v>
      </c>
      <c r="K22" s="1">
        <f t="shared" si="3"/>
        <v>0.4328437389022689</v>
      </c>
      <c r="L22" t="s">
        <v>15</v>
      </c>
      <c r="M22" t="s">
        <v>36</v>
      </c>
      <c r="N22" s="3">
        <f>N21*$G$1</f>
        <v>0.5671562610977311</v>
      </c>
      <c r="O22" s="3">
        <f>O21*$G$1</f>
        <v>0.5671562610977311</v>
      </c>
      <c r="P22" t="s">
        <v>37</v>
      </c>
      <c r="Q22" t="s">
        <v>17</v>
      </c>
      <c r="R22" t="s">
        <v>47</v>
      </c>
      <c r="S22">
        <v>2</v>
      </c>
      <c r="T22" t="s">
        <v>48</v>
      </c>
    </row>
    <row r="23" spans="2:20" x14ac:dyDescent="0.35">
      <c r="B23" t="s">
        <v>50</v>
      </c>
      <c r="C23" t="str">
        <f t="shared" si="0"/>
        <v>DONG2-highlight-target</v>
      </c>
      <c r="D23" t="s">
        <v>19</v>
      </c>
      <c r="E23" t="s">
        <v>22</v>
      </c>
      <c r="F23" t="s">
        <v>11</v>
      </c>
      <c r="G23" t="str">
        <f t="shared" si="1"/>
        <v>#highlight-target</v>
      </c>
      <c r="H23" t="s">
        <v>13</v>
      </c>
      <c r="I23">
        <f t="shared" si="2"/>
        <v>7623.1909815499102</v>
      </c>
      <c r="J23" t="s">
        <v>14</v>
      </c>
      <c r="K23" s="1">
        <f t="shared" si="3"/>
        <v>0.4328437389022689</v>
      </c>
      <c r="L23" t="s">
        <v>15</v>
      </c>
      <c r="M23" t="s">
        <v>36</v>
      </c>
      <c r="N23" s="3">
        <f>N22</f>
        <v>0.5671562610977311</v>
      </c>
      <c r="O23" s="3">
        <f>O22</f>
        <v>0.5671562610977311</v>
      </c>
      <c r="P23" t="s">
        <v>37</v>
      </c>
      <c r="Q23" t="s">
        <v>17</v>
      </c>
      <c r="R23" t="s">
        <v>47</v>
      </c>
      <c r="S23">
        <v>2</v>
      </c>
      <c r="T23" t="s">
        <v>49</v>
      </c>
    </row>
    <row r="24" spans="2:20" x14ac:dyDescent="0.35">
      <c r="B24" t="s">
        <v>50</v>
      </c>
      <c r="C24" t="str">
        <f t="shared" si="0"/>
        <v>DENG2-chime</v>
      </c>
      <c r="D24" t="s">
        <v>19</v>
      </c>
      <c r="E24" t="str">
        <f>T24</f>
        <v>chime</v>
      </c>
      <c r="F24" t="s">
        <v>11</v>
      </c>
      <c r="G24" t="str">
        <f t="shared" si="1"/>
        <v>#chime</v>
      </c>
      <c r="H24" t="s">
        <v>13</v>
      </c>
      <c r="I24">
        <f t="shared" si="2"/>
        <v>8768.6866925571921</v>
      </c>
      <c r="J24" t="s">
        <v>14</v>
      </c>
      <c r="K24" s="1">
        <f t="shared" si="3"/>
        <v>0.46747945528001889</v>
      </c>
      <c r="L24" t="s">
        <v>15</v>
      </c>
      <c r="M24" t="s">
        <v>36</v>
      </c>
      <c r="N24" s="3">
        <f>N23*$G$1</f>
        <v>0.53252054471998111</v>
      </c>
      <c r="O24" s="3">
        <f>O23*$G$1</f>
        <v>0.53252054471998111</v>
      </c>
      <c r="P24" t="s">
        <v>37</v>
      </c>
      <c r="Q24" t="s">
        <v>17</v>
      </c>
      <c r="R24" t="s">
        <v>42</v>
      </c>
      <c r="S24">
        <v>2</v>
      </c>
      <c r="T24" t="s">
        <v>48</v>
      </c>
    </row>
    <row r="25" spans="2:20" x14ac:dyDescent="0.35">
      <c r="B25" t="s">
        <v>50</v>
      </c>
      <c r="C25" t="str">
        <f t="shared" si="0"/>
        <v>DENG2-highlight-target</v>
      </c>
      <c r="D25" t="s">
        <v>19</v>
      </c>
      <c r="E25" t="s">
        <v>22</v>
      </c>
      <c r="F25" t="s">
        <v>11</v>
      </c>
      <c r="G25" t="str">
        <f t="shared" si="1"/>
        <v>#highlight-target</v>
      </c>
      <c r="H25" t="s">
        <v>13</v>
      </c>
      <c r="I25">
        <f t="shared" si="2"/>
        <v>8768.6866925571921</v>
      </c>
      <c r="J25" t="s">
        <v>14</v>
      </c>
      <c r="K25" s="1">
        <f t="shared" si="3"/>
        <v>0.46747945528001889</v>
      </c>
      <c r="L25" t="s">
        <v>15</v>
      </c>
      <c r="M25" t="s">
        <v>36</v>
      </c>
      <c r="N25" s="3">
        <f>N24</f>
        <v>0.53252054471998111</v>
      </c>
      <c r="O25" s="3">
        <f>O24</f>
        <v>0.53252054471998111</v>
      </c>
      <c r="P25" t="s">
        <v>37</v>
      </c>
      <c r="Q25" t="s">
        <v>17</v>
      </c>
      <c r="R25" t="s">
        <v>42</v>
      </c>
      <c r="S25">
        <v>2</v>
      </c>
      <c r="T25" t="s">
        <v>49</v>
      </c>
    </row>
    <row r="26" spans="2:20" x14ac:dyDescent="0.35">
      <c r="B26" t="s">
        <v>50</v>
      </c>
      <c r="C26" t="str">
        <f t="shared" ref="C26:C27" si="4">R26&amp;S26&amp;IF(ISBLANK(T26),"","-"&amp;T26)</f>
        <v>DUNG2-chime</v>
      </c>
      <c r="D26" t="s">
        <v>19</v>
      </c>
      <c r="E26" t="str">
        <f>T26</f>
        <v>chime</v>
      </c>
      <c r="F26" t="s">
        <v>11</v>
      </c>
      <c r="G26" t="str">
        <f t="shared" ref="G26:G27" si="5">"#"&amp;T26</f>
        <v>#chime</v>
      </c>
      <c r="H26" t="s">
        <v>13</v>
      </c>
      <c r="I26">
        <f t="shared" si="2"/>
        <v>9988.6866925571921</v>
      </c>
      <c r="J26" t="s">
        <v>14</v>
      </c>
      <c r="K26" s="1">
        <f t="shared" ref="K26:K27" si="6">(1-O26)</f>
        <v>0.50000000000000022</v>
      </c>
      <c r="L26" t="s">
        <v>15</v>
      </c>
      <c r="M26" t="s">
        <v>36</v>
      </c>
      <c r="N26" s="3">
        <f>N25*$G$1</f>
        <v>0.49999999999999978</v>
      </c>
      <c r="O26" s="3">
        <f>O25*$G$1</f>
        <v>0.49999999999999978</v>
      </c>
      <c r="P26" t="s">
        <v>37</v>
      </c>
      <c r="Q26" t="s">
        <v>17</v>
      </c>
      <c r="R26" t="s">
        <v>44</v>
      </c>
      <c r="S26">
        <v>2</v>
      </c>
      <c r="T26" t="s">
        <v>48</v>
      </c>
    </row>
    <row r="27" spans="2:20" x14ac:dyDescent="0.35">
      <c r="B27" t="s">
        <v>50</v>
      </c>
      <c r="C27" t="str">
        <f t="shared" si="4"/>
        <v>DUNG2-highlight-target</v>
      </c>
      <c r="D27" t="s">
        <v>19</v>
      </c>
      <c r="E27" t="s">
        <v>22</v>
      </c>
      <c r="F27" t="s">
        <v>11</v>
      </c>
      <c r="G27" t="str">
        <f t="shared" si="5"/>
        <v>#highlight-target</v>
      </c>
      <c r="H27" t="s">
        <v>13</v>
      </c>
      <c r="I27">
        <f t="shared" si="2"/>
        <v>9988.6866925571921</v>
      </c>
      <c r="J27" t="s">
        <v>14</v>
      </c>
      <c r="K27" s="1">
        <f t="shared" si="6"/>
        <v>0.50000000000000022</v>
      </c>
      <c r="L27" t="s">
        <v>15</v>
      </c>
      <c r="M27" t="s">
        <v>36</v>
      </c>
      <c r="N27" s="3">
        <f>N26</f>
        <v>0.49999999999999978</v>
      </c>
      <c r="O27" s="3">
        <f>O26</f>
        <v>0.49999999999999978</v>
      </c>
      <c r="P27" t="s">
        <v>37</v>
      </c>
      <c r="Q27" t="s">
        <v>17</v>
      </c>
      <c r="R27" t="s">
        <v>44</v>
      </c>
      <c r="S27">
        <v>2</v>
      </c>
      <c r="T27" t="s">
        <v>49</v>
      </c>
    </row>
    <row r="30" spans="2:20" x14ac:dyDescent="0.35">
      <c r="B30" t="str">
        <f>"    "&amp;B4&amp;""""&amp;C4&amp;""""&amp;D4&amp;""""&amp;E4&amp;""""&amp;F4&amp;""""&amp;G4&amp;""""&amp;H4&amp;""""&amp;I4&amp;""""&amp;J4&amp;""""&amp;TEXT(K4,"0%")&amp;""""&amp;L4&amp;""""&amp;M4&amp;TEXT(N4,"0.00")&amp;" "&amp;TEXT(O4,"0.00")&amp;P4&amp;""""&amp;Q4</f>
        <v xml:space="preserve">    &lt;use id="DENG0-chime" class="chime" href="#chime" x="0" y="0%" transform="scale(1.00 1.00)"/&gt;</v>
      </c>
    </row>
    <row r="31" spans="2:20" x14ac:dyDescent="0.35">
      <c r="B31" t="str">
        <f t="shared" ref="B31:B53" si="7">"    "&amp;B5&amp;""""&amp;C5&amp;""""&amp;D5&amp;""""&amp;E5&amp;""""&amp;F5&amp;""""&amp;G5&amp;""""&amp;H5&amp;""""&amp;I5&amp;""""&amp;J5&amp;""""&amp;TEXT(K5,"0%")&amp;""""&amp;L5&amp;""""&amp;M5&amp;TEXT(N5,"0.00")&amp;" "&amp;TEXT(O5,"0.00")&amp;P5&amp;""""&amp;Q5</f>
        <v xml:space="preserve">    &lt;use id="DENG0-highlight-target" class="target" href="#highlight-target" x="0" y="0%" transform="scale(1.00 1.00)"/&gt;</v>
      </c>
    </row>
    <row r="32" spans="2:20" x14ac:dyDescent="0.35">
      <c r="B32" t="str">
        <f t="shared" si="7"/>
        <v xml:space="preserve">    &lt;use id="DUNG0-chime" class="chime" href="#chime" x="649.675064558377" y="6%" transform="scale(0.94 0.94)"/&gt;</v>
      </c>
    </row>
    <row r="33" spans="2:2" x14ac:dyDescent="0.35">
      <c r="B33" t="str">
        <f t="shared" si="7"/>
        <v xml:space="preserve">    &lt;use id="DUNG0-highlight-target" class="target" href="#highlight-target" x="649.675064558377" y="6%" transform="scale(0.94 0.94)"/&gt;</v>
      </c>
    </row>
    <row r="34" spans="2:2" x14ac:dyDescent="0.35">
      <c r="B34" t="str">
        <f t="shared" si="7"/>
        <v xml:space="preserve">    &lt;use id="DANG0-chime" class="chime" href="#chime" x="1341.60570309761" y="12%" transform="scale(0.88 0.88)"/&gt;</v>
      </c>
    </row>
    <row r="35" spans="2:2" x14ac:dyDescent="0.35">
      <c r="B35" t="str">
        <f t="shared" si="7"/>
        <v xml:space="preserve">    &lt;use id="DANG0-highlight-target" class="target" href="#highlight-target" x="1341.60570309761" y="12%" transform="scale(0.88 0.88)"/&gt;</v>
      </c>
    </row>
    <row r="36" spans="2:2" x14ac:dyDescent="0.35">
      <c r="B36" t="str">
        <f t="shared" si="7"/>
        <v xml:space="preserve">    &lt;use id="DING1-chime" class="chime" href="#chime" x="2078.54026418432" y="17%" transform="scale(0.83 0.83)"/&gt;</v>
      </c>
    </row>
    <row r="37" spans="2:2" x14ac:dyDescent="0.35">
      <c r="B37" t="str">
        <f t="shared" si="7"/>
        <v xml:space="preserve">    &lt;use id="DING1-highlight-target" class="target" href="#highlight-target" x="2078.54026418432" y="17%" transform="scale(0.83 0.83)"/&gt;</v>
      </c>
    </row>
    <row r="38" spans="2:2" x14ac:dyDescent="0.35">
      <c r="B38" t="str">
        <f t="shared" si="7"/>
        <v xml:space="preserve">    &lt;use id="DONG1-chime" class="chime" href="#chime" x="2863.40585197008" y="22%" transform="scale(0.78 0.78)"/&gt;</v>
      </c>
    </row>
    <row r="39" spans="2:2" x14ac:dyDescent="0.35">
      <c r="B39" t="str">
        <f t="shared" si="7"/>
        <v xml:space="preserve">    &lt;use id="DONG1-highlight-target" class="target" href="#highlight-target" x="2863.40585197008" y="22%" transform="scale(0.78 0.78)"/&gt;</v>
      </c>
    </row>
    <row r="40" spans="2:2" x14ac:dyDescent="0.35">
      <c r="B40" t="str">
        <f t="shared" si="7"/>
        <v xml:space="preserve">    &lt;use id="DENG1-chime" class="chime" href="#chime" x="3699.31995264935" y="27%" transform="scale(0.73 0.73)"/&gt;</v>
      </c>
    </row>
    <row r="41" spans="2:2" x14ac:dyDescent="0.35">
      <c r="B41" t="str">
        <f t="shared" si="7"/>
        <v xml:space="preserve">    &lt;use id="DENG1-highlight-target" class="target" href="#highlight-target" x="3699.31995264935" y="27%" transform="scale(0.73 0.73)"/&gt;</v>
      </c>
    </row>
    <row r="42" spans="2:2" x14ac:dyDescent="0.35">
      <c r="B42" t="str">
        <f t="shared" si="7"/>
        <v xml:space="preserve">    &lt;use id="DUNG1-chime" class="chime" href="#chime" x="4589.60281711503" y="31%" transform="scale(0.69 0.69)"/&gt;</v>
      </c>
    </row>
    <row r="43" spans="2:2" x14ac:dyDescent="0.35">
      <c r="B43" t="str">
        <f t="shared" si="7"/>
        <v xml:space="preserve">    &lt;use id="DUNG1-highlight-target" class="target" href="#highlight-target" x="4589.60281711503" y="31%" transform="scale(0.69 0.69)"/&gt;</v>
      </c>
    </row>
    <row r="44" spans="2:2" x14ac:dyDescent="0.35">
      <c r="B44" t="str">
        <f t="shared" si="7"/>
        <v xml:space="preserve">    &lt;use id="DANG1-chime" class="chime" href="#chime" x="5537.79064899529" y="36%" transform="scale(0.64 0.64)"/&gt;</v>
      </c>
    </row>
    <row r="45" spans="2:2" x14ac:dyDescent="0.35">
      <c r="B45" t="str">
        <f t="shared" si="7"/>
        <v xml:space="preserve">    &lt;use id="DANG1-highlight-target" class="target" href="#highlight-target" x="5537.79064899529" y="36%" transform="scale(0.64 0.64)"/&gt;</v>
      </c>
    </row>
    <row r="46" spans="2:2" x14ac:dyDescent="0.35">
      <c r="B46" t="str">
        <f t="shared" si="7"/>
        <v xml:space="preserve">    &lt;use id="DING2-chime" class="chime" href="#chime" x="6547.64965045476" y="40%" transform="scale(0.60 0.60)"/&gt;</v>
      </c>
    </row>
    <row r="47" spans="2:2" x14ac:dyDescent="0.35">
      <c r="B47" t="str">
        <f t="shared" si="7"/>
        <v xml:space="preserve">    &lt;use id="DING2-highlight-target" class="target" href="#highlight-target" x="6547.64965045476" y="40%" transform="scale(0.60 0.60)"/&gt;</v>
      </c>
    </row>
    <row r="48" spans="2:2" x14ac:dyDescent="0.35">
      <c r="B48" t="str">
        <f t="shared" si="7"/>
        <v xml:space="preserve">    &lt;use id="DONG2-chime" class="chime" href="#chime" x="7623.19098154991" y="43%" transform="scale(0.57 0.57)"/&gt;</v>
      </c>
    </row>
    <row r="49" spans="2:2" x14ac:dyDescent="0.35">
      <c r="B49" t="str">
        <f t="shared" si="7"/>
        <v xml:space="preserve">    &lt;use id="DONG2-highlight-target" class="target" href="#highlight-target" x="7623.19098154991" y="43%" transform="scale(0.57 0.57)"/&gt;</v>
      </c>
    </row>
    <row r="50" spans="2:2" x14ac:dyDescent="0.35">
      <c r="B50" t="str">
        <f t="shared" si="7"/>
        <v xml:space="preserve">    &lt;use id="DENG2-chime" class="chime" href="#chime" x="8768.68669255719" y="47%" transform="scale(0.53 0.53)"/&gt;</v>
      </c>
    </row>
    <row r="51" spans="2:2" x14ac:dyDescent="0.35">
      <c r="B51" t="str">
        <f t="shared" si="7"/>
        <v xml:space="preserve">    &lt;use id="DENG2-highlight-target" class="target" href="#highlight-target" x="8768.68669255719" y="47%" transform="scale(0.53 0.53)"/&gt;</v>
      </c>
    </row>
    <row r="52" spans="2:2" x14ac:dyDescent="0.35">
      <c r="B52" t="str">
        <f t="shared" si="7"/>
        <v xml:space="preserve">    &lt;use id="DUNG2-chime" class="chime" href="#chime" x="9988.68669255719" y="50%" transform="scale(0.50 0.50)"/&gt;</v>
      </c>
    </row>
    <row r="53" spans="2:2" x14ac:dyDescent="0.35">
      <c r="B53" t="str">
        <f t="shared" si="7"/>
        <v xml:space="preserve">    &lt;use id="DUNG2-highlight-target" class="target" href="#highlight-target" x="9988.68669255719" y="50%" transform="scale(0.50 0.50)"/&gt;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7F15-1BCA-4A34-A25C-910D44051AE4}">
  <dimension ref="B1:X145"/>
  <sheetViews>
    <sheetView tabSelected="1" topLeftCell="A101" workbookViewId="0">
      <selection activeCell="B76" sqref="B76:B145"/>
    </sheetView>
  </sheetViews>
  <sheetFormatPr defaultRowHeight="14.5" x14ac:dyDescent="0.35"/>
  <cols>
    <col min="3" max="3" width="12.26953125" bestFit="1" customWidth="1"/>
    <col min="4" max="4" width="12.54296875" bestFit="1" customWidth="1"/>
    <col min="11" max="11" width="5.81640625" customWidth="1"/>
    <col min="12" max="12" width="10.08984375" bestFit="1" customWidth="1"/>
    <col min="13" max="13" width="10.36328125" bestFit="1" customWidth="1"/>
    <col min="14" max="19" width="5.7265625" customWidth="1"/>
    <col min="31" max="31" width="16.54296875" bestFit="1" customWidth="1"/>
  </cols>
  <sheetData>
    <row r="1" spans="2:24" x14ac:dyDescent="0.35">
      <c r="B1" s="2" t="s">
        <v>53</v>
      </c>
      <c r="C1">
        <v>14</v>
      </c>
      <c r="D1" s="2" t="s">
        <v>34</v>
      </c>
      <c r="E1" s="1">
        <v>0.5</v>
      </c>
      <c r="F1" s="2" t="s">
        <v>35</v>
      </c>
      <c r="G1">
        <f>E1^(1/(C1-1))</f>
        <v>0.94807751433917142</v>
      </c>
      <c r="H1" s="2" t="s">
        <v>43</v>
      </c>
      <c r="I1">
        <v>600</v>
      </c>
      <c r="J1" s="2" t="s">
        <v>51</v>
      </c>
      <c r="K1">
        <v>50</v>
      </c>
    </row>
    <row r="4" spans="2:24" x14ac:dyDescent="0.35">
      <c r="B4" t="s">
        <v>61</v>
      </c>
      <c r="C4" t="str">
        <f>N4&amp;O4&amp;IF(ISBLANK(P4),"","-"&amp;P4)</f>
        <v>DING1</v>
      </c>
      <c r="D4" t="s">
        <v>64</v>
      </c>
      <c r="E4" t="s">
        <v>66</v>
      </c>
      <c r="F4">
        <v>1</v>
      </c>
      <c r="G4">
        <v>0</v>
      </c>
      <c r="H4">
        <v>0</v>
      </c>
      <c r="I4">
        <v>1</v>
      </c>
      <c r="J4">
        <v>0</v>
      </c>
      <c r="K4">
        <f>ROUND($I$1/2*(1-I4),0)</f>
        <v>0</v>
      </c>
      <c r="L4" t="s">
        <v>65</v>
      </c>
      <c r="N4" t="s">
        <v>46</v>
      </c>
      <c r="O4">
        <v>1</v>
      </c>
      <c r="Q4" t="s">
        <v>46</v>
      </c>
      <c r="R4">
        <v>1</v>
      </c>
      <c r="S4">
        <v>51</v>
      </c>
      <c r="T4">
        <f>S17+1</f>
        <v>65</v>
      </c>
      <c r="U4">
        <f>T17+1</f>
        <v>79</v>
      </c>
      <c r="V4" t="s">
        <v>47</v>
      </c>
      <c r="W4" t="str">
        <f>""""&amp;Q4&amp;R4&amp;""": "&amp;X4</f>
        <v>"DING1": [51,65,79],</v>
      </c>
      <c r="X4" t="str">
        <f>"["&amp;S4&amp;","&amp;T4&amp;","&amp;U4&amp;"],"</f>
        <v>[51,65,79],</v>
      </c>
    </row>
    <row r="5" spans="2:24" x14ac:dyDescent="0.35">
      <c r="B5" t="s">
        <v>60</v>
      </c>
      <c r="Q5" t="s">
        <v>47</v>
      </c>
      <c r="R5">
        <v>1</v>
      </c>
      <c r="S5">
        <f>S4+1</f>
        <v>52</v>
      </c>
      <c r="T5">
        <f>T4+1</f>
        <v>66</v>
      </c>
      <c r="U5">
        <f>U4+1</f>
        <v>80</v>
      </c>
      <c r="W5" t="str">
        <f t="shared" ref="W5:W17" si="0">""""&amp;Q5&amp;R5&amp;""": "&amp;X5</f>
        <v>"DONG1": [52,66,80],</v>
      </c>
      <c r="X5" t="str">
        <f t="shared" ref="X5:X17" si="1">"["&amp;S5&amp;","&amp;T5&amp;","&amp;U5&amp;"],"</f>
        <v>[52,66,80],</v>
      </c>
    </row>
    <row r="6" spans="2:24" x14ac:dyDescent="0.35">
      <c r="B6" t="s">
        <v>62</v>
      </c>
      <c r="Q6" t="s">
        <v>42</v>
      </c>
      <c r="R6">
        <v>1</v>
      </c>
      <c r="S6">
        <f t="shared" ref="S6:U17" si="2">S5+1</f>
        <v>53</v>
      </c>
      <c r="T6">
        <f t="shared" si="2"/>
        <v>67</v>
      </c>
      <c r="U6">
        <f t="shared" si="2"/>
        <v>81</v>
      </c>
      <c r="W6" t="str">
        <f t="shared" si="0"/>
        <v>"DENG1": [53,67,81],</v>
      </c>
      <c r="X6" t="str">
        <f t="shared" si="1"/>
        <v>[53,67,81],</v>
      </c>
    </row>
    <row r="7" spans="2:24" x14ac:dyDescent="0.35">
      <c r="B7" t="s">
        <v>63</v>
      </c>
      <c r="Q7" t="s">
        <v>58</v>
      </c>
      <c r="R7">
        <v>1</v>
      </c>
      <c r="S7">
        <f t="shared" si="2"/>
        <v>54</v>
      </c>
      <c r="T7">
        <f t="shared" si="2"/>
        <v>68</v>
      </c>
      <c r="U7">
        <f t="shared" si="2"/>
        <v>82</v>
      </c>
      <c r="W7" t="str">
        <f t="shared" si="0"/>
        <v>"DEUNG1": [54,68,82],</v>
      </c>
      <c r="X7" t="str">
        <f t="shared" si="1"/>
        <v>[54,68,82],</v>
      </c>
    </row>
    <row r="8" spans="2:24" x14ac:dyDescent="0.35">
      <c r="B8" t="s">
        <v>59</v>
      </c>
      <c r="Q8" t="s">
        <v>44</v>
      </c>
      <c r="R8">
        <v>1</v>
      </c>
      <c r="S8">
        <f t="shared" si="2"/>
        <v>55</v>
      </c>
      <c r="T8">
        <f t="shared" si="2"/>
        <v>69</v>
      </c>
      <c r="U8">
        <f t="shared" si="2"/>
        <v>83</v>
      </c>
      <c r="W8" t="str">
        <f t="shared" si="0"/>
        <v>"DUNG1": [55,69,83],</v>
      </c>
      <c r="X8" t="str">
        <f t="shared" si="1"/>
        <v>[55,69,83],</v>
      </c>
    </row>
    <row r="9" spans="2:24" x14ac:dyDescent="0.35">
      <c r="B9" t="s">
        <v>61</v>
      </c>
      <c r="C9" t="str">
        <f>N9&amp;O9&amp;IF(ISBLANK(P9),"","-"&amp;P9)</f>
        <v>DONG1</v>
      </c>
      <c r="D9" t="s">
        <v>64</v>
      </c>
      <c r="E9" t="s">
        <v>66</v>
      </c>
      <c r="F9">
        <f>ROUND(F4*$G$1,2)</f>
        <v>0.95</v>
      </c>
      <c r="G9">
        <v>0</v>
      </c>
      <c r="H9">
        <v>0</v>
      </c>
      <c r="I9">
        <f>ROUND(I4*$G$1,2)</f>
        <v>0.95</v>
      </c>
      <c r="J9">
        <f>ROUND(J4+$I$1*F9+$K$1,0)</f>
        <v>620</v>
      </c>
      <c r="K9">
        <f>ROUND($I$1/2*(1-I9),0)</f>
        <v>15</v>
      </c>
      <c r="L9" t="s">
        <v>65</v>
      </c>
      <c r="N9" t="s">
        <v>47</v>
      </c>
      <c r="O9">
        <v>1</v>
      </c>
      <c r="Q9" t="s">
        <v>45</v>
      </c>
      <c r="R9">
        <v>1</v>
      </c>
      <c r="S9">
        <f t="shared" si="2"/>
        <v>56</v>
      </c>
      <c r="T9">
        <f t="shared" si="2"/>
        <v>70</v>
      </c>
      <c r="U9">
        <f t="shared" si="2"/>
        <v>84</v>
      </c>
      <c r="W9" t="str">
        <f t="shared" si="0"/>
        <v>"DANG1": [56,70,84],</v>
      </c>
      <c r="X9" t="str">
        <f t="shared" si="1"/>
        <v>[56,70,84],</v>
      </c>
    </row>
    <row r="10" spans="2:24" x14ac:dyDescent="0.35">
      <c r="B10" t="s">
        <v>60</v>
      </c>
      <c r="F10" s="3"/>
      <c r="G10" s="3"/>
      <c r="H10" s="3"/>
      <c r="I10" s="3"/>
      <c r="K10" s="3"/>
      <c r="Q10" t="s">
        <v>57</v>
      </c>
      <c r="R10">
        <v>1</v>
      </c>
      <c r="S10">
        <f t="shared" si="2"/>
        <v>57</v>
      </c>
      <c r="T10">
        <f t="shared" si="2"/>
        <v>71</v>
      </c>
      <c r="U10">
        <f t="shared" si="2"/>
        <v>85</v>
      </c>
      <c r="W10" t="str">
        <f t="shared" si="0"/>
        <v>"DAING1": [57,71,85],</v>
      </c>
      <c r="X10" t="str">
        <f t="shared" si="1"/>
        <v>[57,71,85],</v>
      </c>
    </row>
    <row r="11" spans="2:24" x14ac:dyDescent="0.35">
      <c r="B11" t="s">
        <v>62</v>
      </c>
      <c r="F11" s="3"/>
      <c r="G11" s="3"/>
      <c r="H11" s="3"/>
      <c r="I11" s="3"/>
      <c r="K11" s="3"/>
      <c r="Q11" t="s">
        <v>46</v>
      </c>
      <c r="R11">
        <v>2</v>
      </c>
      <c r="S11">
        <f t="shared" si="2"/>
        <v>58</v>
      </c>
      <c r="T11">
        <f t="shared" si="2"/>
        <v>72</v>
      </c>
      <c r="U11">
        <f t="shared" si="2"/>
        <v>86</v>
      </c>
      <c r="W11" t="str">
        <f t="shared" si="0"/>
        <v>"DING2": [58,72,86],</v>
      </c>
      <c r="X11" t="str">
        <f t="shared" si="1"/>
        <v>[58,72,86],</v>
      </c>
    </row>
    <row r="12" spans="2:24" x14ac:dyDescent="0.35">
      <c r="B12" t="s">
        <v>63</v>
      </c>
      <c r="F12" s="3"/>
      <c r="G12" s="3"/>
      <c r="H12" s="3"/>
      <c r="I12" s="3"/>
      <c r="K12" s="3"/>
      <c r="Q12" t="s">
        <v>47</v>
      </c>
      <c r="R12">
        <v>2</v>
      </c>
      <c r="S12">
        <f t="shared" si="2"/>
        <v>59</v>
      </c>
      <c r="T12">
        <f t="shared" si="2"/>
        <v>73</v>
      </c>
      <c r="U12">
        <f t="shared" si="2"/>
        <v>87</v>
      </c>
      <c r="W12" t="str">
        <f t="shared" si="0"/>
        <v>"DONG2": [59,73,87],</v>
      </c>
      <c r="X12" t="str">
        <f t="shared" si="1"/>
        <v>[59,73,87],</v>
      </c>
    </row>
    <row r="13" spans="2:24" x14ac:dyDescent="0.35">
      <c r="B13" t="s">
        <v>59</v>
      </c>
      <c r="F13" s="3"/>
      <c r="G13" s="3"/>
      <c r="H13" s="3"/>
      <c r="I13" s="3"/>
      <c r="K13" s="3"/>
      <c r="Q13" t="s">
        <v>42</v>
      </c>
      <c r="R13">
        <v>2</v>
      </c>
      <c r="S13">
        <f t="shared" si="2"/>
        <v>60</v>
      </c>
      <c r="T13">
        <f t="shared" si="2"/>
        <v>74</v>
      </c>
      <c r="U13">
        <f t="shared" si="2"/>
        <v>88</v>
      </c>
      <c r="W13" t="str">
        <f t="shared" si="0"/>
        <v>"DENG2": [60,74,88],</v>
      </c>
      <c r="X13" t="str">
        <f t="shared" si="1"/>
        <v>[60,74,88],</v>
      </c>
    </row>
    <row r="14" spans="2:24" x14ac:dyDescent="0.35">
      <c r="B14" t="s">
        <v>61</v>
      </c>
      <c r="C14" t="str">
        <f>N14&amp;O14&amp;IF(ISBLANK(P14),"","-"&amp;P14)</f>
        <v>DENG1</v>
      </c>
      <c r="D14" t="s">
        <v>64</v>
      </c>
      <c r="E14" t="s">
        <v>66</v>
      </c>
      <c r="F14">
        <f>ROUND(F9*$G$1,2)</f>
        <v>0.9</v>
      </c>
      <c r="G14">
        <v>0</v>
      </c>
      <c r="H14">
        <v>0</v>
      </c>
      <c r="I14">
        <f>ROUND(I9*$G$1,2)</f>
        <v>0.9</v>
      </c>
      <c r="J14">
        <f>ROUND(J9+$I$1*F14+$K$1,0)</f>
        <v>1210</v>
      </c>
      <c r="K14">
        <f>ROUND($I$1/2*(1-I14),0)</f>
        <v>30</v>
      </c>
      <c r="L14" t="s">
        <v>65</v>
      </c>
      <c r="N14" t="s">
        <v>42</v>
      </c>
      <c r="O14">
        <v>1</v>
      </c>
      <c r="Q14" t="s">
        <v>58</v>
      </c>
      <c r="R14">
        <v>2</v>
      </c>
      <c r="S14">
        <f t="shared" si="2"/>
        <v>61</v>
      </c>
      <c r="T14">
        <f t="shared" si="2"/>
        <v>75</v>
      </c>
      <c r="U14">
        <f t="shared" si="2"/>
        <v>89</v>
      </c>
      <c r="W14" t="str">
        <f t="shared" si="0"/>
        <v>"DEUNG2": [61,75,89],</v>
      </c>
      <c r="X14" t="str">
        <f t="shared" si="1"/>
        <v>[61,75,89],</v>
      </c>
    </row>
    <row r="15" spans="2:24" x14ac:dyDescent="0.35">
      <c r="B15" t="s">
        <v>60</v>
      </c>
      <c r="F15" s="3"/>
      <c r="G15" s="3"/>
      <c r="H15" s="3"/>
      <c r="I15" s="3"/>
      <c r="K15" s="3"/>
      <c r="Q15" t="s">
        <v>44</v>
      </c>
      <c r="R15">
        <v>2</v>
      </c>
      <c r="S15">
        <f t="shared" si="2"/>
        <v>62</v>
      </c>
      <c r="T15">
        <f t="shared" si="2"/>
        <v>76</v>
      </c>
      <c r="U15">
        <f t="shared" si="2"/>
        <v>90</v>
      </c>
      <c r="W15" t="str">
        <f t="shared" si="0"/>
        <v>"DUNG2": [62,76,90],</v>
      </c>
      <c r="X15" t="str">
        <f t="shared" si="1"/>
        <v>[62,76,90],</v>
      </c>
    </row>
    <row r="16" spans="2:24" x14ac:dyDescent="0.35">
      <c r="B16" t="s">
        <v>62</v>
      </c>
      <c r="F16" s="3"/>
      <c r="G16" s="3"/>
      <c r="H16" s="3"/>
      <c r="I16" s="3"/>
      <c r="K16" s="3"/>
      <c r="Q16" t="s">
        <v>45</v>
      </c>
      <c r="R16">
        <v>2</v>
      </c>
      <c r="S16">
        <f t="shared" si="2"/>
        <v>63</v>
      </c>
      <c r="T16">
        <f t="shared" si="2"/>
        <v>77</v>
      </c>
      <c r="U16">
        <f t="shared" si="2"/>
        <v>91</v>
      </c>
      <c r="W16" t="str">
        <f t="shared" si="0"/>
        <v>"DANG2": [63,77,91],</v>
      </c>
      <c r="X16" t="str">
        <f t="shared" si="1"/>
        <v>[63,77,91],</v>
      </c>
    </row>
    <row r="17" spans="2:24" x14ac:dyDescent="0.35">
      <c r="B17" t="s">
        <v>63</v>
      </c>
      <c r="F17" s="3"/>
      <c r="G17" s="3"/>
      <c r="H17" s="3"/>
      <c r="I17" s="3"/>
      <c r="K17" s="3"/>
      <c r="Q17" t="s">
        <v>57</v>
      </c>
      <c r="R17">
        <v>2</v>
      </c>
      <c r="S17">
        <f t="shared" si="2"/>
        <v>64</v>
      </c>
      <c r="T17">
        <f t="shared" si="2"/>
        <v>78</v>
      </c>
      <c r="U17">
        <f t="shared" si="2"/>
        <v>92</v>
      </c>
      <c r="W17" t="str">
        <f t="shared" si="0"/>
        <v>"DAING2": [64,78,92],</v>
      </c>
      <c r="X17" t="str">
        <f t="shared" si="1"/>
        <v>[64,78,92],</v>
      </c>
    </row>
    <row r="18" spans="2:24" x14ac:dyDescent="0.35">
      <c r="B18" t="s">
        <v>59</v>
      </c>
      <c r="F18" s="3"/>
      <c r="G18" s="3"/>
      <c r="H18" s="3"/>
      <c r="I18" s="3"/>
      <c r="K18" s="3"/>
    </row>
    <row r="19" spans="2:24" x14ac:dyDescent="0.35">
      <c r="B19" t="s">
        <v>61</v>
      </c>
      <c r="C19" t="str">
        <f>N19&amp;O19&amp;IF(ISBLANK(P19),"","-"&amp;P19)</f>
        <v>DEUNG1</v>
      </c>
      <c r="D19" t="s">
        <v>64</v>
      </c>
      <c r="E19" t="s">
        <v>66</v>
      </c>
      <c r="F19">
        <f>ROUND(F14*$G$1,2)</f>
        <v>0.85</v>
      </c>
      <c r="G19">
        <v>0</v>
      </c>
      <c r="H19">
        <v>0</v>
      </c>
      <c r="I19">
        <f>ROUND(I14*$G$1,2)</f>
        <v>0.85</v>
      </c>
      <c r="J19">
        <f>ROUND(J14+$I$1*F19+$K$1,0)</f>
        <v>1770</v>
      </c>
      <c r="K19">
        <f>ROUND($I$1/2*(1-I19),0)</f>
        <v>45</v>
      </c>
      <c r="L19" t="s">
        <v>65</v>
      </c>
      <c r="N19" t="s">
        <v>58</v>
      </c>
      <c r="O19">
        <v>1</v>
      </c>
    </row>
    <row r="20" spans="2:24" x14ac:dyDescent="0.35">
      <c r="B20" t="s">
        <v>60</v>
      </c>
      <c r="F20" s="3"/>
      <c r="G20" s="3"/>
      <c r="H20" s="3"/>
      <c r="I20" s="3"/>
      <c r="K20" s="3"/>
    </row>
    <row r="21" spans="2:24" x14ac:dyDescent="0.35">
      <c r="B21" t="s">
        <v>62</v>
      </c>
      <c r="F21" s="3"/>
      <c r="G21" s="3"/>
      <c r="H21" s="3"/>
      <c r="I21" s="3"/>
      <c r="K21" s="3"/>
    </row>
    <row r="22" spans="2:24" x14ac:dyDescent="0.35">
      <c r="B22" t="s">
        <v>63</v>
      </c>
      <c r="F22" s="3"/>
      <c r="G22" s="3"/>
      <c r="H22" s="3"/>
      <c r="I22" s="3"/>
      <c r="K22" s="3"/>
    </row>
    <row r="23" spans="2:24" x14ac:dyDescent="0.35">
      <c r="B23" t="s">
        <v>59</v>
      </c>
      <c r="F23" s="3"/>
      <c r="G23" s="3"/>
      <c r="H23" s="3"/>
      <c r="I23" s="3"/>
      <c r="K23" s="3"/>
    </row>
    <row r="24" spans="2:24" x14ac:dyDescent="0.35">
      <c r="B24" t="s">
        <v>61</v>
      </c>
      <c r="C24" t="str">
        <f>N24&amp;O24&amp;IF(ISBLANK(P24),"","-"&amp;P24)</f>
        <v>DUNG1</v>
      </c>
      <c r="D24" t="s">
        <v>64</v>
      </c>
      <c r="E24" t="s">
        <v>66</v>
      </c>
      <c r="F24">
        <f>ROUND(F19*$G$1,2)</f>
        <v>0.81</v>
      </c>
      <c r="G24">
        <v>0</v>
      </c>
      <c r="H24">
        <v>0</v>
      </c>
      <c r="I24">
        <f>ROUND(I19*$G$1,2)</f>
        <v>0.81</v>
      </c>
      <c r="J24">
        <f>ROUND(J19+$I$1*F24+$K$1,0)</f>
        <v>2306</v>
      </c>
      <c r="K24">
        <f>ROUND($I$1/2*(1-I24),0)</f>
        <v>57</v>
      </c>
      <c r="L24" t="s">
        <v>65</v>
      </c>
      <c r="N24" t="s">
        <v>44</v>
      </c>
      <c r="O24">
        <v>1</v>
      </c>
    </row>
    <row r="25" spans="2:24" x14ac:dyDescent="0.35">
      <c r="B25" t="s">
        <v>60</v>
      </c>
      <c r="F25" s="3"/>
      <c r="G25" s="3"/>
      <c r="H25" s="3"/>
      <c r="I25" s="3"/>
      <c r="K25" s="3"/>
    </row>
    <row r="26" spans="2:24" x14ac:dyDescent="0.35">
      <c r="B26" t="s">
        <v>62</v>
      </c>
      <c r="F26" s="3"/>
      <c r="G26" s="3"/>
      <c r="H26" s="3"/>
      <c r="I26" s="3"/>
      <c r="K26" s="3"/>
    </row>
    <row r="27" spans="2:24" x14ac:dyDescent="0.35">
      <c r="B27" t="s">
        <v>63</v>
      </c>
      <c r="F27" s="3"/>
      <c r="G27" s="3"/>
      <c r="H27" s="3"/>
      <c r="I27" s="3"/>
      <c r="K27" s="3"/>
    </row>
    <row r="28" spans="2:24" x14ac:dyDescent="0.35">
      <c r="B28" t="s">
        <v>59</v>
      </c>
      <c r="F28" s="3"/>
      <c r="G28" s="3"/>
      <c r="H28" s="3"/>
      <c r="I28" s="3"/>
      <c r="K28" s="3"/>
    </row>
    <row r="29" spans="2:24" x14ac:dyDescent="0.35">
      <c r="B29" t="s">
        <v>61</v>
      </c>
      <c r="C29" t="str">
        <f>N29&amp;O29&amp;IF(ISBLANK(P29),"","-"&amp;P29)</f>
        <v>DANG1</v>
      </c>
      <c r="D29" t="s">
        <v>64</v>
      </c>
      <c r="E29" t="s">
        <v>66</v>
      </c>
      <c r="F29">
        <f>ROUND(F24*$G$1,2)</f>
        <v>0.77</v>
      </c>
      <c r="G29">
        <v>0</v>
      </c>
      <c r="H29">
        <v>0</v>
      </c>
      <c r="I29">
        <f>ROUND(I24*$G$1,2)</f>
        <v>0.77</v>
      </c>
      <c r="J29">
        <f>ROUND(J24+$I$1*F29+$K$1,0)</f>
        <v>2818</v>
      </c>
      <c r="K29">
        <f>ROUND($I$1/2*(1-I29),0)</f>
        <v>69</v>
      </c>
      <c r="L29" t="s">
        <v>65</v>
      </c>
      <c r="N29" t="s">
        <v>45</v>
      </c>
      <c r="O29">
        <v>1</v>
      </c>
    </row>
    <row r="30" spans="2:24" x14ac:dyDescent="0.35">
      <c r="B30" t="s">
        <v>60</v>
      </c>
      <c r="F30" s="3"/>
      <c r="G30" s="3"/>
      <c r="H30" s="3"/>
      <c r="I30" s="3"/>
      <c r="K30" s="3"/>
    </row>
    <row r="31" spans="2:24" x14ac:dyDescent="0.35">
      <c r="B31" t="s">
        <v>62</v>
      </c>
      <c r="F31" s="3"/>
      <c r="G31" s="3"/>
      <c r="H31" s="3"/>
      <c r="I31" s="3"/>
      <c r="K31" s="3"/>
    </row>
    <row r="32" spans="2:24" x14ac:dyDescent="0.35">
      <c r="B32" t="s">
        <v>63</v>
      </c>
      <c r="F32" s="3"/>
      <c r="G32" s="3"/>
      <c r="H32" s="3"/>
      <c r="I32" s="3"/>
      <c r="K32" s="3"/>
    </row>
    <row r="33" spans="2:15" x14ac:dyDescent="0.35">
      <c r="B33" t="s">
        <v>59</v>
      </c>
      <c r="F33" s="3"/>
      <c r="G33" s="3"/>
      <c r="H33" s="3"/>
      <c r="I33" s="3"/>
      <c r="K33" s="3"/>
    </row>
    <row r="34" spans="2:15" x14ac:dyDescent="0.35">
      <c r="B34" t="s">
        <v>61</v>
      </c>
      <c r="C34" t="str">
        <f>N34&amp;O34&amp;IF(ISBLANK(P34),"","-"&amp;P34)</f>
        <v>DAING2</v>
      </c>
      <c r="D34" t="s">
        <v>64</v>
      </c>
      <c r="E34" t="s">
        <v>66</v>
      </c>
      <c r="F34">
        <f>ROUND(F29*$G$1,2)</f>
        <v>0.73</v>
      </c>
      <c r="G34">
        <v>0</v>
      </c>
      <c r="H34">
        <v>0</v>
      </c>
      <c r="I34">
        <f>ROUND(I29*$G$1,2)</f>
        <v>0.73</v>
      </c>
      <c r="J34">
        <f>ROUND(J29+$I$1*F34+$K$1,0)</f>
        <v>3306</v>
      </c>
      <c r="K34">
        <f>ROUND($I$1/2*(1-I34),0)</f>
        <v>81</v>
      </c>
      <c r="L34" t="s">
        <v>65</v>
      </c>
      <c r="N34" t="s">
        <v>57</v>
      </c>
      <c r="O34">
        <v>2</v>
      </c>
    </row>
    <row r="35" spans="2:15" x14ac:dyDescent="0.35">
      <c r="B35" t="s">
        <v>60</v>
      </c>
      <c r="F35" s="3"/>
      <c r="G35" s="3"/>
      <c r="H35" s="3"/>
      <c r="I35" s="3"/>
      <c r="K35" s="3"/>
    </row>
    <row r="36" spans="2:15" x14ac:dyDescent="0.35">
      <c r="B36" t="s">
        <v>62</v>
      </c>
      <c r="F36" s="3"/>
      <c r="G36" s="3"/>
      <c r="H36" s="3"/>
      <c r="I36" s="3"/>
      <c r="K36" s="3"/>
    </row>
    <row r="37" spans="2:15" x14ac:dyDescent="0.35">
      <c r="B37" t="s">
        <v>63</v>
      </c>
      <c r="F37" s="3"/>
      <c r="G37" s="3"/>
      <c r="H37" s="3"/>
      <c r="I37" s="3"/>
      <c r="K37" s="3"/>
    </row>
    <row r="38" spans="2:15" x14ac:dyDescent="0.35">
      <c r="B38" t="s">
        <v>59</v>
      </c>
      <c r="F38" s="3"/>
      <c r="G38" s="3"/>
      <c r="H38" s="3"/>
      <c r="I38" s="3"/>
      <c r="K38" s="3"/>
    </row>
    <row r="39" spans="2:15" x14ac:dyDescent="0.35">
      <c r="B39" t="s">
        <v>61</v>
      </c>
      <c r="C39" t="str">
        <f>N39&amp;O39&amp;IF(ISBLANK(P39),"","-"&amp;P39)</f>
        <v>DING2</v>
      </c>
      <c r="D39" t="s">
        <v>64</v>
      </c>
      <c r="E39" t="s">
        <v>66</v>
      </c>
      <c r="F39">
        <f>ROUND(F34*$G$1,2)</f>
        <v>0.69</v>
      </c>
      <c r="G39">
        <v>0</v>
      </c>
      <c r="H39">
        <v>0</v>
      </c>
      <c r="I39">
        <f>ROUND(I34*$G$1,2)</f>
        <v>0.69</v>
      </c>
      <c r="J39">
        <f>ROUND(J34+$I$1*F39+$K$1,0)</f>
        <v>3770</v>
      </c>
      <c r="K39">
        <f>ROUND($I$1/2*(1-I39),0)</f>
        <v>93</v>
      </c>
      <c r="L39" t="s">
        <v>65</v>
      </c>
      <c r="N39" t="s">
        <v>46</v>
      </c>
      <c r="O39">
        <v>2</v>
      </c>
    </row>
    <row r="40" spans="2:15" x14ac:dyDescent="0.35">
      <c r="B40" t="s">
        <v>60</v>
      </c>
      <c r="F40" s="3"/>
      <c r="G40" s="3"/>
      <c r="H40" s="3"/>
      <c r="I40" s="3"/>
      <c r="K40" s="3"/>
    </row>
    <row r="41" spans="2:15" x14ac:dyDescent="0.35">
      <c r="B41" t="s">
        <v>62</v>
      </c>
      <c r="F41" s="3"/>
      <c r="G41" s="3"/>
      <c r="H41" s="3"/>
      <c r="I41" s="3"/>
      <c r="K41" s="3"/>
    </row>
    <row r="42" spans="2:15" x14ac:dyDescent="0.35">
      <c r="B42" t="s">
        <v>63</v>
      </c>
      <c r="F42" s="3"/>
      <c r="G42" s="3"/>
      <c r="H42" s="3"/>
      <c r="I42" s="3"/>
      <c r="K42" s="3"/>
    </row>
    <row r="43" spans="2:15" x14ac:dyDescent="0.35">
      <c r="B43" t="s">
        <v>59</v>
      </c>
      <c r="F43" s="3"/>
      <c r="G43" s="3"/>
      <c r="H43" s="3"/>
      <c r="I43" s="3"/>
      <c r="K43" s="3"/>
    </row>
    <row r="44" spans="2:15" x14ac:dyDescent="0.35">
      <c r="B44" t="s">
        <v>61</v>
      </c>
      <c r="C44" t="str">
        <f>N44&amp;O44&amp;IF(ISBLANK(P44),"","-"&amp;P44)</f>
        <v>DONG2</v>
      </c>
      <c r="D44" t="s">
        <v>64</v>
      </c>
      <c r="E44" t="s">
        <v>66</v>
      </c>
      <c r="F44">
        <f>ROUND(F39*$G$1,2)</f>
        <v>0.65</v>
      </c>
      <c r="G44">
        <v>0</v>
      </c>
      <c r="H44">
        <v>0</v>
      </c>
      <c r="I44">
        <f>ROUND(I39*$G$1,2)</f>
        <v>0.65</v>
      </c>
      <c r="J44">
        <f>ROUND(J39+$I$1*F44+$K$1,0)</f>
        <v>4210</v>
      </c>
      <c r="K44">
        <f>ROUND($I$1/2*(1-I44),0)</f>
        <v>105</v>
      </c>
      <c r="L44" t="s">
        <v>65</v>
      </c>
      <c r="N44" t="s">
        <v>47</v>
      </c>
      <c r="O44">
        <v>2</v>
      </c>
    </row>
    <row r="45" spans="2:15" x14ac:dyDescent="0.35">
      <c r="B45" t="s">
        <v>60</v>
      </c>
      <c r="F45" s="3"/>
      <c r="G45" s="3"/>
      <c r="H45" s="3"/>
      <c r="I45" s="3"/>
      <c r="K45" s="3"/>
    </row>
    <row r="46" spans="2:15" x14ac:dyDescent="0.35">
      <c r="B46" t="s">
        <v>62</v>
      </c>
      <c r="F46" s="3"/>
      <c r="G46" s="3"/>
      <c r="H46" s="3"/>
      <c r="I46" s="3"/>
      <c r="K46" s="3"/>
    </row>
    <row r="47" spans="2:15" x14ac:dyDescent="0.35">
      <c r="B47" t="s">
        <v>63</v>
      </c>
      <c r="F47" s="3"/>
      <c r="G47" s="3"/>
      <c r="H47" s="3"/>
      <c r="I47" s="3"/>
      <c r="K47" s="3"/>
    </row>
    <row r="48" spans="2:15" x14ac:dyDescent="0.35">
      <c r="B48" t="s">
        <v>59</v>
      </c>
      <c r="F48" s="3"/>
      <c r="G48" s="3"/>
      <c r="H48" s="3"/>
      <c r="I48" s="3"/>
      <c r="K48" s="3"/>
    </row>
    <row r="49" spans="2:15" x14ac:dyDescent="0.35">
      <c r="B49" t="s">
        <v>61</v>
      </c>
      <c r="C49" t="str">
        <f>N49&amp;O49&amp;IF(ISBLANK(P49),"","-"&amp;P49)</f>
        <v>DENG2</v>
      </c>
      <c r="D49" t="s">
        <v>64</v>
      </c>
      <c r="E49" t="s">
        <v>66</v>
      </c>
      <c r="F49">
        <f>ROUND(F44*$G$1,2)</f>
        <v>0.62</v>
      </c>
      <c r="G49">
        <v>0</v>
      </c>
      <c r="H49">
        <v>0</v>
      </c>
      <c r="I49">
        <f>ROUND(I44*$G$1,2)</f>
        <v>0.62</v>
      </c>
      <c r="J49">
        <f>ROUND(J44+$I$1*F49+$K$1,0)</f>
        <v>4632</v>
      </c>
      <c r="K49">
        <f>ROUND($I$1/2*(1-I49),0)</f>
        <v>114</v>
      </c>
      <c r="L49" t="s">
        <v>65</v>
      </c>
      <c r="N49" t="s">
        <v>42</v>
      </c>
      <c r="O49">
        <v>2</v>
      </c>
    </row>
    <row r="50" spans="2:15" x14ac:dyDescent="0.35">
      <c r="B50" t="s">
        <v>60</v>
      </c>
      <c r="F50" s="3"/>
      <c r="G50" s="3"/>
      <c r="H50" s="3"/>
      <c r="I50" s="3"/>
      <c r="K50" s="3"/>
    </row>
    <row r="51" spans="2:15" x14ac:dyDescent="0.35">
      <c r="B51" t="s">
        <v>62</v>
      </c>
      <c r="F51" s="3"/>
      <c r="G51" s="3"/>
      <c r="H51" s="3"/>
      <c r="I51" s="3"/>
      <c r="K51" s="3"/>
    </row>
    <row r="52" spans="2:15" x14ac:dyDescent="0.35">
      <c r="B52" t="s">
        <v>63</v>
      </c>
      <c r="F52" s="3"/>
      <c r="G52" s="3"/>
      <c r="H52" s="3"/>
      <c r="I52" s="3"/>
      <c r="K52" s="3"/>
    </row>
    <row r="53" spans="2:15" x14ac:dyDescent="0.35">
      <c r="B53" t="s">
        <v>59</v>
      </c>
      <c r="F53" s="3"/>
      <c r="G53" s="3"/>
      <c r="H53" s="3"/>
      <c r="I53" s="3"/>
      <c r="K53" s="3"/>
    </row>
    <row r="54" spans="2:15" x14ac:dyDescent="0.35">
      <c r="B54" t="s">
        <v>61</v>
      </c>
      <c r="C54" t="str">
        <f>N54&amp;O54&amp;IF(ISBLANK(P54),"","-"&amp;P54)</f>
        <v>DEUNG2</v>
      </c>
      <c r="D54" t="s">
        <v>64</v>
      </c>
      <c r="E54" t="s">
        <v>66</v>
      </c>
      <c r="F54">
        <f>ROUND(F49*$G$1,2)</f>
        <v>0.59</v>
      </c>
      <c r="G54">
        <v>0</v>
      </c>
      <c r="H54">
        <v>0</v>
      </c>
      <c r="I54">
        <f>ROUND(I49*$G$1,2)</f>
        <v>0.59</v>
      </c>
      <c r="J54">
        <f>ROUND(J49+$I$1*F54+$K$1,0)</f>
        <v>5036</v>
      </c>
      <c r="K54">
        <f>ROUND($I$1/2*(1-I54),0)</f>
        <v>123</v>
      </c>
      <c r="L54" t="s">
        <v>65</v>
      </c>
      <c r="N54" t="s">
        <v>58</v>
      </c>
      <c r="O54">
        <v>2</v>
      </c>
    </row>
    <row r="55" spans="2:15" x14ac:dyDescent="0.35">
      <c r="B55" t="s">
        <v>60</v>
      </c>
      <c r="F55" s="3"/>
      <c r="G55" s="3"/>
      <c r="H55" s="3"/>
      <c r="I55" s="3"/>
      <c r="K55" s="3"/>
    </row>
    <row r="56" spans="2:15" x14ac:dyDescent="0.35">
      <c r="B56" t="s">
        <v>62</v>
      </c>
      <c r="F56" s="3"/>
      <c r="G56" s="3"/>
      <c r="H56" s="3"/>
      <c r="I56" s="3"/>
      <c r="K56" s="3"/>
    </row>
    <row r="57" spans="2:15" x14ac:dyDescent="0.35">
      <c r="B57" t="s">
        <v>63</v>
      </c>
      <c r="F57" s="3"/>
      <c r="G57" s="3"/>
      <c r="H57" s="3"/>
      <c r="I57" s="3"/>
      <c r="K57" s="3"/>
    </row>
    <row r="58" spans="2:15" x14ac:dyDescent="0.35">
      <c r="B58" t="s">
        <v>59</v>
      </c>
      <c r="F58" s="3"/>
      <c r="G58" s="3"/>
      <c r="H58" s="3"/>
      <c r="I58" s="3"/>
      <c r="K58" s="3"/>
    </row>
    <row r="59" spans="2:15" x14ac:dyDescent="0.35">
      <c r="B59" t="s">
        <v>61</v>
      </c>
      <c r="C59" t="str">
        <f>N59&amp;O59&amp;IF(ISBLANK(P59),"","-"&amp;P59)</f>
        <v>DUNG2</v>
      </c>
      <c r="D59" t="s">
        <v>64</v>
      </c>
      <c r="E59" t="s">
        <v>66</v>
      </c>
      <c r="F59">
        <f>ROUND(F54*$G$1,2)</f>
        <v>0.56000000000000005</v>
      </c>
      <c r="G59">
        <v>0</v>
      </c>
      <c r="H59">
        <v>0</v>
      </c>
      <c r="I59">
        <f>ROUND(I54*$G$1,2)</f>
        <v>0.56000000000000005</v>
      </c>
      <c r="J59">
        <f>ROUND(J54+$I$1*F59+$K$1,0)</f>
        <v>5422</v>
      </c>
      <c r="K59">
        <f>ROUND($I$1/2*(1-I59),0)</f>
        <v>132</v>
      </c>
      <c r="L59" t="s">
        <v>65</v>
      </c>
      <c r="N59" t="s">
        <v>44</v>
      </c>
      <c r="O59">
        <v>2</v>
      </c>
    </row>
    <row r="60" spans="2:15" x14ac:dyDescent="0.35">
      <c r="B60" t="s">
        <v>60</v>
      </c>
      <c r="F60" s="3"/>
      <c r="G60" s="3"/>
      <c r="H60" s="3"/>
      <c r="I60" s="3"/>
      <c r="K60" s="3"/>
    </row>
    <row r="61" spans="2:15" x14ac:dyDescent="0.35">
      <c r="B61" t="s">
        <v>62</v>
      </c>
      <c r="F61" s="3"/>
      <c r="G61" s="3"/>
      <c r="H61" s="3"/>
      <c r="I61" s="3"/>
      <c r="K61" s="3"/>
    </row>
    <row r="62" spans="2:15" x14ac:dyDescent="0.35">
      <c r="B62" t="s">
        <v>63</v>
      </c>
      <c r="F62" s="3"/>
      <c r="G62" s="3"/>
      <c r="H62" s="3"/>
      <c r="I62" s="3"/>
      <c r="K62" s="3"/>
    </row>
    <row r="63" spans="2:15" x14ac:dyDescent="0.35">
      <c r="B63" t="s">
        <v>59</v>
      </c>
      <c r="F63" s="3"/>
      <c r="G63" s="3"/>
      <c r="H63" s="3"/>
      <c r="I63" s="3"/>
      <c r="K63" s="3"/>
    </row>
    <row r="64" spans="2:15" x14ac:dyDescent="0.35">
      <c r="B64" t="s">
        <v>61</v>
      </c>
      <c r="C64" t="str">
        <f>N64&amp;O64&amp;IF(ISBLANK(P64),"","-"&amp;P64)</f>
        <v>DANG2</v>
      </c>
      <c r="D64" t="s">
        <v>64</v>
      </c>
      <c r="E64" t="s">
        <v>66</v>
      </c>
      <c r="F64">
        <f>ROUND(F59*$G$1,2)</f>
        <v>0.53</v>
      </c>
      <c r="G64">
        <v>0</v>
      </c>
      <c r="H64">
        <v>0</v>
      </c>
      <c r="I64">
        <f>ROUND(I59*$G$1,2)</f>
        <v>0.53</v>
      </c>
      <c r="J64">
        <f>ROUND(J59+$I$1*F64+$K$1,0)</f>
        <v>5790</v>
      </c>
      <c r="K64">
        <f>ROUND($I$1/2*(1-I64),0)</f>
        <v>141</v>
      </c>
      <c r="L64" t="s">
        <v>65</v>
      </c>
      <c r="N64" t="s">
        <v>45</v>
      </c>
      <c r="O64">
        <v>2</v>
      </c>
    </row>
    <row r="65" spans="2:19" x14ac:dyDescent="0.35">
      <c r="B65" t="s">
        <v>60</v>
      </c>
      <c r="F65" s="3"/>
      <c r="G65" s="3"/>
      <c r="H65" s="3"/>
      <c r="I65" s="3"/>
      <c r="K65" s="3"/>
    </row>
    <row r="66" spans="2:19" x14ac:dyDescent="0.35">
      <c r="B66" t="s">
        <v>62</v>
      </c>
      <c r="F66" s="3"/>
      <c r="G66" s="3"/>
      <c r="H66" s="3"/>
      <c r="I66" s="3"/>
      <c r="K66" s="3"/>
    </row>
    <row r="67" spans="2:19" x14ac:dyDescent="0.35">
      <c r="B67" t="s">
        <v>63</v>
      </c>
      <c r="F67" s="3"/>
      <c r="G67" s="3"/>
      <c r="H67" s="3"/>
      <c r="I67" s="3"/>
      <c r="K67" s="3"/>
    </row>
    <row r="68" spans="2:19" x14ac:dyDescent="0.35">
      <c r="B68" t="s">
        <v>59</v>
      </c>
      <c r="F68" s="3"/>
      <c r="G68" s="3"/>
      <c r="H68" s="3"/>
      <c r="I68" s="3"/>
      <c r="K68" s="3"/>
    </row>
    <row r="69" spans="2:19" x14ac:dyDescent="0.35">
      <c r="B69" t="s">
        <v>61</v>
      </c>
      <c r="C69" t="str">
        <f>N69&amp;O69&amp;IF(ISBLANK(P69),"","-"&amp;P69)</f>
        <v>DAING2</v>
      </c>
      <c r="D69" t="s">
        <v>64</v>
      </c>
      <c r="E69" t="s">
        <v>66</v>
      </c>
      <c r="F69">
        <f>ROUND(F64*$G$1,2)</f>
        <v>0.5</v>
      </c>
      <c r="G69">
        <v>0</v>
      </c>
      <c r="H69">
        <v>0</v>
      </c>
      <c r="I69">
        <f>ROUND(I64*$G$1,2)</f>
        <v>0.5</v>
      </c>
      <c r="J69">
        <f>ROUND(J64+$I$1*F69+$K$1,0)</f>
        <v>6140</v>
      </c>
      <c r="K69">
        <f>ROUND($I$1/2*(1-I69),0)</f>
        <v>150</v>
      </c>
      <c r="L69" t="s">
        <v>65</v>
      </c>
      <c r="N69" t="s">
        <v>57</v>
      </c>
      <c r="O69">
        <v>2</v>
      </c>
    </row>
    <row r="70" spans="2:19" x14ac:dyDescent="0.35">
      <c r="B70" t="s">
        <v>60</v>
      </c>
      <c r="G70" s="3"/>
      <c r="H70" s="3"/>
      <c r="I70" s="3"/>
      <c r="J70" s="3"/>
    </row>
    <row r="71" spans="2:19" x14ac:dyDescent="0.35">
      <c r="B71" t="s">
        <v>62</v>
      </c>
      <c r="G71" s="3"/>
      <c r="H71" s="3"/>
      <c r="I71" s="3"/>
      <c r="J71" s="3"/>
    </row>
    <row r="72" spans="2:19" x14ac:dyDescent="0.35">
      <c r="B72" t="s">
        <v>63</v>
      </c>
      <c r="G72" s="3"/>
      <c r="H72" s="3"/>
      <c r="I72" s="3"/>
      <c r="J72" s="3"/>
    </row>
    <row r="73" spans="2:19" x14ac:dyDescent="0.35">
      <c r="B73" t="s">
        <v>59</v>
      </c>
      <c r="K73" s="1"/>
      <c r="N73" s="3"/>
      <c r="O73" s="3"/>
      <c r="P73" s="3"/>
      <c r="Q73" s="3"/>
      <c r="S73" s="3"/>
    </row>
    <row r="74" spans="2:19" x14ac:dyDescent="0.35">
      <c r="K74" s="1"/>
      <c r="N74" s="3"/>
      <c r="O74" s="3"/>
      <c r="P74" s="3"/>
      <c r="Q74" s="3"/>
      <c r="R74" s="3"/>
      <c r="S74" s="3"/>
    </row>
    <row r="76" spans="2:19" x14ac:dyDescent="0.35">
      <c r="B76" t="str">
        <f>B4&amp;""""&amp;C4&amp;""""&amp;D4&amp;E4&amp;F4&amp;" "&amp;G4&amp;" "&amp;H4&amp;" "&amp;I4&amp;" "&amp;J4&amp;" "&amp;K4&amp;L4</f>
        <v xml:space="preserve">    &lt;g id="DING1" class="target" transform="matrix(1 0 0 1 0 0)"&gt;</v>
      </c>
    </row>
    <row r="77" spans="2:19" x14ac:dyDescent="0.35">
      <c r="B77" t="str">
        <f>B5</f>
        <v xml:space="preserve">        &lt;use class="chime" href="#chime" x="0" y="0"/&gt;</v>
      </c>
    </row>
    <row r="78" spans="2:19" x14ac:dyDescent="0.35">
      <c r="B78" t="str">
        <f t="shared" ref="B78:B80" si="3">B6</f>
        <v xml:space="preserve">        &lt;use class="rim" href="#highlight-rim" x="0" y="0" /&gt;</v>
      </c>
    </row>
    <row r="79" spans="2:19" x14ac:dyDescent="0.35">
      <c r="B79" t="str">
        <f t="shared" si="3"/>
        <v xml:space="preserve">        &lt;use class="knob" href="#highlight-knob" x="0" y="0"/&gt;</v>
      </c>
    </row>
    <row r="80" spans="2:19" x14ac:dyDescent="0.35">
      <c r="B80" t="str">
        <f t="shared" si="3"/>
        <v xml:space="preserve">    &lt;/g&gt;</v>
      </c>
    </row>
    <row r="81" spans="2:2" x14ac:dyDescent="0.35">
      <c r="B81" t="str">
        <f>B9&amp;""""&amp;C9&amp;""""&amp;D9&amp;E9&amp;F9&amp;" "&amp;G9&amp;" "&amp;H9&amp;" "&amp;I9&amp;" "&amp;J9&amp;" "&amp;K9&amp;L9</f>
        <v xml:space="preserve">    &lt;g id="DONG1" class="target" transform="matrix(0.95 0 0 0.95 620 15)"&gt;</v>
      </c>
    </row>
    <row r="82" spans="2:2" x14ac:dyDescent="0.35">
      <c r="B82" t="str">
        <f>B10</f>
        <v xml:space="preserve">        &lt;use class="chime" href="#chime" x="0" y="0"/&gt;</v>
      </c>
    </row>
    <row r="83" spans="2:2" x14ac:dyDescent="0.35">
      <c r="B83" t="str">
        <f t="shared" ref="B83:B85" si="4">B11</f>
        <v xml:space="preserve">        &lt;use class="rim" href="#highlight-rim" x="0" y="0" /&gt;</v>
      </c>
    </row>
    <row r="84" spans="2:2" x14ac:dyDescent="0.35">
      <c r="B84" t="str">
        <f t="shared" si="4"/>
        <v xml:space="preserve">        &lt;use class="knob" href="#highlight-knob" x="0" y="0"/&gt;</v>
      </c>
    </row>
    <row r="85" spans="2:2" x14ac:dyDescent="0.35">
      <c r="B85" t="str">
        <f t="shared" si="4"/>
        <v xml:space="preserve">    &lt;/g&gt;</v>
      </c>
    </row>
    <row r="86" spans="2:2" x14ac:dyDescent="0.35">
      <c r="B86" t="str">
        <f>B14&amp;""""&amp;C14&amp;""""&amp;D14&amp;E14&amp;F14&amp;" "&amp;G14&amp;" "&amp;H14&amp;" "&amp;I14&amp;" "&amp;J14&amp;" "&amp;K14&amp;L14</f>
        <v xml:space="preserve">    &lt;g id="DENG1" class="target" transform="matrix(0.9 0 0 0.9 1210 30)"&gt;</v>
      </c>
    </row>
    <row r="87" spans="2:2" x14ac:dyDescent="0.35">
      <c r="B87" t="str">
        <f>B15</f>
        <v xml:space="preserve">        &lt;use class="chime" href="#chime" x="0" y="0"/&gt;</v>
      </c>
    </row>
    <row r="88" spans="2:2" x14ac:dyDescent="0.35">
      <c r="B88" t="str">
        <f t="shared" ref="B88:B90" si="5">B16</f>
        <v xml:space="preserve">        &lt;use class="rim" href="#highlight-rim" x="0" y="0" /&gt;</v>
      </c>
    </row>
    <row r="89" spans="2:2" x14ac:dyDescent="0.35">
      <c r="B89" t="str">
        <f t="shared" si="5"/>
        <v xml:space="preserve">        &lt;use class="knob" href="#highlight-knob" x="0" y="0"/&gt;</v>
      </c>
    </row>
    <row r="90" spans="2:2" x14ac:dyDescent="0.35">
      <c r="B90" t="str">
        <f t="shared" si="5"/>
        <v xml:space="preserve">    &lt;/g&gt;</v>
      </c>
    </row>
    <row r="91" spans="2:2" x14ac:dyDescent="0.35">
      <c r="B91" t="str">
        <f>B19&amp;""""&amp;C19&amp;""""&amp;D19&amp;E19&amp;F19&amp;" "&amp;G19&amp;" "&amp;H19&amp;" "&amp;I19&amp;" "&amp;J19&amp;" "&amp;K19&amp;L19</f>
        <v xml:space="preserve">    &lt;g id="DEUNG1" class="target" transform="matrix(0.85 0 0 0.85 1770 45)"&gt;</v>
      </c>
    </row>
    <row r="92" spans="2:2" x14ac:dyDescent="0.35">
      <c r="B92" t="str">
        <f>B20</f>
        <v xml:space="preserve">        &lt;use class="chime" href="#chime" x="0" y="0"/&gt;</v>
      </c>
    </row>
    <row r="93" spans="2:2" x14ac:dyDescent="0.35">
      <c r="B93" t="str">
        <f t="shared" ref="B93:B95" si="6">B21</f>
        <v xml:space="preserve">        &lt;use class="rim" href="#highlight-rim" x="0" y="0" /&gt;</v>
      </c>
    </row>
    <row r="94" spans="2:2" x14ac:dyDescent="0.35">
      <c r="B94" t="str">
        <f t="shared" si="6"/>
        <v xml:space="preserve">        &lt;use class="knob" href="#highlight-knob" x="0" y="0"/&gt;</v>
      </c>
    </row>
    <row r="95" spans="2:2" x14ac:dyDescent="0.35">
      <c r="B95" t="str">
        <f t="shared" si="6"/>
        <v xml:space="preserve">    &lt;/g&gt;</v>
      </c>
    </row>
    <row r="96" spans="2:2" x14ac:dyDescent="0.35">
      <c r="B96" t="str">
        <f>B24&amp;""""&amp;C24&amp;""""&amp;D24&amp;E24&amp;F24&amp;" "&amp;G24&amp;" "&amp;H24&amp;" "&amp;I24&amp;" "&amp;J24&amp;" "&amp;K24&amp;L24</f>
        <v xml:space="preserve">    &lt;g id="DUNG1" class="target" transform="matrix(0.81 0 0 0.81 2306 57)"&gt;</v>
      </c>
    </row>
    <row r="97" spans="2:2" x14ac:dyDescent="0.35">
      <c r="B97" t="str">
        <f>B25</f>
        <v xml:space="preserve">        &lt;use class="chime" href="#chime" x="0" y="0"/&gt;</v>
      </c>
    </row>
    <row r="98" spans="2:2" x14ac:dyDescent="0.35">
      <c r="B98" t="str">
        <f t="shared" ref="B98:B100" si="7">B26</f>
        <v xml:space="preserve">        &lt;use class="rim" href="#highlight-rim" x="0" y="0" /&gt;</v>
      </c>
    </row>
    <row r="99" spans="2:2" x14ac:dyDescent="0.35">
      <c r="B99" t="str">
        <f t="shared" si="7"/>
        <v xml:space="preserve">        &lt;use class="knob" href="#highlight-knob" x="0" y="0"/&gt;</v>
      </c>
    </row>
    <row r="100" spans="2:2" x14ac:dyDescent="0.35">
      <c r="B100" t="str">
        <f t="shared" si="7"/>
        <v xml:space="preserve">    &lt;/g&gt;</v>
      </c>
    </row>
    <row r="101" spans="2:2" x14ac:dyDescent="0.35">
      <c r="B101" t="str">
        <f>B29&amp;""""&amp;C29&amp;""""&amp;D29&amp;E29&amp;F29&amp;" "&amp;G29&amp;" "&amp;H29&amp;" "&amp;I29&amp;" "&amp;J29&amp;" "&amp;K29&amp;L29</f>
        <v xml:space="preserve">    &lt;g id="DANG1" class="target" transform="matrix(0.77 0 0 0.77 2818 69)"&gt;</v>
      </c>
    </row>
    <row r="102" spans="2:2" x14ac:dyDescent="0.35">
      <c r="B102" t="str">
        <f>B30</f>
        <v xml:space="preserve">        &lt;use class="chime" href="#chime" x="0" y="0"/&gt;</v>
      </c>
    </row>
    <row r="103" spans="2:2" x14ac:dyDescent="0.35">
      <c r="B103" t="str">
        <f t="shared" ref="B103:B105" si="8">B31</f>
        <v xml:space="preserve">        &lt;use class="rim" href="#highlight-rim" x="0" y="0" /&gt;</v>
      </c>
    </row>
    <row r="104" spans="2:2" x14ac:dyDescent="0.35">
      <c r="B104" t="str">
        <f t="shared" si="8"/>
        <v xml:space="preserve">        &lt;use class="knob" href="#highlight-knob" x="0" y="0"/&gt;</v>
      </c>
    </row>
    <row r="105" spans="2:2" x14ac:dyDescent="0.35">
      <c r="B105" t="str">
        <f t="shared" si="8"/>
        <v xml:space="preserve">    &lt;/g&gt;</v>
      </c>
    </row>
    <row r="106" spans="2:2" x14ac:dyDescent="0.35">
      <c r="B106" t="str">
        <f>B34&amp;""""&amp;C34&amp;""""&amp;D34&amp;E34&amp;F34&amp;" "&amp;G34&amp;" "&amp;H34&amp;" "&amp;I34&amp;" "&amp;J34&amp;" "&amp;K34&amp;L34</f>
        <v xml:space="preserve">    &lt;g id="DAING2" class="target" transform="matrix(0.73 0 0 0.73 3306 81)"&gt;</v>
      </c>
    </row>
    <row r="107" spans="2:2" x14ac:dyDescent="0.35">
      <c r="B107" t="str">
        <f>B35</f>
        <v xml:space="preserve">        &lt;use class="chime" href="#chime" x="0" y="0"/&gt;</v>
      </c>
    </row>
    <row r="108" spans="2:2" x14ac:dyDescent="0.35">
      <c r="B108" t="str">
        <f t="shared" ref="B108:B110" si="9">B36</f>
        <v xml:space="preserve">        &lt;use class="rim" href="#highlight-rim" x="0" y="0" /&gt;</v>
      </c>
    </row>
    <row r="109" spans="2:2" x14ac:dyDescent="0.35">
      <c r="B109" t="str">
        <f t="shared" si="9"/>
        <v xml:space="preserve">        &lt;use class="knob" href="#highlight-knob" x="0" y="0"/&gt;</v>
      </c>
    </row>
    <row r="110" spans="2:2" x14ac:dyDescent="0.35">
      <c r="B110" t="str">
        <f t="shared" si="9"/>
        <v xml:space="preserve">    &lt;/g&gt;</v>
      </c>
    </row>
    <row r="111" spans="2:2" x14ac:dyDescent="0.35">
      <c r="B111" t="str">
        <f>B39&amp;""""&amp;C39&amp;""""&amp;D39&amp;E39&amp;F39&amp;" "&amp;G39&amp;" "&amp;H39&amp;" "&amp;I39&amp;" "&amp;J39&amp;" "&amp;K39&amp;L39</f>
        <v xml:space="preserve">    &lt;g id="DING2" class="target" transform="matrix(0.69 0 0 0.69 3770 93)"&gt;</v>
      </c>
    </row>
    <row r="112" spans="2:2" x14ac:dyDescent="0.35">
      <c r="B112" t="str">
        <f>B40</f>
        <v xml:space="preserve">        &lt;use class="chime" href="#chime" x="0" y="0"/&gt;</v>
      </c>
    </row>
    <row r="113" spans="2:2" x14ac:dyDescent="0.35">
      <c r="B113" t="str">
        <f t="shared" ref="B113:B115" si="10">B41</f>
        <v xml:space="preserve">        &lt;use class="rim" href="#highlight-rim" x="0" y="0" /&gt;</v>
      </c>
    </row>
    <row r="114" spans="2:2" x14ac:dyDescent="0.35">
      <c r="B114" t="str">
        <f t="shared" si="10"/>
        <v xml:space="preserve">        &lt;use class="knob" href="#highlight-knob" x="0" y="0"/&gt;</v>
      </c>
    </row>
    <row r="115" spans="2:2" x14ac:dyDescent="0.35">
      <c r="B115" t="str">
        <f t="shared" si="10"/>
        <v xml:space="preserve">    &lt;/g&gt;</v>
      </c>
    </row>
    <row r="116" spans="2:2" x14ac:dyDescent="0.35">
      <c r="B116" t="str">
        <f>B44&amp;""""&amp;C44&amp;""""&amp;D44&amp;E44&amp;F44&amp;" "&amp;G44&amp;" "&amp;H44&amp;" "&amp;I44&amp;" "&amp;J44&amp;" "&amp;K44&amp;L44</f>
        <v xml:space="preserve">    &lt;g id="DONG2" class="target" transform="matrix(0.65 0 0 0.65 4210 105)"&gt;</v>
      </c>
    </row>
    <row r="117" spans="2:2" x14ac:dyDescent="0.35">
      <c r="B117" t="str">
        <f>B45</f>
        <v xml:space="preserve">        &lt;use class="chime" href="#chime" x="0" y="0"/&gt;</v>
      </c>
    </row>
    <row r="118" spans="2:2" x14ac:dyDescent="0.35">
      <c r="B118" t="str">
        <f t="shared" ref="B118:B120" si="11">B46</f>
        <v xml:space="preserve">        &lt;use class="rim" href="#highlight-rim" x="0" y="0" /&gt;</v>
      </c>
    </row>
    <row r="119" spans="2:2" x14ac:dyDescent="0.35">
      <c r="B119" t="str">
        <f t="shared" si="11"/>
        <v xml:space="preserve">        &lt;use class="knob" href="#highlight-knob" x="0" y="0"/&gt;</v>
      </c>
    </row>
    <row r="120" spans="2:2" x14ac:dyDescent="0.35">
      <c r="B120" t="str">
        <f t="shared" si="11"/>
        <v xml:space="preserve">    &lt;/g&gt;</v>
      </c>
    </row>
    <row r="121" spans="2:2" x14ac:dyDescent="0.35">
      <c r="B121" t="str">
        <f>B49&amp;""""&amp;C49&amp;""""&amp;D49&amp;E49&amp;F49&amp;" "&amp;G49&amp;" "&amp;H49&amp;" "&amp;I49&amp;" "&amp;J49&amp;" "&amp;K49&amp;L49</f>
        <v xml:space="preserve">    &lt;g id="DENG2" class="target" transform="matrix(0.62 0 0 0.62 4632 114)"&gt;</v>
      </c>
    </row>
    <row r="122" spans="2:2" x14ac:dyDescent="0.35">
      <c r="B122" t="str">
        <f>B50</f>
        <v xml:space="preserve">        &lt;use class="chime" href="#chime" x="0" y="0"/&gt;</v>
      </c>
    </row>
    <row r="123" spans="2:2" x14ac:dyDescent="0.35">
      <c r="B123" t="str">
        <f t="shared" ref="B123:B125" si="12">B51</f>
        <v xml:space="preserve">        &lt;use class="rim" href="#highlight-rim" x="0" y="0" /&gt;</v>
      </c>
    </row>
    <row r="124" spans="2:2" x14ac:dyDescent="0.35">
      <c r="B124" t="str">
        <f t="shared" si="12"/>
        <v xml:space="preserve">        &lt;use class="knob" href="#highlight-knob" x="0" y="0"/&gt;</v>
      </c>
    </row>
    <row r="125" spans="2:2" x14ac:dyDescent="0.35">
      <c r="B125" t="str">
        <f t="shared" si="12"/>
        <v xml:space="preserve">    &lt;/g&gt;</v>
      </c>
    </row>
    <row r="126" spans="2:2" x14ac:dyDescent="0.35">
      <c r="B126" t="str">
        <f>B54&amp;""""&amp;C54&amp;""""&amp;D54&amp;E54&amp;F54&amp;" "&amp;G54&amp;" "&amp;H54&amp;" "&amp;I54&amp;" "&amp;J54&amp;" "&amp;K54&amp;L54</f>
        <v xml:space="preserve">    &lt;g id="DEUNG2" class="target" transform="matrix(0.59 0 0 0.59 5036 123)"&gt;</v>
      </c>
    </row>
    <row r="127" spans="2:2" x14ac:dyDescent="0.35">
      <c r="B127" t="str">
        <f>B55</f>
        <v xml:space="preserve">        &lt;use class="chime" href="#chime" x="0" y="0"/&gt;</v>
      </c>
    </row>
    <row r="128" spans="2:2" x14ac:dyDescent="0.35">
      <c r="B128" t="str">
        <f t="shared" ref="B128:B130" si="13">B56</f>
        <v xml:space="preserve">        &lt;use class="rim" href="#highlight-rim" x="0" y="0" /&gt;</v>
      </c>
    </row>
    <row r="129" spans="2:2" x14ac:dyDescent="0.35">
      <c r="B129" t="str">
        <f t="shared" si="13"/>
        <v xml:space="preserve">        &lt;use class="knob" href="#highlight-knob" x="0" y="0"/&gt;</v>
      </c>
    </row>
    <row r="130" spans="2:2" x14ac:dyDescent="0.35">
      <c r="B130" t="str">
        <f t="shared" si="13"/>
        <v xml:space="preserve">    &lt;/g&gt;</v>
      </c>
    </row>
    <row r="131" spans="2:2" x14ac:dyDescent="0.35">
      <c r="B131" t="str">
        <f>B59&amp;""""&amp;C59&amp;""""&amp;D59&amp;E59&amp;F59&amp;" "&amp;G59&amp;" "&amp;H59&amp;" "&amp;I59&amp;" "&amp;J59&amp;" "&amp;K59&amp;L59</f>
        <v xml:space="preserve">    &lt;g id="DUNG2" class="target" transform="matrix(0.56 0 0 0.56 5422 132)"&gt;</v>
      </c>
    </row>
    <row r="132" spans="2:2" x14ac:dyDescent="0.35">
      <c r="B132" t="str">
        <f>B60</f>
        <v xml:space="preserve">        &lt;use class="chime" href="#chime" x="0" y="0"/&gt;</v>
      </c>
    </row>
    <row r="133" spans="2:2" x14ac:dyDescent="0.35">
      <c r="B133" t="str">
        <f t="shared" ref="B133:B135" si="14">B61</f>
        <v xml:space="preserve">        &lt;use class="rim" href="#highlight-rim" x="0" y="0" /&gt;</v>
      </c>
    </row>
    <row r="134" spans="2:2" x14ac:dyDescent="0.35">
      <c r="B134" t="str">
        <f t="shared" si="14"/>
        <v xml:space="preserve">        &lt;use class="knob" href="#highlight-knob" x="0" y="0"/&gt;</v>
      </c>
    </row>
    <row r="135" spans="2:2" x14ac:dyDescent="0.35">
      <c r="B135" t="str">
        <f t="shared" si="14"/>
        <v xml:space="preserve">    &lt;/g&gt;</v>
      </c>
    </row>
    <row r="136" spans="2:2" x14ac:dyDescent="0.35">
      <c r="B136" t="str">
        <f>B64&amp;""""&amp;C64&amp;""""&amp;D64&amp;E64&amp;F64&amp;" "&amp;G64&amp;" "&amp;H64&amp;" "&amp;I64&amp;" "&amp;J64&amp;" "&amp;K64&amp;L64</f>
        <v xml:space="preserve">    &lt;g id="DANG2" class="target" transform="matrix(0.53 0 0 0.53 5790 141)"&gt;</v>
      </c>
    </row>
    <row r="137" spans="2:2" x14ac:dyDescent="0.35">
      <c r="B137" t="str">
        <f>B65</f>
        <v xml:space="preserve">        &lt;use class="chime" href="#chime" x="0" y="0"/&gt;</v>
      </c>
    </row>
    <row r="138" spans="2:2" x14ac:dyDescent="0.35">
      <c r="B138" t="str">
        <f t="shared" ref="B138:B140" si="15">B66</f>
        <v xml:space="preserve">        &lt;use class="rim" href="#highlight-rim" x="0" y="0" /&gt;</v>
      </c>
    </row>
    <row r="139" spans="2:2" x14ac:dyDescent="0.35">
      <c r="B139" t="str">
        <f t="shared" si="15"/>
        <v xml:space="preserve">        &lt;use class="knob" href="#highlight-knob" x="0" y="0"/&gt;</v>
      </c>
    </row>
    <row r="140" spans="2:2" x14ac:dyDescent="0.35">
      <c r="B140" t="str">
        <f t="shared" si="15"/>
        <v xml:space="preserve">    &lt;/g&gt;</v>
      </c>
    </row>
    <row r="141" spans="2:2" x14ac:dyDescent="0.35">
      <c r="B141" t="str">
        <f>B69&amp;""""&amp;C69&amp;""""&amp;D69&amp;E69&amp;F69&amp;" "&amp;G69&amp;" "&amp;H69&amp;" "&amp;I69&amp;" "&amp;J69&amp;" "&amp;K69&amp;L69</f>
        <v xml:space="preserve">    &lt;g id="DAING2" class="target" transform="matrix(0.5 0 0 0.5 6140 150)"&gt;</v>
      </c>
    </row>
    <row r="142" spans="2:2" x14ac:dyDescent="0.35">
      <c r="B142" t="str">
        <f>B70</f>
        <v xml:space="preserve">        &lt;use class="chime" href="#chime" x="0" y="0"/&gt;</v>
      </c>
    </row>
    <row r="143" spans="2:2" x14ac:dyDescent="0.35">
      <c r="B143" t="str">
        <f t="shared" ref="B143:B145" si="16">B71</f>
        <v xml:space="preserve">        &lt;use class="rim" href="#highlight-rim" x="0" y="0" /&gt;</v>
      </c>
    </row>
    <row r="144" spans="2:2" x14ac:dyDescent="0.35">
      <c r="B144" t="str">
        <f t="shared" si="16"/>
        <v xml:space="preserve">        &lt;use class="knob" href="#highlight-knob" x="0" y="0"/&gt;</v>
      </c>
    </row>
    <row r="145" spans="2:2" x14ac:dyDescent="0.35">
      <c r="B145" t="str">
        <f t="shared" si="16"/>
        <v xml:space="preserve">    &lt;/g&gt;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GangsaGK</vt:lpstr>
      <vt:lpstr>GangsaSP</vt:lpstr>
      <vt:lpstr>PokokGK</vt:lpstr>
      <vt:lpstr>PokokSP</vt:lpstr>
      <vt:lpstr>ReyongGK</vt:lpstr>
      <vt:lpstr>TrompongSP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Paelinck</dc:creator>
  <cp:lastModifiedBy>Marc Paelinck</cp:lastModifiedBy>
  <dcterms:created xsi:type="dcterms:W3CDTF">2024-11-12T13:35:28Z</dcterms:created>
  <dcterms:modified xsi:type="dcterms:W3CDTF">2024-11-17T08:27:24Z</dcterms:modified>
</cp:coreProperties>
</file>