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p\Documents\administratie\_VRIJETIJD_REIZEN\Scripts-Programmas\JavaScriptProjects\midi-player\midiplayer\data\"/>
    </mc:Choice>
  </mc:AlternateContent>
  <xr:revisionPtr revIDLastSave="0" documentId="13_ncr:1_{AAAD919A-32C9-4313-A72C-3057F888DFCA}" xr6:coauthVersionLast="47" xr6:coauthVersionMax="47" xr10:uidLastSave="{00000000-0000-0000-0000-000000000000}"/>
  <bookViews>
    <workbookView xWindow="6660" yWindow="630" windowWidth="28780" windowHeight="17020" activeTab="4" xr2:uid="{B1AD13FF-0497-42ED-A660-F77EA3B6A03F}"/>
  </bookViews>
  <sheets>
    <sheet name="GangsaGK" sheetId="2" r:id="rId1"/>
    <sheet name="PokokGK" sheetId="1" r:id="rId2"/>
    <sheet name="PokokSP" sheetId="3" r:id="rId3"/>
    <sheet name="ReyongGK" sheetId="5" r:id="rId4"/>
    <sheet name="ReyongGK (2)" sheetId="6" r:id="rId5"/>
    <sheet name="Sheet1" sheetId="4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1" i="6" l="1"/>
  <c r="V32" i="6"/>
  <c r="V33" i="6"/>
  <c r="V34" i="6"/>
  <c r="V35" i="6"/>
  <c r="V36" i="6"/>
  <c r="V37" i="6"/>
  <c r="V38" i="6"/>
  <c r="V39" i="6"/>
  <c r="V40" i="6"/>
  <c r="V41" i="6"/>
  <c r="V42" i="6"/>
  <c r="V30" i="6"/>
  <c r="S30" i="6"/>
  <c r="S31" i="6" s="1"/>
  <c r="S32" i="6" s="1"/>
  <c r="S33" i="6" s="1"/>
  <c r="S34" i="6" s="1"/>
  <c r="S35" i="6" s="1"/>
  <c r="S36" i="6" s="1"/>
  <c r="S37" i="6" s="1"/>
  <c r="S38" i="6" s="1"/>
  <c r="S39" i="6" s="1"/>
  <c r="S40" i="6" s="1"/>
  <c r="S41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B30" i="6"/>
  <c r="S5" i="6"/>
  <c r="S4" i="6"/>
  <c r="Q6" i="6"/>
  <c r="Q7" i="6" s="1"/>
  <c r="S7" i="6" s="1"/>
  <c r="G27" i="6"/>
  <c r="G26" i="6"/>
  <c r="E26" i="6"/>
  <c r="G25" i="6"/>
  <c r="G24" i="6"/>
  <c r="E24" i="6"/>
  <c r="G23" i="6"/>
  <c r="G22" i="6"/>
  <c r="E22" i="6"/>
  <c r="G21" i="6"/>
  <c r="G20" i="6"/>
  <c r="E20" i="6"/>
  <c r="G19" i="6"/>
  <c r="G18" i="6"/>
  <c r="E18" i="6"/>
  <c r="G17" i="6"/>
  <c r="G16" i="6"/>
  <c r="E16" i="6"/>
  <c r="G15" i="6"/>
  <c r="G14" i="6"/>
  <c r="E14" i="6"/>
  <c r="G13" i="6"/>
  <c r="G12" i="6"/>
  <c r="E12" i="6"/>
  <c r="G11" i="6"/>
  <c r="G10" i="6"/>
  <c r="E10" i="6"/>
  <c r="G9" i="6"/>
  <c r="G8" i="6"/>
  <c r="E8" i="6"/>
  <c r="G7" i="6"/>
  <c r="G6" i="6"/>
  <c r="E6" i="6"/>
  <c r="G5" i="6"/>
  <c r="B31" i="6" s="1"/>
  <c r="G4" i="6"/>
  <c r="E4" i="6"/>
  <c r="G1" i="6"/>
  <c r="I7" i="5"/>
  <c r="I9" i="5" s="1"/>
  <c r="I11" i="5" s="1"/>
  <c r="I13" i="5" s="1"/>
  <c r="I15" i="5" s="1"/>
  <c r="I17" i="5" s="1"/>
  <c r="I19" i="5" s="1"/>
  <c r="I21" i="5" s="1"/>
  <c r="I23" i="5" s="1"/>
  <c r="I25" i="5" s="1"/>
  <c r="I27" i="5" s="1"/>
  <c r="I8" i="5"/>
  <c r="I10" i="5"/>
  <c r="I12" i="5"/>
  <c r="I14" i="5"/>
  <c r="I16" i="5"/>
  <c r="I18" i="5"/>
  <c r="I20" i="5"/>
  <c r="I22" i="5"/>
  <c r="I24" i="5"/>
  <c r="I26" i="5"/>
  <c r="I6" i="5"/>
  <c r="B31" i="5"/>
  <c r="B32" i="5"/>
  <c r="B30" i="5"/>
  <c r="O27" i="5"/>
  <c r="K27" i="5" s="1"/>
  <c r="N27" i="5"/>
  <c r="G27" i="5"/>
  <c r="C27" i="5"/>
  <c r="O26" i="5"/>
  <c r="N26" i="5"/>
  <c r="K26" i="5"/>
  <c r="G26" i="5"/>
  <c r="E26" i="5"/>
  <c r="C26" i="5"/>
  <c r="E24" i="5"/>
  <c r="E22" i="5"/>
  <c r="E20" i="5"/>
  <c r="E18" i="5"/>
  <c r="E16" i="5"/>
  <c r="E14" i="5"/>
  <c r="E12" i="5"/>
  <c r="E10" i="5"/>
  <c r="E8" i="5"/>
  <c r="E6" i="5"/>
  <c r="E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4" i="5"/>
  <c r="G1" i="5"/>
  <c r="O6" i="5" s="1"/>
  <c r="K6" i="5" s="1"/>
  <c r="G17" i="4"/>
  <c r="E17" i="4"/>
  <c r="C17" i="4"/>
  <c r="E16" i="4"/>
  <c r="C16" i="4"/>
  <c r="K17" i="4"/>
  <c r="K16" i="4"/>
  <c r="G16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B45" i="3"/>
  <c r="B40" i="3"/>
  <c r="B41" i="3"/>
  <c r="B42" i="3"/>
  <c r="B43" i="3"/>
  <c r="B44" i="3"/>
  <c r="O22" i="3"/>
  <c r="O23" i="3" s="1"/>
  <c r="K23" i="3" s="1"/>
  <c r="K22" i="3"/>
  <c r="G21" i="3"/>
  <c r="I22" i="3" s="1"/>
  <c r="I23" i="3" s="1"/>
  <c r="B28" i="3"/>
  <c r="B27" i="3"/>
  <c r="B26" i="3"/>
  <c r="B25" i="3"/>
  <c r="G6" i="3"/>
  <c r="I7" i="3" s="1"/>
  <c r="G1" i="3"/>
  <c r="O7" i="3" s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I16" i="1"/>
  <c r="I13" i="1"/>
  <c r="I10" i="1"/>
  <c r="I7" i="1"/>
  <c r="G6" i="1"/>
  <c r="B33" i="2"/>
  <c r="B32" i="2"/>
  <c r="B31" i="2"/>
  <c r="I6" i="2"/>
  <c r="I7" i="2" s="1"/>
  <c r="G1" i="2"/>
  <c r="O6" i="2" s="1"/>
  <c r="B25" i="1"/>
  <c r="G1" i="1"/>
  <c r="O7" i="1" s="1"/>
  <c r="O8" i="1" s="1"/>
  <c r="O10" i="1" s="1"/>
  <c r="O11" i="1" s="1"/>
  <c r="O13" i="1" s="1"/>
  <c r="O14" i="1" s="1"/>
  <c r="O16" i="1" s="1"/>
  <c r="O17" i="1" s="1"/>
  <c r="I8" i="1"/>
  <c r="G9" i="1" s="1"/>
  <c r="I11" i="1" s="1"/>
  <c r="G12" i="1" s="1"/>
  <c r="S6" i="6" l="1"/>
  <c r="R6" i="6"/>
  <c r="Q8" i="6"/>
  <c r="S8" i="6" s="1"/>
  <c r="N6" i="6"/>
  <c r="B32" i="6" s="1"/>
  <c r="B35" i="5"/>
  <c r="B33" i="5"/>
  <c r="B36" i="5"/>
  <c r="B34" i="5"/>
  <c r="N6" i="5"/>
  <c r="O7" i="5"/>
  <c r="K7" i="5" s="1"/>
  <c r="K7" i="3"/>
  <c r="O8" i="3"/>
  <c r="I8" i="3"/>
  <c r="B29" i="3"/>
  <c r="K14" i="1"/>
  <c r="K10" i="1"/>
  <c r="K13" i="1"/>
  <c r="K7" i="1"/>
  <c r="K11" i="1"/>
  <c r="K16" i="1"/>
  <c r="K8" i="1"/>
  <c r="K17" i="1"/>
  <c r="B39" i="1" s="1"/>
  <c r="O7" i="2"/>
  <c r="K6" i="2"/>
  <c r="B34" i="2" s="1"/>
  <c r="G8" i="2"/>
  <c r="R8" i="6" l="1"/>
  <c r="R7" i="6"/>
  <c r="Q9" i="6"/>
  <c r="S9" i="6" s="1"/>
  <c r="N7" i="6"/>
  <c r="B33" i="6" s="1"/>
  <c r="B37" i="5"/>
  <c r="B38" i="5"/>
  <c r="N7" i="5"/>
  <c r="O8" i="5"/>
  <c r="K8" i="5" s="1"/>
  <c r="G9" i="3"/>
  <c r="K8" i="3"/>
  <c r="B30" i="3" s="1"/>
  <c r="O10" i="3"/>
  <c r="I14" i="1"/>
  <c r="I9" i="2"/>
  <c r="B36" i="2"/>
  <c r="O9" i="2"/>
  <c r="K7" i="2"/>
  <c r="B35" i="2" s="1"/>
  <c r="R9" i="6" l="1"/>
  <c r="R10" i="6"/>
  <c r="Q10" i="6"/>
  <c r="S10" i="6" s="1"/>
  <c r="N8" i="6"/>
  <c r="B39" i="5"/>
  <c r="B40" i="5"/>
  <c r="N8" i="5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O9" i="5"/>
  <c r="K9" i="5" s="1"/>
  <c r="O11" i="3"/>
  <c r="K10" i="3"/>
  <c r="B31" i="3"/>
  <c r="I10" i="3"/>
  <c r="G15" i="1"/>
  <c r="O10" i="2"/>
  <c r="K9" i="2"/>
  <c r="I11" i="2"/>
  <c r="I10" i="2"/>
  <c r="B37" i="2"/>
  <c r="N9" i="6" l="1"/>
  <c r="B34" i="6"/>
  <c r="R11" i="6"/>
  <c r="Q11" i="6"/>
  <c r="S11" i="6" s="1"/>
  <c r="B41" i="5"/>
  <c r="B42" i="5"/>
  <c r="O10" i="5"/>
  <c r="K10" i="5" s="1"/>
  <c r="B32" i="3"/>
  <c r="I11" i="3"/>
  <c r="O13" i="3"/>
  <c r="K11" i="3"/>
  <c r="I12" i="2"/>
  <c r="O11" i="2"/>
  <c r="K10" i="2"/>
  <c r="B38" i="2" s="1"/>
  <c r="N10" i="6" l="1"/>
  <c r="B35" i="6"/>
  <c r="Q12" i="6"/>
  <c r="B43" i="5"/>
  <c r="B44" i="5"/>
  <c r="O11" i="5"/>
  <c r="K11" i="5" s="1"/>
  <c r="O14" i="3"/>
  <c r="K13" i="3"/>
  <c r="G12" i="3"/>
  <c r="B33" i="3"/>
  <c r="I17" i="1"/>
  <c r="K11" i="2"/>
  <c r="B39" i="2" s="1"/>
  <c r="O12" i="2"/>
  <c r="G13" i="2"/>
  <c r="S12" i="6" l="1"/>
  <c r="R12" i="6"/>
  <c r="N11" i="6"/>
  <c r="B36" i="6"/>
  <c r="Q13" i="6"/>
  <c r="S13" i="6" s="1"/>
  <c r="B45" i="5"/>
  <c r="B46" i="5"/>
  <c r="O12" i="5"/>
  <c r="K12" i="5" s="1"/>
  <c r="B34" i="3"/>
  <c r="I13" i="3"/>
  <c r="O16" i="3"/>
  <c r="K14" i="3"/>
  <c r="I14" i="2"/>
  <c r="B41" i="2"/>
  <c r="O14" i="2"/>
  <c r="K12" i="2"/>
  <c r="B40" i="2" s="1"/>
  <c r="N12" i="6" l="1"/>
  <c r="B37" i="6"/>
  <c r="R13" i="6"/>
  <c r="Q14" i="6"/>
  <c r="S14" i="6" s="1"/>
  <c r="B47" i="5"/>
  <c r="B48" i="5"/>
  <c r="O13" i="5"/>
  <c r="K13" i="5" s="1"/>
  <c r="O17" i="3"/>
  <c r="K16" i="3"/>
  <c r="B35" i="3"/>
  <c r="I14" i="3"/>
  <c r="O15" i="2"/>
  <c r="K14" i="2"/>
  <c r="I16" i="2"/>
  <c r="I15" i="2"/>
  <c r="B42" i="2"/>
  <c r="R14" i="6" l="1"/>
  <c r="N13" i="6"/>
  <c r="B38" i="6"/>
  <c r="Q15" i="6"/>
  <c r="S15" i="6" s="1"/>
  <c r="B49" i="5"/>
  <c r="B52" i="5"/>
  <c r="B50" i="5"/>
  <c r="O14" i="5"/>
  <c r="K14" i="5" s="1"/>
  <c r="G15" i="3"/>
  <c r="B36" i="3"/>
  <c r="K17" i="3"/>
  <c r="O19" i="3"/>
  <c r="I17" i="2"/>
  <c r="O16" i="2"/>
  <c r="K15" i="2"/>
  <c r="B43" i="2" s="1"/>
  <c r="N14" i="6" l="1"/>
  <c r="B39" i="6"/>
  <c r="R15" i="6"/>
  <c r="Q16" i="6"/>
  <c r="S16" i="6" s="1"/>
  <c r="B51" i="5"/>
  <c r="B53" i="5"/>
  <c r="O15" i="5"/>
  <c r="K15" i="5" s="1"/>
  <c r="K19" i="3"/>
  <c r="O20" i="3"/>
  <c r="K20" i="3" s="1"/>
  <c r="B37" i="3"/>
  <c r="I16" i="3"/>
  <c r="O17" i="2"/>
  <c r="K16" i="2"/>
  <c r="B44" i="2" s="1"/>
  <c r="G18" i="2"/>
  <c r="R16" i="6" l="1"/>
  <c r="N15" i="6"/>
  <c r="B40" i="6"/>
  <c r="Q17" i="6"/>
  <c r="S17" i="6" s="1"/>
  <c r="O16" i="5"/>
  <c r="K16" i="5" s="1"/>
  <c r="B38" i="3"/>
  <c r="I17" i="3"/>
  <c r="I19" i="2"/>
  <c r="B46" i="2"/>
  <c r="O19" i="2"/>
  <c r="K17" i="2"/>
  <c r="B45" i="2" s="1"/>
  <c r="N16" i="6" l="1"/>
  <c r="B41" i="6"/>
  <c r="R17" i="6"/>
  <c r="Q18" i="6"/>
  <c r="S18" i="6" s="1"/>
  <c r="O17" i="5"/>
  <c r="K17" i="5" s="1"/>
  <c r="B39" i="3"/>
  <c r="G18" i="3"/>
  <c r="I19" i="3" s="1"/>
  <c r="I20" i="3" s="1"/>
  <c r="O20" i="2"/>
  <c r="K19" i="2"/>
  <c r="I20" i="2"/>
  <c r="B47" i="2"/>
  <c r="I21" i="2"/>
  <c r="R18" i="6" l="1"/>
  <c r="N17" i="6"/>
  <c r="B42" i="6"/>
  <c r="Q19" i="6"/>
  <c r="S19" i="6" s="1"/>
  <c r="O18" i="5"/>
  <c r="K18" i="5" s="1"/>
  <c r="I22" i="2"/>
  <c r="K20" i="2"/>
  <c r="B48" i="2" s="1"/>
  <c r="O21" i="2"/>
  <c r="N18" i="6" l="1"/>
  <c r="B43" i="6"/>
  <c r="R19" i="6"/>
  <c r="Q20" i="6"/>
  <c r="S20" i="6" s="1"/>
  <c r="O19" i="5"/>
  <c r="K19" i="5" s="1"/>
  <c r="O22" i="2"/>
  <c r="K21" i="2"/>
  <c r="B49" i="2" s="1"/>
  <c r="G23" i="2"/>
  <c r="R20" i="6" l="1"/>
  <c r="N19" i="6"/>
  <c r="B44" i="6"/>
  <c r="Q21" i="6"/>
  <c r="S21" i="6" s="1"/>
  <c r="O20" i="5"/>
  <c r="K20" i="5" s="1"/>
  <c r="B51" i="2"/>
  <c r="I24" i="2"/>
  <c r="O24" i="2"/>
  <c r="K22" i="2"/>
  <c r="B50" i="2" s="1"/>
  <c r="N20" i="6" l="1"/>
  <c r="B45" i="6"/>
  <c r="R21" i="6"/>
  <c r="Q22" i="6"/>
  <c r="S22" i="6" s="1"/>
  <c r="O21" i="5"/>
  <c r="K21" i="5" s="1"/>
  <c r="O25" i="2"/>
  <c r="K24" i="2"/>
  <c r="B52" i="2"/>
  <c r="I26" i="2"/>
  <c r="I25" i="2"/>
  <c r="R22" i="6" l="1"/>
  <c r="N21" i="6"/>
  <c r="B46" i="6"/>
  <c r="Q23" i="6"/>
  <c r="S23" i="6" s="1"/>
  <c r="O22" i="5"/>
  <c r="K22" i="5" s="1"/>
  <c r="I27" i="2"/>
  <c r="O26" i="2"/>
  <c r="K25" i="2"/>
  <c r="B53" i="2" s="1"/>
  <c r="N22" i="6" l="1"/>
  <c r="B47" i="6"/>
  <c r="R23" i="6"/>
  <c r="Q24" i="6"/>
  <c r="S24" i="6" s="1"/>
  <c r="O23" i="5"/>
  <c r="K23" i="5" s="1"/>
  <c r="O27" i="2"/>
  <c r="K27" i="2" s="1"/>
  <c r="K26" i="2"/>
  <c r="B54" i="2" s="1"/>
  <c r="B55" i="2"/>
  <c r="R24" i="6" l="1"/>
  <c r="N23" i="6"/>
  <c r="B48" i="6"/>
  <c r="Q25" i="6"/>
  <c r="S25" i="6" s="1"/>
  <c r="O24" i="5"/>
  <c r="K24" i="5" s="1"/>
  <c r="N24" i="6" l="1"/>
  <c r="B49" i="6"/>
  <c r="R25" i="6"/>
  <c r="Q26" i="6"/>
  <c r="S26" i="6" s="1"/>
  <c r="O25" i="5"/>
  <c r="K25" i="5" s="1"/>
  <c r="R26" i="6" l="1"/>
  <c r="R27" i="6" s="1"/>
  <c r="N25" i="6"/>
  <c r="B50" i="6"/>
  <c r="Q27" i="6"/>
  <c r="S27" i="6" s="1"/>
  <c r="N26" i="6" l="1"/>
  <c r="B51" i="6"/>
  <c r="N27" i="6" l="1"/>
  <c r="B53" i="6" s="1"/>
  <c r="B52" i="6"/>
</calcChain>
</file>

<file path=xl/sharedStrings.xml><?xml version="1.0" encoding="utf-8"?>
<sst xmlns="http://schemas.openxmlformats.org/spreadsheetml/2006/main" count="1296" uniqueCount="91">
  <si>
    <t>DONG0</t>
  </si>
  <si>
    <t>DENG0</t>
  </si>
  <si>
    <t>DUNG0</t>
  </si>
  <si>
    <t>DANG0</t>
  </si>
  <si>
    <t>DING1</t>
  </si>
  <si>
    <t>DING2</t>
  </si>
  <si>
    <t>DONG1</t>
  </si>
  <si>
    <t>DENG1</t>
  </si>
  <si>
    <t>DUNG1</t>
  </si>
  <si>
    <t>DANG1</t>
  </si>
  <si>
    <t>    &lt;use id=</t>
  </si>
  <si>
    <t>dummy</t>
  </si>
  <si>
    <t xml:space="preserve"> href=</t>
  </si>
  <si>
    <t>#suspenders</t>
  </si>
  <si>
    <t xml:space="preserve"> x=</t>
  </si>
  <si>
    <t xml:space="preserve"> y=</t>
  </si>
  <si>
    <t xml:space="preserve"> transform=</t>
  </si>
  <si>
    <t>scale(1 .98)</t>
  </si>
  <si>
    <t>/&gt;</t>
  </si>
  <si>
    <t>DONG0-daun</t>
  </si>
  <si>
    <t xml:space="preserve"> class=</t>
  </si>
  <si>
    <t>daun</t>
  </si>
  <si>
    <t>#daun</t>
  </si>
  <si>
    <t>target</t>
  </si>
  <si>
    <t>#highlight-target</t>
  </si>
  <si>
    <t>DENG0-daun</t>
  </si>
  <si>
    <t>DUNG0-daun</t>
  </si>
  <si>
    <t>DANG0-daun</t>
  </si>
  <si>
    <t>DING1-daun</t>
  </si>
  <si>
    <t>DONG1-daun</t>
  </si>
  <si>
    <t>DENG1-daun</t>
  </si>
  <si>
    <t>DUNG1-daun</t>
  </si>
  <si>
    <t>DANG1-daun</t>
  </si>
  <si>
    <t>DING2-daun</t>
  </si>
  <si>
    <t>TOTAL DAUNS</t>
  </si>
  <si>
    <t>TARGET</t>
  </si>
  <si>
    <t>STEP</t>
  </si>
  <si>
    <t>scale(</t>
  </si>
  <si>
    <t>)</t>
  </si>
  <si>
    <t>DEUNG1-daun</t>
  </si>
  <si>
    <t>DEUNG1</t>
  </si>
  <si>
    <t>DAING2-daun</t>
  </si>
  <si>
    <t>DAING2</t>
  </si>
  <si>
    <t>&lt;radialGradient</t>
  </si>
  <si>
    <t>&lt;linearGradient</t>
  </si>
  <si>
    <t>gradientTransform="matrix(</t>
  </si>
  <si>
    <t>a</t>
  </si>
  <si>
    <t>b</t>
  </si>
  <si>
    <t>c</t>
  </si>
  <si>
    <t>d</t>
  </si>
  <si>
    <t>e</t>
  </si>
  <si>
    <t>f</t>
  </si>
  <si>
    <t>y1</t>
  </si>
  <si>
    <t>x2</t>
  </si>
  <si>
    <t>r</t>
  </si>
  <si>
    <t>cx=</t>
  </si>
  <si>
    <t>x1=</t>
  </si>
  <si>
    <t>cy</t>
  </si>
  <si>
    <t>fy=</t>
  </si>
  <si>
    <t>y2</t>
  </si>
  <si>
    <t>fx</t>
  </si>
  <si>
    <t>fy</t>
  </si>
  <si>
    <t>DENG</t>
  </si>
  <si>
    <t>WIDTH</t>
  </si>
  <si>
    <t>DUNG</t>
  </si>
  <si>
    <t>DANG</t>
  </si>
  <si>
    <t>DING</t>
  </si>
  <si>
    <t>DONG</t>
  </si>
  <si>
    <t>chime</t>
  </si>
  <si>
    <t>highlight-target</t>
  </si>
  <si>
    <t>&lt;use id=</t>
  </si>
  <si>
    <t>matrix(</t>
  </si>
  <si>
    <t>SPACE</t>
  </si>
  <si>
    <t>DENG0-chime</t>
  </si>
  <si>
    <t>DUNG0-chime</t>
  </si>
  <si>
    <t>DANG0-chime</t>
  </si>
  <si>
    <t>DING1-chime</t>
  </si>
  <si>
    <t>DONG1-chime</t>
  </si>
  <si>
    <t>DENG1-chime</t>
  </si>
  <si>
    <t>DUNG1-chime</t>
  </si>
  <si>
    <t>DANG1-chime</t>
  </si>
  <si>
    <t>DING2-chime</t>
  </si>
  <si>
    <t>DONG2-chime</t>
  </si>
  <si>
    <t>DONG2</t>
  </si>
  <si>
    <t>DENG2-chime</t>
  </si>
  <si>
    <t>DENG2</t>
  </si>
  <si>
    <t>DUNG2-chime</t>
  </si>
  <si>
    <t>DUNG2</t>
  </si>
  <si>
    <t>TICK</t>
  </si>
  <si>
    <t>[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</si>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</sst>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0" fontId="0" fillId="2" borderId="0" xfId="0" applyFill="1"/>
    <xf numFmtId="0" fontId="0" fillId="3" borderId="0" xfId="0" applyFill="1"/>
    <xf numFmtId="1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C5ED5-FA6A-48DD-9519-797E09B94580}">
  <dimension ref="B1:Q55"/>
  <sheetViews>
    <sheetView workbookViewId="0">
      <selection activeCell="B29" sqref="B29"/>
    </sheetView>
  </sheetViews>
  <sheetFormatPr defaultRowHeight="14.5" x14ac:dyDescent="0.35"/>
  <cols>
    <col min="13" max="13" width="10.36328125" bestFit="1" customWidth="1"/>
    <col min="14" max="15" width="10.36328125" customWidth="1"/>
  </cols>
  <sheetData>
    <row r="1" spans="2:17" x14ac:dyDescent="0.35">
      <c r="B1" s="2" t="s">
        <v>34</v>
      </c>
      <c r="C1">
        <v>10</v>
      </c>
      <c r="D1" s="2" t="s">
        <v>35</v>
      </c>
      <c r="E1" s="1">
        <v>0.85</v>
      </c>
      <c r="F1" s="2" t="s">
        <v>36</v>
      </c>
      <c r="G1">
        <f>E1^(1/(C1-1))</f>
        <v>0.98210440373185826</v>
      </c>
    </row>
    <row r="3" spans="2:17" x14ac:dyDescent="0.35">
      <c r="B3" t="s">
        <v>10</v>
      </c>
      <c r="C3" t="s">
        <v>11</v>
      </c>
      <c r="D3" t="s">
        <v>12</v>
      </c>
      <c r="E3" t="s">
        <v>13</v>
      </c>
      <c r="F3" t="s">
        <v>14</v>
      </c>
      <c r="G3">
        <v>0</v>
      </c>
      <c r="H3" t="s">
        <v>15</v>
      </c>
      <c r="I3">
        <v>0</v>
      </c>
      <c r="J3" t="s">
        <v>16</v>
      </c>
      <c r="K3" t="s">
        <v>17</v>
      </c>
      <c r="L3" t="s">
        <v>18</v>
      </c>
    </row>
    <row r="4" spans="2:17" x14ac:dyDescent="0.35">
      <c r="B4" t="s">
        <v>10</v>
      </c>
      <c r="C4" t="s">
        <v>19</v>
      </c>
      <c r="D4" t="s">
        <v>20</v>
      </c>
      <c r="E4" t="s">
        <v>21</v>
      </c>
      <c r="F4" t="s">
        <v>12</v>
      </c>
      <c r="G4" t="s">
        <v>22</v>
      </c>
      <c r="H4" t="s">
        <v>14</v>
      </c>
      <c r="I4">
        <v>0</v>
      </c>
      <c r="J4" t="s">
        <v>15</v>
      </c>
      <c r="K4" s="1">
        <v>0</v>
      </c>
      <c r="L4" t="s">
        <v>16</v>
      </c>
      <c r="M4" t="s">
        <v>37</v>
      </c>
      <c r="N4">
        <v>1</v>
      </c>
      <c r="O4">
        <v>1</v>
      </c>
      <c r="P4" t="s">
        <v>38</v>
      </c>
      <c r="Q4" t="s">
        <v>18</v>
      </c>
    </row>
    <row r="5" spans="2:17" x14ac:dyDescent="0.35">
      <c r="B5" t="s">
        <v>10</v>
      </c>
      <c r="C5" t="s">
        <v>0</v>
      </c>
      <c r="D5" t="s">
        <v>20</v>
      </c>
      <c r="E5" t="s">
        <v>23</v>
      </c>
      <c r="F5" t="s">
        <v>12</v>
      </c>
      <c r="G5" t="s">
        <v>24</v>
      </c>
      <c r="H5" t="s">
        <v>14</v>
      </c>
      <c r="I5">
        <v>0</v>
      </c>
      <c r="J5" t="s">
        <v>15</v>
      </c>
      <c r="K5" s="1">
        <v>0</v>
      </c>
      <c r="L5" t="s">
        <v>16</v>
      </c>
      <c r="M5" t="s">
        <v>37</v>
      </c>
      <c r="N5">
        <v>1</v>
      </c>
      <c r="O5">
        <v>1</v>
      </c>
      <c r="P5" t="s">
        <v>38</v>
      </c>
      <c r="Q5" t="s">
        <v>18</v>
      </c>
    </row>
    <row r="6" spans="2:17" x14ac:dyDescent="0.35">
      <c r="B6" t="s">
        <v>10</v>
      </c>
      <c r="C6" t="s">
        <v>25</v>
      </c>
      <c r="D6" t="s">
        <v>20</v>
      </c>
      <c r="E6" t="s">
        <v>21</v>
      </c>
      <c r="F6" t="s">
        <v>12</v>
      </c>
      <c r="G6" t="s">
        <v>22</v>
      </c>
      <c r="H6" t="s">
        <v>14</v>
      </c>
      <c r="I6">
        <f>I4+32</f>
        <v>32</v>
      </c>
      <c r="J6" t="s">
        <v>15</v>
      </c>
      <c r="K6" s="1">
        <f>(1-O6)/2</f>
        <v>8.9477981340708723E-3</v>
      </c>
      <c r="L6" t="s">
        <v>16</v>
      </c>
      <c r="M6" t="s">
        <v>37</v>
      </c>
      <c r="N6">
        <v>1</v>
      </c>
      <c r="O6" s="3">
        <f>O5*$G$1</f>
        <v>0.98210440373185826</v>
      </c>
      <c r="P6" t="s">
        <v>38</v>
      </c>
      <c r="Q6" t="s">
        <v>18</v>
      </c>
    </row>
    <row r="7" spans="2:17" x14ac:dyDescent="0.35">
      <c r="B7" t="s">
        <v>10</v>
      </c>
      <c r="C7" t="s">
        <v>1</v>
      </c>
      <c r="D7" t="s">
        <v>20</v>
      </c>
      <c r="E7" t="s">
        <v>23</v>
      </c>
      <c r="F7" t="s">
        <v>12</v>
      </c>
      <c r="G7" t="s">
        <v>24</v>
      </c>
      <c r="H7" t="s">
        <v>14</v>
      </c>
      <c r="I7">
        <f>I6</f>
        <v>32</v>
      </c>
      <c r="J7" t="s">
        <v>15</v>
      </c>
      <c r="K7" s="1">
        <f>(1-O7)/2</f>
        <v>8.9477981340708723E-3</v>
      </c>
      <c r="L7" t="s">
        <v>16</v>
      </c>
      <c r="M7" t="s">
        <v>37</v>
      </c>
      <c r="N7">
        <v>1</v>
      </c>
      <c r="O7" s="3">
        <f>O6</f>
        <v>0.98210440373185826</v>
      </c>
      <c r="P7" t="s">
        <v>38</v>
      </c>
      <c r="Q7" t="s">
        <v>18</v>
      </c>
    </row>
    <row r="8" spans="2:17" x14ac:dyDescent="0.35">
      <c r="B8" t="s">
        <v>10</v>
      </c>
      <c r="D8" t="s">
        <v>12</v>
      </c>
      <c r="E8" t="s">
        <v>13</v>
      </c>
      <c r="F8" t="s">
        <v>14</v>
      </c>
      <c r="G8">
        <f>I7+30</f>
        <v>62</v>
      </c>
      <c r="H8" t="s">
        <v>18</v>
      </c>
      <c r="O8" s="3"/>
    </row>
    <row r="9" spans="2:17" x14ac:dyDescent="0.35">
      <c r="B9" t="s">
        <v>10</v>
      </c>
      <c r="C9" t="s">
        <v>26</v>
      </c>
      <c r="D9" t="s">
        <v>20</v>
      </c>
      <c r="E9" t="s">
        <v>21</v>
      </c>
      <c r="F9" t="s">
        <v>12</v>
      </c>
      <c r="G9" t="s">
        <v>22</v>
      </c>
      <c r="H9" t="s">
        <v>14</v>
      </c>
      <c r="I9">
        <f>G8+6</f>
        <v>68</v>
      </c>
      <c r="J9" t="s">
        <v>15</v>
      </c>
      <c r="K9" s="1">
        <f>(1-O9)/2</f>
        <v>1.7735470085245564E-2</v>
      </c>
      <c r="L9" t="s">
        <v>16</v>
      </c>
      <c r="M9" t="s">
        <v>37</v>
      </c>
      <c r="N9">
        <v>1</v>
      </c>
      <c r="O9" s="3">
        <f>O7*$G$1</f>
        <v>0.96452905982950887</v>
      </c>
      <c r="P9" t="s">
        <v>38</v>
      </c>
      <c r="Q9" t="s">
        <v>18</v>
      </c>
    </row>
    <row r="10" spans="2:17" x14ac:dyDescent="0.35">
      <c r="B10" t="s">
        <v>10</v>
      </c>
      <c r="C10" t="s">
        <v>2</v>
      </c>
      <c r="D10" t="s">
        <v>20</v>
      </c>
      <c r="E10" t="s">
        <v>23</v>
      </c>
      <c r="F10" t="s">
        <v>12</v>
      </c>
      <c r="G10" t="s">
        <v>24</v>
      </c>
      <c r="H10" t="s">
        <v>14</v>
      </c>
      <c r="I10">
        <f>I9</f>
        <v>68</v>
      </c>
      <c r="J10" t="s">
        <v>15</v>
      </c>
      <c r="K10" s="1">
        <f>(1-O10)/2</f>
        <v>1.7735470085245564E-2</v>
      </c>
      <c r="L10" t="s">
        <v>16</v>
      </c>
      <c r="M10" t="s">
        <v>37</v>
      </c>
      <c r="N10">
        <v>1</v>
      </c>
      <c r="O10" s="3">
        <f>O9</f>
        <v>0.96452905982950887</v>
      </c>
      <c r="P10" t="s">
        <v>38</v>
      </c>
      <c r="Q10" t="s">
        <v>18</v>
      </c>
    </row>
    <row r="11" spans="2:17" x14ac:dyDescent="0.35">
      <c r="B11" t="s">
        <v>10</v>
      </c>
      <c r="C11" t="s">
        <v>27</v>
      </c>
      <c r="D11" t="s">
        <v>20</v>
      </c>
      <c r="E11" t="s">
        <v>21</v>
      </c>
      <c r="F11" t="s">
        <v>12</v>
      </c>
      <c r="G11" t="s">
        <v>22</v>
      </c>
      <c r="H11" t="s">
        <v>14</v>
      </c>
      <c r="I11">
        <f>I9+32</f>
        <v>100</v>
      </c>
      <c r="J11" t="s">
        <v>15</v>
      </c>
      <c r="K11" s="1">
        <f>(1-O11)/2</f>
        <v>2.6365881407045155E-2</v>
      </c>
      <c r="L11" t="s">
        <v>16</v>
      </c>
      <c r="M11" t="s">
        <v>37</v>
      </c>
      <c r="N11">
        <v>1</v>
      </c>
      <c r="O11" s="3">
        <f>O10*$G$1</f>
        <v>0.94726823718590969</v>
      </c>
      <c r="P11" t="s">
        <v>38</v>
      </c>
      <c r="Q11" t="s">
        <v>18</v>
      </c>
    </row>
    <row r="12" spans="2:17" x14ac:dyDescent="0.35">
      <c r="B12" t="s">
        <v>10</v>
      </c>
      <c r="C12" t="s">
        <v>3</v>
      </c>
      <c r="D12" t="s">
        <v>20</v>
      </c>
      <c r="E12" t="s">
        <v>23</v>
      </c>
      <c r="F12" t="s">
        <v>12</v>
      </c>
      <c r="G12" t="s">
        <v>24</v>
      </c>
      <c r="H12" t="s">
        <v>14</v>
      </c>
      <c r="I12">
        <f>I11</f>
        <v>100</v>
      </c>
      <c r="J12" t="s">
        <v>15</v>
      </c>
      <c r="K12" s="1">
        <f>(1-O12)/2</f>
        <v>2.6365881407045155E-2</v>
      </c>
      <c r="L12" t="s">
        <v>16</v>
      </c>
      <c r="M12" t="s">
        <v>37</v>
      </c>
      <c r="N12">
        <v>1</v>
      </c>
      <c r="O12" s="3">
        <f>O11</f>
        <v>0.94726823718590969</v>
      </c>
      <c r="P12" t="s">
        <v>38</v>
      </c>
      <c r="Q12" t="s">
        <v>18</v>
      </c>
    </row>
    <row r="13" spans="2:17" x14ac:dyDescent="0.35">
      <c r="B13" t="s">
        <v>10</v>
      </c>
      <c r="D13" t="s">
        <v>12</v>
      </c>
      <c r="E13" t="s">
        <v>13</v>
      </c>
      <c r="F13" t="s">
        <v>14</v>
      </c>
      <c r="G13">
        <f>I12+30</f>
        <v>130</v>
      </c>
      <c r="H13" t="s">
        <v>18</v>
      </c>
      <c r="O13" s="3"/>
    </row>
    <row r="14" spans="2:17" x14ac:dyDescent="0.35">
      <c r="B14" t="s">
        <v>10</v>
      </c>
      <c r="C14" t="s">
        <v>28</v>
      </c>
      <c r="D14" t="s">
        <v>20</v>
      </c>
      <c r="E14" t="s">
        <v>21</v>
      </c>
      <c r="F14" t="s">
        <v>12</v>
      </c>
      <c r="G14" t="s">
        <v>22</v>
      </c>
      <c r="H14" t="s">
        <v>14</v>
      </c>
      <c r="I14">
        <f>G13+6</f>
        <v>136</v>
      </c>
      <c r="J14" t="s">
        <v>15</v>
      </c>
      <c r="K14" s="1">
        <f>(1-O14)/2</f>
        <v>3.4841846372201835E-2</v>
      </c>
      <c r="L14" t="s">
        <v>16</v>
      </c>
      <c r="M14" t="s">
        <v>37</v>
      </c>
      <c r="N14">
        <v>1</v>
      </c>
      <c r="O14" s="3">
        <f>O12*$G$1</f>
        <v>0.93031630725559633</v>
      </c>
      <c r="P14" t="s">
        <v>38</v>
      </c>
      <c r="Q14" t="s">
        <v>18</v>
      </c>
    </row>
    <row r="15" spans="2:17" x14ac:dyDescent="0.35">
      <c r="B15" t="s">
        <v>10</v>
      </c>
      <c r="C15" t="s">
        <v>4</v>
      </c>
      <c r="D15" t="s">
        <v>20</v>
      </c>
      <c r="E15" t="s">
        <v>23</v>
      </c>
      <c r="F15" t="s">
        <v>12</v>
      </c>
      <c r="G15" t="s">
        <v>24</v>
      </c>
      <c r="H15" t="s">
        <v>14</v>
      </c>
      <c r="I15">
        <f>I14</f>
        <v>136</v>
      </c>
      <c r="J15" t="s">
        <v>15</v>
      </c>
      <c r="K15" s="1">
        <f>(1-O15)/2</f>
        <v>3.4841846372201835E-2</v>
      </c>
      <c r="L15" t="s">
        <v>16</v>
      </c>
      <c r="M15" t="s">
        <v>37</v>
      </c>
      <c r="N15">
        <v>1</v>
      </c>
      <c r="O15" s="3">
        <f>O14</f>
        <v>0.93031630725559633</v>
      </c>
      <c r="P15" t="s">
        <v>38</v>
      </c>
      <c r="Q15" t="s">
        <v>18</v>
      </c>
    </row>
    <row r="16" spans="2:17" x14ac:dyDescent="0.35">
      <c r="B16" t="s">
        <v>10</v>
      </c>
      <c r="C16" t="s">
        <v>29</v>
      </c>
      <c r="D16" t="s">
        <v>20</v>
      </c>
      <c r="E16" t="s">
        <v>21</v>
      </c>
      <c r="F16" t="s">
        <v>12</v>
      </c>
      <c r="G16" t="s">
        <v>22</v>
      </c>
      <c r="H16" t="s">
        <v>14</v>
      </c>
      <c r="I16">
        <f>I14+32</f>
        <v>168</v>
      </c>
      <c r="J16" t="s">
        <v>15</v>
      </c>
      <c r="K16" s="1">
        <f>(1-O16)/2</f>
        <v>4.3166128890359146E-2</v>
      </c>
      <c r="L16" t="s">
        <v>16</v>
      </c>
      <c r="M16" t="s">
        <v>37</v>
      </c>
      <c r="N16">
        <v>1</v>
      </c>
      <c r="O16" s="3">
        <f>O15*$G$1</f>
        <v>0.91366774221928171</v>
      </c>
      <c r="P16" t="s">
        <v>38</v>
      </c>
      <c r="Q16" t="s">
        <v>18</v>
      </c>
    </row>
    <row r="17" spans="2:17" x14ac:dyDescent="0.35">
      <c r="B17" t="s">
        <v>10</v>
      </c>
      <c r="C17" t="s">
        <v>6</v>
      </c>
      <c r="D17" t="s">
        <v>20</v>
      </c>
      <c r="E17" t="s">
        <v>23</v>
      </c>
      <c r="F17" t="s">
        <v>12</v>
      </c>
      <c r="G17" t="s">
        <v>24</v>
      </c>
      <c r="H17" t="s">
        <v>14</v>
      </c>
      <c r="I17">
        <f>I16</f>
        <v>168</v>
      </c>
      <c r="J17" t="s">
        <v>15</v>
      </c>
      <c r="K17" s="1">
        <f>(1-O17)/2</f>
        <v>4.3166128890359146E-2</v>
      </c>
      <c r="L17" t="s">
        <v>16</v>
      </c>
      <c r="M17" t="s">
        <v>37</v>
      </c>
      <c r="N17">
        <v>1</v>
      </c>
      <c r="O17" s="3">
        <f>O16</f>
        <v>0.91366774221928171</v>
      </c>
      <c r="P17" t="s">
        <v>38</v>
      </c>
      <c r="Q17" t="s">
        <v>18</v>
      </c>
    </row>
    <row r="18" spans="2:17" x14ac:dyDescent="0.35">
      <c r="B18" t="s">
        <v>10</v>
      </c>
      <c r="D18" t="s">
        <v>12</v>
      </c>
      <c r="E18" t="s">
        <v>13</v>
      </c>
      <c r="F18" t="s">
        <v>14</v>
      </c>
      <c r="G18">
        <f>I17+30</f>
        <v>198</v>
      </c>
      <c r="H18" t="s">
        <v>18</v>
      </c>
      <c r="I18" s="1"/>
      <c r="O18" s="3"/>
    </row>
    <row r="19" spans="2:17" x14ac:dyDescent="0.35">
      <c r="B19" t="s">
        <v>10</v>
      </c>
      <c r="C19" t="s">
        <v>30</v>
      </c>
      <c r="D19" t="s">
        <v>20</v>
      </c>
      <c r="E19" t="s">
        <v>21</v>
      </c>
      <c r="F19" t="s">
        <v>12</v>
      </c>
      <c r="G19" t="s">
        <v>22</v>
      </c>
      <c r="H19" t="s">
        <v>14</v>
      </c>
      <c r="I19">
        <f>G18+6</f>
        <v>204</v>
      </c>
      <c r="J19" t="s">
        <v>15</v>
      </c>
      <c r="K19" s="1">
        <f>(1-O19)/2</f>
        <v>5.1341443409349596E-2</v>
      </c>
      <c r="L19" t="s">
        <v>16</v>
      </c>
      <c r="M19" t="s">
        <v>37</v>
      </c>
      <c r="N19">
        <v>1</v>
      </c>
      <c r="O19" s="3">
        <f>O17*$G$1</f>
        <v>0.89731711318130081</v>
      </c>
      <c r="P19" t="s">
        <v>38</v>
      </c>
      <c r="Q19" t="s">
        <v>18</v>
      </c>
    </row>
    <row r="20" spans="2:17" x14ac:dyDescent="0.35">
      <c r="B20" t="s">
        <v>10</v>
      </c>
      <c r="C20" t="s">
        <v>7</v>
      </c>
      <c r="D20" t="s">
        <v>20</v>
      </c>
      <c r="E20" t="s">
        <v>23</v>
      </c>
      <c r="F20" t="s">
        <v>12</v>
      </c>
      <c r="G20" t="s">
        <v>24</v>
      </c>
      <c r="H20" t="s">
        <v>14</v>
      </c>
      <c r="I20">
        <f>I19</f>
        <v>204</v>
      </c>
      <c r="J20" t="s">
        <v>15</v>
      </c>
      <c r="K20" s="1">
        <f>(1-O20)/2</f>
        <v>5.1341443409349596E-2</v>
      </c>
      <c r="L20" t="s">
        <v>16</v>
      </c>
      <c r="M20" t="s">
        <v>37</v>
      </c>
      <c r="N20">
        <v>1</v>
      </c>
      <c r="O20" s="3">
        <f>O19</f>
        <v>0.89731711318130081</v>
      </c>
      <c r="P20" t="s">
        <v>38</v>
      </c>
      <c r="Q20" t="s">
        <v>18</v>
      </c>
    </row>
    <row r="21" spans="2:17" x14ac:dyDescent="0.35">
      <c r="B21" t="s">
        <v>10</v>
      </c>
      <c r="C21" t="s">
        <v>31</v>
      </c>
      <c r="D21" t="s">
        <v>20</v>
      </c>
      <c r="E21" t="s">
        <v>21</v>
      </c>
      <c r="F21" t="s">
        <v>12</v>
      </c>
      <c r="G21" t="s">
        <v>22</v>
      </c>
      <c r="H21" t="s">
        <v>14</v>
      </c>
      <c r="I21">
        <f>I19+32</f>
        <v>236</v>
      </c>
      <c r="J21" t="s">
        <v>15</v>
      </c>
      <c r="K21" s="1">
        <f>(1-O21)/2</f>
        <v>5.9370455800343114E-2</v>
      </c>
      <c r="L21" t="s">
        <v>16</v>
      </c>
      <c r="M21" t="s">
        <v>37</v>
      </c>
      <c r="N21">
        <v>1</v>
      </c>
      <c r="O21" s="3">
        <f>O20*$G$1</f>
        <v>0.88125908839931377</v>
      </c>
      <c r="P21" t="s">
        <v>38</v>
      </c>
      <c r="Q21" t="s">
        <v>18</v>
      </c>
    </row>
    <row r="22" spans="2:17" x14ac:dyDescent="0.35">
      <c r="B22" t="s">
        <v>10</v>
      </c>
      <c r="C22" t="s">
        <v>8</v>
      </c>
      <c r="D22" t="s">
        <v>20</v>
      </c>
      <c r="E22" t="s">
        <v>23</v>
      </c>
      <c r="F22" t="s">
        <v>12</v>
      </c>
      <c r="G22" t="s">
        <v>24</v>
      </c>
      <c r="H22" t="s">
        <v>14</v>
      </c>
      <c r="I22">
        <f>I21</f>
        <v>236</v>
      </c>
      <c r="J22" t="s">
        <v>15</v>
      </c>
      <c r="K22" s="1">
        <f>(1-O22)/2</f>
        <v>5.9370455800343114E-2</v>
      </c>
      <c r="L22" t="s">
        <v>16</v>
      </c>
      <c r="M22" t="s">
        <v>37</v>
      </c>
      <c r="N22">
        <v>1</v>
      </c>
      <c r="O22" s="3">
        <f>O21</f>
        <v>0.88125908839931377</v>
      </c>
      <c r="P22" t="s">
        <v>38</v>
      </c>
      <c r="Q22" t="s">
        <v>18</v>
      </c>
    </row>
    <row r="23" spans="2:17" x14ac:dyDescent="0.35">
      <c r="B23" t="s">
        <v>10</v>
      </c>
      <c r="D23" t="s">
        <v>12</v>
      </c>
      <c r="E23" t="s">
        <v>13</v>
      </c>
      <c r="F23" t="s">
        <v>14</v>
      </c>
      <c r="G23">
        <f>I22+30</f>
        <v>266</v>
      </c>
      <c r="H23" t="s">
        <v>18</v>
      </c>
      <c r="O23" s="3"/>
    </row>
    <row r="24" spans="2:17" x14ac:dyDescent="0.35">
      <c r="B24" t="s">
        <v>10</v>
      </c>
      <c r="C24" t="s">
        <v>32</v>
      </c>
      <c r="D24" t="s">
        <v>20</v>
      </c>
      <c r="E24" t="s">
        <v>21</v>
      </c>
      <c r="F24" t="s">
        <v>12</v>
      </c>
      <c r="G24" t="s">
        <v>22</v>
      </c>
      <c r="H24" t="s">
        <v>14</v>
      </c>
      <c r="I24">
        <f>G23+6</f>
        <v>272</v>
      </c>
      <c r="J24" t="s">
        <v>15</v>
      </c>
      <c r="K24" s="1">
        <f>(1-O24)/2</f>
        <v>6.7255784227155502E-2</v>
      </c>
      <c r="L24" t="s">
        <v>16</v>
      </c>
      <c r="M24" t="s">
        <v>37</v>
      </c>
      <c r="N24">
        <v>1</v>
      </c>
      <c r="O24" s="3">
        <f>O22*$G$1</f>
        <v>0.865488431545689</v>
      </c>
      <c r="P24" t="s">
        <v>38</v>
      </c>
      <c r="Q24" t="s">
        <v>18</v>
      </c>
    </row>
    <row r="25" spans="2:17" x14ac:dyDescent="0.35">
      <c r="B25" t="s">
        <v>10</v>
      </c>
      <c r="C25" t="s">
        <v>9</v>
      </c>
      <c r="D25" t="s">
        <v>20</v>
      </c>
      <c r="E25" t="s">
        <v>23</v>
      </c>
      <c r="F25" t="s">
        <v>12</v>
      </c>
      <c r="G25" t="s">
        <v>24</v>
      </c>
      <c r="H25" t="s">
        <v>14</v>
      </c>
      <c r="I25">
        <f>I24</f>
        <v>272</v>
      </c>
      <c r="J25" t="s">
        <v>15</v>
      </c>
      <c r="K25" s="1">
        <f>(1-O25)/2</f>
        <v>6.7255784227155502E-2</v>
      </c>
      <c r="L25" t="s">
        <v>16</v>
      </c>
      <c r="M25" t="s">
        <v>37</v>
      </c>
      <c r="N25">
        <v>1</v>
      </c>
      <c r="O25" s="3">
        <f>O24</f>
        <v>0.865488431545689</v>
      </c>
      <c r="P25" t="s">
        <v>38</v>
      </c>
      <c r="Q25" t="s">
        <v>18</v>
      </c>
    </row>
    <row r="26" spans="2:17" x14ac:dyDescent="0.35">
      <c r="B26" t="s">
        <v>10</v>
      </c>
      <c r="C26" t="s">
        <v>33</v>
      </c>
      <c r="D26" t="s">
        <v>20</v>
      </c>
      <c r="E26" t="s">
        <v>21</v>
      </c>
      <c r="F26" t="s">
        <v>12</v>
      </c>
      <c r="G26" t="s">
        <v>22</v>
      </c>
      <c r="H26" t="s">
        <v>14</v>
      </c>
      <c r="I26">
        <f>I24+32</f>
        <v>304</v>
      </c>
      <c r="J26" t="s">
        <v>15</v>
      </c>
      <c r="K26" s="1">
        <f>(1-O26)/2</f>
        <v>7.4999999999999956E-2</v>
      </c>
      <c r="L26" t="s">
        <v>16</v>
      </c>
      <c r="M26" t="s">
        <v>37</v>
      </c>
      <c r="N26">
        <v>1</v>
      </c>
      <c r="O26" s="3">
        <f>O25*$G$1</f>
        <v>0.85000000000000009</v>
      </c>
      <c r="P26" t="s">
        <v>38</v>
      </c>
      <c r="Q26" t="s">
        <v>18</v>
      </c>
    </row>
    <row r="27" spans="2:17" x14ac:dyDescent="0.35">
      <c r="B27" t="s">
        <v>10</v>
      </c>
      <c r="C27" t="s">
        <v>5</v>
      </c>
      <c r="D27" t="s">
        <v>20</v>
      </c>
      <c r="E27" t="s">
        <v>23</v>
      </c>
      <c r="F27" t="s">
        <v>12</v>
      </c>
      <c r="G27" t="s">
        <v>24</v>
      </c>
      <c r="H27" t="s">
        <v>14</v>
      </c>
      <c r="I27">
        <f>I26</f>
        <v>304</v>
      </c>
      <c r="J27" t="s">
        <v>15</v>
      </c>
      <c r="K27" s="1">
        <f>(1-O27)/2</f>
        <v>7.4999999999999956E-2</v>
      </c>
      <c r="L27" t="s">
        <v>16</v>
      </c>
      <c r="M27" t="s">
        <v>37</v>
      </c>
      <c r="N27">
        <v>1</v>
      </c>
      <c r="O27" s="3">
        <f>O26</f>
        <v>0.85000000000000009</v>
      </c>
      <c r="P27" t="s">
        <v>38</v>
      </c>
      <c r="Q27" t="s">
        <v>18</v>
      </c>
    </row>
    <row r="31" spans="2:17" x14ac:dyDescent="0.35">
      <c r="B31" t="str">
        <f>B3&amp;""""&amp;C3&amp;""""&amp;D3&amp;""""&amp;E3&amp;""""&amp;F3&amp;""""&amp;G3&amp;""""&amp;H3&amp;""""&amp;I3&amp;""""&amp;J3&amp;""""&amp;TEXT(K3,"0%")&amp;""""&amp;L3&amp;""""&amp;M3&amp;N3&amp;" "&amp;TEXT(O3,"0.00")&amp;P3&amp;""""&amp;Q3</f>
        <v>    &lt;use id="dummy" href="#suspenders" x="0" y="0" transform="scale(1 .98)"/&gt;" 0.00"</v>
      </c>
    </row>
    <row r="32" spans="2:17" x14ac:dyDescent="0.35">
      <c r="B32" t="str">
        <f t="shared" ref="B32:B55" si="0">B4&amp;""""&amp;C4&amp;""""&amp;D4&amp;""""&amp;E4&amp;""""&amp;F4&amp;""""&amp;G4&amp;""""&amp;H4&amp;""""&amp;I4&amp;""""&amp;J4&amp;""""&amp;TEXT(K4,"0%")&amp;""""&amp;L4&amp;""""&amp;M4&amp;N4&amp;" "&amp;TEXT(O4,"0.00")&amp;P4&amp;""""&amp;Q4</f>
        <v>    &lt;use id="DONG0-daun" class="daun" href="#daun" x="0" y="0%" transform="scale(1 1.00)"/&gt;</v>
      </c>
    </row>
    <row r="33" spans="2:2" x14ac:dyDescent="0.35">
      <c r="B33" t="str">
        <f t="shared" si="0"/>
        <v>    &lt;use id="DONG0" class="target" href="#highlight-target" x="0" y="0%" transform="scale(1 1.00)"/&gt;</v>
      </c>
    </row>
    <row r="34" spans="2:2" x14ac:dyDescent="0.35">
      <c r="B34" t="str">
        <f t="shared" si="0"/>
        <v>    &lt;use id="DENG0-daun" class="daun" href="#daun" x="32" y="1%" transform="scale(1 0.98)"/&gt;</v>
      </c>
    </row>
    <row r="35" spans="2:2" x14ac:dyDescent="0.35">
      <c r="B35" t="str">
        <f t="shared" si="0"/>
        <v>    &lt;use id="DENG0" class="target" href="#highlight-target" x="32" y="1%" transform="scale(1 0.98)"/&gt;</v>
      </c>
    </row>
    <row r="36" spans="2:2" x14ac:dyDescent="0.35">
      <c r="B36" t="str">
        <f t="shared" si="0"/>
        <v>    &lt;use id="" href="#suspenders" x="62"/&gt;"""0%"" 0.00"</v>
      </c>
    </row>
    <row r="37" spans="2:2" x14ac:dyDescent="0.35">
      <c r="B37" t="str">
        <f t="shared" si="0"/>
        <v>    &lt;use id="DUNG0-daun" class="daun" href="#daun" x="68" y="2%" transform="scale(1 0.96)"/&gt;</v>
      </c>
    </row>
    <row r="38" spans="2:2" x14ac:dyDescent="0.35">
      <c r="B38" t="str">
        <f t="shared" si="0"/>
        <v>    &lt;use id="DUNG0" class="target" href="#highlight-target" x="68" y="2%" transform="scale(1 0.96)"/&gt;</v>
      </c>
    </row>
    <row r="39" spans="2:2" x14ac:dyDescent="0.35">
      <c r="B39" t="str">
        <f t="shared" si="0"/>
        <v>    &lt;use id="DANG0-daun" class="daun" href="#daun" x="100" y="3%" transform="scale(1 0.95)"/&gt;</v>
      </c>
    </row>
    <row r="40" spans="2:2" x14ac:dyDescent="0.35">
      <c r="B40" t="str">
        <f t="shared" si="0"/>
        <v>    &lt;use id="DANG0" class="target" href="#highlight-target" x="100" y="3%" transform="scale(1 0.95)"/&gt;</v>
      </c>
    </row>
    <row r="41" spans="2:2" x14ac:dyDescent="0.35">
      <c r="B41" t="str">
        <f t="shared" si="0"/>
        <v>    &lt;use id="" href="#suspenders" x="130"/&gt;"""0%"" 0.00"</v>
      </c>
    </row>
    <row r="42" spans="2:2" x14ac:dyDescent="0.35">
      <c r="B42" t="str">
        <f t="shared" si="0"/>
        <v>    &lt;use id="DING1-daun" class="daun" href="#daun" x="136" y="3%" transform="scale(1 0.93)"/&gt;</v>
      </c>
    </row>
    <row r="43" spans="2:2" x14ac:dyDescent="0.35">
      <c r="B43" t="str">
        <f t="shared" si="0"/>
        <v>    &lt;use id="DING1" class="target" href="#highlight-target" x="136" y="3%" transform="scale(1 0.93)"/&gt;</v>
      </c>
    </row>
    <row r="44" spans="2:2" x14ac:dyDescent="0.35">
      <c r="B44" t="str">
        <f t="shared" si="0"/>
        <v>    &lt;use id="DONG1-daun" class="daun" href="#daun" x="168" y="4%" transform="scale(1 0.91)"/&gt;</v>
      </c>
    </row>
    <row r="45" spans="2:2" x14ac:dyDescent="0.35">
      <c r="B45" t="str">
        <f t="shared" si="0"/>
        <v>    &lt;use id="DONG1" class="target" href="#highlight-target" x="168" y="4%" transform="scale(1 0.91)"/&gt;</v>
      </c>
    </row>
    <row r="46" spans="2:2" x14ac:dyDescent="0.35">
      <c r="B46" t="str">
        <f t="shared" si="0"/>
        <v>    &lt;use id="" href="#suspenders" x="198"/&gt;"""0%"" 0.00"</v>
      </c>
    </row>
    <row r="47" spans="2:2" x14ac:dyDescent="0.35">
      <c r="B47" t="str">
        <f t="shared" si="0"/>
        <v>    &lt;use id="DENG1-daun" class="daun" href="#daun" x="204" y="5%" transform="scale(1 0.90)"/&gt;</v>
      </c>
    </row>
    <row r="48" spans="2:2" x14ac:dyDescent="0.35">
      <c r="B48" t="str">
        <f t="shared" si="0"/>
        <v>    &lt;use id="DENG1" class="target" href="#highlight-target" x="204" y="5%" transform="scale(1 0.90)"/&gt;</v>
      </c>
    </row>
    <row r="49" spans="2:2" x14ac:dyDescent="0.35">
      <c r="B49" t="str">
        <f t="shared" si="0"/>
        <v>    &lt;use id="DUNG1-daun" class="daun" href="#daun" x="236" y="6%" transform="scale(1 0.88)"/&gt;</v>
      </c>
    </row>
    <row r="50" spans="2:2" x14ac:dyDescent="0.35">
      <c r="B50" t="str">
        <f t="shared" si="0"/>
        <v>    &lt;use id="DUNG1" class="target" href="#highlight-target" x="236" y="6%" transform="scale(1 0.88)"/&gt;</v>
      </c>
    </row>
    <row r="51" spans="2:2" x14ac:dyDescent="0.35">
      <c r="B51" t="str">
        <f t="shared" si="0"/>
        <v>    &lt;use id="" href="#suspenders" x="266"/&gt;"""0%"" 0.00"</v>
      </c>
    </row>
    <row r="52" spans="2:2" x14ac:dyDescent="0.35">
      <c r="B52" t="str">
        <f t="shared" si="0"/>
        <v>    &lt;use id="DANG1-daun" class="daun" href="#daun" x="272" y="7%" transform="scale(1 0.87)"/&gt;</v>
      </c>
    </row>
    <row r="53" spans="2:2" x14ac:dyDescent="0.35">
      <c r="B53" t="str">
        <f t="shared" si="0"/>
        <v>    &lt;use id="DANG1" class="target" href="#highlight-target" x="272" y="7%" transform="scale(1 0.87)"/&gt;</v>
      </c>
    </row>
    <row r="54" spans="2:2" x14ac:dyDescent="0.35">
      <c r="B54" t="str">
        <f t="shared" si="0"/>
        <v>    &lt;use id="DING2-daun" class="daun" href="#daun" x="304" y="8%" transform="scale(1 0.85)"/&gt;</v>
      </c>
    </row>
    <row r="55" spans="2:2" x14ac:dyDescent="0.35">
      <c r="B55" t="str">
        <f t="shared" si="0"/>
        <v>    &lt;use id="DING2" class="target" href="#highlight-target" x="304" y="8%" transform="scale(1 0.85)"/&gt;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51E1C-C6D2-4A5F-A0F7-58FC49C989F7}">
  <dimension ref="B1:Q39"/>
  <sheetViews>
    <sheetView workbookViewId="0">
      <selection activeCell="A2" sqref="A2"/>
    </sheetView>
  </sheetViews>
  <sheetFormatPr defaultRowHeight="14.5" x14ac:dyDescent="0.35"/>
  <cols>
    <col min="13" max="13" width="10.36328125" bestFit="1" customWidth="1"/>
    <col min="14" max="15" width="10.36328125" customWidth="1"/>
  </cols>
  <sheetData>
    <row r="1" spans="2:17" x14ac:dyDescent="0.35">
      <c r="B1" s="2" t="s">
        <v>34</v>
      </c>
      <c r="C1">
        <v>10</v>
      </c>
      <c r="D1" s="2" t="s">
        <v>35</v>
      </c>
      <c r="E1" s="1">
        <v>0.85</v>
      </c>
      <c r="F1" s="2" t="s">
        <v>36</v>
      </c>
      <c r="G1">
        <f>E1^(1/(C1-1))</f>
        <v>0.98210440373185826</v>
      </c>
    </row>
    <row r="3" spans="2:17" x14ac:dyDescent="0.35">
      <c r="B3" t="s">
        <v>10</v>
      </c>
      <c r="C3" t="s">
        <v>11</v>
      </c>
      <c r="D3" t="s">
        <v>12</v>
      </c>
      <c r="E3" t="s">
        <v>13</v>
      </c>
      <c r="F3" t="s">
        <v>14</v>
      </c>
      <c r="G3">
        <v>0</v>
      </c>
      <c r="H3" t="s">
        <v>15</v>
      </c>
      <c r="I3">
        <v>0</v>
      </c>
      <c r="J3" t="s">
        <v>16</v>
      </c>
      <c r="K3" t="s">
        <v>17</v>
      </c>
      <c r="L3" t="s">
        <v>18</v>
      </c>
    </row>
    <row r="4" spans="2:17" x14ac:dyDescent="0.35">
      <c r="B4" t="s">
        <v>10</v>
      </c>
      <c r="C4" t="s">
        <v>28</v>
      </c>
      <c r="D4" t="s">
        <v>20</v>
      </c>
      <c r="E4" t="s">
        <v>21</v>
      </c>
      <c r="F4" t="s">
        <v>12</v>
      </c>
      <c r="G4" t="s">
        <v>22</v>
      </c>
      <c r="H4" t="s">
        <v>14</v>
      </c>
      <c r="I4">
        <v>0</v>
      </c>
      <c r="J4" t="s">
        <v>15</v>
      </c>
      <c r="K4" s="1">
        <v>0</v>
      </c>
      <c r="L4" t="s">
        <v>16</v>
      </c>
      <c r="M4" t="s">
        <v>37</v>
      </c>
      <c r="N4">
        <v>1</v>
      </c>
      <c r="O4">
        <v>1</v>
      </c>
      <c r="P4" t="s">
        <v>38</v>
      </c>
      <c r="Q4" t="s">
        <v>18</v>
      </c>
    </row>
    <row r="5" spans="2:17" x14ac:dyDescent="0.35">
      <c r="B5" t="s">
        <v>10</v>
      </c>
      <c r="C5" t="s">
        <v>4</v>
      </c>
      <c r="D5" t="s">
        <v>20</v>
      </c>
      <c r="E5" t="s">
        <v>23</v>
      </c>
      <c r="F5" t="s">
        <v>12</v>
      </c>
      <c r="G5" t="s">
        <v>24</v>
      </c>
      <c r="H5" t="s">
        <v>14</v>
      </c>
      <c r="I5">
        <v>0</v>
      </c>
      <c r="J5" t="s">
        <v>15</v>
      </c>
      <c r="K5" s="1">
        <v>0</v>
      </c>
      <c r="L5" t="s">
        <v>16</v>
      </c>
      <c r="M5" t="s">
        <v>37</v>
      </c>
      <c r="N5">
        <v>1</v>
      </c>
      <c r="O5">
        <v>1</v>
      </c>
      <c r="P5" t="s">
        <v>38</v>
      </c>
      <c r="Q5" t="s">
        <v>18</v>
      </c>
    </row>
    <row r="6" spans="2:17" x14ac:dyDescent="0.35">
      <c r="B6" t="s">
        <v>10</v>
      </c>
      <c r="D6" t="s">
        <v>12</v>
      </c>
      <c r="E6" t="s">
        <v>13</v>
      </c>
      <c r="F6" t="s">
        <v>14</v>
      </c>
      <c r="G6">
        <f>I5+30</f>
        <v>30</v>
      </c>
      <c r="H6" t="s">
        <v>18</v>
      </c>
      <c r="K6" s="1"/>
    </row>
    <row r="7" spans="2:17" x14ac:dyDescent="0.35">
      <c r="B7" t="s">
        <v>10</v>
      </c>
      <c r="C7" t="s">
        <v>29</v>
      </c>
      <c r="D7" t="s">
        <v>20</v>
      </c>
      <c r="E7" t="s">
        <v>21</v>
      </c>
      <c r="F7" t="s">
        <v>12</v>
      </c>
      <c r="G7" t="s">
        <v>22</v>
      </c>
      <c r="H7" t="s">
        <v>14</v>
      </c>
      <c r="I7">
        <f>G6+6</f>
        <v>36</v>
      </c>
      <c r="J7" t="s">
        <v>15</v>
      </c>
      <c r="K7" s="1">
        <f>(1-O7)/2</f>
        <v>8.9477981340708723E-3</v>
      </c>
      <c r="L7" t="s">
        <v>16</v>
      </c>
      <c r="M7" t="s">
        <v>37</v>
      </c>
      <c r="N7">
        <v>1</v>
      </c>
      <c r="O7" s="3">
        <f>O5*$G$1</f>
        <v>0.98210440373185826</v>
      </c>
      <c r="P7" t="s">
        <v>38</v>
      </c>
      <c r="Q7" t="s">
        <v>18</v>
      </c>
    </row>
    <row r="8" spans="2:17" x14ac:dyDescent="0.35">
      <c r="B8" t="s">
        <v>10</v>
      </c>
      <c r="C8" t="s">
        <v>6</v>
      </c>
      <c r="D8" t="s">
        <v>20</v>
      </c>
      <c r="E8" t="s">
        <v>23</v>
      </c>
      <c r="F8" t="s">
        <v>12</v>
      </c>
      <c r="G8" t="s">
        <v>24</v>
      </c>
      <c r="H8" t="s">
        <v>14</v>
      </c>
      <c r="I8">
        <f>I7</f>
        <v>36</v>
      </c>
      <c r="J8" t="s">
        <v>15</v>
      </c>
      <c r="K8" s="1">
        <f>(1-O8)/2</f>
        <v>8.9477981340708723E-3</v>
      </c>
      <c r="L8" t="s">
        <v>16</v>
      </c>
      <c r="M8" t="s">
        <v>37</v>
      </c>
      <c r="N8">
        <v>1</v>
      </c>
      <c r="O8" s="3">
        <f>O7</f>
        <v>0.98210440373185826</v>
      </c>
      <c r="P8" t="s">
        <v>38</v>
      </c>
      <c r="Q8" t="s">
        <v>18</v>
      </c>
    </row>
    <row r="9" spans="2:17" x14ac:dyDescent="0.35">
      <c r="B9" t="s">
        <v>10</v>
      </c>
      <c r="D9" t="s">
        <v>12</v>
      </c>
      <c r="E9" t="s">
        <v>13</v>
      </c>
      <c r="F9" t="s">
        <v>14</v>
      </c>
      <c r="G9">
        <f>I8+30</f>
        <v>66</v>
      </c>
      <c r="H9" t="s">
        <v>18</v>
      </c>
      <c r="O9" s="3"/>
    </row>
    <row r="10" spans="2:17" x14ac:dyDescent="0.35">
      <c r="B10" t="s">
        <v>10</v>
      </c>
      <c r="C10" t="s">
        <v>30</v>
      </c>
      <c r="D10" t="s">
        <v>20</v>
      </c>
      <c r="E10" t="s">
        <v>21</v>
      </c>
      <c r="F10" t="s">
        <v>12</v>
      </c>
      <c r="G10" t="s">
        <v>22</v>
      </c>
      <c r="H10" t="s">
        <v>14</v>
      </c>
      <c r="I10">
        <f>G9+6</f>
        <v>72</v>
      </c>
      <c r="J10" t="s">
        <v>15</v>
      </c>
      <c r="K10" s="1">
        <f>(1-O10)/2</f>
        <v>1.7735470085245564E-2</v>
      </c>
      <c r="L10" t="s">
        <v>16</v>
      </c>
      <c r="M10" t="s">
        <v>37</v>
      </c>
      <c r="N10">
        <v>1</v>
      </c>
      <c r="O10" s="3">
        <f>O8*$G$1</f>
        <v>0.96452905982950887</v>
      </c>
      <c r="P10" t="s">
        <v>38</v>
      </c>
      <c r="Q10" t="s">
        <v>18</v>
      </c>
    </row>
    <row r="11" spans="2:17" x14ac:dyDescent="0.35">
      <c r="B11" t="s">
        <v>10</v>
      </c>
      <c r="C11" t="s">
        <v>7</v>
      </c>
      <c r="D11" t="s">
        <v>20</v>
      </c>
      <c r="E11" t="s">
        <v>23</v>
      </c>
      <c r="F11" t="s">
        <v>12</v>
      </c>
      <c r="G11" t="s">
        <v>24</v>
      </c>
      <c r="H11" t="s">
        <v>14</v>
      </c>
      <c r="I11">
        <f>I10</f>
        <v>72</v>
      </c>
      <c r="J11" t="s">
        <v>15</v>
      </c>
      <c r="K11" s="1">
        <f>(1-O11)/2</f>
        <v>1.7735470085245564E-2</v>
      </c>
      <c r="L11" t="s">
        <v>16</v>
      </c>
      <c r="M11" t="s">
        <v>37</v>
      </c>
      <c r="N11">
        <v>1</v>
      </c>
      <c r="O11" s="3">
        <f>O10</f>
        <v>0.96452905982950887</v>
      </c>
      <c r="P11" t="s">
        <v>38</v>
      </c>
      <c r="Q11" t="s">
        <v>18</v>
      </c>
    </row>
    <row r="12" spans="2:17" x14ac:dyDescent="0.35">
      <c r="B12" t="s">
        <v>10</v>
      </c>
      <c r="D12" t="s">
        <v>12</v>
      </c>
      <c r="E12" t="s">
        <v>13</v>
      </c>
      <c r="F12" t="s">
        <v>14</v>
      </c>
      <c r="G12">
        <f>I11+30</f>
        <v>102</v>
      </c>
      <c r="H12" t="s">
        <v>18</v>
      </c>
      <c r="K12" s="1"/>
      <c r="O12" s="3"/>
    </row>
    <row r="13" spans="2:17" x14ac:dyDescent="0.35">
      <c r="B13" t="s">
        <v>10</v>
      </c>
      <c r="C13" t="s">
        <v>31</v>
      </c>
      <c r="D13" t="s">
        <v>20</v>
      </c>
      <c r="E13" t="s">
        <v>21</v>
      </c>
      <c r="F13" t="s">
        <v>12</v>
      </c>
      <c r="G13" t="s">
        <v>22</v>
      </c>
      <c r="H13" t="s">
        <v>14</v>
      </c>
      <c r="I13">
        <f>G12+6</f>
        <v>108</v>
      </c>
      <c r="J13" t="s">
        <v>15</v>
      </c>
      <c r="K13" s="1">
        <f>(1-O13)/2</f>
        <v>2.6365881407045155E-2</v>
      </c>
      <c r="L13" t="s">
        <v>16</v>
      </c>
      <c r="M13" t="s">
        <v>37</v>
      </c>
      <c r="N13">
        <v>1</v>
      </c>
      <c r="O13" s="3">
        <f>O11*$G$1</f>
        <v>0.94726823718590969</v>
      </c>
      <c r="P13" t="s">
        <v>38</v>
      </c>
      <c r="Q13" t="s">
        <v>18</v>
      </c>
    </row>
    <row r="14" spans="2:17" x14ac:dyDescent="0.35">
      <c r="B14" t="s">
        <v>10</v>
      </c>
      <c r="C14" t="s">
        <v>8</v>
      </c>
      <c r="D14" t="s">
        <v>20</v>
      </c>
      <c r="E14" t="s">
        <v>23</v>
      </c>
      <c r="F14" t="s">
        <v>12</v>
      </c>
      <c r="G14" t="s">
        <v>24</v>
      </c>
      <c r="H14" t="s">
        <v>14</v>
      </c>
      <c r="I14">
        <f>I13</f>
        <v>108</v>
      </c>
      <c r="J14" t="s">
        <v>15</v>
      </c>
      <c r="K14" s="1">
        <f>(1-O14)/2</f>
        <v>2.6365881407045155E-2</v>
      </c>
      <c r="L14" t="s">
        <v>16</v>
      </c>
      <c r="M14" t="s">
        <v>37</v>
      </c>
      <c r="N14">
        <v>1</v>
      </c>
      <c r="O14" s="3">
        <f>O13</f>
        <v>0.94726823718590969</v>
      </c>
      <c r="P14" t="s">
        <v>38</v>
      </c>
      <c r="Q14" t="s">
        <v>18</v>
      </c>
    </row>
    <row r="15" spans="2:17" x14ac:dyDescent="0.35">
      <c r="B15" t="s">
        <v>10</v>
      </c>
      <c r="D15" t="s">
        <v>12</v>
      </c>
      <c r="E15" t="s">
        <v>13</v>
      </c>
      <c r="F15" t="s">
        <v>14</v>
      </c>
      <c r="G15">
        <f>I14+30</f>
        <v>138</v>
      </c>
      <c r="H15" t="s">
        <v>18</v>
      </c>
      <c r="O15" s="3"/>
    </row>
    <row r="16" spans="2:17" x14ac:dyDescent="0.35">
      <c r="B16" t="s">
        <v>10</v>
      </c>
      <c r="C16" t="s">
        <v>32</v>
      </c>
      <c r="D16" t="s">
        <v>20</v>
      </c>
      <c r="E16" t="s">
        <v>21</v>
      </c>
      <c r="F16" t="s">
        <v>12</v>
      </c>
      <c r="G16" t="s">
        <v>22</v>
      </c>
      <c r="H16" t="s">
        <v>14</v>
      </c>
      <c r="I16">
        <f>G15+6</f>
        <v>144</v>
      </c>
      <c r="J16" t="s">
        <v>15</v>
      </c>
      <c r="K16" s="1">
        <f>(1-O16)/2</f>
        <v>3.4841846372201835E-2</v>
      </c>
      <c r="L16" t="s">
        <v>16</v>
      </c>
      <c r="M16" t="s">
        <v>37</v>
      </c>
      <c r="N16">
        <v>1</v>
      </c>
      <c r="O16" s="3">
        <f>O14*$G$1</f>
        <v>0.93031630725559633</v>
      </c>
      <c r="P16" t="s">
        <v>38</v>
      </c>
      <c r="Q16" t="s">
        <v>18</v>
      </c>
    </row>
    <row r="17" spans="2:17" x14ac:dyDescent="0.35">
      <c r="B17" t="s">
        <v>10</v>
      </c>
      <c r="C17" t="s">
        <v>9</v>
      </c>
      <c r="D17" t="s">
        <v>20</v>
      </c>
      <c r="E17" t="s">
        <v>23</v>
      </c>
      <c r="F17" t="s">
        <v>12</v>
      </c>
      <c r="G17" t="s">
        <v>24</v>
      </c>
      <c r="H17" t="s">
        <v>14</v>
      </c>
      <c r="I17">
        <f>I16</f>
        <v>144</v>
      </c>
      <c r="J17" t="s">
        <v>15</v>
      </c>
      <c r="K17" s="1">
        <f>(1-O17)/2</f>
        <v>3.4841846372201835E-2</v>
      </c>
      <c r="L17" t="s">
        <v>16</v>
      </c>
      <c r="M17" t="s">
        <v>37</v>
      </c>
      <c r="N17">
        <v>1</v>
      </c>
      <c r="O17" s="3">
        <f>O16</f>
        <v>0.93031630725559633</v>
      </c>
      <c r="P17" t="s">
        <v>38</v>
      </c>
      <c r="Q17" t="s">
        <v>18</v>
      </c>
    </row>
    <row r="18" spans="2:17" x14ac:dyDescent="0.35">
      <c r="K18" s="1"/>
      <c r="O18" s="3"/>
    </row>
    <row r="19" spans="2:17" x14ac:dyDescent="0.35">
      <c r="K19" s="1"/>
      <c r="O19" s="3"/>
    </row>
    <row r="20" spans="2:17" x14ac:dyDescent="0.35">
      <c r="K20" s="1"/>
      <c r="O20" s="3"/>
    </row>
    <row r="21" spans="2:17" x14ac:dyDescent="0.35">
      <c r="I21" s="1"/>
      <c r="O21" s="3"/>
    </row>
    <row r="22" spans="2:17" x14ac:dyDescent="0.35">
      <c r="K22" s="1"/>
      <c r="O22" s="3"/>
    </row>
    <row r="23" spans="2:17" x14ac:dyDescent="0.35">
      <c r="K23" s="1"/>
      <c r="O23" s="3"/>
    </row>
    <row r="24" spans="2:17" x14ac:dyDescent="0.35">
      <c r="K24" s="1"/>
      <c r="O24" s="3"/>
    </row>
    <row r="25" spans="2:17" x14ac:dyDescent="0.35">
      <c r="B25" t="str">
        <f>B3&amp;""""&amp;C3&amp;""""&amp;D3&amp;""""&amp;E3&amp;""""&amp;F3&amp;""""&amp;G3&amp;""""&amp;H3&amp;""""&amp;I3&amp;""""&amp;J3&amp;""""&amp;TEXT(K3,"0%")&amp;""""&amp;L3&amp;""""&amp;M3&amp;N3&amp;" "&amp;TEXT(O3,"0.00")&amp;P3&amp;""""&amp;Q3</f>
        <v>    &lt;use id="dummy" href="#suspenders" x="0" y="0" transform="scale(1 .98)"/&gt;" 0.00"</v>
      </c>
      <c r="K25" s="1"/>
      <c r="O25" s="3"/>
    </row>
    <row r="26" spans="2:17" x14ac:dyDescent="0.35">
      <c r="B26" t="str">
        <f t="shared" ref="B26:B39" si="0">B4&amp;""""&amp;C4&amp;""""&amp;D4&amp;""""&amp;E4&amp;""""&amp;F4&amp;""""&amp;G4&amp;""""&amp;H4&amp;""""&amp;I4&amp;""""&amp;J4&amp;""""&amp;TEXT(K4,"0%")&amp;""""&amp;L4&amp;""""&amp;M4&amp;N4&amp;" "&amp;TEXT(O4,"0.00")&amp;P4&amp;""""&amp;Q4</f>
        <v>    &lt;use id="DING1-daun" class="daun" href="#daun" x="0" y="0%" transform="scale(1 1.00)"/&gt;</v>
      </c>
      <c r="O26" s="3"/>
    </row>
    <row r="27" spans="2:17" x14ac:dyDescent="0.35">
      <c r="B27" t="str">
        <f t="shared" si="0"/>
        <v>    &lt;use id="DING1" class="target" href="#highlight-target" x="0" y="0%" transform="scale(1 1.00)"/&gt;</v>
      </c>
      <c r="K27" s="1"/>
      <c r="O27" s="3"/>
    </row>
    <row r="28" spans="2:17" x14ac:dyDescent="0.35">
      <c r="B28" t="str">
        <f t="shared" si="0"/>
        <v>    &lt;use id="" href="#suspenders" x="30"/&gt;"""0%"" 0.00"</v>
      </c>
      <c r="K28" s="1"/>
      <c r="O28" s="3"/>
    </row>
    <row r="29" spans="2:17" x14ac:dyDescent="0.35">
      <c r="B29" t="str">
        <f t="shared" si="0"/>
        <v>    &lt;use id="DONG1-daun" class="daun" href="#daun" x="36" y="1%" transform="scale(1 0.98)"/&gt;</v>
      </c>
      <c r="K29" s="1"/>
      <c r="O29" s="3"/>
    </row>
    <row r="30" spans="2:17" x14ac:dyDescent="0.35">
      <c r="B30" t="str">
        <f t="shared" si="0"/>
        <v>    &lt;use id="DONG1" class="target" href="#highlight-target" x="36" y="1%" transform="scale(1 0.98)"/&gt;</v>
      </c>
      <c r="K30" s="1"/>
      <c r="O30" s="3"/>
    </row>
    <row r="31" spans="2:17" x14ac:dyDescent="0.35">
      <c r="B31" t="str">
        <f t="shared" si="0"/>
        <v>    &lt;use id="" href="#suspenders" x="66"/&gt;"""0%"" 0.00"</v>
      </c>
    </row>
    <row r="32" spans="2:17" x14ac:dyDescent="0.35">
      <c r="B32" t="str">
        <f t="shared" si="0"/>
        <v>    &lt;use id="DENG1-daun" class="daun" href="#daun" x="72" y="2%" transform="scale(1 0.96)"/&gt;</v>
      </c>
    </row>
    <row r="33" spans="2:2" x14ac:dyDescent="0.35">
      <c r="B33" t="str">
        <f t="shared" si="0"/>
        <v>    &lt;use id="DENG1" class="target" href="#highlight-target" x="72" y="2%" transform="scale(1 0.96)"/&gt;</v>
      </c>
    </row>
    <row r="34" spans="2:2" x14ac:dyDescent="0.35">
      <c r="B34" t="str">
        <f t="shared" si="0"/>
        <v>    &lt;use id="" href="#suspenders" x="102"/&gt;"""0%"" 0.00"</v>
      </c>
    </row>
    <row r="35" spans="2:2" x14ac:dyDescent="0.35">
      <c r="B35" t="str">
        <f t="shared" si="0"/>
        <v>    &lt;use id="DUNG1-daun" class="daun" href="#daun" x="108" y="3%" transform="scale(1 0.95)"/&gt;</v>
      </c>
    </row>
    <row r="36" spans="2:2" x14ac:dyDescent="0.35">
      <c r="B36" t="str">
        <f t="shared" si="0"/>
        <v>    &lt;use id="DUNG1" class="target" href="#highlight-target" x="108" y="3%" transform="scale(1 0.95)"/&gt;</v>
      </c>
    </row>
    <row r="37" spans="2:2" x14ac:dyDescent="0.35">
      <c r="B37" t="str">
        <f t="shared" si="0"/>
        <v>    &lt;use id="" href="#suspenders" x="138"/&gt;"""0%"" 0.00"</v>
      </c>
    </row>
    <row r="38" spans="2:2" x14ac:dyDescent="0.35">
      <c r="B38" t="str">
        <f t="shared" si="0"/>
        <v>    &lt;use id="DANG1-daun" class="daun" href="#daun" x="144" y="3%" transform="scale(1 0.93)"/&gt;</v>
      </c>
    </row>
    <row r="39" spans="2:2" x14ac:dyDescent="0.35">
      <c r="B39" t="str">
        <f t="shared" si="0"/>
        <v>    &lt;use id="DANG1" class="target" href="#highlight-target" x="144" y="3%" transform="scale(1 0.93)"/&gt;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866E-CE65-4E33-8F36-12A88144944C}">
  <dimension ref="B1:Q45"/>
  <sheetViews>
    <sheetView workbookViewId="0">
      <selection activeCell="B25" sqref="B25:B45"/>
    </sheetView>
  </sheetViews>
  <sheetFormatPr defaultRowHeight="14.5" x14ac:dyDescent="0.35"/>
  <cols>
    <col min="13" max="13" width="10.36328125" bestFit="1" customWidth="1"/>
    <col min="14" max="15" width="10.36328125" customWidth="1"/>
  </cols>
  <sheetData>
    <row r="1" spans="2:17" x14ac:dyDescent="0.35">
      <c r="B1" s="2" t="s">
        <v>34</v>
      </c>
      <c r="C1">
        <v>10</v>
      </c>
      <c r="D1" s="2" t="s">
        <v>35</v>
      </c>
      <c r="E1" s="1">
        <v>0.85</v>
      </c>
      <c r="F1" s="2" t="s">
        <v>36</v>
      </c>
      <c r="G1">
        <f>E1^(1/(C1-1))</f>
        <v>0.98210440373185826</v>
      </c>
    </row>
    <row r="3" spans="2:17" x14ac:dyDescent="0.35">
      <c r="B3" t="s">
        <v>10</v>
      </c>
      <c r="C3" t="s">
        <v>11</v>
      </c>
      <c r="D3" t="s">
        <v>12</v>
      </c>
      <c r="E3" t="s">
        <v>13</v>
      </c>
      <c r="F3" t="s">
        <v>14</v>
      </c>
      <c r="G3">
        <v>0</v>
      </c>
      <c r="H3" t="s">
        <v>15</v>
      </c>
      <c r="I3">
        <v>0</v>
      </c>
      <c r="J3" t="s">
        <v>16</v>
      </c>
      <c r="K3" t="s">
        <v>17</v>
      </c>
      <c r="L3" t="s">
        <v>18</v>
      </c>
    </row>
    <row r="4" spans="2:17" x14ac:dyDescent="0.35">
      <c r="B4" t="s">
        <v>10</v>
      </c>
      <c r="C4" t="s">
        <v>28</v>
      </c>
      <c r="D4" t="s">
        <v>20</v>
      </c>
      <c r="E4" t="s">
        <v>21</v>
      </c>
      <c r="F4" t="s">
        <v>12</v>
      </c>
      <c r="G4" t="s">
        <v>22</v>
      </c>
      <c r="H4" t="s">
        <v>14</v>
      </c>
      <c r="I4">
        <v>0</v>
      </c>
      <c r="J4" t="s">
        <v>15</v>
      </c>
      <c r="K4" s="1">
        <v>0</v>
      </c>
      <c r="L4" t="s">
        <v>16</v>
      </c>
      <c r="M4" t="s">
        <v>37</v>
      </c>
      <c r="N4">
        <v>1</v>
      </c>
      <c r="O4">
        <v>1</v>
      </c>
      <c r="P4" t="s">
        <v>38</v>
      </c>
      <c r="Q4" t="s">
        <v>18</v>
      </c>
    </row>
    <row r="5" spans="2:17" x14ac:dyDescent="0.35">
      <c r="B5" t="s">
        <v>10</v>
      </c>
      <c r="C5" t="s">
        <v>4</v>
      </c>
      <c r="D5" t="s">
        <v>20</v>
      </c>
      <c r="E5" t="s">
        <v>23</v>
      </c>
      <c r="F5" t="s">
        <v>12</v>
      </c>
      <c r="G5" t="s">
        <v>24</v>
      </c>
      <c r="H5" t="s">
        <v>14</v>
      </c>
      <c r="I5">
        <v>0</v>
      </c>
      <c r="J5" t="s">
        <v>15</v>
      </c>
      <c r="K5" s="1">
        <v>0</v>
      </c>
      <c r="L5" t="s">
        <v>16</v>
      </c>
      <c r="M5" t="s">
        <v>37</v>
      </c>
      <c r="N5">
        <v>1</v>
      </c>
      <c r="O5">
        <v>1</v>
      </c>
      <c r="P5" t="s">
        <v>38</v>
      </c>
      <c r="Q5" t="s">
        <v>18</v>
      </c>
    </row>
    <row r="6" spans="2:17" x14ac:dyDescent="0.35">
      <c r="B6" t="s">
        <v>10</v>
      </c>
      <c r="D6" t="s">
        <v>12</v>
      </c>
      <c r="E6" t="s">
        <v>13</v>
      </c>
      <c r="F6" t="s">
        <v>14</v>
      </c>
      <c r="G6">
        <f>I5+30</f>
        <v>30</v>
      </c>
      <c r="H6" t="s">
        <v>18</v>
      </c>
      <c r="K6" s="1"/>
    </row>
    <row r="7" spans="2:17" x14ac:dyDescent="0.35">
      <c r="B7" t="s">
        <v>10</v>
      </c>
      <c r="C7" t="s">
        <v>29</v>
      </c>
      <c r="D7" t="s">
        <v>20</v>
      </c>
      <c r="E7" t="s">
        <v>21</v>
      </c>
      <c r="F7" t="s">
        <v>12</v>
      </c>
      <c r="G7" t="s">
        <v>22</v>
      </c>
      <c r="H7" t="s">
        <v>14</v>
      </c>
      <c r="I7">
        <f>G6+6</f>
        <v>36</v>
      </c>
      <c r="J7" t="s">
        <v>15</v>
      </c>
      <c r="K7" s="1">
        <f>(1-O7)/2</f>
        <v>8.9477981340708723E-3</v>
      </c>
      <c r="L7" t="s">
        <v>16</v>
      </c>
      <c r="M7" t="s">
        <v>37</v>
      </c>
      <c r="N7">
        <v>1</v>
      </c>
      <c r="O7" s="3">
        <f>O5*$G$1</f>
        <v>0.98210440373185826</v>
      </c>
      <c r="P7" t="s">
        <v>38</v>
      </c>
      <c r="Q7" t="s">
        <v>18</v>
      </c>
    </row>
    <row r="8" spans="2:17" x14ac:dyDescent="0.35">
      <c r="B8" t="s">
        <v>10</v>
      </c>
      <c r="C8" t="s">
        <v>6</v>
      </c>
      <c r="D8" t="s">
        <v>20</v>
      </c>
      <c r="E8" t="s">
        <v>23</v>
      </c>
      <c r="F8" t="s">
        <v>12</v>
      </c>
      <c r="G8" t="s">
        <v>24</v>
      </c>
      <c r="H8" t="s">
        <v>14</v>
      </c>
      <c r="I8">
        <f>I7</f>
        <v>36</v>
      </c>
      <c r="J8" t="s">
        <v>15</v>
      </c>
      <c r="K8" s="1">
        <f>(1-O8)/2</f>
        <v>8.9477981340708723E-3</v>
      </c>
      <c r="L8" t="s">
        <v>16</v>
      </c>
      <c r="M8" t="s">
        <v>37</v>
      </c>
      <c r="N8">
        <v>1</v>
      </c>
      <c r="O8" s="3">
        <f>O7</f>
        <v>0.98210440373185826</v>
      </c>
      <c r="P8" t="s">
        <v>38</v>
      </c>
      <c r="Q8" t="s">
        <v>18</v>
      </c>
    </row>
    <row r="9" spans="2:17" x14ac:dyDescent="0.35">
      <c r="B9" t="s">
        <v>10</v>
      </c>
      <c r="D9" t="s">
        <v>12</v>
      </c>
      <c r="E9" t="s">
        <v>13</v>
      </c>
      <c r="F9" t="s">
        <v>14</v>
      </c>
      <c r="G9">
        <f>I8+30</f>
        <v>66</v>
      </c>
      <c r="H9" t="s">
        <v>18</v>
      </c>
      <c r="O9" s="3"/>
    </row>
    <row r="10" spans="2:17" x14ac:dyDescent="0.35">
      <c r="B10" t="s">
        <v>10</v>
      </c>
      <c r="C10" t="s">
        <v>30</v>
      </c>
      <c r="D10" t="s">
        <v>20</v>
      </c>
      <c r="E10" t="s">
        <v>21</v>
      </c>
      <c r="F10" t="s">
        <v>12</v>
      </c>
      <c r="G10" t="s">
        <v>22</v>
      </c>
      <c r="H10" t="s">
        <v>14</v>
      </c>
      <c r="I10">
        <f>G9+6</f>
        <v>72</v>
      </c>
      <c r="J10" t="s">
        <v>15</v>
      </c>
      <c r="K10" s="1">
        <f>(1-O10)/2</f>
        <v>1.7735470085245564E-2</v>
      </c>
      <c r="L10" t="s">
        <v>16</v>
      </c>
      <c r="M10" t="s">
        <v>37</v>
      </c>
      <c r="N10">
        <v>1</v>
      </c>
      <c r="O10" s="3">
        <f>O8*$G$1</f>
        <v>0.96452905982950887</v>
      </c>
      <c r="P10" t="s">
        <v>38</v>
      </c>
      <c r="Q10" t="s">
        <v>18</v>
      </c>
    </row>
    <row r="11" spans="2:17" x14ac:dyDescent="0.35">
      <c r="B11" t="s">
        <v>10</v>
      </c>
      <c r="C11" t="s">
        <v>7</v>
      </c>
      <c r="D11" t="s">
        <v>20</v>
      </c>
      <c r="E11" t="s">
        <v>23</v>
      </c>
      <c r="F11" t="s">
        <v>12</v>
      </c>
      <c r="G11" t="s">
        <v>24</v>
      </c>
      <c r="H11" t="s">
        <v>14</v>
      </c>
      <c r="I11">
        <f>I10</f>
        <v>72</v>
      </c>
      <c r="J11" t="s">
        <v>15</v>
      </c>
      <c r="K11" s="1">
        <f>(1-O11)/2</f>
        <v>1.7735470085245564E-2</v>
      </c>
      <c r="L11" t="s">
        <v>16</v>
      </c>
      <c r="M11" t="s">
        <v>37</v>
      </c>
      <c r="N11">
        <v>1</v>
      </c>
      <c r="O11" s="3">
        <f>O10</f>
        <v>0.96452905982950887</v>
      </c>
      <c r="P11" t="s">
        <v>38</v>
      </c>
      <c r="Q11" t="s">
        <v>18</v>
      </c>
    </row>
    <row r="12" spans="2:17" x14ac:dyDescent="0.35">
      <c r="B12" t="s">
        <v>10</v>
      </c>
      <c r="D12" t="s">
        <v>12</v>
      </c>
      <c r="E12" t="s">
        <v>13</v>
      </c>
      <c r="F12" t="s">
        <v>14</v>
      </c>
      <c r="G12">
        <f>I11+30</f>
        <v>102</v>
      </c>
      <c r="H12" t="s">
        <v>18</v>
      </c>
      <c r="K12" s="1"/>
      <c r="O12" s="3"/>
    </row>
    <row r="13" spans="2:17" x14ac:dyDescent="0.35">
      <c r="B13" t="s">
        <v>10</v>
      </c>
      <c r="C13" t="s">
        <v>39</v>
      </c>
      <c r="D13" t="s">
        <v>20</v>
      </c>
      <c r="E13" t="s">
        <v>21</v>
      </c>
      <c r="F13" t="s">
        <v>12</v>
      </c>
      <c r="G13" t="s">
        <v>22</v>
      </c>
      <c r="H13" t="s">
        <v>14</v>
      </c>
      <c r="I13">
        <f>G12+6</f>
        <v>108</v>
      </c>
      <c r="J13" t="s">
        <v>15</v>
      </c>
      <c r="K13" s="1">
        <f>(1-O13)/2</f>
        <v>2.6365881407045155E-2</v>
      </c>
      <c r="L13" t="s">
        <v>16</v>
      </c>
      <c r="M13" t="s">
        <v>37</v>
      </c>
      <c r="N13">
        <v>1</v>
      </c>
      <c r="O13" s="3">
        <f>O11*$G$1</f>
        <v>0.94726823718590969</v>
      </c>
      <c r="P13" t="s">
        <v>38</v>
      </c>
      <c r="Q13" t="s">
        <v>18</v>
      </c>
    </row>
    <row r="14" spans="2:17" x14ac:dyDescent="0.35">
      <c r="B14" t="s">
        <v>10</v>
      </c>
      <c r="C14" t="s">
        <v>40</v>
      </c>
      <c r="D14" t="s">
        <v>20</v>
      </c>
      <c r="E14" t="s">
        <v>23</v>
      </c>
      <c r="F14" t="s">
        <v>12</v>
      </c>
      <c r="G14" t="s">
        <v>24</v>
      </c>
      <c r="H14" t="s">
        <v>14</v>
      </c>
      <c r="I14">
        <f>I13</f>
        <v>108</v>
      </c>
      <c r="J14" t="s">
        <v>15</v>
      </c>
      <c r="K14" s="1">
        <f>(1-O14)/2</f>
        <v>2.6365881407045155E-2</v>
      </c>
      <c r="L14" t="s">
        <v>16</v>
      </c>
      <c r="M14" t="s">
        <v>37</v>
      </c>
      <c r="N14">
        <v>1</v>
      </c>
      <c r="O14" s="3">
        <f>O13</f>
        <v>0.94726823718590969</v>
      </c>
      <c r="P14" t="s">
        <v>38</v>
      </c>
      <c r="Q14" t="s">
        <v>18</v>
      </c>
    </row>
    <row r="15" spans="2:17" x14ac:dyDescent="0.35">
      <c r="B15" t="s">
        <v>10</v>
      </c>
      <c r="D15" t="s">
        <v>12</v>
      </c>
      <c r="E15" t="s">
        <v>13</v>
      </c>
      <c r="F15" t="s">
        <v>14</v>
      </c>
      <c r="G15">
        <f>I14+30</f>
        <v>138</v>
      </c>
      <c r="H15" t="s">
        <v>18</v>
      </c>
      <c r="O15" s="3"/>
    </row>
    <row r="16" spans="2:17" x14ac:dyDescent="0.35">
      <c r="B16" t="s">
        <v>10</v>
      </c>
      <c r="C16" t="s">
        <v>31</v>
      </c>
      <c r="D16" t="s">
        <v>20</v>
      </c>
      <c r="E16" t="s">
        <v>21</v>
      </c>
      <c r="F16" t="s">
        <v>12</v>
      </c>
      <c r="G16" t="s">
        <v>22</v>
      </c>
      <c r="H16" t="s">
        <v>14</v>
      </c>
      <c r="I16">
        <f>G15+6</f>
        <v>144</v>
      </c>
      <c r="J16" t="s">
        <v>15</v>
      </c>
      <c r="K16" s="1">
        <f>(1-O16)/2</f>
        <v>3.4841846372201835E-2</v>
      </c>
      <c r="L16" t="s">
        <v>16</v>
      </c>
      <c r="M16" t="s">
        <v>37</v>
      </c>
      <c r="N16">
        <v>1</v>
      </c>
      <c r="O16" s="3">
        <f>O14*$G$1</f>
        <v>0.93031630725559633</v>
      </c>
      <c r="P16" t="s">
        <v>38</v>
      </c>
      <c r="Q16" t="s">
        <v>18</v>
      </c>
    </row>
    <row r="17" spans="2:17" x14ac:dyDescent="0.35">
      <c r="B17" t="s">
        <v>10</v>
      </c>
      <c r="C17" t="s">
        <v>8</v>
      </c>
      <c r="D17" t="s">
        <v>20</v>
      </c>
      <c r="E17" t="s">
        <v>23</v>
      </c>
      <c r="F17" t="s">
        <v>12</v>
      </c>
      <c r="G17" t="s">
        <v>24</v>
      </c>
      <c r="H17" t="s">
        <v>14</v>
      </c>
      <c r="I17">
        <f>I16</f>
        <v>144</v>
      </c>
      <c r="J17" t="s">
        <v>15</v>
      </c>
      <c r="K17" s="1">
        <f>(1-O17)/2</f>
        <v>3.4841846372201835E-2</v>
      </c>
      <c r="L17" t="s">
        <v>16</v>
      </c>
      <c r="M17" t="s">
        <v>37</v>
      </c>
      <c r="N17">
        <v>1</v>
      </c>
      <c r="O17" s="3">
        <f>O16</f>
        <v>0.93031630725559633</v>
      </c>
      <c r="P17" t="s">
        <v>38</v>
      </c>
      <c r="Q17" t="s">
        <v>18</v>
      </c>
    </row>
    <row r="18" spans="2:17" x14ac:dyDescent="0.35">
      <c r="B18" t="s">
        <v>10</v>
      </c>
      <c r="D18" t="s">
        <v>12</v>
      </c>
      <c r="E18" t="s">
        <v>13</v>
      </c>
      <c r="F18" t="s">
        <v>14</v>
      </c>
      <c r="G18">
        <f>I17+30</f>
        <v>174</v>
      </c>
      <c r="H18" t="s">
        <v>18</v>
      </c>
      <c r="K18" s="1"/>
      <c r="O18" s="3"/>
    </row>
    <row r="19" spans="2:17" x14ac:dyDescent="0.35">
      <c r="B19" t="s">
        <v>10</v>
      </c>
      <c r="C19" t="s">
        <v>41</v>
      </c>
      <c r="D19" t="s">
        <v>20</v>
      </c>
      <c r="E19" t="s">
        <v>21</v>
      </c>
      <c r="F19" t="s">
        <v>12</v>
      </c>
      <c r="G19" t="s">
        <v>22</v>
      </c>
      <c r="H19" t="s">
        <v>14</v>
      </c>
      <c r="I19">
        <f>G18+6</f>
        <v>180</v>
      </c>
      <c r="J19" t="s">
        <v>15</v>
      </c>
      <c r="K19" s="1">
        <f>(1-O19)/2</f>
        <v>4.3166128890359146E-2</v>
      </c>
      <c r="L19" t="s">
        <v>16</v>
      </c>
      <c r="M19" t="s">
        <v>37</v>
      </c>
      <c r="N19">
        <v>1</v>
      </c>
      <c r="O19" s="3">
        <f>O17*$G$1</f>
        <v>0.91366774221928171</v>
      </c>
      <c r="P19" t="s">
        <v>38</v>
      </c>
      <c r="Q19" t="s">
        <v>18</v>
      </c>
    </row>
    <row r="20" spans="2:17" x14ac:dyDescent="0.35">
      <c r="B20" t="s">
        <v>10</v>
      </c>
      <c r="C20" t="s">
        <v>42</v>
      </c>
      <c r="D20" t="s">
        <v>20</v>
      </c>
      <c r="E20" t="s">
        <v>23</v>
      </c>
      <c r="F20" t="s">
        <v>12</v>
      </c>
      <c r="G20" t="s">
        <v>24</v>
      </c>
      <c r="H20" t="s">
        <v>14</v>
      </c>
      <c r="I20">
        <f>I19</f>
        <v>180</v>
      </c>
      <c r="J20" t="s">
        <v>15</v>
      </c>
      <c r="K20" s="1">
        <f>(1-O20)/2</f>
        <v>4.3166128890359146E-2</v>
      </c>
      <c r="L20" t="s">
        <v>16</v>
      </c>
      <c r="M20" t="s">
        <v>37</v>
      </c>
      <c r="N20">
        <v>1</v>
      </c>
      <c r="O20" s="3">
        <f>O19</f>
        <v>0.91366774221928171</v>
      </c>
      <c r="P20" t="s">
        <v>38</v>
      </c>
      <c r="Q20" t="s">
        <v>18</v>
      </c>
    </row>
    <row r="21" spans="2:17" x14ac:dyDescent="0.35">
      <c r="B21" t="s">
        <v>10</v>
      </c>
      <c r="D21" t="s">
        <v>12</v>
      </c>
      <c r="E21" t="s">
        <v>13</v>
      </c>
      <c r="F21" t="s">
        <v>14</v>
      </c>
      <c r="G21">
        <f>I20+30</f>
        <v>210</v>
      </c>
      <c r="H21" t="s">
        <v>18</v>
      </c>
      <c r="K21" s="1"/>
      <c r="O21" s="3"/>
    </row>
    <row r="22" spans="2:17" x14ac:dyDescent="0.35">
      <c r="B22" t="s">
        <v>10</v>
      </c>
      <c r="C22" t="s">
        <v>41</v>
      </c>
      <c r="D22" t="s">
        <v>20</v>
      </c>
      <c r="E22" t="s">
        <v>21</v>
      </c>
      <c r="F22" t="s">
        <v>12</v>
      </c>
      <c r="G22" t="s">
        <v>22</v>
      </c>
      <c r="H22" t="s">
        <v>14</v>
      </c>
      <c r="I22">
        <f>G21+6</f>
        <v>216</v>
      </c>
      <c r="J22" t="s">
        <v>15</v>
      </c>
      <c r="K22" s="1">
        <f>(1-O22)/2</f>
        <v>5.1341443409349596E-2</v>
      </c>
      <c r="L22" t="s">
        <v>16</v>
      </c>
      <c r="M22" t="s">
        <v>37</v>
      </c>
      <c r="N22">
        <v>1</v>
      </c>
      <c r="O22" s="3">
        <f>O20*$G$1</f>
        <v>0.89731711318130081</v>
      </c>
      <c r="P22" t="s">
        <v>38</v>
      </c>
      <c r="Q22" t="s">
        <v>18</v>
      </c>
    </row>
    <row r="23" spans="2:17" x14ac:dyDescent="0.35">
      <c r="B23" t="s">
        <v>10</v>
      </c>
      <c r="C23" t="s">
        <v>42</v>
      </c>
      <c r="D23" t="s">
        <v>20</v>
      </c>
      <c r="E23" t="s">
        <v>23</v>
      </c>
      <c r="F23" t="s">
        <v>12</v>
      </c>
      <c r="G23" t="s">
        <v>24</v>
      </c>
      <c r="H23" t="s">
        <v>14</v>
      </c>
      <c r="I23">
        <f>I22</f>
        <v>216</v>
      </c>
      <c r="J23" t="s">
        <v>15</v>
      </c>
      <c r="K23" s="1">
        <f>(1-O23)/2</f>
        <v>5.1341443409349596E-2</v>
      </c>
      <c r="L23" t="s">
        <v>16</v>
      </c>
      <c r="M23" t="s">
        <v>37</v>
      </c>
      <c r="N23">
        <v>1</v>
      </c>
      <c r="O23" s="3">
        <f>O22</f>
        <v>0.89731711318130081</v>
      </c>
      <c r="P23" t="s">
        <v>38</v>
      </c>
      <c r="Q23" t="s">
        <v>18</v>
      </c>
    </row>
    <row r="24" spans="2:17" x14ac:dyDescent="0.35">
      <c r="K24" s="1"/>
      <c r="O24" s="3"/>
    </row>
    <row r="25" spans="2:17" x14ac:dyDescent="0.35">
      <c r="B25" t="str">
        <f>B3&amp;""""&amp;C3&amp;""""&amp;D3&amp;""""&amp;E3&amp;""""&amp;F3&amp;""""&amp;G3&amp;""""&amp;H3&amp;""""&amp;I3&amp;""""&amp;J3&amp;""""&amp;TEXT(K3,"0%")&amp;""""&amp;L3&amp;""""&amp;M3&amp;N3&amp;" "&amp;TEXT(O3,"0.00")&amp;P3&amp;""""&amp;Q3</f>
        <v>    &lt;use id="dummy" href="#suspenders" x="0" y="0" transform="scale(1 .98)"/&gt;" 0.00"</v>
      </c>
      <c r="K25" s="1"/>
      <c r="O25" s="3"/>
    </row>
    <row r="26" spans="2:17" x14ac:dyDescent="0.35">
      <c r="B26" t="str">
        <f t="shared" ref="B26:B44" si="0">B4&amp;""""&amp;C4&amp;""""&amp;D4&amp;""""&amp;E4&amp;""""&amp;F4&amp;""""&amp;G4&amp;""""&amp;H4&amp;""""&amp;I4&amp;""""&amp;J4&amp;""""&amp;TEXT(K4,"0%")&amp;""""&amp;L4&amp;""""&amp;M4&amp;N4&amp;" "&amp;TEXT(O4,"0.00")&amp;P4&amp;""""&amp;Q4</f>
        <v>    &lt;use id="DING1-daun" class="daun" href="#daun" x="0" y="0%" transform="scale(1 1.00)"/&gt;</v>
      </c>
      <c r="O26" s="3"/>
    </row>
    <row r="27" spans="2:17" x14ac:dyDescent="0.35">
      <c r="B27" t="str">
        <f t="shared" si="0"/>
        <v>    &lt;use id="DING1" class="target" href="#highlight-target" x="0" y="0%" transform="scale(1 1.00)"/&gt;</v>
      </c>
      <c r="K27" s="1"/>
      <c r="O27" s="3"/>
    </row>
    <row r="28" spans="2:17" x14ac:dyDescent="0.35">
      <c r="B28" t="str">
        <f t="shared" si="0"/>
        <v>    &lt;use id="" href="#suspenders" x="30"/&gt;"""0%"" 0.00"</v>
      </c>
      <c r="K28" s="1"/>
      <c r="O28" s="3"/>
    </row>
    <row r="29" spans="2:17" x14ac:dyDescent="0.35">
      <c r="B29" t="str">
        <f t="shared" si="0"/>
        <v>    &lt;use id="DONG1-daun" class="daun" href="#daun" x="36" y="1%" transform="scale(1 0.98)"/&gt;</v>
      </c>
      <c r="K29" s="1"/>
      <c r="O29" s="3"/>
    </row>
    <row r="30" spans="2:17" x14ac:dyDescent="0.35">
      <c r="B30" t="str">
        <f t="shared" si="0"/>
        <v>    &lt;use id="DONG1" class="target" href="#highlight-target" x="36" y="1%" transform="scale(1 0.98)"/&gt;</v>
      </c>
      <c r="K30" s="1"/>
      <c r="O30" s="3"/>
    </row>
    <row r="31" spans="2:17" x14ac:dyDescent="0.35">
      <c r="B31" t="str">
        <f t="shared" si="0"/>
        <v>    &lt;use id="" href="#suspenders" x="66"/&gt;"""0%"" 0.00"</v>
      </c>
    </row>
    <row r="32" spans="2:17" x14ac:dyDescent="0.35">
      <c r="B32" t="str">
        <f t="shared" si="0"/>
        <v>    &lt;use id="DENG1-daun" class="daun" href="#daun" x="72" y="2%" transform="scale(1 0.96)"/&gt;</v>
      </c>
    </row>
    <row r="33" spans="2:2" x14ac:dyDescent="0.35">
      <c r="B33" t="str">
        <f t="shared" si="0"/>
        <v>    &lt;use id="DENG1" class="target" href="#highlight-target" x="72" y="2%" transform="scale(1 0.96)"/&gt;</v>
      </c>
    </row>
    <row r="34" spans="2:2" x14ac:dyDescent="0.35">
      <c r="B34" t="str">
        <f t="shared" si="0"/>
        <v>    &lt;use id="" href="#suspenders" x="102"/&gt;"""0%"" 0.00"</v>
      </c>
    </row>
    <row r="35" spans="2:2" x14ac:dyDescent="0.35">
      <c r="B35" t="str">
        <f t="shared" si="0"/>
        <v>    &lt;use id="DEUNG1-daun" class="daun" href="#daun" x="108" y="3%" transform="scale(1 0.95)"/&gt;</v>
      </c>
    </row>
    <row r="36" spans="2:2" x14ac:dyDescent="0.35">
      <c r="B36" t="str">
        <f t="shared" si="0"/>
        <v>    &lt;use id="DEUNG1" class="target" href="#highlight-target" x="108" y="3%" transform="scale(1 0.95)"/&gt;</v>
      </c>
    </row>
    <row r="37" spans="2:2" x14ac:dyDescent="0.35">
      <c r="B37" t="str">
        <f t="shared" si="0"/>
        <v>    &lt;use id="" href="#suspenders" x="138"/&gt;"""0%"" 0.00"</v>
      </c>
    </row>
    <row r="38" spans="2:2" x14ac:dyDescent="0.35">
      <c r="B38" t="str">
        <f t="shared" si="0"/>
        <v>    &lt;use id="DUNG1-daun" class="daun" href="#daun" x="144" y="3%" transform="scale(1 0.93)"/&gt;</v>
      </c>
    </row>
    <row r="39" spans="2:2" x14ac:dyDescent="0.35">
      <c r="B39" t="str">
        <f t="shared" si="0"/>
        <v>    &lt;use id="DUNG1" class="target" href="#highlight-target" x="144" y="3%" transform="scale(1 0.93)"/&gt;</v>
      </c>
    </row>
    <row r="40" spans="2:2" x14ac:dyDescent="0.35">
      <c r="B40" t="str">
        <f>B18&amp;""""&amp;C18&amp;""""&amp;D18&amp;""""&amp;E18&amp;""""&amp;F18&amp;""""&amp;G18&amp;""""&amp;H18&amp;""""&amp;I18&amp;""""&amp;J18&amp;""""&amp;TEXT(K18,"0%")&amp;""""&amp;L18&amp;""""&amp;M18&amp;N18&amp;" "&amp;TEXT(O18,"0.00")&amp;P18&amp;""""&amp;Q18</f>
        <v>    &lt;use id="" href="#suspenders" x="174"/&gt;"""0%"" 0.00"</v>
      </c>
    </row>
    <row r="41" spans="2:2" x14ac:dyDescent="0.35">
      <c r="B41" t="str">
        <f t="shared" si="0"/>
        <v>    &lt;use id="DAING2-daun" class="daun" href="#daun" x="180" y="4%" transform="scale(1 0.91)"/&gt;</v>
      </c>
    </row>
    <row r="42" spans="2:2" x14ac:dyDescent="0.35">
      <c r="B42" t="str">
        <f t="shared" si="0"/>
        <v>    &lt;use id="DAING2" class="target" href="#highlight-target" x="180" y="4%" transform="scale(1 0.91)"/&gt;</v>
      </c>
    </row>
    <row r="43" spans="2:2" x14ac:dyDescent="0.35">
      <c r="B43" t="str">
        <f t="shared" si="0"/>
        <v>    &lt;use id="" href="#suspenders" x="210"/&gt;"""0%"" 0.00"</v>
      </c>
    </row>
    <row r="44" spans="2:2" x14ac:dyDescent="0.35">
      <c r="B44" t="str">
        <f t="shared" si="0"/>
        <v>    &lt;use id="DAING2-daun" class="daun" href="#daun" x="216" y="5%" transform="scale(1 0.90)"/&gt;</v>
      </c>
    </row>
    <row r="45" spans="2:2" x14ac:dyDescent="0.35">
      <c r="B45" t="str">
        <f>B23&amp;""""&amp;C23&amp;""""&amp;D23&amp;""""&amp;E23&amp;""""&amp;F23&amp;""""&amp;G23&amp;""""&amp;H23&amp;""""&amp;I23&amp;""""&amp;J23&amp;""""&amp;TEXT(K23,"0%")&amp;""""&amp;L23&amp;""""&amp;M23&amp;N23&amp;" "&amp;TEXT(O23,"0.00")&amp;P23&amp;""""&amp;Q23</f>
        <v>    &lt;use id="DAING2" class="target" href="#highlight-target" x="216" y="5%" transform="scale(1 0.90)"/&gt;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706EF-A7D7-4B78-BC61-5FE80928F798}">
  <dimension ref="B1:T53"/>
  <sheetViews>
    <sheetView workbookViewId="0">
      <selection activeCell="L4" sqref="L4"/>
    </sheetView>
  </sheetViews>
  <sheetFormatPr defaultRowHeight="14.5" x14ac:dyDescent="0.35"/>
  <cols>
    <col min="3" max="3" width="12.26953125" bestFit="1" customWidth="1"/>
    <col min="13" max="13" width="10.36328125" bestFit="1" customWidth="1"/>
    <col min="14" max="15" width="10.36328125" customWidth="1"/>
  </cols>
  <sheetData>
    <row r="1" spans="2:20" x14ac:dyDescent="0.35">
      <c r="B1" s="2" t="s">
        <v>34</v>
      </c>
      <c r="C1">
        <v>12</v>
      </c>
      <c r="D1" s="2" t="s">
        <v>35</v>
      </c>
      <c r="E1" s="1">
        <v>0.5</v>
      </c>
      <c r="F1" s="2" t="s">
        <v>36</v>
      </c>
      <c r="G1">
        <f>E1^(1/(C1-1))</f>
        <v>0.93893091066170631</v>
      </c>
      <c r="H1" s="2" t="s">
        <v>63</v>
      </c>
      <c r="I1">
        <v>610</v>
      </c>
    </row>
    <row r="4" spans="2:20" x14ac:dyDescent="0.35">
      <c r="B4" t="s">
        <v>70</v>
      </c>
      <c r="C4" t="str">
        <f>R4&amp;S4&amp;IF(ISBLANK(T4),"","-"&amp;T4)</f>
        <v>DENG0-chime</v>
      </c>
      <c r="D4" t="s">
        <v>20</v>
      </c>
      <c r="E4" t="str">
        <f>T4</f>
        <v>chime</v>
      </c>
      <c r="F4" t="s">
        <v>12</v>
      </c>
      <c r="G4" t="str">
        <f>"#"&amp;T4</f>
        <v>#chime</v>
      </c>
      <c r="H4" t="s">
        <v>14</v>
      </c>
      <c r="I4">
        <v>0</v>
      </c>
      <c r="J4" t="s">
        <v>15</v>
      </c>
      <c r="K4" s="1">
        <v>0</v>
      </c>
      <c r="L4" t="s">
        <v>16</v>
      </c>
      <c r="M4" t="s">
        <v>37</v>
      </c>
      <c r="N4">
        <v>1</v>
      </c>
      <c r="O4">
        <v>1</v>
      </c>
      <c r="P4" t="s">
        <v>38</v>
      </c>
      <c r="Q4" t="s">
        <v>18</v>
      </c>
      <c r="R4" t="s">
        <v>62</v>
      </c>
      <c r="S4">
        <v>0</v>
      </c>
      <c r="T4" t="s">
        <v>68</v>
      </c>
    </row>
    <row r="5" spans="2:20" x14ac:dyDescent="0.35">
      <c r="B5" t="s">
        <v>70</v>
      </c>
      <c r="C5" t="str">
        <f t="shared" ref="C5:C25" si="0">R5&amp;S5&amp;IF(ISBLANK(T5),"","-"&amp;T5)</f>
        <v>DENG0-highlight-target</v>
      </c>
      <c r="D5" t="s">
        <v>20</v>
      </c>
      <c r="E5" t="s">
        <v>23</v>
      </c>
      <c r="F5" t="s">
        <v>12</v>
      </c>
      <c r="G5" t="str">
        <f t="shared" ref="G5:G25" si="1">"#"&amp;T5</f>
        <v>#highlight-target</v>
      </c>
      <c r="H5" t="s">
        <v>14</v>
      </c>
      <c r="I5">
        <v>0</v>
      </c>
      <c r="J5" t="s">
        <v>15</v>
      </c>
      <c r="K5" s="1">
        <v>0</v>
      </c>
      <c r="L5" t="s">
        <v>16</v>
      </c>
      <c r="M5" t="s">
        <v>37</v>
      </c>
      <c r="N5">
        <v>1</v>
      </c>
      <c r="O5">
        <v>1</v>
      </c>
      <c r="P5" t="s">
        <v>38</v>
      </c>
      <c r="Q5" t="s">
        <v>18</v>
      </c>
      <c r="R5" t="s">
        <v>62</v>
      </c>
      <c r="S5">
        <v>0</v>
      </c>
      <c r="T5" t="s">
        <v>69</v>
      </c>
    </row>
    <row r="6" spans="2:20" x14ac:dyDescent="0.35">
      <c r="B6" t="s">
        <v>70</v>
      </c>
      <c r="C6" t="str">
        <f t="shared" si="0"/>
        <v>DUNG0-chime</v>
      </c>
      <c r="D6" t="s">
        <v>20</v>
      </c>
      <c r="E6" t="str">
        <f>T6</f>
        <v>chime</v>
      </c>
      <c r="F6" t="s">
        <v>12</v>
      </c>
      <c r="G6" t="str">
        <f t="shared" si="1"/>
        <v>#chime</v>
      </c>
      <c r="H6" t="s">
        <v>14</v>
      </c>
      <c r="I6">
        <f>I4+$I$1/N6</f>
        <v>649.67506455837724</v>
      </c>
      <c r="J6" t="s">
        <v>15</v>
      </c>
      <c r="K6" s="1">
        <f>(1-O6)</f>
        <v>6.1069089338293692E-2</v>
      </c>
      <c r="L6" t="s">
        <v>16</v>
      </c>
      <c r="M6" t="s">
        <v>37</v>
      </c>
      <c r="N6" s="3">
        <f>N5*$G$1</f>
        <v>0.93893091066170631</v>
      </c>
      <c r="O6" s="3">
        <f>O5*$G$1</f>
        <v>0.93893091066170631</v>
      </c>
      <c r="P6" t="s">
        <v>38</v>
      </c>
      <c r="Q6" t="s">
        <v>18</v>
      </c>
      <c r="R6" t="s">
        <v>64</v>
      </c>
      <c r="S6">
        <v>0</v>
      </c>
      <c r="T6" t="s">
        <v>68</v>
      </c>
    </row>
    <row r="7" spans="2:20" x14ac:dyDescent="0.35">
      <c r="B7" t="s">
        <v>70</v>
      </c>
      <c r="C7" t="str">
        <f t="shared" si="0"/>
        <v>DUNG0-highlight-target</v>
      </c>
      <c r="D7" t="s">
        <v>20</v>
      </c>
      <c r="E7" t="s">
        <v>23</v>
      </c>
      <c r="F7" t="s">
        <v>12</v>
      </c>
      <c r="G7" t="str">
        <f t="shared" si="1"/>
        <v>#highlight-target</v>
      </c>
      <c r="H7" t="s">
        <v>14</v>
      </c>
      <c r="I7">
        <f t="shared" ref="I7:I27" si="2">I5+$I$1/N7</f>
        <v>649.67506455837724</v>
      </c>
      <c r="J7" t="s">
        <v>15</v>
      </c>
      <c r="K7" s="1">
        <f t="shared" ref="K7:K25" si="3">(1-O7)</f>
        <v>6.1069089338293692E-2</v>
      </c>
      <c r="L7" t="s">
        <v>16</v>
      </c>
      <c r="M7" t="s">
        <v>37</v>
      </c>
      <c r="N7" s="3">
        <f>N6</f>
        <v>0.93893091066170631</v>
      </c>
      <c r="O7" s="3">
        <f>O6</f>
        <v>0.93893091066170631</v>
      </c>
      <c r="P7" t="s">
        <v>38</v>
      </c>
      <c r="Q7" t="s">
        <v>18</v>
      </c>
      <c r="R7" t="s">
        <v>64</v>
      </c>
      <c r="S7">
        <v>0</v>
      </c>
      <c r="T7" t="s">
        <v>69</v>
      </c>
    </row>
    <row r="8" spans="2:20" x14ac:dyDescent="0.35">
      <c r="B8" t="s">
        <v>70</v>
      </c>
      <c r="C8" t="str">
        <f t="shared" si="0"/>
        <v>DANG0-chime</v>
      </c>
      <c r="D8" t="s">
        <v>20</v>
      </c>
      <c r="E8" t="str">
        <f>T8</f>
        <v>chime</v>
      </c>
      <c r="F8" t="s">
        <v>12</v>
      </c>
      <c r="G8" t="str">
        <f t="shared" si="1"/>
        <v>#chime</v>
      </c>
      <c r="H8" t="s">
        <v>14</v>
      </c>
      <c r="I8">
        <f t="shared" si="2"/>
        <v>1341.6057030976094</v>
      </c>
      <c r="J8" t="s">
        <v>15</v>
      </c>
      <c r="K8" s="1">
        <f t="shared" si="3"/>
        <v>0.11840874500397891</v>
      </c>
      <c r="L8" t="s">
        <v>16</v>
      </c>
      <c r="M8" t="s">
        <v>37</v>
      </c>
      <c r="N8" s="3">
        <f>N7*$G$1</f>
        <v>0.88159125499602109</v>
      </c>
      <c r="O8" s="3">
        <f>O7*$G$1</f>
        <v>0.88159125499602109</v>
      </c>
      <c r="P8" t="s">
        <v>38</v>
      </c>
      <c r="Q8" t="s">
        <v>18</v>
      </c>
      <c r="R8" t="s">
        <v>65</v>
      </c>
      <c r="S8">
        <v>0</v>
      </c>
      <c r="T8" t="s">
        <v>68</v>
      </c>
    </row>
    <row r="9" spans="2:20" x14ac:dyDescent="0.35">
      <c r="B9" t="s">
        <v>70</v>
      </c>
      <c r="C9" t="str">
        <f t="shared" si="0"/>
        <v>DANG0-highlight-target</v>
      </c>
      <c r="D9" t="s">
        <v>20</v>
      </c>
      <c r="E9" t="s">
        <v>23</v>
      </c>
      <c r="F9" t="s">
        <v>12</v>
      </c>
      <c r="G9" t="str">
        <f t="shared" si="1"/>
        <v>#highlight-target</v>
      </c>
      <c r="H9" t="s">
        <v>14</v>
      </c>
      <c r="I9">
        <f t="shared" si="2"/>
        <v>1341.6057030976094</v>
      </c>
      <c r="J9" t="s">
        <v>15</v>
      </c>
      <c r="K9" s="1">
        <f t="shared" si="3"/>
        <v>0.11840874500397891</v>
      </c>
      <c r="L9" t="s">
        <v>16</v>
      </c>
      <c r="M9" t="s">
        <v>37</v>
      </c>
      <c r="N9" s="3">
        <f>N8</f>
        <v>0.88159125499602109</v>
      </c>
      <c r="O9" s="3">
        <f>O8</f>
        <v>0.88159125499602109</v>
      </c>
      <c r="P9" t="s">
        <v>38</v>
      </c>
      <c r="Q9" t="s">
        <v>18</v>
      </c>
      <c r="R9" t="s">
        <v>65</v>
      </c>
      <c r="S9">
        <v>0</v>
      </c>
      <c r="T9" t="s">
        <v>69</v>
      </c>
    </row>
    <row r="10" spans="2:20" x14ac:dyDescent="0.35">
      <c r="B10" t="s">
        <v>70</v>
      </c>
      <c r="C10" t="str">
        <f t="shared" si="0"/>
        <v>DING1-chime</v>
      </c>
      <c r="D10" t="s">
        <v>20</v>
      </c>
      <c r="E10" t="str">
        <f>T10</f>
        <v>chime</v>
      </c>
      <c r="F10" t="s">
        <v>12</v>
      </c>
      <c r="G10" t="str">
        <f t="shared" si="1"/>
        <v>#chime</v>
      </c>
      <c r="H10" t="s">
        <v>14</v>
      </c>
      <c r="I10">
        <f t="shared" si="2"/>
        <v>2078.5402641843225</v>
      </c>
      <c r="J10" t="s">
        <v>15</v>
      </c>
      <c r="K10" s="1">
        <f t="shared" si="3"/>
        <v>0.17224672011518938</v>
      </c>
      <c r="L10" t="s">
        <v>16</v>
      </c>
      <c r="M10" t="s">
        <v>37</v>
      </c>
      <c r="N10" s="3">
        <f>N9*$G$1</f>
        <v>0.82775327988481062</v>
      </c>
      <c r="O10" s="3">
        <f>O9*$G$1</f>
        <v>0.82775327988481062</v>
      </c>
      <c r="P10" t="s">
        <v>38</v>
      </c>
      <c r="Q10" t="s">
        <v>18</v>
      </c>
      <c r="R10" t="s">
        <v>66</v>
      </c>
      <c r="S10">
        <v>1</v>
      </c>
      <c r="T10" t="s">
        <v>68</v>
      </c>
    </row>
    <row r="11" spans="2:20" x14ac:dyDescent="0.35">
      <c r="B11" t="s">
        <v>70</v>
      </c>
      <c r="C11" t="str">
        <f t="shared" si="0"/>
        <v>DING1-highlight-target</v>
      </c>
      <c r="D11" t="s">
        <v>20</v>
      </c>
      <c r="E11" t="s">
        <v>23</v>
      </c>
      <c r="F11" t="s">
        <v>12</v>
      </c>
      <c r="G11" t="str">
        <f t="shared" si="1"/>
        <v>#highlight-target</v>
      </c>
      <c r="H11" t="s">
        <v>14</v>
      </c>
      <c r="I11">
        <f t="shared" si="2"/>
        <v>2078.5402641843225</v>
      </c>
      <c r="J11" t="s">
        <v>15</v>
      </c>
      <c r="K11" s="1">
        <f t="shared" si="3"/>
        <v>0.17224672011518938</v>
      </c>
      <c r="L11" t="s">
        <v>16</v>
      </c>
      <c r="M11" t="s">
        <v>37</v>
      </c>
      <c r="N11" s="3">
        <f>N10</f>
        <v>0.82775327988481062</v>
      </c>
      <c r="O11" s="3">
        <f>O10</f>
        <v>0.82775327988481062</v>
      </c>
      <c r="P11" t="s">
        <v>38</v>
      </c>
      <c r="Q11" t="s">
        <v>18</v>
      </c>
      <c r="R11" t="s">
        <v>66</v>
      </c>
      <c r="S11">
        <v>1</v>
      </c>
      <c r="T11" t="s">
        <v>69</v>
      </c>
    </row>
    <row r="12" spans="2:20" x14ac:dyDescent="0.35">
      <c r="B12" t="s">
        <v>70</v>
      </c>
      <c r="C12" t="str">
        <f t="shared" si="0"/>
        <v>DONG1-chime</v>
      </c>
      <c r="D12" t="s">
        <v>20</v>
      </c>
      <c r="E12" t="str">
        <f>T12</f>
        <v>chime</v>
      </c>
      <c r="F12" t="s">
        <v>12</v>
      </c>
      <c r="G12" t="str">
        <f t="shared" si="1"/>
        <v>#chime</v>
      </c>
      <c r="H12" t="s">
        <v>14</v>
      </c>
      <c r="I12">
        <f t="shared" si="2"/>
        <v>2863.4058519700761</v>
      </c>
      <c r="J12" t="s">
        <v>15</v>
      </c>
      <c r="K12" s="1">
        <f t="shared" si="3"/>
        <v>0.2227968591145405</v>
      </c>
      <c r="L12" t="s">
        <v>16</v>
      </c>
      <c r="M12" t="s">
        <v>37</v>
      </c>
      <c r="N12" s="3">
        <f>N11*$G$1</f>
        <v>0.7772031408854595</v>
      </c>
      <c r="O12" s="3">
        <f>O11*$G$1</f>
        <v>0.7772031408854595</v>
      </c>
      <c r="P12" t="s">
        <v>38</v>
      </c>
      <c r="Q12" t="s">
        <v>18</v>
      </c>
      <c r="R12" t="s">
        <v>67</v>
      </c>
      <c r="S12">
        <v>1</v>
      </c>
      <c r="T12" t="s">
        <v>68</v>
      </c>
    </row>
    <row r="13" spans="2:20" x14ac:dyDescent="0.35">
      <c r="B13" t="s">
        <v>70</v>
      </c>
      <c r="C13" t="str">
        <f t="shared" si="0"/>
        <v>DONG1-highlight-target</v>
      </c>
      <c r="D13" t="s">
        <v>20</v>
      </c>
      <c r="E13" t="s">
        <v>23</v>
      </c>
      <c r="F13" t="s">
        <v>12</v>
      </c>
      <c r="G13" t="str">
        <f t="shared" si="1"/>
        <v>#highlight-target</v>
      </c>
      <c r="H13" t="s">
        <v>14</v>
      </c>
      <c r="I13">
        <f t="shared" si="2"/>
        <v>2863.4058519700761</v>
      </c>
      <c r="J13" t="s">
        <v>15</v>
      </c>
      <c r="K13" s="1">
        <f t="shared" si="3"/>
        <v>0.2227968591145405</v>
      </c>
      <c r="L13" t="s">
        <v>16</v>
      </c>
      <c r="M13" t="s">
        <v>37</v>
      </c>
      <c r="N13" s="3">
        <f>N12</f>
        <v>0.7772031408854595</v>
      </c>
      <c r="O13" s="3">
        <f>O12</f>
        <v>0.7772031408854595</v>
      </c>
      <c r="P13" t="s">
        <v>38</v>
      </c>
      <c r="Q13" t="s">
        <v>18</v>
      </c>
      <c r="R13" t="s">
        <v>67</v>
      </c>
      <c r="S13">
        <v>1</v>
      </c>
      <c r="T13" t="s">
        <v>69</v>
      </c>
    </row>
    <row r="14" spans="2:20" x14ac:dyDescent="0.35">
      <c r="B14" t="s">
        <v>70</v>
      </c>
      <c r="C14" t="str">
        <f t="shared" si="0"/>
        <v>DENG1-chime</v>
      </c>
      <c r="D14" t="s">
        <v>20</v>
      </c>
      <c r="E14" t="str">
        <f>T14</f>
        <v>chime</v>
      </c>
      <c r="F14" t="s">
        <v>12</v>
      </c>
      <c r="G14" t="str">
        <f t="shared" si="1"/>
        <v>#chime</v>
      </c>
      <c r="H14" t="s">
        <v>14</v>
      </c>
      <c r="I14">
        <f t="shared" si="2"/>
        <v>3699.3199526493518</v>
      </c>
      <c r="J14" t="s">
        <v>15</v>
      </c>
      <c r="K14" s="1">
        <f t="shared" si="3"/>
        <v>0.27025994715927704</v>
      </c>
      <c r="L14" t="s">
        <v>16</v>
      </c>
      <c r="M14" t="s">
        <v>37</v>
      </c>
      <c r="N14" s="3">
        <f>N13*$G$1</f>
        <v>0.72974005284072296</v>
      </c>
      <c r="O14" s="3">
        <f>O13*$G$1</f>
        <v>0.72974005284072296</v>
      </c>
      <c r="P14" t="s">
        <v>38</v>
      </c>
      <c r="Q14" t="s">
        <v>18</v>
      </c>
      <c r="R14" t="s">
        <v>62</v>
      </c>
      <c r="S14">
        <v>1</v>
      </c>
      <c r="T14" t="s">
        <v>68</v>
      </c>
    </row>
    <row r="15" spans="2:20" x14ac:dyDescent="0.35">
      <c r="B15" t="s">
        <v>70</v>
      </c>
      <c r="C15" t="str">
        <f t="shared" si="0"/>
        <v>DENG1-highlight-target</v>
      </c>
      <c r="D15" t="s">
        <v>20</v>
      </c>
      <c r="E15" t="s">
        <v>23</v>
      </c>
      <c r="F15" t="s">
        <v>12</v>
      </c>
      <c r="G15" t="str">
        <f t="shared" si="1"/>
        <v>#highlight-target</v>
      </c>
      <c r="H15" t="s">
        <v>14</v>
      </c>
      <c r="I15">
        <f t="shared" si="2"/>
        <v>3699.3199526493518</v>
      </c>
      <c r="J15" t="s">
        <v>15</v>
      </c>
      <c r="K15" s="1">
        <f t="shared" si="3"/>
        <v>0.27025994715927704</v>
      </c>
      <c r="L15" t="s">
        <v>16</v>
      </c>
      <c r="M15" t="s">
        <v>37</v>
      </c>
      <c r="N15" s="3">
        <f>N14</f>
        <v>0.72974005284072296</v>
      </c>
      <c r="O15" s="3">
        <f>O14</f>
        <v>0.72974005284072296</v>
      </c>
      <c r="P15" t="s">
        <v>38</v>
      </c>
      <c r="Q15" t="s">
        <v>18</v>
      </c>
      <c r="R15" t="s">
        <v>62</v>
      </c>
      <c r="S15">
        <v>1</v>
      </c>
      <c r="T15" t="s">
        <v>69</v>
      </c>
    </row>
    <row r="16" spans="2:20" x14ac:dyDescent="0.35">
      <c r="B16" t="s">
        <v>70</v>
      </c>
      <c r="C16" t="str">
        <f t="shared" si="0"/>
        <v>DUNG1-chime</v>
      </c>
      <c r="D16" t="s">
        <v>20</v>
      </c>
      <c r="E16" t="str">
        <f>T16</f>
        <v>chime</v>
      </c>
      <c r="F16" t="s">
        <v>12</v>
      </c>
      <c r="G16" t="str">
        <f t="shared" si="1"/>
        <v>#chime</v>
      </c>
      <c r="H16" t="s">
        <v>14</v>
      </c>
      <c r="I16">
        <f t="shared" si="2"/>
        <v>4589.6028171150338</v>
      </c>
      <c r="J16" t="s">
        <v>15</v>
      </c>
      <c r="K16" s="1">
        <f t="shared" si="3"/>
        <v>0.3148245076399383</v>
      </c>
      <c r="L16" t="s">
        <v>16</v>
      </c>
      <c r="M16" t="s">
        <v>37</v>
      </c>
      <c r="N16" s="3">
        <f>N15*$G$1</f>
        <v>0.6851754923600617</v>
      </c>
      <c r="O16" s="3">
        <f>O15*$G$1</f>
        <v>0.6851754923600617</v>
      </c>
      <c r="P16" t="s">
        <v>38</v>
      </c>
      <c r="Q16" t="s">
        <v>18</v>
      </c>
      <c r="R16" t="s">
        <v>64</v>
      </c>
      <c r="S16">
        <v>1</v>
      </c>
      <c r="T16" t="s">
        <v>68</v>
      </c>
    </row>
    <row r="17" spans="2:20" x14ac:dyDescent="0.35">
      <c r="B17" t="s">
        <v>70</v>
      </c>
      <c r="C17" t="str">
        <f t="shared" si="0"/>
        <v>DUNG1-highlight-target</v>
      </c>
      <c r="D17" t="s">
        <v>20</v>
      </c>
      <c r="E17" t="s">
        <v>23</v>
      </c>
      <c r="F17" t="s">
        <v>12</v>
      </c>
      <c r="G17" t="str">
        <f t="shared" si="1"/>
        <v>#highlight-target</v>
      </c>
      <c r="H17" t="s">
        <v>14</v>
      </c>
      <c r="I17">
        <f t="shared" si="2"/>
        <v>4589.6028171150338</v>
      </c>
      <c r="J17" t="s">
        <v>15</v>
      </c>
      <c r="K17" s="1">
        <f t="shared" si="3"/>
        <v>0.3148245076399383</v>
      </c>
      <c r="L17" t="s">
        <v>16</v>
      </c>
      <c r="M17" t="s">
        <v>37</v>
      </c>
      <c r="N17" s="3">
        <f>N16</f>
        <v>0.6851754923600617</v>
      </c>
      <c r="O17" s="3">
        <f>O16</f>
        <v>0.6851754923600617</v>
      </c>
      <c r="P17" t="s">
        <v>38</v>
      </c>
      <c r="Q17" t="s">
        <v>18</v>
      </c>
      <c r="R17" t="s">
        <v>64</v>
      </c>
      <c r="S17">
        <v>1</v>
      </c>
      <c r="T17" t="s">
        <v>69</v>
      </c>
    </row>
    <row r="18" spans="2:20" x14ac:dyDescent="0.35">
      <c r="B18" t="s">
        <v>70</v>
      </c>
      <c r="C18" t="str">
        <f t="shared" si="0"/>
        <v>DANG1-chime</v>
      </c>
      <c r="D18" t="s">
        <v>20</v>
      </c>
      <c r="E18" t="str">
        <f>T18</f>
        <v>chime</v>
      </c>
      <c r="F18" t="s">
        <v>12</v>
      </c>
      <c r="G18" t="str">
        <f t="shared" si="1"/>
        <v>#chime</v>
      </c>
      <c r="H18" t="s">
        <v>14</v>
      </c>
      <c r="I18">
        <f t="shared" si="2"/>
        <v>5537.7906489952948</v>
      </c>
      <c r="J18" t="s">
        <v>15</v>
      </c>
      <c r="K18" s="1">
        <f t="shared" si="3"/>
        <v>0.35666755099528424</v>
      </c>
      <c r="L18" t="s">
        <v>16</v>
      </c>
      <c r="M18" t="s">
        <v>37</v>
      </c>
      <c r="N18" s="3">
        <f>N17*$G$1</f>
        <v>0.64333244900471576</v>
      </c>
      <c r="O18" s="3">
        <f>O17*$G$1</f>
        <v>0.64333244900471576</v>
      </c>
      <c r="P18" t="s">
        <v>38</v>
      </c>
      <c r="Q18" t="s">
        <v>18</v>
      </c>
      <c r="R18" t="s">
        <v>65</v>
      </c>
      <c r="S18">
        <v>1</v>
      </c>
      <c r="T18" t="s">
        <v>68</v>
      </c>
    </row>
    <row r="19" spans="2:20" x14ac:dyDescent="0.35">
      <c r="B19" t="s">
        <v>70</v>
      </c>
      <c r="C19" t="str">
        <f t="shared" si="0"/>
        <v>DANG1-highlight-target</v>
      </c>
      <c r="D19" t="s">
        <v>20</v>
      </c>
      <c r="E19" t="s">
        <v>23</v>
      </c>
      <c r="F19" t="s">
        <v>12</v>
      </c>
      <c r="G19" t="str">
        <f t="shared" si="1"/>
        <v>#highlight-target</v>
      </c>
      <c r="H19" t="s">
        <v>14</v>
      </c>
      <c r="I19">
        <f t="shared" si="2"/>
        <v>5537.7906489952948</v>
      </c>
      <c r="J19" t="s">
        <v>15</v>
      </c>
      <c r="K19" s="1">
        <f t="shared" si="3"/>
        <v>0.35666755099528424</v>
      </c>
      <c r="L19" t="s">
        <v>16</v>
      </c>
      <c r="M19" t="s">
        <v>37</v>
      </c>
      <c r="N19" s="3">
        <f>N18</f>
        <v>0.64333244900471576</v>
      </c>
      <c r="O19" s="3">
        <f>O18</f>
        <v>0.64333244900471576</v>
      </c>
      <c r="P19" t="s">
        <v>38</v>
      </c>
      <c r="Q19" t="s">
        <v>18</v>
      </c>
      <c r="R19" t="s">
        <v>65</v>
      </c>
      <c r="S19">
        <v>1</v>
      </c>
      <c r="T19" t="s">
        <v>69</v>
      </c>
    </row>
    <row r="20" spans="2:20" x14ac:dyDescent="0.35">
      <c r="B20" t="s">
        <v>70</v>
      </c>
      <c r="C20" t="str">
        <f t="shared" si="0"/>
        <v>DING2-chime</v>
      </c>
      <c r="D20" t="s">
        <v>20</v>
      </c>
      <c r="E20" t="str">
        <f>T20</f>
        <v>chime</v>
      </c>
      <c r="F20" t="s">
        <v>12</v>
      </c>
      <c r="G20" t="str">
        <f t="shared" si="1"/>
        <v>#chime</v>
      </c>
      <c r="H20" t="s">
        <v>14</v>
      </c>
      <c r="I20">
        <f t="shared" si="2"/>
        <v>6547.649650454764</v>
      </c>
      <c r="J20" t="s">
        <v>15</v>
      </c>
      <c r="K20" s="1">
        <f t="shared" si="3"/>
        <v>0.39595527779777651</v>
      </c>
      <c r="L20" t="s">
        <v>16</v>
      </c>
      <c r="M20" t="s">
        <v>37</v>
      </c>
      <c r="N20" s="3">
        <f>N19*$G$1</f>
        <v>0.60404472220222349</v>
      </c>
      <c r="O20" s="3">
        <f>O19*$G$1</f>
        <v>0.60404472220222349</v>
      </c>
      <c r="P20" t="s">
        <v>38</v>
      </c>
      <c r="Q20" t="s">
        <v>18</v>
      </c>
      <c r="R20" t="s">
        <v>66</v>
      </c>
      <c r="S20">
        <v>2</v>
      </c>
      <c r="T20" t="s">
        <v>68</v>
      </c>
    </row>
    <row r="21" spans="2:20" x14ac:dyDescent="0.35">
      <c r="B21" t="s">
        <v>70</v>
      </c>
      <c r="C21" t="str">
        <f t="shared" si="0"/>
        <v>DING2-highlight-target</v>
      </c>
      <c r="D21" t="s">
        <v>20</v>
      </c>
      <c r="E21" t="s">
        <v>23</v>
      </c>
      <c r="F21" t="s">
        <v>12</v>
      </c>
      <c r="G21" t="str">
        <f t="shared" si="1"/>
        <v>#highlight-target</v>
      </c>
      <c r="H21" t="s">
        <v>14</v>
      </c>
      <c r="I21">
        <f t="shared" si="2"/>
        <v>6547.649650454764</v>
      </c>
      <c r="J21" t="s">
        <v>15</v>
      </c>
      <c r="K21" s="1">
        <f t="shared" si="3"/>
        <v>0.39595527779777651</v>
      </c>
      <c r="L21" t="s">
        <v>16</v>
      </c>
      <c r="M21" t="s">
        <v>37</v>
      </c>
      <c r="N21" s="3">
        <f>N20</f>
        <v>0.60404472220222349</v>
      </c>
      <c r="O21" s="3">
        <f>O20</f>
        <v>0.60404472220222349</v>
      </c>
      <c r="P21" t="s">
        <v>38</v>
      </c>
      <c r="Q21" t="s">
        <v>18</v>
      </c>
      <c r="R21" t="s">
        <v>66</v>
      </c>
      <c r="S21">
        <v>2</v>
      </c>
      <c r="T21" t="s">
        <v>69</v>
      </c>
    </row>
    <row r="22" spans="2:20" x14ac:dyDescent="0.35">
      <c r="B22" t="s">
        <v>70</v>
      </c>
      <c r="C22" t="str">
        <f t="shared" si="0"/>
        <v>DONG2-chime</v>
      </c>
      <c r="D22" t="s">
        <v>20</v>
      </c>
      <c r="E22" t="str">
        <f>T22</f>
        <v>chime</v>
      </c>
      <c r="F22" t="s">
        <v>12</v>
      </c>
      <c r="G22" t="str">
        <f t="shared" si="1"/>
        <v>#chime</v>
      </c>
      <c r="H22" t="s">
        <v>14</v>
      </c>
      <c r="I22">
        <f t="shared" si="2"/>
        <v>7623.1909815499102</v>
      </c>
      <c r="J22" t="s">
        <v>15</v>
      </c>
      <c r="K22" s="1">
        <f t="shared" si="3"/>
        <v>0.4328437389022689</v>
      </c>
      <c r="L22" t="s">
        <v>16</v>
      </c>
      <c r="M22" t="s">
        <v>37</v>
      </c>
      <c r="N22" s="3">
        <f>N21*$G$1</f>
        <v>0.5671562610977311</v>
      </c>
      <c r="O22" s="3">
        <f>O21*$G$1</f>
        <v>0.5671562610977311</v>
      </c>
      <c r="P22" t="s">
        <v>38</v>
      </c>
      <c r="Q22" t="s">
        <v>18</v>
      </c>
      <c r="R22" t="s">
        <v>67</v>
      </c>
      <c r="S22">
        <v>2</v>
      </c>
      <c r="T22" t="s">
        <v>68</v>
      </c>
    </row>
    <row r="23" spans="2:20" x14ac:dyDescent="0.35">
      <c r="B23" t="s">
        <v>70</v>
      </c>
      <c r="C23" t="str">
        <f t="shared" si="0"/>
        <v>DONG2-highlight-target</v>
      </c>
      <c r="D23" t="s">
        <v>20</v>
      </c>
      <c r="E23" t="s">
        <v>23</v>
      </c>
      <c r="F23" t="s">
        <v>12</v>
      </c>
      <c r="G23" t="str">
        <f t="shared" si="1"/>
        <v>#highlight-target</v>
      </c>
      <c r="H23" t="s">
        <v>14</v>
      </c>
      <c r="I23">
        <f t="shared" si="2"/>
        <v>7623.1909815499102</v>
      </c>
      <c r="J23" t="s">
        <v>15</v>
      </c>
      <c r="K23" s="1">
        <f t="shared" si="3"/>
        <v>0.4328437389022689</v>
      </c>
      <c r="L23" t="s">
        <v>16</v>
      </c>
      <c r="M23" t="s">
        <v>37</v>
      </c>
      <c r="N23" s="3">
        <f>N22</f>
        <v>0.5671562610977311</v>
      </c>
      <c r="O23" s="3">
        <f>O22</f>
        <v>0.5671562610977311</v>
      </c>
      <c r="P23" t="s">
        <v>38</v>
      </c>
      <c r="Q23" t="s">
        <v>18</v>
      </c>
      <c r="R23" t="s">
        <v>67</v>
      </c>
      <c r="S23">
        <v>2</v>
      </c>
      <c r="T23" t="s">
        <v>69</v>
      </c>
    </row>
    <row r="24" spans="2:20" x14ac:dyDescent="0.35">
      <c r="B24" t="s">
        <v>70</v>
      </c>
      <c r="C24" t="str">
        <f t="shared" si="0"/>
        <v>DENG2-chime</v>
      </c>
      <c r="D24" t="s">
        <v>20</v>
      </c>
      <c r="E24" t="str">
        <f>T24</f>
        <v>chime</v>
      </c>
      <c r="F24" t="s">
        <v>12</v>
      </c>
      <c r="G24" t="str">
        <f t="shared" si="1"/>
        <v>#chime</v>
      </c>
      <c r="H24" t="s">
        <v>14</v>
      </c>
      <c r="I24">
        <f t="shared" si="2"/>
        <v>8768.6866925571921</v>
      </c>
      <c r="J24" t="s">
        <v>15</v>
      </c>
      <c r="K24" s="1">
        <f t="shared" si="3"/>
        <v>0.46747945528001889</v>
      </c>
      <c r="L24" t="s">
        <v>16</v>
      </c>
      <c r="M24" t="s">
        <v>37</v>
      </c>
      <c r="N24" s="3">
        <f>N23*$G$1</f>
        <v>0.53252054471998111</v>
      </c>
      <c r="O24" s="3">
        <f>O23*$G$1</f>
        <v>0.53252054471998111</v>
      </c>
      <c r="P24" t="s">
        <v>38</v>
      </c>
      <c r="Q24" t="s">
        <v>18</v>
      </c>
      <c r="R24" t="s">
        <v>62</v>
      </c>
      <c r="S24">
        <v>2</v>
      </c>
      <c r="T24" t="s">
        <v>68</v>
      </c>
    </row>
    <row r="25" spans="2:20" x14ac:dyDescent="0.35">
      <c r="B25" t="s">
        <v>70</v>
      </c>
      <c r="C25" t="str">
        <f t="shared" si="0"/>
        <v>DENG2-highlight-target</v>
      </c>
      <c r="D25" t="s">
        <v>20</v>
      </c>
      <c r="E25" t="s">
        <v>23</v>
      </c>
      <c r="F25" t="s">
        <v>12</v>
      </c>
      <c r="G25" t="str">
        <f t="shared" si="1"/>
        <v>#highlight-target</v>
      </c>
      <c r="H25" t="s">
        <v>14</v>
      </c>
      <c r="I25">
        <f t="shared" si="2"/>
        <v>8768.6866925571921</v>
      </c>
      <c r="J25" t="s">
        <v>15</v>
      </c>
      <c r="K25" s="1">
        <f t="shared" si="3"/>
        <v>0.46747945528001889</v>
      </c>
      <c r="L25" t="s">
        <v>16</v>
      </c>
      <c r="M25" t="s">
        <v>37</v>
      </c>
      <c r="N25" s="3">
        <f>N24</f>
        <v>0.53252054471998111</v>
      </c>
      <c r="O25" s="3">
        <f>O24</f>
        <v>0.53252054471998111</v>
      </c>
      <c r="P25" t="s">
        <v>38</v>
      </c>
      <c r="Q25" t="s">
        <v>18</v>
      </c>
      <c r="R25" t="s">
        <v>62</v>
      </c>
      <c r="S25">
        <v>2</v>
      </c>
      <c r="T25" t="s">
        <v>69</v>
      </c>
    </row>
    <row r="26" spans="2:20" x14ac:dyDescent="0.35">
      <c r="B26" t="s">
        <v>70</v>
      </c>
      <c r="C26" t="str">
        <f t="shared" ref="C26:C27" si="4">R26&amp;S26&amp;IF(ISBLANK(T26),"","-"&amp;T26)</f>
        <v>DUNG2-chime</v>
      </c>
      <c r="D26" t="s">
        <v>20</v>
      </c>
      <c r="E26" t="str">
        <f>T26</f>
        <v>chime</v>
      </c>
      <c r="F26" t="s">
        <v>12</v>
      </c>
      <c r="G26" t="str">
        <f t="shared" ref="G26:G27" si="5">"#"&amp;T26</f>
        <v>#chime</v>
      </c>
      <c r="H26" t="s">
        <v>14</v>
      </c>
      <c r="I26">
        <f t="shared" si="2"/>
        <v>9988.6866925571921</v>
      </c>
      <c r="J26" t="s">
        <v>15</v>
      </c>
      <c r="K26" s="1">
        <f t="shared" ref="K26:K27" si="6">(1-O26)</f>
        <v>0.50000000000000022</v>
      </c>
      <c r="L26" t="s">
        <v>16</v>
      </c>
      <c r="M26" t="s">
        <v>37</v>
      </c>
      <c r="N26" s="3">
        <f>N25*$G$1</f>
        <v>0.49999999999999978</v>
      </c>
      <c r="O26" s="3">
        <f>O25*$G$1</f>
        <v>0.49999999999999978</v>
      </c>
      <c r="P26" t="s">
        <v>38</v>
      </c>
      <c r="Q26" t="s">
        <v>18</v>
      </c>
      <c r="R26" t="s">
        <v>64</v>
      </c>
      <c r="S26">
        <v>2</v>
      </c>
      <c r="T26" t="s">
        <v>68</v>
      </c>
    </row>
    <row r="27" spans="2:20" x14ac:dyDescent="0.35">
      <c r="B27" t="s">
        <v>70</v>
      </c>
      <c r="C27" t="str">
        <f t="shared" si="4"/>
        <v>DUNG2-highlight-target</v>
      </c>
      <c r="D27" t="s">
        <v>20</v>
      </c>
      <c r="E27" t="s">
        <v>23</v>
      </c>
      <c r="F27" t="s">
        <v>12</v>
      </c>
      <c r="G27" t="str">
        <f t="shared" si="5"/>
        <v>#highlight-target</v>
      </c>
      <c r="H27" t="s">
        <v>14</v>
      </c>
      <c r="I27">
        <f t="shared" si="2"/>
        <v>9988.6866925571921</v>
      </c>
      <c r="J27" t="s">
        <v>15</v>
      </c>
      <c r="K27" s="1">
        <f t="shared" si="6"/>
        <v>0.50000000000000022</v>
      </c>
      <c r="L27" t="s">
        <v>16</v>
      </c>
      <c r="M27" t="s">
        <v>37</v>
      </c>
      <c r="N27" s="3">
        <f>N26</f>
        <v>0.49999999999999978</v>
      </c>
      <c r="O27" s="3">
        <f>O26</f>
        <v>0.49999999999999978</v>
      </c>
      <c r="P27" t="s">
        <v>38</v>
      </c>
      <c r="Q27" t="s">
        <v>18</v>
      </c>
      <c r="R27" t="s">
        <v>64</v>
      </c>
      <c r="S27">
        <v>2</v>
      </c>
      <c r="T27" t="s">
        <v>69</v>
      </c>
    </row>
    <row r="30" spans="2:20" x14ac:dyDescent="0.35">
      <c r="B30" t="str">
        <f>"    "&amp;B4&amp;""""&amp;C4&amp;""""&amp;D4&amp;""""&amp;E4&amp;""""&amp;F4&amp;""""&amp;G4&amp;""""&amp;H4&amp;""""&amp;I4&amp;""""&amp;J4&amp;""""&amp;TEXT(K4,"0%")&amp;""""&amp;L4&amp;""""&amp;M4&amp;TEXT(N4,"0.00")&amp;" "&amp;TEXT(O4,"0.00")&amp;P4&amp;""""&amp;Q4</f>
        <v xml:space="preserve">    &lt;use id="DENG0-chime" class="chime" href="#chime" x="0" y="0%" transform="scale(1.00 1.00)"/&gt;</v>
      </c>
    </row>
    <row r="31" spans="2:20" x14ac:dyDescent="0.35">
      <c r="B31" t="str">
        <f t="shared" ref="B31:B53" si="7">"    "&amp;B5&amp;""""&amp;C5&amp;""""&amp;D5&amp;""""&amp;E5&amp;""""&amp;F5&amp;""""&amp;G5&amp;""""&amp;H5&amp;""""&amp;I5&amp;""""&amp;J5&amp;""""&amp;TEXT(K5,"0%")&amp;""""&amp;L5&amp;""""&amp;M5&amp;TEXT(N5,"0.00")&amp;" "&amp;TEXT(O5,"0.00")&amp;P5&amp;""""&amp;Q5</f>
        <v xml:space="preserve">    &lt;use id="DENG0-highlight-target" class="target" href="#highlight-target" x="0" y="0%" transform="scale(1.00 1.00)"/&gt;</v>
      </c>
    </row>
    <row r="32" spans="2:20" x14ac:dyDescent="0.35">
      <c r="B32" t="str">
        <f t="shared" si="7"/>
        <v xml:space="preserve">    &lt;use id="DUNG0-chime" class="chime" href="#chime" x="649.675064558377" y="6%" transform="scale(0.94 0.94)"/&gt;</v>
      </c>
    </row>
    <row r="33" spans="2:2" x14ac:dyDescent="0.35">
      <c r="B33" t="str">
        <f t="shared" si="7"/>
        <v xml:space="preserve">    &lt;use id="DUNG0-highlight-target" class="target" href="#highlight-target" x="649.675064558377" y="6%" transform="scale(0.94 0.94)"/&gt;</v>
      </c>
    </row>
    <row r="34" spans="2:2" x14ac:dyDescent="0.35">
      <c r="B34" t="str">
        <f t="shared" si="7"/>
        <v xml:space="preserve">    &lt;use id="DANG0-chime" class="chime" href="#chime" x="1341.60570309761" y="12%" transform="scale(0.88 0.88)"/&gt;</v>
      </c>
    </row>
    <row r="35" spans="2:2" x14ac:dyDescent="0.35">
      <c r="B35" t="str">
        <f t="shared" si="7"/>
        <v xml:space="preserve">    &lt;use id="DANG0-highlight-target" class="target" href="#highlight-target" x="1341.60570309761" y="12%" transform="scale(0.88 0.88)"/&gt;</v>
      </c>
    </row>
    <row r="36" spans="2:2" x14ac:dyDescent="0.35">
      <c r="B36" t="str">
        <f t="shared" si="7"/>
        <v xml:space="preserve">    &lt;use id="DING1-chime" class="chime" href="#chime" x="2078.54026418432" y="17%" transform="scale(0.83 0.83)"/&gt;</v>
      </c>
    </row>
    <row r="37" spans="2:2" x14ac:dyDescent="0.35">
      <c r="B37" t="str">
        <f t="shared" si="7"/>
        <v xml:space="preserve">    &lt;use id="DING1-highlight-target" class="target" href="#highlight-target" x="2078.54026418432" y="17%" transform="scale(0.83 0.83)"/&gt;</v>
      </c>
    </row>
    <row r="38" spans="2:2" x14ac:dyDescent="0.35">
      <c r="B38" t="str">
        <f t="shared" si="7"/>
        <v xml:space="preserve">    &lt;use id="DONG1-chime" class="chime" href="#chime" x="2863.40585197008" y="22%" transform="scale(0.78 0.78)"/&gt;</v>
      </c>
    </row>
    <row r="39" spans="2:2" x14ac:dyDescent="0.35">
      <c r="B39" t="str">
        <f t="shared" si="7"/>
        <v xml:space="preserve">    &lt;use id="DONG1-highlight-target" class="target" href="#highlight-target" x="2863.40585197008" y="22%" transform="scale(0.78 0.78)"/&gt;</v>
      </c>
    </row>
    <row r="40" spans="2:2" x14ac:dyDescent="0.35">
      <c r="B40" t="str">
        <f t="shared" si="7"/>
        <v xml:space="preserve">    &lt;use id="DENG1-chime" class="chime" href="#chime" x="3699.31995264935" y="27%" transform="scale(0.73 0.73)"/&gt;</v>
      </c>
    </row>
    <row r="41" spans="2:2" x14ac:dyDescent="0.35">
      <c r="B41" t="str">
        <f t="shared" si="7"/>
        <v xml:space="preserve">    &lt;use id="DENG1-highlight-target" class="target" href="#highlight-target" x="3699.31995264935" y="27%" transform="scale(0.73 0.73)"/&gt;</v>
      </c>
    </row>
    <row r="42" spans="2:2" x14ac:dyDescent="0.35">
      <c r="B42" t="str">
        <f t="shared" si="7"/>
        <v xml:space="preserve">    &lt;use id="DUNG1-chime" class="chime" href="#chime" x="4589.60281711503" y="31%" transform="scale(0.69 0.69)"/&gt;</v>
      </c>
    </row>
    <row r="43" spans="2:2" x14ac:dyDescent="0.35">
      <c r="B43" t="str">
        <f t="shared" si="7"/>
        <v xml:space="preserve">    &lt;use id="DUNG1-highlight-target" class="target" href="#highlight-target" x="4589.60281711503" y="31%" transform="scale(0.69 0.69)"/&gt;</v>
      </c>
    </row>
    <row r="44" spans="2:2" x14ac:dyDescent="0.35">
      <c r="B44" t="str">
        <f t="shared" si="7"/>
        <v xml:space="preserve">    &lt;use id="DANG1-chime" class="chime" href="#chime" x="5537.79064899529" y="36%" transform="scale(0.64 0.64)"/&gt;</v>
      </c>
    </row>
    <row r="45" spans="2:2" x14ac:dyDescent="0.35">
      <c r="B45" t="str">
        <f t="shared" si="7"/>
        <v xml:space="preserve">    &lt;use id="DANG1-highlight-target" class="target" href="#highlight-target" x="5537.79064899529" y="36%" transform="scale(0.64 0.64)"/&gt;</v>
      </c>
    </row>
    <row r="46" spans="2:2" x14ac:dyDescent="0.35">
      <c r="B46" t="str">
        <f t="shared" si="7"/>
        <v xml:space="preserve">    &lt;use id="DING2-chime" class="chime" href="#chime" x="6547.64965045476" y="40%" transform="scale(0.60 0.60)"/&gt;</v>
      </c>
    </row>
    <row r="47" spans="2:2" x14ac:dyDescent="0.35">
      <c r="B47" t="str">
        <f t="shared" si="7"/>
        <v xml:space="preserve">    &lt;use id="DING2-highlight-target" class="target" href="#highlight-target" x="6547.64965045476" y="40%" transform="scale(0.60 0.60)"/&gt;</v>
      </c>
    </row>
    <row r="48" spans="2:2" x14ac:dyDescent="0.35">
      <c r="B48" t="str">
        <f t="shared" si="7"/>
        <v xml:space="preserve">    &lt;use id="DONG2-chime" class="chime" href="#chime" x="7623.19098154991" y="43%" transform="scale(0.57 0.57)"/&gt;</v>
      </c>
    </row>
    <row r="49" spans="2:2" x14ac:dyDescent="0.35">
      <c r="B49" t="str">
        <f t="shared" si="7"/>
        <v xml:space="preserve">    &lt;use id="DONG2-highlight-target" class="target" href="#highlight-target" x="7623.19098154991" y="43%" transform="scale(0.57 0.57)"/&gt;</v>
      </c>
    </row>
    <row r="50" spans="2:2" x14ac:dyDescent="0.35">
      <c r="B50" t="str">
        <f t="shared" si="7"/>
        <v xml:space="preserve">    &lt;use id="DENG2-chime" class="chime" href="#chime" x="8768.68669255719" y="47%" transform="scale(0.53 0.53)"/&gt;</v>
      </c>
    </row>
    <row r="51" spans="2:2" x14ac:dyDescent="0.35">
      <c r="B51" t="str">
        <f t="shared" si="7"/>
        <v xml:space="preserve">    &lt;use id="DENG2-highlight-target" class="target" href="#highlight-target" x="8768.68669255719" y="47%" transform="scale(0.53 0.53)"/&gt;</v>
      </c>
    </row>
    <row r="52" spans="2:2" x14ac:dyDescent="0.35">
      <c r="B52" t="str">
        <f t="shared" si="7"/>
        <v xml:space="preserve">    &lt;use id="DUNG2-chime" class="chime" href="#chime" x="9988.68669255719" y="50%" transform="scale(0.50 0.50)"/&gt;</v>
      </c>
    </row>
    <row r="53" spans="2:2" x14ac:dyDescent="0.35">
      <c r="B53" t="str">
        <f t="shared" si="7"/>
        <v xml:space="preserve">    &lt;use id="DUNG2-highlight-target" class="target" href="#highlight-target" x="9988.68669255719" y="50%" transform="scale(0.50 0.50)"/&gt;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964AF-E591-4A65-9C5C-CE20D8FA6217}">
  <dimension ref="B1:X53"/>
  <sheetViews>
    <sheetView tabSelected="1" topLeftCell="A10" workbookViewId="0">
      <selection activeCell="N33" sqref="N33"/>
    </sheetView>
  </sheetViews>
  <sheetFormatPr defaultRowHeight="14.5" x14ac:dyDescent="0.35"/>
  <cols>
    <col min="3" max="3" width="12.26953125" bestFit="1" customWidth="1"/>
    <col min="13" max="13" width="10.36328125" bestFit="1" customWidth="1"/>
    <col min="14" max="19" width="10.36328125" customWidth="1"/>
  </cols>
  <sheetData>
    <row r="1" spans="2:24" x14ac:dyDescent="0.35">
      <c r="B1" s="2" t="s">
        <v>34</v>
      </c>
      <c r="C1">
        <v>12</v>
      </c>
      <c r="D1" s="2" t="s">
        <v>35</v>
      </c>
      <c r="E1" s="1">
        <v>0.6</v>
      </c>
      <c r="F1" s="2" t="s">
        <v>36</v>
      </c>
      <c r="G1">
        <f>E1^(1/(C1-1))</f>
        <v>0.95462308378693461</v>
      </c>
      <c r="H1" s="2" t="s">
        <v>63</v>
      </c>
      <c r="I1">
        <v>600</v>
      </c>
      <c r="J1" t="s">
        <v>72</v>
      </c>
      <c r="K1">
        <v>50</v>
      </c>
    </row>
    <row r="4" spans="2:24" x14ac:dyDescent="0.35">
      <c r="B4" t="s">
        <v>70</v>
      </c>
      <c r="C4" t="s">
        <v>73</v>
      </c>
      <c r="D4" t="s">
        <v>20</v>
      </c>
      <c r="E4" t="str">
        <f>X4</f>
        <v>chime</v>
      </c>
      <c r="F4" t="s">
        <v>12</v>
      </c>
      <c r="G4" t="str">
        <f>"#"&amp;X4</f>
        <v>#chime</v>
      </c>
      <c r="H4" t="s">
        <v>14</v>
      </c>
      <c r="I4">
        <v>0</v>
      </c>
      <c r="J4" t="s">
        <v>15</v>
      </c>
      <c r="K4">
        <v>0</v>
      </c>
      <c r="L4" t="s">
        <v>16</v>
      </c>
      <c r="M4" t="s">
        <v>71</v>
      </c>
      <c r="N4">
        <v>1</v>
      </c>
      <c r="O4">
        <v>0</v>
      </c>
      <c r="P4">
        <v>0</v>
      </c>
      <c r="Q4">
        <v>1</v>
      </c>
      <c r="R4">
        <v>0</v>
      </c>
      <c r="S4" s="7">
        <f>(1-$Q4)*600/2</f>
        <v>0</v>
      </c>
      <c r="T4" t="s">
        <v>38</v>
      </c>
      <c r="U4" t="s">
        <v>18</v>
      </c>
      <c r="V4" t="s">
        <v>62</v>
      </c>
      <c r="W4">
        <v>0</v>
      </c>
      <c r="X4" t="s">
        <v>68</v>
      </c>
    </row>
    <row r="5" spans="2:24" x14ac:dyDescent="0.35">
      <c r="B5" t="s">
        <v>70</v>
      </c>
      <c r="C5" t="s">
        <v>1</v>
      </c>
      <c r="D5" t="s">
        <v>20</v>
      </c>
      <c r="E5" t="s">
        <v>23</v>
      </c>
      <c r="F5" t="s">
        <v>12</v>
      </c>
      <c r="G5" t="str">
        <f t="shared" ref="G5:G27" si="0">"#"&amp;X5</f>
        <v>#highlight-target</v>
      </c>
      <c r="H5" t="s">
        <v>14</v>
      </c>
      <c r="I5">
        <v>0</v>
      </c>
      <c r="J5" t="s">
        <v>15</v>
      </c>
      <c r="K5">
        <v>0</v>
      </c>
      <c r="L5" t="s">
        <v>16</v>
      </c>
      <c r="M5" t="s">
        <v>71</v>
      </c>
      <c r="N5">
        <v>1</v>
      </c>
      <c r="O5">
        <v>0</v>
      </c>
      <c r="P5">
        <v>0</v>
      </c>
      <c r="Q5">
        <v>1</v>
      </c>
      <c r="R5">
        <v>0</v>
      </c>
      <c r="S5" s="7">
        <f t="shared" ref="S5:S27" si="1">(1-$Q5)*600/2</f>
        <v>0</v>
      </c>
      <c r="T5" t="s">
        <v>38</v>
      </c>
      <c r="U5" t="s">
        <v>18</v>
      </c>
      <c r="V5" t="s">
        <v>62</v>
      </c>
      <c r="W5">
        <v>0</v>
      </c>
      <c r="X5" t="s">
        <v>69</v>
      </c>
    </row>
    <row r="6" spans="2:24" x14ac:dyDescent="0.35">
      <c r="B6" t="s">
        <v>70</v>
      </c>
      <c r="C6" t="s">
        <v>74</v>
      </c>
      <c r="D6" t="s">
        <v>20</v>
      </c>
      <c r="E6" t="str">
        <f>X6</f>
        <v>chime</v>
      </c>
      <c r="F6" t="s">
        <v>12</v>
      </c>
      <c r="G6" t="str">
        <f t="shared" si="0"/>
        <v>#chime</v>
      </c>
      <c r="H6" t="s">
        <v>14</v>
      </c>
      <c r="I6">
        <v>0</v>
      </c>
      <c r="J6" t="s">
        <v>15</v>
      </c>
      <c r="K6">
        <v>0</v>
      </c>
      <c r="L6" t="s">
        <v>16</v>
      </c>
      <c r="M6" t="s">
        <v>71</v>
      </c>
      <c r="N6" s="3">
        <f>N5*$G$1</f>
        <v>0.95462308378693461</v>
      </c>
      <c r="O6">
        <v>0</v>
      </c>
      <c r="P6">
        <v>0</v>
      </c>
      <c r="Q6" s="3">
        <f>Q5*$G$1</f>
        <v>0.95462308378693461</v>
      </c>
      <c r="R6">
        <f>R4+$I$1*Q6+$K$1</f>
        <v>622.77385027216076</v>
      </c>
      <c r="S6" s="7">
        <f t="shared" si="1"/>
        <v>13.613074863919616</v>
      </c>
      <c r="T6" t="s">
        <v>38</v>
      </c>
      <c r="U6" t="s">
        <v>18</v>
      </c>
      <c r="V6" t="s">
        <v>64</v>
      </c>
      <c r="W6">
        <v>0</v>
      </c>
      <c r="X6" t="s">
        <v>68</v>
      </c>
    </row>
    <row r="7" spans="2:24" x14ac:dyDescent="0.35">
      <c r="B7" t="s">
        <v>70</v>
      </c>
      <c r="C7" t="s">
        <v>2</v>
      </c>
      <c r="D7" t="s">
        <v>20</v>
      </c>
      <c r="E7" t="s">
        <v>23</v>
      </c>
      <c r="F7" t="s">
        <v>12</v>
      </c>
      <c r="G7" t="str">
        <f t="shared" si="0"/>
        <v>#highlight-target</v>
      </c>
      <c r="H7" t="s">
        <v>14</v>
      </c>
      <c r="I7">
        <v>0</v>
      </c>
      <c r="J7" t="s">
        <v>15</v>
      </c>
      <c r="K7">
        <v>0</v>
      </c>
      <c r="L7" t="s">
        <v>16</v>
      </c>
      <c r="M7" t="s">
        <v>71</v>
      </c>
      <c r="N7" s="3">
        <f>N6</f>
        <v>0.95462308378693461</v>
      </c>
      <c r="O7">
        <v>0</v>
      </c>
      <c r="P7">
        <v>0</v>
      </c>
      <c r="Q7" s="3">
        <f>Q6</f>
        <v>0.95462308378693461</v>
      </c>
      <c r="R7">
        <f>R6</f>
        <v>622.77385027216076</v>
      </c>
      <c r="S7" s="7">
        <f t="shared" si="1"/>
        <v>13.613074863919616</v>
      </c>
      <c r="T7" t="s">
        <v>38</v>
      </c>
      <c r="U7" t="s">
        <v>18</v>
      </c>
      <c r="V7" t="s">
        <v>64</v>
      </c>
      <c r="W7">
        <v>0</v>
      </c>
      <c r="X7" t="s">
        <v>69</v>
      </c>
    </row>
    <row r="8" spans="2:24" x14ac:dyDescent="0.35">
      <c r="B8" t="s">
        <v>70</v>
      </c>
      <c r="C8" t="s">
        <v>75</v>
      </c>
      <c r="D8" t="s">
        <v>20</v>
      </c>
      <c r="E8" t="str">
        <f>X8</f>
        <v>chime</v>
      </c>
      <c r="F8" t="s">
        <v>12</v>
      </c>
      <c r="G8" t="str">
        <f t="shared" si="0"/>
        <v>#chime</v>
      </c>
      <c r="H8" t="s">
        <v>14</v>
      </c>
      <c r="I8">
        <v>0</v>
      </c>
      <c r="J8" t="s">
        <v>15</v>
      </c>
      <c r="K8">
        <v>0</v>
      </c>
      <c r="L8" t="s">
        <v>16</v>
      </c>
      <c r="M8" t="s">
        <v>71</v>
      </c>
      <c r="N8" s="3">
        <f>N7*$G$1</f>
        <v>0.91130523209887682</v>
      </c>
      <c r="O8">
        <v>0</v>
      </c>
      <c r="P8">
        <v>0</v>
      </c>
      <c r="Q8" s="3">
        <f>Q7*$G$1</f>
        <v>0.91130523209887682</v>
      </c>
      <c r="R8">
        <f>R6+$I$1*Q8+$K$1</f>
        <v>1219.5569895314868</v>
      </c>
      <c r="S8" s="7">
        <f t="shared" si="1"/>
        <v>26.608430370336954</v>
      </c>
      <c r="T8" t="s">
        <v>38</v>
      </c>
      <c r="U8" t="s">
        <v>18</v>
      </c>
      <c r="V8" t="s">
        <v>65</v>
      </c>
      <c r="W8">
        <v>0</v>
      </c>
      <c r="X8" t="s">
        <v>68</v>
      </c>
    </row>
    <row r="9" spans="2:24" x14ac:dyDescent="0.35">
      <c r="B9" t="s">
        <v>70</v>
      </c>
      <c r="C9" t="s">
        <v>3</v>
      </c>
      <c r="D9" t="s">
        <v>20</v>
      </c>
      <c r="E9" t="s">
        <v>23</v>
      </c>
      <c r="F9" t="s">
        <v>12</v>
      </c>
      <c r="G9" t="str">
        <f t="shared" si="0"/>
        <v>#highlight-target</v>
      </c>
      <c r="H9" t="s">
        <v>14</v>
      </c>
      <c r="I9">
        <v>0</v>
      </c>
      <c r="J9" t="s">
        <v>15</v>
      </c>
      <c r="K9">
        <v>0</v>
      </c>
      <c r="L9" t="s">
        <v>16</v>
      </c>
      <c r="M9" t="s">
        <v>71</v>
      </c>
      <c r="N9" s="3">
        <f>N8</f>
        <v>0.91130523209887682</v>
      </c>
      <c r="O9">
        <v>0</v>
      </c>
      <c r="P9">
        <v>0</v>
      </c>
      <c r="Q9" s="3">
        <f>Q8</f>
        <v>0.91130523209887682</v>
      </c>
      <c r="R9">
        <f>R8</f>
        <v>1219.5569895314868</v>
      </c>
      <c r="S9" s="7">
        <f t="shared" si="1"/>
        <v>26.608430370336954</v>
      </c>
      <c r="T9" t="s">
        <v>38</v>
      </c>
      <c r="U9" t="s">
        <v>18</v>
      </c>
      <c r="V9" t="s">
        <v>65</v>
      </c>
      <c r="W9">
        <v>0</v>
      </c>
      <c r="X9" t="s">
        <v>69</v>
      </c>
    </row>
    <row r="10" spans="2:24" x14ac:dyDescent="0.35">
      <c r="B10" t="s">
        <v>70</v>
      </c>
      <c r="C10" t="s">
        <v>76</v>
      </c>
      <c r="D10" t="s">
        <v>20</v>
      </c>
      <c r="E10" t="str">
        <f>X10</f>
        <v>chime</v>
      </c>
      <c r="F10" t="s">
        <v>12</v>
      </c>
      <c r="G10" t="str">
        <f t="shared" si="0"/>
        <v>#chime</v>
      </c>
      <c r="H10" t="s">
        <v>14</v>
      </c>
      <c r="I10">
        <v>0</v>
      </c>
      <c r="J10" t="s">
        <v>15</v>
      </c>
      <c r="K10">
        <v>0</v>
      </c>
      <c r="L10" t="s">
        <v>16</v>
      </c>
      <c r="M10" t="s">
        <v>71</v>
      </c>
      <c r="N10" s="3">
        <f>N9*$G$1</f>
        <v>0.86995301093739796</v>
      </c>
      <c r="O10">
        <v>0</v>
      </c>
      <c r="P10">
        <v>0</v>
      </c>
      <c r="Q10" s="3">
        <f>Q9*$G$1</f>
        <v>0.86995301093739796</v>
      </c>
      <c r="R10">
        <f>R8+$I$1*Q10+$K$1</f>
        <v>1791.5287960939256</v>
      </c>
      <c r="S10" s="7">
        <f t="shared" si="1"/>
        <v>39.014096718780614</v>
      </c>
      <c r="T10" t="s">
        <v>38</v>
      </c>
      <c r="U10" t="s">
        <v>18</v>
      </c>
      <c r="V10" t="s">
        <v>66</v>
      </c>
      <c r="W10">
        <v>1</v>
      </c>
      <c r="X10" t="s">
        <v>68</v>
      </c>
    </row>
    <row r="11" spans="2:24" x14ac:dyDescent="0.35">
      <c r="B11" t="s">
        <v>70</v>
      </c>
      <c r="C11" t="s">
        <v>4</v>
      </c>
      <c r="D11" t="s">
        <v>20</v>
      </c>
      <c r="E11" t="s">
        <v>23</v>
      </c>
      <c r="F11" t="s">
        <v>12</v>
      </c>
      <c r="G11" t="str">
        <f t="shared" si="0"/>
        <v>#highlight-target</v>
      </c>
      <c r="H11" t="s">
        <v>14</v>
      </c>
      <c r="I11">
        <v>0</v>
      </c>
      <c r="J11" t="s">
        <v>15</v>
      </c>
      <c r="K11">
        <v>0</v>
      </c>
      <c r="L11" t="s">
        <v>16</v>
      </c>
      <c r="M11" t="s">
        <v>71</v>
      </c>
      <c r="N11" s="3">
        <f>N10</f>
        <v>0.86995301093739796</v>
      </c>
      <c r="O11">
        <v>0</v>
      </c>
      <c r="P11">
        <v>0</v>
      </c>
      <c r="Q11" s="3">
        <f>Q10</f>
        <v>0.86995301093739796</v>
      </c>
      <c r="R11">
        <f>R10</f>
        <v>1791.5287960939256</v>
      </c>
      <c r="S11" s="7">
        <f t="shared" si="1"/>
        <v>39.014096718780614</v>
      </c>
      <c r="T11" t="s">
        <v>38</v>
      </c>
      <c r="U11" t="s">
        <v>18</v>
      </c>
      <c r="V11" t="s">
        <v>66</v>
      </c>
      <c r="W11">
        <v>1</v>
      </c>
      <c r="X11" t="s">
        <v>69</v>
      </c>
    </row>
    <row r="12" spans="2:24" x14ac:dyDescent="0.35">
      <c r="B12" t="s">
        <v>70</v>
      </c>
      <c r="C12" t="s">
        <v>77</v>
      </c>
      <c r="D12" t="s">
        <v>20</v>
      </c>
      <c r="E12" t="str">
        <f>X12</f>
        <v>chime</v>
      </c>
      <c r="F12" t="s">
        <v>12</v>
      </c>
      <c r="G12" t="str">
        <f t="shared" si="0"/>
        <v>#chime</v>
      </c>
      <c r="H12" t="s">
        <v>14</v>
      </c>
      <c r="I12">
        <v>0</v>
      </c>
      <c r="J12" t="s">
        <v>15</v>
      </c>
      <c r="K12">
        <v>0</v>
      </c>
      <c r="L12" t="s">
        <v>16</v>
      </c>
      <c r="M12" t="s">
        <v>71</v>
      </c>
      <c r="N12" s="3">
        <f>N11*$G$1</f>
        <v>0.83047722605078766</v>
      </c>
      <c r="O12">
        <v>0</v>
      </c>
      <c r="P12">
        <v>0</v>
      </c>
      <c r="Q12" s="3">
        <f>Q11*$G$1</f>
        <v>0.83047722605078766</v>
      </c>
      <c r="R12">
        <f>R10+$I$1*Q12+$K$1</f>
        <v>2339.8151317243983</v>
      </c>
      <c r="S12" s="7">
        <f t="shared" si="1"/>
        <v>50.856832184763704</v>
      </c>
      <c r="T12" t="s">
        <v>38</v>
      </c>
      <c r="U12" t="s">
        <v>18</v>
      </c>
      <c r="V12" t="s">
        <v>67</v>
      </c>
      <c r="W12">
        <v>1</v>
      </c>
      <c r="X12" t="s">
        <v>68</v>
      </c>
    </row>
    <row r="13" spans="2:24" x14ac:dyDescent="0.35">
      <c r="B13" t="s">
        <v>70</v>
      </c>
      <c r="C13" t="s">
        <v>6</v>
      </c>
      <c r="D13" t="s">
        <v>20</v>
      </c>
      <c r="E13" t="s">
        <v>23</v>
      </c>
      <c r="F13" t="s">
        <v>12</v>
      </c>
      <c r="G13" t="str">
        <f t="shared" si="0"/>
        <v>#highlight-target</v>
      </c>
      <c r="H13" t="s">
        <v>14</v>
      </c>
      <c r="I13">
        <v>0</v>
      </c>
      <c r="J13" t="s">
        <v>15</v>
      </c>
      <c r="K13">
        <v>0</v>
      </c>
      <c r="L13" t="s">
        <v>16</v>
      </c>
      <c r="M13" t="s">
        <v>71</v>
      </c>
      <c r="N13" s="3">
        <f>N12</f>
        <v>0.83047722605078766</v>
      </c>
      <c r="O13">
        <v>0</v>
      </c>
      <c r="P13">
        <v>0</v>
      </c>
      <c r="Q13" s="3">
        <f>Q12</f>
        <v>0.83047722605078766</v>
      </c>
      <c r="R13">
        <f>R12</f>
        <v>2339.8151317243983</v>
      </c>
      <c r="S13" s="7">
        <f t="shared" si="1"/>
        <v>50.856832184763704</v>
      </c>
      <c r="T13" t="s">
        <v>38</v>
      </c>
      <c r="U13" t="s">
        <v>18</v>
      </c>
      <c r="V13" t="s">
        <v>67</v>
      </c>
      <c r="W13">
        <v>1</v>
      </c>
      <c r="X13" t="s">
        <v>69</v>
      </c>
    </row>
    <row r="14" spans="2:24" x14ac:dyDescent="0.35">
      <c r="B14" t="s">
        <v>70</v>
      </c>
      <c r="C14" t="s">
        <v>78</v>
      </c>
      <c r="D14" t="s">
        <v>20</v>
      </c>
      <c r="E14" t="str">
        <f>X14</f>
        <v>chime</v>
      </c>
      <c r="F14" t="s">
        <v>12</v>
      </c>
      <c r="G14" t="str">
        <f t="shared" si="0"/>
        <v>#chime</v>
      </c>
      <c r="H14" t="s">
        <v>14</v>
      </c>
      <c r="I14">
        <v>0</v>
      </c>
      <c r="J14" t="s">
        <v>15</v>
      </c>
      <c r="K14">
        <v>0</v>
      </c>
      <c r="L14" t="s">
        <v>16</v>
      </c>
      <c r="M14" t="s">
        <v>71</v>
      </c>
      <c r="N14" s="3">
        <f>N13*$G$1</f>
        <v>0.79279273054742205</v>
      </c>
      <c r="O14">
        <v>0</v>
      </c>
      <c r="P14">
        <v>0</v>
      </c>
      <c r="Q14" s="3">
        <f>Q13*$G$1</f>
        <v>0.79279273054742205</v>
      </c>
      <c r="R14">
        <f>R12+$I$1*Q14+$K$1</f>
        <v>2865.4907700528515</v>
      </c>
      <c r="S14" s="7">
        <f t="shared" si="1"/>
        <v>62.162180835773384</v>
      </c>
      <c r="T14" t="s">
        <v>38</v>
      </c>
      <c r="U14" t="s">
        <v>18</v>
      </c>
      <c r="V14" t="s">
        <v>62</v>
      </c>
      <c r="W14">
        <v>1</v>
      </c>
      <c r="X14" t="s">
        <v>68</v>
      </c>
    </row>
    <row r="15" spans="2:24" x14ac:dyDescent="0.35">
      <c r="B15" t="s">
        <v>70</v>
      </c>
      <c r="C15" t="s">
        <v>7</v>
      </c>
      <c r="D15" t="s">
        <v>20</v>
      </c>
      <c r="E15" t="s">
        <v>23</v>
      </c>
      <c r="F15" t="s">
        <v>12</v>
      </c>
      <c r="G15" t="str">
        <f t="shared" si="0"/>
        <v>#highlight-target</v>
      </c>
      <c r="H15" t="s">
        <v>14</v>
      </c>
      <c r="I15">
        <v>0</v>
      </c>
      <c r="J15" t="s">
        <v>15</v>
      </c>
      <c r="K15">
        <v>0</v>
      </c>
      <c r="L15" t="s">
        <v>16</v>
      </c>
      <c r="M15" t="s">
        <v>71</v>
      </c>
      <c r="N15" s="3">
        <f>N14</f>
        <v>0.79279273054742205</v>
      </c>
      <c r="O15">
        <v>0</v>
      </c>
      <c r="P15">
        <v>0</v>
      </c>
      <c r="Q15" s="3">
        <f>Q14</f>
        <v>0.79279273054742205</v>
      </c>
      <c r="R15">
        <f>R14</f>
        <v>2865.4907700528515</v>
      </c>
      <c r="S15" s="7">
        <f t="shared" si="1"/>
        <v>62.162180835773384</v>
      </c>
      <c r="T15" t="s">
        <v>38</v>
      </c>
      <c r="U15" t="s">
        <v>18</v>
      </c>
      <c r="V15" t="s">
        <v>62</v>
      </c>
      <c r="W15">
        <v>1</v>
      </c>
      <c r="X15" t="s">
        <v>69</v>
      </c>
    </row>
    <row r="16" spans="2:24" x14ac:dyDescent="0.35">
      <c r="B16" t="s">
        <v>70</v>
      </c>
      <c r="C16" t="s">
        <v>79</v>
      </c>
      <c r="D16" t="s">
        <v>20</v>
      </c>
      <c r="E16" t="str">
        <f>X16</f>
        <v>chime</v>
      </c>
      <c r="F16" t="s">
        <v>12</v>
      </c>
      <c r="G16" t="str">
        <f t="shared" si="0"/>
        <v>#chime</v>
      </c>
      <c r="H16" t="s">
        <v>14</v>
      </c>
      <c r="I16">
        <v>0</v>
      </c>
      <c r="J16" t="s">
        <v>15</v>
      </c>
      <c r="K16">
        <v>0</v>
      </c>
      <c r="L16" t="s">
        <v>16</v>
      </c>
      <c r="M16" t="s">
        <v>71</v>
      </c>
      <c r="N16" s="3">
        <f>N15*$G$1</f>
        <v>0.7568182412390444</v>
      </c>
      <c r="O16">
        <v>0</v>
      </c>
      <c r="P16">
        <v>0</v>
      </c>
      <c r="Q16" s="3">
        <f>Q15*$G$1</f>
        <v>0.7568182412390444</v>
      </c>
      <c r="R16">
        <f>R14+$I$1*Q16+$K$1</f>
        <v>3369.581714796278</v>
      </c>
      <c r="S16" s="7">
        <f t="shared" si="1"/>
        <v>72.954527628286684</v>
      </c>
      <c r="T16" t="s">
        <v>38</v>
      </c>
      <c r="U16" t="s">
        <v>18</v>
      </c>
      <c r="V16" t="s">
        <v>64</v>
      </c>
      <c r="W16">
        <v>1</v>
      </c>
      <c r="X16" t="s">
        <v>68</v>
      </c>
    </row>
    <row r="17" spans="2:24" x14ac:dyDescent="0.35">
      <c r="B17" t="s">
        <v>70</v>
      </c>
      <c r="C17" t="s">
        <v>8</v>
      </c>
      <c r="D17" t="s">
        <v>20</v>
      </c>
      <c r="E17" t="s">
        <v>23</v>
      </c>
      <c r="F17" t="s">
        <v>12</v>
      </c>
      <c r="G17" t="str">
        <f t="shared" si="0"/>
        <v>#highlight-target</v>
      </c>
      <c r="H17" t="s">
        <v>14</v>
      </c>
      <c r="I17">
        <v>0</v>
      </c>
      <c r="J17" t="s">
        <v>15</v>
      </c>
      <c r="K17">
        <v>0</v>
      </c>
      <c r="L17" t="s">
        <v>16</v>
      </c>
      <c r="M17" t="s">
        <v>71</v>
      </c>
      <c r="N17" s="3">
        <f>N16</f>
        <v>0.7568182412390444</v>
      </c>
      <c r="O17">
        <v>0</v>
      </c>
      <c r="P17">
        <v>0</v>
      </c>
      <c r="Q17" s="3">
        <f>Q16</f>
        <v>0.7568182412390444</v>
      </c>
      <c r="R17">
        <f>R16</f>
        <v>3369.581714796278</v>
      </c>
      <c r="S17" s="7">
        <f t="shared" si="1"/>
        <v>72.954527628286684</v>
      </c>
      <c r="T17" t="s">
        <v>38</v>
      </c>
      <c r="U17" t="s">
        <v>18</v>
      </c>
      <c r="V17" t="s">
        <v>64</v>
      </c>
      <c r="W17">
        <v>1</v>
      </c>
      <c r="X17" t="s">
        <v>69</v>
      </c>
    </row>
    <row r="18" spans="2:24" x14ac:dyDescent="0.35">
      <c r="B18" t="s">
        <v>70</v>
      </c>
      <c r="C18" t="s">
        <v>80</v>
      </c>
      <c r="D18" t="s">
        <v>20</v>
      </c>
      <c r="E18" t="str">
        <f>X18</f>
        <v>chime</v>
      </c>
      <c r="F18" t="s">
        <v>12</v>
      </c>
      <c r="G18" t="str">
        <f t="shared" si="0"/>
        <v>#chime</v>
      </c>
      <c r="H18" t="s">
        <v>14</v>
      </c>
      <c r="I18">
        <v>0</v>
      </c>
      <c r="J18" t="s">
        <v>15</v>
      </c>
      <c r="K18">
        <v>0</v>
      </c>
      <c r="L18" t="s">
        <v>16</v>
      </c>
      <c r="M18" t="s">
        <v>71</v>
      </c>
      <c r="N18" s="3">
        <f>N17*$G$1</f>
        <v>0.72247616331782072</v>
      </c>
      <c r="O18">
        <v>0</v>
      </c>
      <c r="P18">
        <v>0</v>
      </c>
      <c r="Q18" s="3">
        <f>Q17*$G$1</f>
        <v>0.72247616331782072</v>
      </c>
      <c r="R18">
        <f>R16+$I$1*Q18+$K$1</f>
        <v>3853.0674127869706</v>
      </c>
      <c r="S18" s="7">
        <f t="shared" si="1"/>
        <v>83.257151004653778</v>
      </c>
      <c r="T18" t="s">
        <v>38</v>
      </c>
      <c r="U18" t="s">
        <v>18</v>
      </c>
      <c r="V18" t="s">
        <v>65</v>
      </c>
      <c r="W18">
        <v>1</v>
      </c>
      <c r="X18" t="s">
        <v>68</v>
      </c>
    </row>
    <row r="19" spans="2:24" x14ac:dyDescent="0.35">
      <c r="B19" t="s">
        <v>70</v>
      </c>
      <c r="C19" t="s">
        <v>9</v>
      </c>
      <c r="D19" t="s">
        <v>20</v>
      </c>
      <c r="E19" t="s">
        <v>23</v>
      </c>
      <c r="F19" t="s">
        <v>12</v>
      </c>
      <c r="G19" t="str">
        <f t="shared" si="0"/>
        <v>#highlight-target</v>
      </c>
      <c r="H19" t="s">
        <v>14</v>
      </c>
      <c r="I19">
        <v>0</v>
      </c>
      <c r="J19" t="s">
        <v>15</v>
      </c>
      <c r="K19">
        <v>0</v>
      </c>
      <c r="L19" t="s">
        <v>16</v>
      </c>
      <c r="M19" t="s">
        <v>71</v>
      </c>
      <c r="N19" s="3">
        <f>N18</f>
        <v>0.72247616331782072</v>
      </c>
      <c r="O19">
        <v>0</v>
      </c>
      <c r="P19">
        <v>0</v>
      </c>
      <c r="Q19" s="3">
        <f>Q18</f>
        <v>0.72247616331782072</v>
      </c>
      <c r="R19">
        <f>R18</f>
        <v>3853.0674127869706</v>
      </c>
      <c r="S19" s="7">
        <f t="shared" si="1"/>
        <v>83.257151004653778</v>
      </c>
      <c r="T19" t="s">
        <v>38</v>
      </c>
      <c r="U19" t="s">
        <v>18</v>
      </c>
      <c r="V19" t="s">
        <v>65</v>
      </c>
      <c r="W19">
        <v>1</v>
      </c>
      <c r="X19" t="s">
        <v>69</v>
      </c>
    </row>
    <row r="20" spans="2:24" x14ac:dyDescent="0.35">
      <c r="B20" t="s">
        <v>70</v>
      </c>
      <c r="C20" t="s">
        <v>81</v>
      </c>
      <c r="D20" t="s">
        <v>20</v>
      </c>
      <c r="E20" t="str">
        <f>X20</f>
        <v>chime</v>
      </c>
      <c r="F20" t="s">
        <v>12</v>
      </c>
      <c r="G20" t="str">
        <f t="shared" si="0"/>
        <v>#chime</v>
      </c>
      <c r="H20" t="s">
        <v>14</v>
      </c>
      <c r="I20">
        <v>0</v>
      </c>
      <c r="J20" t="s">
        <v>15</v>
      </c>
      <c r="K20">
        <v>0</v>
      </c>
      <c r="L20" t="s">
        <v>16</v>
      </c>
      <c r="M20" t="s">
        <v>71</v>
      </c>
      <c r="N20" s="3">
        <f>N19*$G$1</f>
        <v>0.68969242298901101</v>
      </c>
      <c r="O20">
        <v>0</v>
      </c>
      <c r="P20">
        <v>0</v>
      </c>
      <c r="Q20" s="3">
        <f>Q19*$G$1</f>
        <v>0.68969242298901101</v>
      </c>
      <c r="R20">
        <f>R18+$I$1*Q20+$K$1</f>
        <v>4316.8828665803776</v>
      </c>
      <c r="S20" s="7">
        <f t="shared" si="1"/>
        <v>93.092273103296691</v>
      </c>
      <c r="T20" t="s">
        <v>38</v>
      </c>
      <c r="U20" t="s">
        <v>18</v>
      </c>
      <c r="V20" t="s">
        <v>66</v>
      </c>
      <c r="W20">
        <v>2</v>
      </c>
      <c r="X20" t="s">
        <v>68</v>
      </c>
    </row>
    <row r="21" spans="2:24" x14ac:dyDescent="0.35">
      <c r="B21" t="s">
        <v>70</v>
      </c>
      <c r="C21" t="s">
        <v>5</v>
      </c>
      <c r="D21" t="s">
        <v>20</v>
      </c>
      <c r="E21" t="s">
        <v>23</v>
      </c>
      <c r="F21" t="s">
        <v>12</v>
      </c>
      <c r="G21" t="str">
        <f t="shared" si="0"/>
        <v>#highlight-target</v>
      </c>
      <c r="H21" t="s">
        <v>14</v>
      </c>
      <c r="I21">
        <v>0</v>
      </c>
      <c r="J21" t="s">
        <v>15</v>
      </c>
      <c r="K21">
        <v>0</v>
      </c>
      <c r="L21" t="s">
        <v>16</v>
      </c>
      <c r="M21" t="s">
        <v>71</v>
      </c>
      <c r="N21" s="3">
        <f>N20</f>
        <v>0.68969242298901101</v>
      </c>
      <c r="O21">
        <v>0</v>
      </c>
      <c r="P21">
        <v>0</v>
      </c>
      <c r="Q21" s="3">
        <f>Q20</f>
        <v>0.68969242298901101</v>
      </c>
      <c r="R21">
        <f>R20</f>
        <v>4316.8828665803776</v>
      </c>
      <c r="S21" s="7">
        <f t="shared" si="1"/>
        <v>93.092273103296691</v>
      </c>
      <c r="T21" t="s">
        <v>38</v>
      </c>
      <c r="U21" t="s">
        <v>18</v>
      </c>
      <c r="V21" t="s">
        <v>66</v>
      </c>
      <c r="W21">
        <v>2</v>
      </c>
      <c r="X21" t="s">
        <v>69</v>
      </c>
    </row>
    <row r="22" spans="2:24" x14ac:dyDescent="0.35">
      <c r="B22" t="s">
        <v>70</v>
      </c>
      <c r="C22" t="s">
        <v>82</v>
      </c>
      <c r="D22" t="s">
        <v>20</v>
      </c>
      <c r="E22" t="str">
        <f>X22</f>
        <v>chime</v>
      </c>
      <c r="F22" t="s">
        <v>12</v>
      </c>
      <c r="G22" t="str">
        <f t="shared" si="0"/>
        <v>#chime</v>
      </c>
      <c r="H22" t="s">
        <v>14</v>
      </c>
      <c r="I22">
        <v>0</v>
      </c>
      <c r="J22" t="s">
        <v>15</v>
      </c>
      <c r="K22">
        <v>0</v>
      </c>
      <c r="L22" t="s">
        <v>16</v>
      </c>
      <c r="M22" t="s">
        <v>71</v>
      </c>
      <c r="N22" s="3">
        <f>N21*$G$1</f>
        <v>0.65839630769825264</v>
      </c>
      <c r="O22">
        <v>0</v>
      </c>
      <c r="P22">
        <v>0</v>
      </c>
      <c r="Q22" s="3">
        <f>Q21*$G$1</f>
        <v>0.65839630769825264</v>
      </c>
      <c r="R22">
        <f>R20+$I$1*Q22+$K$1</f>
        <v>4761.9206511993289</v>
      </c>
      <c r="S22" s="7">
        <f t="shared" si="1"/>
        <v>102.48110769052421</v>
      </c>
      <c r="T22" t="s">
        <v>38</v>
      </c>
      <c r="U22" t="s">
        <v>18</v>
      </c>
      <c r="V22" t="s">
        <v>67</v>
      </c>
      <c r="W22">
        <v>2</v>
      </c>
      <c r="X22" t="s">
        <v>68</v>
      </c>
    </row>
    <row r="23" spans="2:24" x14ac:dyDescent="0.35">
      <c r="B23" t="s">
        <v>70</v>
      </c>
      <c r="C23" t="s">
        <v>83</v>
      </c>
      <c r="D23" t="s">
        <v>20</v>
      </c>
      <c r="E23" t="s">
        <v>23</v>
      </c>
      <c r="F23" t="s">
        <v>12</v>
      </c>
      <c r="G23" t="str">
        <f t="shared" si="0"/>
        <v>#highlight-target</v>
      </c>
      <c r="H23" t="s">
        <v>14</v>
      </c>
      <c r="I23">
        <v>0</v>
      </c>
      <c r="J23" t="s">
        <v>15</v>
      </c>
      <c r="K23">
        <v>0</v>
      </c>
      <c r="L23" t="s">
        <v>16</v>
      </c>
      <c r="M23" t="s">
        <v>71</v>
      </c>
      <c r="N23" s="3">
        <f>N22</f>
        <v>0.65839630769825264</v>
      </c>
      <c r="O23">
        <v>0</v>
      </c>
      <c r="P23">
        <v>0</v>
      </c>
      <c r="Q23" s="3">
        <f>Q22</f>
        <v>0.65839630769825264</v>
      </c>
      <c r="R23">
        <f>R22</f>
        <v>4761.9206511993289</v>
      </c>
      <c r="S23" s="7">
        <f t="shared" si="1"/>
        <v>102.48110769052421</v>
      </c>
      <c r="T23" t="s">
        <v>38</v>
      </c>
      <c r="U23" t="s">
        <v>18</v>
      </c>
      <c r="V23" t="s">
        <v>67</v>
      </c>
      <c r="W23">
        <v>2</v>
      </c>
      <c r="X23" t="s">
        <v>69</v>
      </c>
    </row>
    <row r="24" spans="2:24" x14ac:dyDescent="0.35">
      <c r="B24" t="s">
        <v>70</v>
      </c>
      <c r="C24" t="s">
        <v>84</v>
      </c>
      <c r="D24" t="s">
        <v>20</v>
      </c>
      <c r="E24" t="str">
        <f>X24</f>
        <v>chime</v>
      </c>
      <c r="F24" t="s">
        <v>12</v>
      </c>
      <c r="G24" t="str">
        <f t="shared" si="0"/>
        <v>#chime</v>
      </c>
      <c r="H24" t="s">
        <v>14</v>
      </c>
      <c r="I24">
        <v>0</v>
      </c>
      <c r="J24" t="s">
        <v>15</v>
      </c>
      <c r="K24">
        <v>0</v>
      </c>
      <c r="L24" t="s">
        <v>16</v>
      </c>
      <c r="M24" t="s">
        <v>71</v>
      </c>
      <c r="N24" s="3">
        <f>N23*$G$1</f>
        <v>0.62852031360883742</v>
      </c>
      <c r="O24">
        <v>0</v>
      </c>
      <c r="P24">
        <v>0</v>
      </c>
      <c r="Q24" s="3">
        <f>Q23*$G$1</f>
        <v>0.62852031360883742</v>
      </c>
      <c r="R24">
        <f>R22+$I$1*Q24+$K$1</f>
        <v>5189.0328393646314</v>
      </c>
      <c r="S24" s="7">
        <f t="shared" si="1"/>
        <v>111.44390591734877</v>
      </c>
      <c r="T24" t="s">
        <v>38</v>
      </c>
      <c r="U24" t="s">
        <v>18</v>
      </c>
      <c r="V24" t="s">
        <v>62</v>
      </c>
      <c r="W24">
        <v>2</v>
      </c>
      <c r="X24" t="s">
        <v>68</v>
      </c>
    </row>
    <row r="25" spans="2:24" x14ac:dyDescent="0.35">
      <c r="B25" t="s">
        <v>70</v>
      </c>
      <c r="C25" t="s">
        <v>85</v>
      </c>
      <c r="D25" t="s">
        <v>20</v>
      </c>
      <c r="E25" t="s">
        <v>23</v>
      </c>
      <c r="F25" t="s">
        <v>12</v>
      </c>
      <c r="G25" t="str">
        <f t="shared" si="0"/>
        <v>#highlight-target</v>
      </c>
      <c r="H25" t="s">
        <v>14</v>
      </c>
      <c r="I25">
        <v>0</v>
      </c>
      <c r="J25" t="s">
        <v>15</v>
      </c>
      <c r="K25">
        <v>0</v>
      </c>
      <c r="L25" t="s">
        <v>16</v>
      </c>
      <c r="M25" t="s">
        <v>71</v>
      </c>
      <c r="N25" s="3">
        <f>N24</f>
        <v>0.62852031360883742</v>
      </c>
      <c r="O25">
        <v>0</v>
      </c>
      <c r="P25">
        <v>0</v>
      </c>
      <c r="Q25" s="3">
        <f>Q24</f>
        <v>0.62852031360883742</v>
      </c>
      <c r="R25">
        <f>R24</f>
        <v>5189.0328393646314</v>
      </c>
      <c r="S25" s="7">
        <f t="shared" si="1"/>
        <v>111.44390591734877</v>
      </c>
      <c r="T25" t="s">
        <v>38</v>
      </c>
      <c r="U25" t="s">
        <v>18</v>
      </c>
      <c r="V25" t="s">
        <v>62</v>
      </c>
      <c r="W25">
        <v>2</v>
      </c>
      <c r="X25" t="s">
        <v>69</v>
      </c>
    </row>
    <row r="26" spans="2:24" x14ac:dyDescent="0.35">
      <c r="B26" t="s">
        <v>70</v>
      </c>
      <c r="C26" t="s">
        <v>86</v>
      </c>
      <c r="D26" t="s">
        <v>20</v>
      </c>
      <c r="E26" t="str">
        <f>X26</f>
        <v>chime</v>
      </c>
      <c r="F26" t="s">
        <v>12</v>
      </c>
      <c r="G26" t="str">
        <f t="shared" si="0"/>
        <v>#chime</v>
      </c>
      <c r="H26" t="s">
        <v>14</v>
      </c>
      <c r="I26">
        <v>0</v>
      </c>
      <c r="J26" t="s">
        <v>15</v>
      </c>
      <c r="K26">
        <v>0</v>
      </c>
      <c r="L26" t="s">
        <v>16</v>
      </c>
      <c r="M26" t="s">
        <v>71</v>
      </c>
      <c r="N26" s="3">
        <f>N25*$G$1</f>
        <v>0.59999999999999964</v>
      </c>
      <c r="O26">
        <v>0</v>
      </c>
      <c r="P26">
        <v>0</v>
      </c>
      <c r="Q26" s="3">
        <f>Q25*$G$1</f>
        <v>0.59999999999999964</v>
      </c>
      <c r="R26">
        <f>R24+$I$1*Q26+$K$1</f>
        <v>5599.0328393646314</v>
      </c>
      <c r="S26" s="7">
        <f t="shared" si="1"/>
        <v>120.00000000000011</v>
      </c>
      <c r="T26" t="s">
        <v>38</v>
      </c>
      <c r="U26" t="s">
        <v>18</v>
      </c>
      <c r="V26" t="s">
        <v>64</v>
      </c>
      <c r="W26">
        <v>2</v>
      </c>
      <c r="X26" t="s">
        <v>68</v>
      </c>
    </row>
    <row r="27" spans="2:24" x14ac:dyDescent="0.35">
      <c r="B27" t="s">
        <v>70</v>
      </c>
      <c r="C27" t="s">
        <v>87</v>
      </c>
      <c r="D27" t="s">
        <v>20</v>
      </c>
      <c r="E27" t="s">
        <v>23</v>
      </c>
      <c r="F27" t="s">
        <v>12</v>
      </c>
      <c r="G27" t="str">
        <f t="shared" si="0"/>
        <v>#highlight-target</v>
      </c>
      <c r="H27" t="s">
        <v>14</v>
      </c>
      <c r="I27">
        <v>0</v>
      </c>
      <c r="J27" t="s">
        <v>15</v>
      </c>
      <c r="K27">
        <v>0</v>
      </c>
      <c r="L27" t="s">
        <v>16</v>
      </c>
      <c r="M27" t="s">
        <v>71</v>
      </c>
      <c r="N27" s="3">
        <f>N26</f>
        <v>0.59999999999999964</v>
      </c>
      <c r="O27">
        <v>0</v>
      </c>
      <c r="P27">
        <v>0</v>
      </c>
      <c r="Q27" s="3">
        <f>Q26</f>
        <v>0.59999999999999964</v>
      </c>
      <c r="R27">
        <f>R26</f>
        <v>5599.0328393646314</v>
      </c>
      <c r="S27" s="7">
        <f t="shared" si="1"/>
        <v>120.00000000000011</v>
      </c>
      <c r="T27" t="s">
        <v>38</v>
      </c>
      <c r="U27" t="s">
        <v>18</v>
      </c>
      <c r="V27" t="s">
        <v>64</v>
      </c>
      <c r="W27">
        <v>2</v>
      </c>
      <c r="X27" t="s">
        <v>69</v>
      </c>
    </row>
    <row r="30" spans="2:24" x14ac:dyDescent="0.35">
      <c r="B30" t="str">
        <f>"    "&amp;B4&amp;""""&amp;C4&amp;""""&amp;D4&amp;""""&amp;E4&amp;""""&amp;F4&amp;""""&amp;G4&amp;""""&amp;H4&amp;""""&amp;I4&amp;""""&amp;J4&amp;""""&amp;K4&amp;""""&amp;L4&amp;""""&amp;M4&amp;TEXT(N4,"0.00")&amp;" "&amp;O4&amp;" "&amp;TEXT(P4,"0.00")&amp;" "&amp;TEXT(Q4,"0.00")&amp;" "&amp;TEXT(R4,"0")&amp;" "&amp;TEXT(S4,"0")&amp;T4&amp;""""&amp;U4</f>
        <v xml:space="preserve">    &lt;use id="DENG0-chime" class="chime" href="#chime" x="0" y="0" transform="matrix(1.00 0 0.00 1.00 0 0)"/&gt;</v>
      </c>
      <c r="P30" t="s">
        <v>1</v>
      </c>
      <c r="Q30" t="s">
        <v>89</v>
      </c>
      <c r="R30">
        <v>1</v>
      </c>
      <c r="S30">
        <f>R41+1</f>
        <v>13</v>
      </c>
      <c r="T30">
        <f>S41+1</f>
        <v>25</v>
      </c>
      <c r="U30" t="s">
        <v>90</v>
      </c>
      <c r="V30" t="str">
        <f>""""&amp;P30&amp;""": "&amp;Q30&amp;R30&amp;","&amp;S30&amp;","&amp;T30&amp;U30&amp;", "</f>
        <v xml:space="preserve">"DENG0": [1,13,25], </v>
      </c>
    </row>
    <row r="31" spans="2:24" x14ac:dyDescent="0.35">
      <c r="B31" t="str">
        <f t="shared" ref="B31:B53" si="2">"    "&amp;B5&amp;""""&amp;C5&amp;""""&amp;D5&amp;""""&amp;E5&amp;""""&amp;F5&amp;""""&amp;G5&amp;""""&amp;H5&amp;""""&amp;I5&amp;""""&amp;J5&amp;""""&amp;K5&amp;""""&amp;L5&amp;""""&amp;M5&amp;TEXT(N5,"0.00")&amp;" "&amp;O5&amp;" "&amp;TEXT(P5,"0.00")&amp;" "&amp;TEXT(Q5,"0.00")&amp;" "&amp;TEXT(R5,"0")&amp;" "&amp;TEXT(S5,"0")&amp;T5&amp;""""&amp;U5</f>
        <v xml:space="preserve">    &lt;use id="DENG0" class="target" href="#highlight-target" x="0" y="0" transform="matrix(1.00 0 0.00 1.00 0 0)"/&gt;</v>
      </c>
      <c r="P31" t="s">
        <v>2</v>
      </c>
      <c r="Q31" t="s">
        <v>89</v>
      </c>
      <c r="R31">
        <v>2</v>
      </c>
      <c r="S31">
        <f>S30+1</f>
        <v>14</v>
      </c>
      <c r="T31">
        <f>T30+1</f>
        <v>26</v>
      </c>
      <c r="U31" t="s">
        <v>90</v>
      </c>
      <c r="V31" t="str">
        <f t="shared" ref="V31:V42" si="3">""""&amp;P31&amp;""": "&amp;Q31&amp;R31&amp;","&amp;S31&amp;","&amp;T31&amp;U31&amp;", "</f>
        <v xml:space="preserve">"DUNG0": [2,14,26], </v>
      </c>
    </row>
    <row r="32" spans="2:24" x14ac:dyDescent="0.35">
      <c r="B32" t="str">
        <f t="shared" si="2"/>
        <v xml:space="preserve">    &lt;use id="DUNG0-chime" class="chime" href="#chime" x="0" y="0" transform="matrix(0.95 0 0.00 0.95 623 14)"/&gt;</v>
      </c>
      <c r="P32" t="s">
        <v>3</v>
      </c>
      <c r="Q32" t="s">
        <v>89</v>
      </c>
      <c r="R32">
        <v>3</v>
      </c>
      <c r="S32">
        <f t="shared" ref="S32:T41" si="4">S31+1</f>
        <v>15</v>
      </c>
      <c r="T32">
        <f t="shared" si="4"/>
        <v>27</v>
      </c>
      <c r="U32" t="s">
        <v>90</v>
      </c>
      <c r="V32" t="str">
        <f t="shared" si="3"/>
        <v xml:space="preserve">"DANG0": [3,15,27], </v>
      </c>
    </row>
    <row r="33" spans="2:22" x14ac:dyDescent="0.35">
      <c r="B33" t="str">
        <f t="shared" si="2"/>
        <v xml:space="preserve">    &lt;use id="DUNG0" class="target" href="#highlight-target" x="0" y="0" transform="matrix(0.95 0 0.00 0.95 623 14)"/&gt;</v>
      </c>
      <c r="P33" t="s">
        <v>4</v>
      </c>
      <c r="Q33" t="s">
        <v>89</v>
      </c>
      <c r="R33">
        <v>4</v>
      </c>
      <c r="S33">
        <f t="shared" si="4"/>
        <v>16</v>
      </c>
      <c r="T33">
        <f t="shared" si="4"/>
        <v>28</v>
      </c>
      <c r="U33" t="s">
        <v>90</v>
      </c>
      <c r="V33" t="str">
        <f t="shared" si="3"/>
        <v xml:space="preserve">"DING1": [4,16,28], </v>
      </c>
    </row>
    <row r="34" spans="2:22" x14ac:dyDescent="0.35">
      <c r="B34" t="str">
        <f t="shared" si="2"/>
        <v xml:space="preserve">    &lt;use id="DANG0-chime" class="chime" href="#chime" x="0" y="0" transform="matrix(0.91 0 0.00 0.91 1220 27)"/&gt;</v>
      </c>
      <c r="P34" t="s">
        <v>6</v>
      </c>
      <c r="Q34" t="s">
        <v>89</v>
      </c>
      <c r="R34">
        <v>5</v>
      </c>
      <c r="S34">
        <f t="shared" si="4"/>
        <v>17</v>
      </c>
      <c r="T34">
        <f t="shared" si="4"/>
        <v>29</v>
      </c>
      <c r="U34" t="s">
        <v>90</v>
      </c>
      <c r="V34" t="str">
        <f t="shared" si="3"/>
        <v xml:space="preserve">"DONG1": [5,17,29], </v>
      </c>
    </row>
    <row r="35" spans="2:22" x14ac:dyDescent="0.35">
      <c r="B35" t="str">
        <f t="shared" si="2"/>
        <v xml:space="preserve">    &lt;use id="DANG0" class="target" href="#highlight-target" x="0" y="0" transform="matrix(0.91 0 0.00 0.91 1220 27)"/&gt;</v>
      </c>
      <c r="P35" t="s">
        <v>7</v>
      </c>
      <c r="Q35" t="s">
        <v>89</v>
      </c>
      <c r="R35">
        <v>6</v>
      </c>
      <c r="S35">
        <f t="shared" si="4"/>
        <v>18</v>
      </c>
      <c r="T35">
        <f t="shared" si="4"/>
        <v>30</v>
      </c>
      <c r="U35" t="s">
        <v>90</v>
      </c>
      <c r="V35" t="str">
        <f t="shared" si="3"/>
        <v xml:space="preserve">"DENG1": [6,18,30], </v>
      </c>
    </row>
    <row r="36" spans="2:22" x14ac:dyDescent="0.35">
      <c r="B36" t="str">
        <f t="shared" si="2"/>
        <v xml:space="preserve">    &lt;use id="DING1-chime" class="chime" href="#chime" x="0" y="0" transform="matrix(0.87 0 0.00 0.87 1792 39)"/&gt;</v>
      </c>
      <c r="P36" t="s">
        <v>8</v>
      </c>
      <c r="Q36" t="s">
        <v>89</v>
      </c>
      <c r="R36">
        <v>7</v>
      </c>
      <c r="S36">
        <f t="shared" si="4"/>
        <v>19</v>
      </c>
      <c r="T36">
        <f t="shared" si="4"/>
        <v>31</v>
      </c>
      <c r="U36" t="s">
        <v>90</v>
      </c>
      <c r="V36" t="str">
        <f t="shared" si="3"/>
        <v xml:space="preserve">"DUNG1": [7,19,31], </v>
      </c>
    </row>
    <row r="37" spans="2:22" x14ac:dyDescent="0.35">
      <c r="B37" t="str">
        <f t="shared" si="2"/>
        <v xml:space="preserve">    &lt;use id="DING1" class="target" href="#highlight-target" x="0" y="0" transform="matrix(0.87 0 0.00 0.87 1792 39)"/&gt;</v>
      </c>
      <c r="P37" t="s">
        <v>9</v>
      </c>
      <c r="Q37" t="s">
        <v>89</v>
      </c>
      <c r="R37">
        <v>8</v>
      </c>
      <c r="S37">
        <f t="shared" si="4"/>
        <v>20</v>
      </c>
      <c r="T37">
        <f t="shared" si="4"/>
        <v>32</v>
      </c>
      <c r="U37" t="s">
        <v>90</v>
      </c>
      <c r="V37" t="str">
        <f t="shared" si="3"/>
        <v xml:space="preserve">"DANG1": [8,20,32], </v>
      </c>
    </row>
    <row r="38" spans="2:22" x14ac:dyDescent="0.35">
      <c r="B38" t="str">
        <f t="shared" si="2"/>
        <v xml:space="preserve">    &lt;use id="DONG1-chime" class="chime" href="#chime" x="0" y="0" transform="matrix(0.83 0 0.00 0.83 2340 51)"/&gt;</v>
      </c>
      <c r="P38" t="s">
        <v>5</v>
      </c>
      <c r="Q38" t="s">
        <v>89</v>
      </c>
      <c r="R38">
        <v>9</v>
      </c>
      <c r="S38">
        <f t="shared" si="4"/>
        <v>21</v>
      </c>
      <c r="T38">
        <f t="shared" si="4"/>
        <v>33</v>
      </c>
      <c r="U38" t="s">
        <v>90</v>
      </c>
      <c r="V38" t="str">
        <f t="shared" si="3"/>
        <v xml:space="preserve">"DING2": [9,21,33], </v>
      </c>
    </row>
    <row r="39" spans="2:22" x14ac:dyDescent="0.35">
      <c r="B39" t="str">
        <f t="shared" si="2"/>
        <v xml:space="preserve">    &lt;use id="DONG1" class="target" href="#highlight-target" x="0" y="0" transform="matrix(0.83 0 0.00 0.83 2340 51)"/&gt;</v>
      </c>
      <c r="P39" t="s">
        <v>83</v>
      </c>
      <c r="Q39" t="s">
        <v>89</v>
      </c>
      <c r="R39">
        <v>10</v>
      </c>
      <c r="S39">
        <f t="shared" si="4"/>
        <v>22</v>
      </c>
      <c r="T39">
        <f t="shared" si="4"/>
        <v>34</v>
      </c>
      <c r="U39" t="s">
        <v>90</v>
      </c>
      <c r="V39" t="str">
        <f t="shared" si="3"/>
        <v xml:space="preserve">"DONG2": [10,22,34], </v>
      </c>
    </row>
    <row r="40" spans="2:22" x14ac:dyDescent="0.35">
      <c r="B40" t="str">
        <f t="shared" si="2"/>
        <v xml:space="preserve">    &lt;use id="DENG1-chime" class="chime" href="#chime" x="0" y="0" transform="matrix(0.79 0 0.00 0.79 2865 62)"/&gt;</v>
      </c>
      <c r="P40" t="s">
        <v>85</v>
      </c>
      <c r="Q40" t="s">
        <v>89</v>
      </c>
      <c r="R40">
        <v>11</v>
      </c>
      <c r="S40">
        <f t="shared" si="4"/>
        <v>23</v>
      </c>
      <c r="T40">
        <f t="shared" si="4"/>
        <v>35</v>
      </c>
      <c r="U40" t="s">
        <v>90</v>
      </c>
      <c r="V40" t="str">
        <f t="shared" si="3"/>
        <v xml:space="preserve">"DENG2": [11,23,35], </v>
      </c>
    </row>
    <row r="41" spans="2:22" x14ac:dyDescent="0.35">
      <c r="B41" t="str">
        <f t="shared" si="2"/>
        <v xml:space="preserve">    &lt;use id="DENG1" class="target" href="#highlight-target" x="0" y="0" transform="matrix(0.79 0 0.00 0.79 2865 62)"/&gt;</v>
      </c>
      <c r="P41" t="s">
        <v>87</v>
      </c>
      <c r="Q41" t="s">
        <v>89</v>
      </c>
      <c r="R41">
        <v>12</v>
      </c>
      <c r="S41">
        <f t="shared" si="4"/>
        <v>24</v>
      </c>
      <c r="T41">
        <f t="shared" si="4"/>
        <v>36</v>
      </c>
      <c r="U41" t="s">
        <v>90</v>
      </c>
      <c r="V41" t="str">
        <f t="shared" si="3"/>
        <v xml:space="preserve">"DUNG2": [12,24,36], </v>
      </c>
    </row>
    <row r="42" spans="2:22" x14ac:dyDescent="0.35">
      <c r="B42" t="str">
        <f t="shared" si="2"/>
        <v xml:space="preserve">    &lt;use id="DUNG1-chime" class="chime" href="#chime" x="0" y="0" transform="matrix(0.76 0 0.00 0.76 3370 73)"/&gt;</v>
      </c>
      <c r="P42" t="s">
        <v>88</v>
      </c>
      <c r="Q42" t="s">
        <v>89</v>
      </c>
      <c r="R42">
        <v>37</v>
      </c>
      <c r="S42">
        <v>38</v>
      </c>
      <c r="U42" t="s">
        <v>90</v>
      </c>
      <c r="V42" t="str">
        <f t="shared" si="3"/>
        <v xml:space="preserve">"TICK": [37,38,], </v>
      </c>
    </row>
    <row r="43" spans="2:22" x14ac:dyDescent="0.35">
      <c r="B43" t="str">
        <f t="shared" si="2"/>
        <v xml:space="preserve">    &lt;use id="DUNG1" class="target" href="#highlight-target" x="0" y="0" transform="matrix(0.76 0 0.00 0.76 3370 73)"/&gt;</v>
      </c>
    </row>
    <row r="44" spans="2:22" x14ac:dyDescent="0.35">
      <c r="B44" t="str">
        <f t="shared" si="2"/>
        <v xml:space="preserve">    &lt;use id="DANG1-chime" class="chime" href="#chime" x="0" y="0" transform="matrix(0.72 0 0.00 0.72 3853 83)"/&gt;</v>
      </c>
    </row>
    <row r="45" spans="2:22" x14ac:dyDescent="0.35">
      <c r="B45" t="str">
        <f t="shared" si="2"/>
        <v xml:space="preserve">    &lt;use id="DANG1" class="target" href="#highlight-target" x="0" y="0" transform="matrix(0.72 0 0.00 0.72 3853 83)"/&gt;</v>
      </c>
    </row>
    <row r="46" spans="2:22" x14ac:dyDescent="0.35">
      <c r="B46" t="str">
        <f t="shared" si="2"/>
        <v xml:space="preserve">    &lt;use id="DING2-chime" class="chime" href="#chime" x="0" y="0" transform="matrix(0.69 0 0.00 0.69 4317 93)"/&gt;</v>
      </c>
    </row>
    <row r="47" spans="2:22" x14ac:dyDescent="0.35">
      <c r="B47" t="str">
        <f t="shared" si="2"/>
        <v xml:space="preserve">    &lt;use id="DING2" class="target" href="#highlight-target" x="0" y="0" transform="matrix(0.69 0 0.00 0.69 4317 93)"/&gt;</v>
      </c>
    </row>
    <row r="48" spans="2:22" x14ac:dyDescent="0.35">
      <c r="B48" t="str">
        <f t="shared" si="2"/>
        <v xml:space="preserve">    &lt;use id="DONG2-chime" class="chime" href="#chime" x="0" y="0" transform="matrix(0.66 0 0.00 0.66 4762 102)"/&gt;</v>
      </c>
    </row>
    <row r="49" spans="2:2" x14ac:dyDescent="0.35">
      <c r="B49" t="str">
        <f t="shared" si="2"/>
        <v xml:space="preserve">    &lt;use id="DONG2" class="target" href="#highlight-target" x="0" y="0" transform="matrix(0.66 0 0.00 0.66 4762 102)"/&gt;</v>
      </c>
    </row>
    <row r="50" spans="2:2" x14ac:dyDescent="0.35">
      <c r="B50" t="str">
        <f t="shared" si="2"/>
        <v xml:space="preserve">    &lt;use id="DENG2-chime" class="chime" href="#chime" x="0" y="0" transform="matrix(0.63 0 0.00 0.63 5189 111)"/&gt;</v>
      </c>
    </row>
    <row r="51" spans="2:2" x14ac:dyDescent="0.35">
      <c r="B51" t="str">
        <f t="shared" si="2"/>
        <v xml:space="preserve">    &lt;use id="DENG2" class="target" href="#highlight-target" x="0" y="0" transform="matrix(0.63 0 0.00 0.63 5189 111)"/&gt;</v>
      </c>
    </row>
    <row r="52" spans="2:2" x14ac:dyDescent="0.35">
      <c r="B52" t="str">
        <f t="shared" si="2"/>
        <v xml:space="preserve">    &lt;use id="DUNG2-chime" class="chime" href="#chime" x="0" y="0" transform="matrix(0.60 0 0.00 0.60 5599 120)"/&gt;</v>
      </c>
    </row>
    <row r="53" spans="2:2" x14ac:dyDescent="0.35">
      <c r="B53" t="str">
        <f t="shared" si="2"/>
        <v xml:space="preserve">    &lt;use id="DUNG2" class="target" href="#highlight-target" x="0" y="0" transform="matrix(0.60 0 0.00 0.60 5599 120)"/&gt;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18CB0-F958-4932-BDA9-BA3A440018D0}">
  <dimension ref="A1:AP18"/>
  <sheetViews>
    <sheetView workbookViewId="0">
      <selection activeCell="I18" sqref="I18"/>
    </sheetView>
  </sheetViews>
  <sheetFormatPr defaultRowHeight="14.5" x14ac:dyDescent="0.35"/>
  <cols>
    <col min="1" max="1" width="13.453125" bestFit="1" customWidth="1"/>
    <col min="2" max="2" width="3.6328125" bestFit="1" customWidth="1"/>
    <col min="3" max="3" width="7.81640625" bestFit="1" customWidth="1"/>
    <col min="4" max="4" width="2.6328125" bestFit="1" customWidth="1"/>
    <col min="5" max="5" width="6.81640625" bestFit="1" customWidth="1"/>
    <col min="6" max="6" width="2.6328125" bestFit="1" customWidth="1"/>
    <col min="7" max="7" width="7.81640625" bestFit="1" customWidth="1"/>
    <col min="8" max="8" width="3.1796875" bestFit="1" customWidth="1"/>
    <col min="9" max="9" width="12.1796875" customWidth="1"/>
    <col min="10" max="10" width="12.81640625" customWidth="1"/>
    <col min="11" max="11" width="3.81640625" bestFit="1" customWidth="1"/>
    <col min="12" max="12" width="1.81640625" bestFit="1" customWidth="1"/>
    <col min="13" max="13" width="11.81640625" bestFit="1" customWidth="1"/>
    <col min="14" max="14" width="4.81640625" bestFit="1" customWidth="1"/>
    <col min="15" max="15" width="3.81640625" bestFit="1" customWidth="1"/>
    <col min="17" max="42" width="5.36328125" customWidth="1"/>
    <col min="43" max="43" width="12.26953125" bestFit="1" customWidth="1"/>
    <col min="44" max="44" width="17.36328125" bestFit="1" customWidth="1"/>
  </cols>
  <sheetData>
    <row r="1" spans="1:42" x14ac:dyDescent="0.35">
      <c r="Q1" s="4">
        <v>2611</v>
      </c>
      <c r="R1" s="4">
        <v>968</v>
      </c>
      <c r="S1" s="5">
        <v>2611</v>
      </c>
      <c r="T1" s="5">
        <v>802.86699999999996</v>
      </c>
      <c r="U1" s="5">
        <v>2744.64</v>
      </c>
      <c r="V1" s="5">
        <v>669</v>
      </c>
      <c r="W1" s="5">
        <v>2909.5</v>
      </c>
      <c r="X1" s="5">
        <v>669</v>
      </c>
      <c r="Y1">
        <v>3074.36</v>
      </c>
      <c r="Z1">
        <v>669</v>
      </c>
      <c r="AA1">
        <v>3208</v>
      </c>
      <c r="AB1">
        <v>802.86699999999996</v>
      </c>
      <c r="AC1">
        <v>3208</v>
      </c>
      <c r="AD1">
        <v>968</v>
      </c>
      <c r="AE1" s="5">
        <v>3208</v>
      </c>
      <c r="AF1" s="5">
        <v>1133.1300000000001</v>
      </c>
      <c r="AG1" s="5">
        <v>3074.36</v>
      </c>
      <c r="AH1" s="5">
        <v>1267</v>
      </c>
      <c r="AI1" s="5">
        <v>2909.5</v>
      </c>
      <c r="AJ1" s="5">
        <v>1267</v>
      </c>
      <c r="AK1">
        <v>2744.64</v>
      </c>
      <c r="AL1">
        <v>1267</v>
      </c>
      <c r="AM1">
        <v>2611</v>
      </c>
      <c r="AN1">
        <v>1133.1300000000001</v>
      </c>
      <c r="AO1">
        <v>2611</v>
      </c>
      <c r="AP1">
        <v>968</v>
      </c>
    </row>
    <row r="2" spans="1:42" x14ac:dyDescent="0.35">
      <c r="Q2" s="4">
        <v>2700</v>
      </c>
      <c r="R2" s="4">
        <v>968</v>
      </c>
      <c r="S2" s="5">
        <v>2700</v>
      </c>
      <c r="T2" s="5">
        <v>852.57299999999998</v>
      </c>
      <c r="U2" s="5">
        <v>2793.57</v>
      </c>
      <c r="V2" s="5">
        <v>759</v>
      </c>
      <c r="W2" s="5">
        <v>2909</v>
      </c>
      <c r="X2" s="5">
        <v>759</v>
      </c>
      <c r="Y2">
        <v>3024.43</v>
      </c>
      <c r="Z2">
        <v>759</v>
      </c>
      <c r="AA2">
        <v>3118</v>
      </c>
      <c r="AB2">
        <v>852.57299999999998</v>
      </c>
      <c r="AC2">
        <v>3118</v>
      </c>
      <c r="AD2">
        <v>968</v>
      </c>
      <c r="AE2" s="5">
        <v>3118</v>
      </c>
      <c r="AF2" s="5">
        <v>1083.43</v>
      </c>
      <c r="AG2" s="5">
        <v>3024.43</v>
      </c>
      <c r="AH2" s="5">
        <v>1177</v>
      </c>
      <c r="AI2" s="5">
        <v>2909</v>
      </c>
      <c r="AJ2" s="5">
        <v>1177</v>
      </c>
      <c r="AK2">
        <v>2793.57</v>
      </c>
      <c r="AL2">
        <v>1177</v>
      </c>
      <c r="AM2">
        <v>2700</v>
      </c>
      <c r="AN2">
        <v>1083.43</v>
      </c>
      <c r="AO2">
        <v>2700</v>
      </c>
      <c r="AP2">
        <v>968</v>
      </c>
    </row>
    <row r="3" spans="1:42" x14ac:dyDescent="0.35">
      <c r="Q3" s="4">
        <v>2837</v>
      </c>
      <c r="R3" s="4">
        <v>968</v>
      </c>
      <c r="S3" s="5">
        <v>2837</v>
      </c>
      <c r="T3" s="5">
        <v>927.68299999999999</v>
      </c>
      <c r="U3" s="5">
        <v>2869.46</v>
      </c>
      <c r="V3" s="5">
        <v>895</v>
      </c>
      <c r="W3" s="5">
        <v>2909.5</v>
      </c>
      <c r="X3" s="5">
        <v>895</v>
      </c>
      <c r="Y3">
        <v>2949.54</v>
      </c>
      <c r="Z3">
        <v>895</v>
      </c>
      <c r="AA3">
        <v>2982</v>
      </c>
      <c r="AB3">
        <v>927.68299999999999</v>
      </c>
      <c r="AC3">
        <v>2982</v>
      </c>
      <c r="AD3">
        <v>968</v>
      </c>
      <c r="AE3" s="5">
        <v>2982</v>
      </c>
      <c r="AF3" s="5">
        <v>1008.32</v>
      </c>
      <c r="AG3" s="5">
        <v>2949.54</v>
      </c>
      <c r="AH3" s="5">
        <v>1041</v>
      </c>
      <c r="AI3" s="5">
        <v>2909.5</v>
      </c>
      <c r="AJ3" s="5">
        <v>1041</v>
      </c>
      <c r="AK3">
        <v>2869.46</v>
      </c>
      <c r="AL3">
        <v>1041</v>
      </c>
      <c r="AM3">
        <v>2837</v>
      </c>
      <c r="AN3">
        <v>1008.32</v>
      </c>
      <c r="AO3">
        <v>2837</v>
      </c>
      <c r="AP3">
        <v>968</v>
      </c>
    </row>
    <row r="5" spans="1:42" x14ac:dyDescent="0.35">
      <c r="Q5">
        <v>-2611</v>
      </c>
      <c r="R5">
        <v>-669</v>
      </c>
      <c r="S5">
        <v>-2611</v>
      </c>
      <c r="T5">
        <v>-669</v>
      </c>
      <c r="U5">
        <v>-2611</v>
      </c>
      <c r="V5">
        <v>-669</v>
      </c>
      <c r="W5">
        <v>-2611</v>
      </c>
      <c r="X5">
        <v>-669</v>
      </c>
      <c r="Y5">
        <v>-2611</v>
      </c>
      <c r="Z5">
        <v>-669</v>
      </c>
      <c r="AA5">
        <v>-2611</v>
      </c>
      <c r="AB5">
        <v>-669</v>
      </c>
      <c r="AC5">
        <v>-2611</v>
      </c>
      <c r="AD5">
        <v>-669</v>
      </c>
      <c r="AE5">
        <v>-2611</v>
      </c>
      <c r="AF5">
        <v>-669</v>
      </c>
      <c r="AG5">
        <v>-2611</v>
      </c>
      <c r="AH5">
        <v>-669</v>
      </c>
      <c r="AI5">
        <v>-2611</v>
      </c>
      <c r="AJ5">
        <v>-669</v>
      </c>
      <c r="AK5">
        <v>-2611</v>
      </c>
      <c r="AL5">
        <v>-669</v>
      </c>
      <c r="AM5">
        <v>-2611</v>
      </c>
      <c r="AN5">
        <v>-669</v>
      </c>
      <c r="AO5">
        <v>-2611</v>
      </c>
      <c r="AP5">
        <v>-669</v>
      </c>
    </row>
    <row r="6" spans="1:42" x14ac:dyDescent="0.35">
      <c r="Q6" s="4">
        <f>Q1+Q$5</f>
        <v>0</v>
      </c>
      <c r="R6" s="4">
        <f t="shared" ref="R6:AP8" si="0">R1+R$5</f>
        <v>299</v>
      </c>
      <c r="S6" s="5">
        <f t="shared" si="0"/>
        <v>0</v>
      </c>
      <c r="T6" s="5">
        <f t="shared" si="0"/>
        <v>133.86699999999996</v>
      </c>
      <c r="U6" s="5">
        <f t="shared" si="0"/>
        <v>133.63999999999987</v>
      </c>
      <c r="V6" s="5">
        <f t="shared" si="0"/>
        <v>0</v>
      </c>
      <c r="W6" s="4">
        <f t="shared" si="0"/>
        <v>298.5</v>
      </c>
      <c r="X6" s="4">
        <f t="shared" si="0"/>
        <v>0</v>
      </c>
      <c r="Y6">
        <f t="shared" si="0"/>
        <v>463.36000000000013</v>
      </c>
      <c r="Z6">
        <f t="shared" si="0"/>
        <v>0</v>
      </c>
      <c r="AA6">
        <f t="shared" si="0"/>
        <v>597</v>
      </c>
      <c r="AB6">
        <f t="shared" si="0"/>
        <v>133.86699999999996</v>
      </c>
      <c r="AC6" s="4">
        <f t="shared" si="0"/>
        <v>597</v>
      </c>
      <c r="AD6" s="4">
        <f t="shared" si="0"/>
        <v>299</v>
      </c>
      <c r="AE6" s="5">
        <f t="shared" si="0"/>
        <v>597</v>
      </c>
      <c r="AF6" s="5">
        <f t="shared" si="0"/>
        <v>464.13000000000011</v>
      </c>
      <c r="AG6" s="5">
        <f t="shared" si="0"/>
        <v>463.36000000000013</v>
      </c>
      <c r="AH6" s="5">
        <f t="shared" si="0"/>
        <v>598</v>
      </c>
      <c r="AI6" s="4">
        <f t="shared" si="0"/>
        <v>298.5</v>
      </c>
      <c r="AJ6" s="4">
        <f t="shared" si="0"/>
        <v>598</v>
      </c>
      <c r="AK6">
        <f t="shared" si="0"/>
        <v>133.63999999999987</v>
      </c>
      <c r="AL6">
        <f t="shared" si="0"/>
        <v>598</v>
      </c>
      <c r="AM6">
        <f t="shared" si="0"/>
        <v>0</v>
      </c>
      <c r="AN6">
        <f t="shared" si="0"/>
        <v>464.13000000000011</v>
      </c>
      <c r="AO6" s="4">
        <f t="shared" si="0"/>
        <v>0</v>
      </c>
      <c r="AP6" s="4">
        <f t="shared" si="0"/>
        <v>299</v>
      </c>
    </row>
    <row r="7" spans="1:42" x14ac:dyDescent="0.35">
      <c r="J7" t="s">
        <v>45</v>
      </c>
      <c r="Q7" s="4">
        <f>Q2+Q$5</f>
        <v>89</v>
      </c>
      <c r="R7" s="4">
        <f t="shared" si="0"/>
        <v>299</v>
      </c>
      <c r="S7" s="5">
        <f t="shared" si="0"/>
        <v>89</v>
      </c>
      <c r="T7" s="5">
        <f t="shared" si="0"/>
        <v>183.57299999999998</v>
      </c>
      <c r="U7" s="5">
        <f t="shared" si="0"/>
        <v>182.57000000000016</v>
      </c>
      <c r="V7" s="5">
        <f t="shared" si="0"/>
        <v>90</v>
      </c>
      <c r="W7" s="4">
        <f t="shared" si="0"/>
        <v>298</v>
      </c>
      <c r="X7" s="4">
        <f t="shared" si="0"/>
        <v>90</v>
      </c>
      <c r="Y7">
        <f t="shared" si="0"/>
        <v>413.42999999999984</v>
      </c>
      <c r="Z7">
        <f t="shared" si="0"/>
        <v>90</v>
      </c>
      <c r="AA7">
        <f t="shared" si="0"/>
        <v>507</v>
      </c>
      <c r="AB7">
        <f t="shared" si="0"/>
        <v>183.57299999999998</v>
      </c>
      <c r="AC7" s="4">
        <f t="shared" si="0"/>
        <v>507</v>
      </c>
      <c r="AD7" s="4">
        <f t="shared" si="0"/>
        <v>299</v>
      </c>
      <c r="AE7" s="5">
        <f t="shared" si="0"/>
        <v>507</v>
      </c>
      <c r="AF7" s="5">
        <f t="shared" si="0"/>
        <v>414.43000000000006</v>
      </c>
      <c r="AG7" s="5">
        <f t="shared" si="0"/>
        <v>413.42999999999984</v>
      </c>
      <c r="AH7" s="5">
        <f t="shared" si="0"/>
        <v>508</v>
      </c>
      <c r="AI7" s="4">
        <f t="shared" si="0"/>
        <v>298</v>
      </c>
      <c r="AJ7" s="4">
        <f t="shared" si="0"/>
        <v>508</v>
      </c>
      <c r="AK7">
        <f t="shared" si="0"/>
        <v>182.57000000000016</v>
      </c>
      <c r="AL7">
        <f t="shared" si="0"/>
        <v>508</v>
      </c>
      <c r="AM7">
        <f t="shared" si="0"/>
        <v>89</v>
      </c>
      <c r="AN7">
        <f t="shared" si="0"/>
        <v>414.43000000000006</v>
      </c>
      <c r="AO7" s="4">
        <f t="shared" si="0"/>
        <v>89</v>
      </c>
      <c r="AP7" s="4">
        <f t="shared" si="0"/>
        <v>299</v>
      </c>
    </row>
    <row r="8" spans="1:42" x14ac:dyDescent="0.35">
      <c r="Q8" s="4">
        <f>Q3+Q$5</f>
        <v>226</v>
      </c>
      <c r="R8" s="4">
        <f t="shared" si="0"/>
        <v>299</v>
      </c>
      <c r="S8" s="5">
        <f t="shared" si="0"/>
        <v>226</v>
      </c>
      <c r="T8" s="5">
        <f t="shared" si="0"/>
        <v>258.68299999999999</v>
      </c>
      <c r="U8" s="5">
        <f t="shared" si="0"/>
        <v>258.46000000000004</v>
      </c>
      <c r="V8" s="5">
        <f t="shared" si="0"/>
        <v>226</v>
      </c>
      <c r="W8" s="4">
        <f t="shared" si="0"/>
        <v>298.5</v>
      </c>
      <c r="X8" s="4">
        <f t="shared" si="0"/>
        <v>226</v>
      </c>
      <c r="Y8">
        <f t="shared" si="0"/>
        <v>338.53999999999996</v>
      </c>
      <c r="Z8">
        <f t="shared" si="0"/>
        <v>226</v>
      </c>
      <c r="AA8">
        <f t="shared" si="0"/>
        <v>371</v>
      </c>
      <c r="AB8">
        <f t="shared" si="0"/>
        <v>258.68299999999999</v>
      </c>
      <c r="AC8" s="4">
        <f t="shared" si="0"/>
        <v>371</v>
      </c>
      <c r="AD8" s="4">
        <f t="shared" si="0"/>
        <v>299</v>
      </c>
      <c r="AE8" s="5">
        <f t="shared" si="0"/>
        <v>371</v>
      </c>
      <c r="AF8" s="5">
        <f t="shared" si="0"/>
        <v>339.32000000000005</v>
      </c>
      <c r="AG8" s="5">
        <f t="shared" si="0"/>
        <v>338.53999999999996</v>
      </c>
      <c r="AH8" s="5">
        <f t="shared" si="0"/>
        <v>372</v>
      </c>
      <c r="AI8" s="4">
        <f t="shared" si="0"/>
        <v>298.5</v>
      </c>
      <c r="AJ8" s="4">
        <f t="shared" si="0"/>
        <v>372</v>
      </c>
      <c r="AK8">
        <f t="shared" si="0"/>
        <v>258.46000000000004</v>
      </c>
      <c r="AL8">
        <f t="shared" si="0"/>
        <v>372</v>
      </c>
      <c r="AM8">
        <f t="shared" si="0"/>
        <v>226</v>
      </c>
      <c r="AN8">
        <f t="shared" si="0"/>
        <v>339.32000000000005</v>
      </c>
      <c r="AO8" s="4">
        <f t="shared" si="0"/>
        <v>226</v>
      </c>
      <c r="AP8" s="4">
        <f t="shared" si="0"/>
        <v>299</v>
      </c>
    </row>
    <row r="10" spans="1:42" x14ac:dyDescent="0.35">
      <c r="J10" t="s">
        <v>46</v>
      </c>
      <c r="K10" t="s">
        <v>47</v>
      </c>
      <c r="L10" t="s">
        <v>48</v>
      </c>
      <c r="M10" t="s">
        <v>49</v>
      </c>
      <c r="N10" t="s">
        <v>50</v>
      </c>
      <c r="O10" t="s">
        <v>51</v>
      </c>
    </row>
    <row r="11" spans="1:42" x14ac:dyDescent="0.35">
      <c r="A11" t="s">
        <v>43</v>
      </c>
      <c r="B11" t="s">
        <v>55</v>
      </c>
      <c r="C11">
        <v>1654232</v>
      </c>
      <c r="D11" t="s">
        <v>57</v>
      </c>
      <c r="E11">
        <v>0</v>
      </c>
      <c r="F11" t="s">
        <v>54</v>
      </c>
      <c r="G11">
        <v>2341398</v>
      </c>
      <c r="H11" t="s">
        <v>58</v>
      </c>
      <c r="I11" s="6">
        <v>-2.1095900000000001E-10</v>
      </c>
      <c r="J11">
        <v>3.6089200000000003E-4</v>
      </c>
      <c r="K11">
        <v>0</v>
      </c>
      <c r="L11">
        <v>0</v>
      </c>
      <c r="M11">
        <v>3.6089200000000003E-4</v>
      </c>
    </row>
    <row r="12" spans="1:42" x14ac:dyDescent="0.35">
      <c r="A12" t="s">
        <v>43</v>
      </c>
      <c r="B12" t="s">
        <v>55</v>
      </c>
      <c r="C12">
        <v>579120</v>
      </c>
      <c r="D12" t="s">
        <v>57</v>
      </c>
      <c r="E12">
        <v>579120</v>
      </c>
      <c r="F12" t="s">
        <v>54</v>
      </c>
      <c r="G12">
        <v>818999</v>
      </c>
      <c r="J12">
        <v>3.6089200000000003E-4</v>
      </c>
      <c r="K12">
        <v>0</v>
      </c>
      <c r="L12">
        <v>0</v>
      </c>
      <c r="M12">
        <v>3.6089200000000003E-4</v>
      </c>
    </row>
    <row r="13" spans="1:42" x14ac:dyDescent="0.35">
      <c r="A13" t="s">
        <v>44</v>
      </c>
      <c r="B13" t="s">
        <v>56</v>
      </c>
      <c r="C13">
        <v>2836.5</v>
      </c>
      <c r="D13" t="s">
        <v>52</v>
      </c>
      <c r="E13">
        <v>1040.5</v>
      </c>
      <c r="F13" t="s">
        <v>53</v>
      </c>
      <c r="G13">
        <v>2982.5</v>
      </c>
      <c r="H13" t="s">
        <v>59</v>
      </c>
      <c r="I13">
        <v>895.50199999999995</v>
      </c>
    </row>
    <row r="16" spans="1:42" x14ac:dyDescent="0.35">
      <c r="A16" t="s">
        <v>43</v>
      </c>
      <c r="B16" t="s">
        <v>55</v>
      </c>
      <c r="C16">
        <f>C11*J11+N11</f>
        <v>596.99909494400003</v>
      </c>
      <c r="D16" t="s">
        <v>57</v>
      </c>
      <c r="E16">
        <f>E11*M11+O11</f>
        <v>0</v>
      </c>
      <c r="F16" t="s">
        <v>54</v>
      </c>
      <c r="G16">
        <f>G11*J11</f>
        <v>844.99180701600005</v>
      </c>
      <c r="H16" t="s">
        <v>60</v>
      </c>
      <c r="I16" s="6">
        <v>2611</v>
      </c>
      <c r="J16" t="s">
        <v>61</v>
      </c>
      <c r="K16">
        <f>O11</f>
        <v>0</v>
      </c>
    </row>
    <row r="17" spans="1:11" x14ac:dyDescent="0.35">
      <c r="A17" t="s">
        <v>43</v>
      </c>
      <c r="B17" t="s">
        <v>55</v>
      </c>
      <c r="C17">
        <f>C12*J12+N12</f>
        <v>208.99977504</v>
      </c>
      <c r="D17" t="s">
        <v>57</v>
      </c>
      <c r="E17">
        <f>E12*M12+O12</f>
        <v>208.99977504</v>
      </c>
      <c r="F17" t="s">
        <v>54</v>
      </c>
      <c r="G17">
        <f>G12*J12</f>
        <v>295.57018710800003</v>
      </c>
      <c r="H17" t="s">
        <v>60</v>
      </c>
      <c r="I17" s="6">
        <v>2700</v>
      </c>
      <c r="J17" t="s">
        <v>61</v>
      </c>
      <c r="K17">
        <f>O12</f>
        <v>0</v>
      </c>
    </row>
    <row r="18" spans="1:11" x14ac:dyDescent="0.35">
      <c r="A18" t="s">
        <v>44</v>
      </c>
      <c r="B18" t="s">
        <v>56</v>
      </c>
      <c r="C18">
        <v>2836.5</v>
      </c>
      <c r="D18" t="s">
        <v>52</v>
      </c>
      <c r="E18">
        <v>1040.5</v>
      </c>
      <c r="F18" t="s">
        <v>53</v>
      </c>
      <c r="G18">
        <v>2982.5</v>
      </c>
      <c r="H18" t="s">
        <v>59</v>
      </c>
      <c r="I18">
        <v>895.50199999999995</v>
      </c>
      <c r="J18" s="6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GangsaGK</vt:lpstr>
      <vt:lpstr>PokokGK</vt:lpstr>
      <vt:lpstr>PokokSP</vt:lpstr>
      <vt:lpstr>ReyongGK</vt:lpstr>
      <vt:lpstr>ReyongGK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Paelinck</dc:creator>
  <cp:lastModifiedBy>Marc Paelinck</cp:lastModifiedBy>
  <dcterms:created xsi:type="dcterms:W3CDTF">2024-11-12T13:35:28Z</dcterms:created>
  <dcterms:modified xsi:type="dcterms:W3CDTF">2024-11-13T14:19:10Z</dcterms:modified>
</cp:coreProperties>
</file>